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.01 - výměna oken, zate..." sheetId="2" r:id="rId2"/>
    <sheet name="SO.02 - oprava fasády, zp..." sheetId="3" r:id="rId3"/>
  </sheets>
  <definedNames>
    <definedName name="_xlnm.Print_Area" localSheetId="0">'Rekapitulace stavby'!$C$4:$AP$70,'Rekapitulace stavby'!$C$76:$AP$97</definedName>
    <definedName name="_xlnm.Print_Titles" localSheetId="0">'Rekapitulace stavby'!$85:$85</definedName>
    <definedName name="_xlnm.Print_Area" localSheetId="1">'SO.01 - výměna oken, zate...'!$C$4:$Q$70,'SO.01 - výměna oken, zate...'!$C$76:$Q$114,'SO.01 - výměna oken, zate...'!$C$120:$Q$1165</definedName>
    <definedName name="_xlnm.Print_Titles" localSheetId="1">'SO.01 - výměna oken, zate...'!$130:$130</definedName>
    <definedName name="_xlnm.Print_Area" localSheetId="2">'SO.02 - oprava fasády, zp...'!$C$4:$Q$70,'SO.02 - oprava fasády, zp...'!$C$76:$Q$120,'SO.02 - oprava fasády, zp...'!$C$126:$Q$420</definedName>
    <definedName name="_xlnm.Print_Titles" localSheetId="2">'SO.02 - oprava fasády, zp...'!$136:$136</definedName>
  </definedNames>
  <calcPr/>
</workbook>
</file>

<file path=xl/calcChain.xml><?xml version="1.0" encoding="utf-8"?>
<calcChain xmlns="http://schemas.openxmlformats.org/spreadsheetml/2006/main">
  <c i="3" r="N420"/>
  <c i="1" r="AY89"/>
  <c r="AX89"/>
  <c i="3" r="BI419"/>
  <c r="BH419"/>
  <c r="BG419"/>
  <c r="BF419"/>
  <c r="AA419"/>
  <c r="AA418"/>
  <c r="AA417"/>
  <c r="Y419"/>
  <c r="Y418"/>
  <c r="Y417"/>
  <c r="W419"/>
  <c r="W418"/>
  <c r="W417"/>
  <c r="BK419"/>
  <c r="BK418"/>
  <c r="N418"/>
  <c r="BK417"/>
  <c r="N417"/>
  <c r="N419"/>
  <c r="BE419"/>
  <c r="N110"/>
  <c r="N109"/>
  <c r="BI416"/>
  <c r="BH416"/>
  <c r="BG416"/>
  <c r="BF416"/>
  <c r="AA416"/>
  <c r="AA415"/>
  <c r="AA414"/>
  <c r="Y416"/>
  <c r="Y415"/>
  <c r="Y414"/>
  <c r="W416"/>
  <c r="W415"/>
  <c r="W414"/>
  <c r="BK416"/>
  <c r="BK415"/>
  <c r="N415"/>
  <c r="BK414"/>
  <c r="N414"/>
  <c r="N416"/>
  <c r="BE416"/>
  <c r="N108"/>
  <c r="N107"/>
  <c r="BI413"/>
  <c r="BH413"/>
  <c r="BG413"/>
  <c r="BF413"/>
  <c r="AA413"/>
  <c r="Y413"/>
  <c r="W413"/>
  <c r="BK413"/>
  <c r="N413"/>
  <c r="BE413"/>
  <c r="BI412"/>
  <c r="BH412"/>
  <c r="BG412"/>
  <c r="BF412"/>
  <c r="AA412"/>
  <c r="AA411"/>
  <c r="Y412"/>
  <c r="Y411"/>
  <c r="W412"/>
  <c r="W411"/>
  <c r="BK412"/>
  <c r="BK411"/>
  <c r="N411"/>
  <c r="N412"/>
  <c r="BE412"/>
  <c r="N106"/>
  <c r="BI410"/>
  <c r="BH410"/>
  <c r="BG410"/>
  <c r="BF410"/>
  <c r="AA410"/>
  <c r="Y410"/>
  <c r="W410"/>
  <c r="BK410"/>
  <c r="N410"/>
  <c r="BE410"/>
  <c r="BI407"/>
  <c r="BH407"/>
  <c r="BG407"/>
  <c r="BF407"/>
  <c r="AA407"/>
  <c r="Y407"/>
  <c r="W407"/>
  <c r="BK407"/>
  <c r="N407"/>
  <c r="BE407"/>
  <c r="BI404"/>
  <c r="BH404"/>
  <c r="BG404"/>
  <c r="BF404"/>
  <c r="AA404"/>
  <c r="Y404"/>
  <c r="W404"/>
  <c r="BK404"/>
  <c r="N404"/>
  <c r="BE404"/>
  <c r="BI403"/>
  <c r="BH403"/>
  <c r="BG403"/>
  <c r="BF403"/>
  <c r="AA403"/>
  <c r="Y403"/>
  <c r="W403"/>
  <c r="BK403"/>
  <c r="N403"/>
  <c r="BE403"/>
  <c r="BI400"/>
  <c r="BH400"/>
  <c r="BG400"/>
  <c r="BF400"/>
  <c r="AA400"/>
  <c r="Y400"/>
  <c r="W400"/>
  <c r="BK400"/>
  <c r="N400"/>
  <c r="BE400"/>
  <c r="BI390"/>
  <c r="BH390"/>
  <c r="BG390"/>
  <c r="BF390"/>
  <c r="AA390"/>
  <c r="AA389"/>
  <c r="Y390"/>
  <c r="Y389"/>
  <c r="W390"/>
  <c r="W389"/>
  <c r="BK390"/>
  <c r="BK389"/>
  <c r="N389"/>
  <c r="N390"/>
  <c r="BE390"/>
  <c r="N105"/>
  <c r="BI388"/>
  <c r="BH388"/>
  <c r="BG388"/>
  <c r="BF388"/>
  <c r="AA388"/>
  <c r="Y388"/>
  <c r="W388"/>
  <c r="BK388"/>
  <c r="N388"/>
  <c r="BE388"/>
  <c r="BI380"/>
  <c r="BH380"/>
  <c r="BG380"/>
  <c r="BF380"/>
  <c r="AA380"/>
  <c r="Y380"/>
  <c r="W380"/>
  <c r="BK380"/>
  <c r="N380"/>
  <c r="BE380"/>
  <c r="BI377"/>
  <c r="BH377"/>
  <c r="BG377"/>
  <c r="BF377"/>
  <c r="AA377"/>
  <c r="Y377"/>
  <c r="W377"/>
  <c r="BK377"/>
  <c r="N377"/>
  <c r="BE377"/>
  <c r="BI376"/>
  <c r="BH376"/>
  <c r="BG376"/>
  <c r="BF376"/>
  <c r="AA376"/>
  <c r="Y376"/>
  <c r="W376"/>
  <c r="BK376"/>
  <c r="N376"/>
  <c r="BE376"/>
  <c r="BI373"/>
  <c r="BH373"/>
  <c r="BG373"/>
  <c r="BF373"/>
  <c r="AA373"/>
  <c r="Y373"/>
  <c r="W373"/>
  <c r="BK373"/>
  <c r="N373"/>
  <c r="BE373"/>
  <c r="BI370"/>
  <c r="BH370"/>
  <c r="BG370"/>
  <c r="BF370"/>
  <c r="AA370"/>
  <c r="Y370"/>
  <c r="W370"/>
  <c r="BK370"/>
  <c r="N370"/>
  <c r="BE370"/>
  <c r="BI367"/>
  <c r="BH367"/>
  <c r="BG367"/>
  <c r="BF367"/>
  <c r="AA367"/>
  <c r="Y367"/>
  <c r="W367"/>
  <c r="BK367"/>
  <c r="N367"/>
  <c r="BE367"/>
  <c r="BI359"/>
  <c r="BH359"/>
  <c r="BG359"/>
  <c r="BF359"/>
  <c r="AA359"/>
  <c r="Y359"/>
  <c r="W359"/>
  <c r="BK359"/>
  <c r="N359"/>
  <c r="BE359"/>
  <c r="BI356"/>
  <c r="BH356"/>
  <c r="BG356"/>
  <c r="BF356"/>
  <c r="AA356"/>
  <c r="Y356"/>
  <c r="W356"/>
  <c r="BK356"/>
  <c r="N356"/>
  <c r="BE356"/>
  <c r="BI350"/>
  <c r="BH350"/>
  <c r="BG350"/>
  <c r="BF350"/>
  <c r="AA350"/>
  <c r="AA349"/>
  <c r="Y350"/>
  <c r="Y349"/>
  <c r="W350"/>
  <c r="W349"/>
  <c r="BK350"/>
  <c r="BK349"/>
  <c r="N349"/>
  <c r="N350"/>
  <c r="BE350"/>
  <c r="N104"/>
  <c r="BI348"/>
  <c r="BH348"/>
  <c r="BG348"/>
  <c r="BF348"/>
  <c r="AA348"/>
  <c r="Y348"/>
  <c r="W348"/>
  <c r="BK348"/>
  <c r="N348"/>
  <c r="BE348"/>
  <c r="BI347"/>
  <c r="BH347"/>
  <c r="BG347"/>
  <c r="BF347"/>
  <c r="AA347"/>
  <c r="Y347"/>
  <c r="W347"/>
  <c r="BK347"/>
  <c r="N347"/>
  <c r="BE347"/>
  <c r="BI346"/>
  <c r="BH346"/>
  <c r="BG346"/>
  <c r="BF346"/>
  <c r="AA346"/>
  <c r="Y346"/>
  <c r="W346"/>
  <c r="BK346"/>
  <c r="N346"/>
  <c r="BE346"/>
  <c r="BI345"/>
  <c r="BH345"/>
  <c r="BG345"/>
  <c r="BF345"/>
  <c r="AA345"/>
  <c r="AA344"/>
  <c r="Y345"/>
  <c r="Y344"/>
  <c r="W345"/>
  <c r="W344"/>
  <c r="BK345"/>
  <c r="BK344"/>
  <c r="N344"/>
  <c r="N345"/>
  <c r="BE345"/>
  <c r="N103"/>
  <c r="BI343"/>
  <c r="BH343"/>
  <c r="BG343"/>
  <c r="BF343"/>
  <c r="AA343"/>
  <c r="Y343"/>
  <c r="W343"/>
  <c r="BK343"/>
  <c r="N343"/>
  <c r="BE343"/>
  <c r="BI340"/>
  <c r="BH340"/>
  <c r="BG340"/>
  <c r="BF340"/>
  <c r="AA340"/>
  <c r="AA339"/>
  <c r="Y340"/>
  <c r="Y339"/>
  <c r="W340"/>
  <c r="W339"/>
  <c r="BK340"/>
  <c r="BK339"/>
  <c r="N339"/>
  <c r="N340"/>
  <c r="BE340"/>
  <c r="N102"/>
  <c r="BI338"/>
  <c r="BH338"/>
  <c r="BG338"/>
  <c r="BF338"/>
  <c r="AA338"/>
  <c r="Y338"/>
  <c r="W338"/>
  <c r="BK338"/>
  <c r="N338"/>
  <c r="BE338"/>
  <c r="BI335"/>
  <c r="BH335"/>
  <c r="BG335"/>
  <c r="BF335"/>
  <c r="AA335"/>
  <c r="Y335"/>
  <c r="W335"/>
  <c r="BK335"/>
  <c r="N335"/>
  <c r="BE335"/>
  <c r="BI334"/>
  <c r="BH334"/>
  <c r="BG334"/>
  <c r="BF334"/>
  <c r="AA334"/>
  <c r="Y334"/>
  <c r="W334"/>
  <c r="BK334"/>
  <c r="N334"/>
  <c r="BE334"/>
  <c r="BI331"/>
  <c r="BH331"/>
  <c r="BG331"/>
  <c r="BF331"/>
  <c r="AA331"/>
  <c r="AA330"/>
  <c r="Y331"/>
  <c r="Y330"/>
  <c r="W331"/>
  <c r="W330"/>
  <c r="BK331"/>
  <c r="BK330"/>
  <c r="N330"/>
  <c r="N331"/>
  <c r="BE331"/>
  <c r="N101"/>
  <c r="BI329"/>
  <c r="BH329"/>
  <c r="BG329"/>
  <c r="BF329"/>
  <c r="AA329"/>
  <c r="Y329"/>
  <c r="W329"/>
  <c r="BK329"/>
  <c r="N329"/>
  <c r="BE329"/>
  <c r="BI326"/>
  <c r="BH326"/>
  <c r="BG326"/>
  <c r="BF326"/>
  <c r="AA326"/>
  <c r="AA325"/>
  <c r="AA324"/>
  <c r="Y326"/>
  <c r="Y325"/>
  <c r="Y324"/>
  <c r="W326"/>
  <c r="W325"/>
  <c r="W324"/>
  <c r="BK326"/>
  <c r="BK325"/>
  <c r="N325"/>
  <c r="BK324"/>
  <c r="N324"/>
  <c r="N326"/>
  <c r="BE326"/>
  <c r="N100"/>
  <c r="N99"/>
  <c r="BI323"/>
  <c r="BH323"/>
  <c r="BG323"/>
  <c r="BF323"/>
  <c r="AA323"/>
  <c r="AA322"/>
  <c r="Y323"/>
  <c r="Y322"/>
  <c r="W323"/>
  <c r="W322"/>
  <c r="BK323"/>
  <c r="BK322"/>
  <c r="N322"/>
  <c r="N323"/>
  <c r="BE323"/>
  <c r="N98"/>
  <c r="BI321"/>
  <c r="BH321"/>
  <c r="BG321"/>
  <c r="BF321"/>
  <c r="AA321"/>
  <c r="Y321"/>
  <c r="W321"/>
  <c r="BK321"/>
  <c r="N321"/>
  <c r="BE321"/>
  <c r="BI320"/>
  <c r="BH320"/>
  <c r="BG320"/>
  <c r="BF320"/>
  <c r="AA320"/>
  <c r="Y320"/>
  <c r="W320"/>
  <c r="BK320"/>
  <c r="N320"/>
  <c r="BE320"/>
  <c r="BI319"/>
  <c r="BH319"/>
  <c r="BG319"/>
  <c r="BF319"/>
  <c r="AA319"/>
  <c r="Y319"/>
  <c r="W319"/>
  <c r="BK319"/>
  <c r="N319"/>
  <c r="BE319"/>
  <c r="BI318"/>
  <c r="BH318"/>
  <c r="BG318"/>
  <c r="BF318"/>
  <c r="AA318"/>
  <c r="AA317"/>
  <c r="Y318"/>
  <c r="Y317"/>
  <c r="W318"/>
  <c r="W317"/>
  <c r="BK318"/>
  <c r="BK317"/>
  <c r="N317"/>
  <c r="N318"/>
  <c r="BE318"/>
  <c r="N97"/>
  <c r="BI309"/>
  <c r="BH309"/>
  <c r="BG309"/>
  <c r="BF309"/>
  <c r="AA309"/>
  <c r="Y309"/>
  <c r="W309"/>
  <c r="BK309"/>
  <c r="N309"/>
  <c r="BE309"/>
  <c r="BI307"/>
  <c r="BH307"/>
  <c r="BG307"/>
  <c r="BF307"/>
  <c r="AA307"/>
  <c r="Y307"/>
  <c r="W307"/>
  <c r="BK307"/>
  <c r="N307"/>
  <c r="BE307"/>
  <c r="BI304"/>
  <c r="BH304"/>
  <c r="BG304"/>
  <c r="BF304"/>
  <c r="AA304"/>
  <c r="Y304"/>
  <c r="W304"/>
  <c r="BK304"/>
  <c r="N304"/>
  <c r="BE304"/>
  <c r="BI301"/>
  <c r="BH301"/>
  <c r="BG301"/>
  <c r="BF301"/>
  <c r="AA301"/>
  <c r="Y301"/>
  <c r="W301"/>
  <c r="BK301"/>
  <c r="N301"/>
  <c r="BE301"/>
  <c r="BI298"/>
  <c r="BH298"/>
  <c r="BG298"/>
  <c r="BF298"/>
  <c r="AA298"/>
  <c r="Y298"/>
  <c r="W298"/>
  <c r="BK298"/>
  <c r="N298"/>
  <c r="BE298"/>
  <c r="BI297"/>
  <c r="BH297"/>
  <c r="BG297"/>
  <c r="BF297"/>
  <c r="AA297"/>
  <c r="Y297"/>
  <c r="W297"/>
  <c r="BK297"/>
  <c r="N297"/>
  <c r="BE297"/>
  <c r="BI296"/>
  <c r="BH296"/>
  <c r="BG296"/>
  <c r="BF296"/>
  <c r="AA296"/>
  <c r="Y296"/>
  <c r="W296"/>
  <c r="BK296"/>
  <c r="N296"/>
  <c r="BE296"/>
  <c r="BI278"/>
  <c r="BH278"/>
  <c r="BG278"/>
  <c r="BF278"/>
  <c r="AA278"/>
  <c r="Y278"/>
  <c r="W278"/>
  <c r="BK278"/>
  <c r="N278"/>
  <c r="BE278"/>
  <c r="BI277"/>
  <c r="BH277"/>
  <c r="BG277"/>
  <c r="BF277"/>
  <c r="AA277"/>
  <c r="Y277"/>
  <c r="W277"/>
  <c r="BK277"/>
  <c r="N277"/>
  <c r="BE277"/>
  <c r="BI271"/>
  <c r="BH271"/>
  <c r="BG271"/>
  <c r="BF271"/>
  <c r="AA271"/>
  <c r="AA270"/>
  <c r="Y271"/>
  <c r="Y270"/>
  <c r="W271"/>
  <c r="W270"/>
  <c r="BK271"/>
  <c r="BK270"/>
  <c r="N270"/>
  <c r="N271"/>
  <c r="BE271"/>
  <c r="N96"/>
  <c r="BI267"/>
  <c r="BH267"/>
  <c r="BG267"/>
  <c r="BF267"/>
  <c r="AA267"/>
  <c r="Y267"/>
  <c r="W267"/>
  <c r="BK267"/>
  <c r="N267"/>
  <c r="BE267"/>
  <c r="BI264"/>
  <c r="BH264"/>
  <c r="BG264"/>
  <c r="BF264"/>
  <c r="AA264"/>
  <c r="Y264"/>
  <c r="W264"/>
  <c r="BK264"/>
  <c r="N264"/>
  <c r="BE264"/>
  <c r="BI258"/>
  <c r="BH258"/>
  <c r="BG258"/>
  <c r="BF258"/>
  <c r="AA258"/>
  <c r="Y258"/>
  <c r="W258"/>
  <c r="BK258"/>
  <c r="N258"/>
  <c r="BE258"/>
  <c r="BI236"/>
  <c r="BH236"/>
  <c r="BG236"/>
  <c r="BF236"/>
  <c r="AA236"/>
  <c r="Y236"/>
  <c r="W236"/>
  <c r="BK236"/>
  <c r="N236"/>
  <c r="BE236"/>
  <c r="BI230"/>
  <c r="BH230"/>
  <c r="BG230"/>
  <c r="BF230"/>
  <c r="AA230"/>
  <c r="Y230"/>
  <c r="W230"/>
  <c r="BK230"/>
  <c r="N230"/>
  <c r="BE230"/>
  <c r="BI229"/>
  <c r="BH229"/>
  <c r="BG229"/>
  <c r="BF229"/>
  <c r="AA229"/>
  <c r="Y229"/>
  <c r="W229"/>
  <c r="BK229"/>
  <c r="N229"/>
  <c r="BE229"/>
  <c r="BI228"/>
  <c r="BH228"/>
  <c r="BG228"/>
  <c r="BF228"/>
  <c r="AA228"/>
  <c r="Y228"/>
  <c r="W228"/>
  <c r="BK228"/>
  <c r="N228"/>
  <c r="BE228"/>
  <c r="BI227"/>
  <c r="BH227"/>
  <c r="BG227"/>
  <c r="BF227"/>
  <c r="AA227"/>
  <c r="Y227"/>
  <c r="W227"/>
  <c r="BK227"/>
  <c r="N227"/>
  <c r="BE227"/>
  <c r="BI226"/>
  <c r="BH226"/>
  <c r="BG226"/>
  <c r="BF226"/>
  <c r="AA226"/>
  <c r="AA225"/>
  <c r="Y226"/>
  <c r="Y225"/>
  <c r="W226"/>
  <c r="W225"/>
  <c r="BK226"/>
  <c r="BK225"/>
  <c r="N225"/>
  <c r="N226"/>
  <c r="BE226"/>
  <c r="N95"/>
  <c r="BI224"/>
  <c r="BH224"/>
  <c r="BG224"/>
  <c r="BF224"/>
  <c r="AA224"/>
  <c r="Y224"/>
  <c r="W224"/>
  <c r="BK224"/>
  <c r="N224"/>
  <c r="BE224"/>
  <c r="BI221"/>
  <c r="BH221"/>
  <c r="BG221"/>
  <c r="BF221"/>
  <c r="AA221"/>
  <c r="Y221"/>
  <c r="W221"/>
  <c r="BK221"/>
  <c r="N221"/>
  <c r="BE221"/>
  <c r="BI220"/>
  <c r="BH220"/>
  <c r="BG220"/>
  <c r="BF220"/>
  <c r="AA220"/>
  <c r="Y220"/>
  <c r="W220"/>
  <c r="BK220"/>
  <c r="N220"/>
  <c r="BE220"/>
  <c r="BI217"/>
  <c r="BH217"/>
  <c r="BG217"/>
  <c r="BF217"/>
  <c r="AA217"/>
  <c r="Y217"/>
  <c r="W217"/>
  <c r="BK217"/>
  <c r="N217"/>
  <c r="BE217"/>
  <c r="BI211"/>
  <c r="BH211"/>
  <c r="BG211"/>
  <c r="BF211"/>
  <c r="AA211"/>
  <c r="Y211"/>
  <c r="W211"/>
  <c r="BK211"/>
  <c r="N211"/>
  <c r="BE211"/>
  <c r="BI205"/>
  <c r="BH205"/>
  <c r="BG205"/>
  <c r="BF205"/>
  <c r="AA205"/>
  <c r="AA204"/>
  <c r="Y205"/>
  <c r="Y204"/>
  <c r="W205"/>
  <c r="W204"/>
  <c r="BK205"/>
  <c r="BK204"/>
  <c r="N204"/>
  <c r="N205"/>
  <c r="BE205"/>
  <c r="N94"/>
  <c r="BI203"/>
  <c r="BH203"/>
  <c r="BG203"/>
  <c r="BF203"/>
  <c r="AA203"/>
  <c r="Y203"/>
  <c r="W203"/>
  <c r="BK203"/>
  <c r="N203"/>
  <c r="BE203"/>
  <c r="BI201"/>
  <c r="BH201"/>
  <c r="BG201"/>
  <c r="BF201"/>
  <c r="AA201"/>
  <c r="AA200"/>
  <c r="Y201"/>
  <c r="Y200"/>
  <c r="W201"/>
  <c r="W200"/>
  <c r="BK201"/>
  <c r="BK200"/>
  <c r="N200"/>
  <c r="N201"/>
  <c r="BE201"/>
  <c r="N93"/>
  <c r="BI197"/>
  <c r="BH197"/>
  <c r="BG197"/>
  <c r="BF197"/>
  <c r="AA197"/>
  <c r="AA196"/>
  <c r="Y197"/>
  <c r="Y196"/>
  <c r="W197"/>
  <c r="W196"/>
  <c r="BK197"/>
  <c r="BK196"/>
  <c r="N196"/>
  <c r="N197"/>
  <c r="BE197"/>
  <c r="N92"/>
  <c r="BI193"/>
  <c r="BH193"/>
  <c r="BG193"/>
  <c r="BF193"/>
  <c r="AA193"/>
  <c r="Y193"/>
  <c r="W193"/>
  <c r="BK193"/>
  <c r="N193"/>
  <c r="BE193"/>
  <c r="BI192"/>
  <c r="BH192"/>
  <c r="BG192"/>
  <c r="BF192"/>
  <c r="AA192"/>
  <c r="Y192"/>
  <c r="W192"/>
  <c r="BK192"/>
  <c r="N192"/>
  <c r="BE192"/>
  <c r="BI189"/>
  <c r="BH189"/>
  <c r="BG189"/>
  <c r="BF189"/>
  <c r="AA189"/>
  <c r="Y189"/>
  <c r="W189"/>
  <c r="BK189"/>
  <c r="N189"/>
  <c r="BE189"/>
  <c r="BI186"/>
  <c r="BH186"/>
  <c r="BG186"/>
  <c r="BF186"/>
  <c r="AA186"/>
  <c r="AA185"/>
  <c r="Y186"/>
  <c r="Y185"/>
  <c r="W186"/>
  <c r="W185"/>
  <c r="BK186"/>
  <c r="BK185"/>
  <c r="N185"/>
  <c r="N186"/>
  <c r="BE186"/>
  <c r="N91"/>
  <c r="BI182"/>
  <c r="BH182"/>
  <c r="BG182"/>
  <c r="BF182"/>
  <c r="AA182"/>
  <c r="Y182"/>
  <c r="W182"/>
  <c r="BK182"/>
  <c r="N182"/>
  <c r="BE182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Y172"/>
  <c r="W172"/>
  <c r="BK172"/>
  <c r="N172"/>
  <c r="BE172"/>
  <c r="BI168"/>
  <c r="BH168"/>
  <c r="BG168"/>
  <c r="BF168"/>
  <c r="AA168"/>
  <c r="Y168"/>
  <c r="W168"/>
  <c r="BK168"/>
  <c r="N168"/>
  <c r="BE168"/>
  <c r="BI162"/>
  <c r="BH162"/>
  <c r="BG162"/>
  <c r="BF162"/>
  <c r="AA162"/>
  <c r="Y162"/>
  <c r="W162"/>
  <c r="BK162"/>
  <c r="N162"/>
  <c r="BE162"/>
  <c r="BI158"/>
  <c r="BH158"/>
  <c r="BG158"/>
  <c r="BF158"/>
  <c r="AA158"/>
  <c r="Y158"/>
  <c r="W158"/>
  <c r="BK158"/>
  <c r="N158"/>
  <c r="BE158"/>
  <c r="BI155"/>
  <c r="BH155"/>
  <c r="BG155"/>
  <c r="BF155"/>
  <c r="AA155"/>
  <c r="Y155"/>
  <c r="W155"/>
  <c r="BK155"/>
  <c r="N155"/>
  <c r="BE155"/>
  <c r="BI153"/>
  <c r="BH153"/>
  <c r="BG153"/>
  <c r="BF153"/>
  <c r="AA153"/>
  <c r="Y153"/>
  <c r="W153"/>
  <c r="BK153"/>
  <c r="N153"/>
  <c r="BE153"/>
  <c r="BI150"/>
  <c r="BH150"/>
  <c r="BG150"/>
  <c r="BF150"/>
  <c r="AA150"/>
  <c r="Y150"/>
  <c r="W150"/>
  <c r="BK150"/>
  <c r="N150"/>
  <c r="BE150"/>
  <c r="BI149"/>
  <c r="BH149"/>
  <c r="BG149"/>
  <c r="BF149"/>
  <c r="AA149"/>
  <c r="Y149"/>
  <c r="W149"/>
  <c r="BK149"/>
  <c r="N149"/>
  <c r="BE149"/>
  <c r="BI146"/>
  <c r="BH146"/>
  <c r="BG146"/>
  <c r="BF146"/>
  <c r="AA146"/>
  <c r="Y146"/>
  <c r="W146"/>
  <c r="BK146"/>
  <c r="N146"/>
  <c r="BE146"/>
  <c r="BI140"/>
  <c r="BH140"/>
  <c r="BG140"/>
  <c r="BF140"/>
  <c r="AA140"/>
  <c r="AA139"/>
  <c r="AA138"/>
  <c r="AA137"/>
  <c r="Y140"/>
  <c r="Y139"/>
  <c r="Y138"/>
  <c r="Y137"/>
  <c r="W140"/>
  <c r="W139"/>
  <c r="W138"/>
  <c r="W137"/>
  <c i="1" r="AU89"/>
  <c i="3" r="BK140"/>
  <c r="BK139"/>
  <c r="N139"/>
  <c r="BK138"/>
  <c r="N138"/>
  <c r="BK137"/>
  <c r="N137"/>
  <c r="N88"/>
  <c r="N140"/>
  <c r="BE140"/>
  <c r="N90"/>
  <c r="N89"/>
  <c r="M133"/>
  <c r="F133"/>
  <c r="F131"/>
  <c r="F129"/>
  <c r="BI118"/>
  <c r="BH118"/>
  <c r="BG118"/>
  <c r="BF118"/>
  <c r="N118"/>
  <c r="BE118"/>
  <c r="BI117"/>
  <c r="BH117"/>
  <c r="BG117"/>
  <c r="BF117"/>
  <c r="N117"/>
  <c r="BE117"/>
  <c r="BI116"/>
  <c r="BH116"/>
  <c r="BG116"/>
  <c r="BF116"/>
  <c r="N116"/>
  <c r="BE116"/>
  <c r="BI115"/>
  <c r="BH115"/>
  <c r="BG115"/>
  <c r="BF115"/>
  <c r="N115"/>
  <c r="BE115"/>
  <c r="BI114"/>
  <c r="BH114"/>
  <c r="BG114"/>
  <c r="BF114"/>
  <c r="N114"/>
  <c r="BE114"/>
  <c r="BI113"/>
  <c r="H36"/>
  <c i="1" r="BD89"/>
  <c i="3" r="BH113"/>
  <c r="H35"/>
  <c i="1" r="BC89"/>
  <c i="3" r="BG113"/>
  <c r="H34"/>
  <c i="1" r="BB89"/>
  <c i="3" r="BF113"/>
  <c r="M33"/>
  <c i="1" r="AW89"/>
  <c i="3" r="H33"/>
  <c i="1" r="BA89"/>
  <c i="3" r="N113"/>
  <c r="N112"/>
  <c r="L120"/>
  <c r="BE113"/>
  <c r="M32"/>
  <c i="1" r="AV89"/>
  <c i="3" r="H32"/>
  <c i="1" r="AZ89"/>
  <c i="3" r="M28"/>
  <c i="1" r="AS89"/>
  <c i="3" r="M27"/>
  <c r="M83"/>
  <c r="F83"/>
  <c r="F81"/>
  <c r="F79"/>
  <c r="M30"/>
  <c i="1" r="AG89"/>
  <c i="3" r="L38"/>
  <c r="O21"/>
  <c r="E21"/>
  <c r="M134"/>
  <c r="M84"/>
  <c r="O20"/>
  <c r="O15"/>
  <c r="E15"/>
  <c r="F134"/>
  <c r="F84"/>
  <c r="O14"/>
  <c r="O9"/>
  <c r="M131"/>
  <c r="M81"/>
  <c r="F6"/>
  <c r="F128"/>
  <c r="F78"/>
  <c i="2" r="N1165"/>
  <c i="1" r="AY88"/>
  <c r="AX88"/>
  <c i="2" r="BI1162"/>
  <c r="BH1162"/>
  <c r="BG1162"/>
  <c r="BF1162"/>
  <c r="AA1162"/>
  <c r="AA1161"/>
  <c r="Y1162"/>
  <c r="Y1161"/>
  <c r="W1162"/>
  <c r="W1161"/>
  <c r="BK1162"/>
  <c r="BK1161"/>
  <c r="N1161"/>
  <c r="N1162"/>
  <c r="BE1162"/>
  <c r="N104"/>
  <c r="BI1160"/>
  <c r="BH1160"/>
  <c r="BG1160"/>
  <c r="BF1160"/>
  <c r="AA1160"/>
  <c r="AA1159"/>
  <c r="AA1158"/>
  <c r="Y1160"/>
  <c r="Y1159"/>
  <c r="Y1158"/>
  <c r="W1160"/>
  <c r="W1159"/>
  <c r="W1158"/>
  <c r="BK1160"/>
  <c r="BK1159"/>
  <c r="N1159"/>
  <c r="BK1158"/>
  <c r="N1158"/>
  <c r="N1160"/>
  <c r="BE1160"/>
  <c r="N103"/>
  <c r="N102"/>
  <c r="BI1157"/>
  <c r="BH1157"/>
  <c r="BG1157"/>
  <c r="BF1157"/>
  <c r="AA1157"/>
  <c r="Y1157"/>
  <c r="W1157"/>
  <c r="BK1157"/>
  <c r="N1157"/>
  <c r="BE1157"/>
  <c r="BI1155"/>
  <c r="BH1155"/>
  <c r="BG1155"/>
  <c r="BF1155"/>
  <c r="AA1155"/>
  <c r="AA1154"/>
  <c r="Y1155"/>
  <c r="Y1154"/>
  <c r="W1155"/>
  <c r="W1154"/>
  <c r="BK1155"/>
  <c r="BK1154"/>
  <c r="N1154"/>
  <c r="N1155"/>
  <c r="BE1155"/>
  <c r="N101"/>
  <c r="BI1153"/>
  <c r="BH1153"/>
  <c r="BG1153"/>
  <c r="BF1153"/>
  <c r="AA1153"/>
  <c r="Y1153"/>
  <c r="W1153"/>
  <c r="BK1153"/>
  <c r="N1153"/>
  <c r="BE1153"/>
  <c r="BI1152"/>
  <c r="BH1152"/>
  <c r="BG1152"/>
  <c r="BF1152"/>
  <c r="AA1152"/>
  <c r="Y1152"/>
  <c r="W1152"/>
  <c r="BK1152"/>
  <c r="N1152"/>
  <c r="BE1152"/>
  <c r="BI1151"/>
  <c r="BH1151"/>
  <c r="BG1151"/>
  <c r="BF1151"/>
  <c r="AA1151"/>
  <c r="Y1151"/>
  <c r="W1151"/>
  <c r="BK1151"/>
  <c r="N1151"/>
  <c r="BE1151"/>
  <c r="BI1150"/>
  <c r="BH1150"/>
  <c r="BG1150"/>
  <c r="BF1150"/>
  <c r="AA1150"/>
  <c r="Y1150"/>
  <c r="W1150"/>
  <c r="BK1150"/>
  <c r="N1150"/>
  <c r="BE1150"/>
  <c r="BI1149"/>
  <c r="BH1149"/>
  <c r="BG1149"/>
  <c r="BF1149"/>
  <c r="AA1149"/>
  <c r="Y1149"/>
  <c r="W1149"/>
  <c r="BK1149"/>
  <c r="N1149"/>
  <c r="BE1149"/>
  <c r="BI1148"/>
  <c r="BH1148"/>
  <c r="BG1148"/>
  <c r="BF1148"/>
  <c r="AA1148"/>
  <c r="Y1148"/>
  <c r="W1148"/>
  <c r="BK1148"/>
  <c r="N1148"/>
  <c r="BE1148"/>
  <c r="BI1147"/>
  <c r="BH1147"/>
  <c r="BG1147"/>
  <c r="BF1147"/>
  <c r="AA1147"/>
  <c r="Y1147"/>
  <c r="W1147"/>
  <c r="BK1147"/>
  <c r="N1147"/>
  <c r="BE1147"/>
  <c r="BI1146"/>
  <c r="BH1146"/>
  <c r="BG1146"/>
  <c r="BF1146"/>
  <c r="AA1146"/>
  <c r="Y1146"/>
  <c r="W1146"/>
  <c r="BK1146"/>
  <c r="N1146"/>
  <c r="BE1146"/>
  <c r="BI1145"/>
  <c r="BH1145"/>
  <c r="BG1145"/>
  <c r="BF1145"/>
  <c r="AA1145"/>
  <c r="Y1145"/>
  <c r="W1145"/>
  <c r="BK1145"/>
  <c r="N1145"/>
  <c r="BE1145"/>
  <c r="BI1144"/>
  <c r="BH1144"/>
  <c r="BG1144"/>
  <c r="BF1144"/>
  <c r="AA1144"/>
  <c r="Y1144"/>
  <c r="W1144"/>
  <c r="BK1144"/>
  <c r="N1144"/>
  <c r="BE1144"/>
  <c r="BI1143"/>
  <c r="BH1143"/>
  <c r="BG1143"/>
  <c r="BF1143"/>
  <c r="AA1143"/>
  <c r="Y1143"/>
  <c r="W1143"/>
  <c r="BK1143"/>
  <c r="N1143"/>
  <c r="BE1143"/>
  <c r="BI1142"/>
  <c r="BH1142"/>
  <c r="BG1142"/>
  <c r="BF1142"/>
  <c r="AA1142"/>
  <c r="Y1142"/>
  <c r="W1142"/>
  <c r="BK1142"/>
  <c r="N1142"/>
  <c r="BE1142"/>
  <c r="BI1141"/>
  <c r="BH1141"/>
  <c r="BG1141"/>
  <c r="BF1141"/>
  <c r="AA1141"/>
  <c r="Y1141"/>
  <c r="W1141"/>
  <c r="BK1141"/>
  <c r="N1141"/>
  <c r="BE1141"/>
  <c r="BI1140"/>
  <c r="BH1140"/>
  <c r="BG1140"/>
  <c r="BF1140"/>
  <c r="AA1140"/>
  <c r="Y1140"/>
  <c r="W1140"/>
  <c r="BK1140"/>
  <c r="N1140"/>
  <c r="BE1140"/>
  <c r="BI1139"/>
  <c r="BH1139"/>
  <c r="BG1139"/>
  <c r="BF1139"/>
  <c r="AA1139"/>
  <c r="Y1139"/>
  <c r="W1139"/>
  <c r="BK1139"/>
  <c r="N1139"/>
  <c r="BE1139"/>
  <c r="BI1138"/>
  <c r="BH1138"/>
  <c r="BG1138"/>
  <c r="BF1138"/>
  <c r="AA1138"/>
  <c r="Y1138"/>
  <c r="W1138"/>
  <c r="BK1138"/>
  <c r="N1138"/>
  <c r="BE1138"/>
  <c r="BI1102"/>
  <c r="BH1102"/>
  <c r="BG1102"/>
  <c r="BF1102"/>
  <c r="AA1102"/>
  <c r="Y1102"/>
  <c r="W1102"/>
  <c r="BK1102"/>
  <c r="N1102"/>
  <c r="BE1102"/>
  <c r="BI1099"/>
  <c r="BH1099"/>
  <c r="BG1099"/>
  <c r="BF1099"/>
  <c r="AA1099"/>
  <c r="Y1099"/>
  <c r="W1099"/>
  <c r="BK1099"/>
  <c r="N1099"/>
  <c r="BE1099"/>
  <c r="BI1077"/>
  <c r="BH1077"/>
  <c r="BG1077"/>
  <c r="BF1077"/>
  <c r="AA1077"/>
  <c r="Y1077"/>
  <c r="W1077"/>
  <c r="BK1077"/>
  <c r="N1077"/>
  <c r="BE1077"/>
  <c r="BI1076"/>
  <c r="BH1076"/>
  <c r="BG1076"/>
  <c r="BF1076"/>
  <c r="AA1076"/>
  <c r="Y1076"/>
  <c r="W1076"/>
  <c r="BK1076"/>
  <c r="N1076"/>
  <c r="BE1076"/>
  <c r="BI1075"/>
  <c r="BH1075"/>
  <c r="BG1075"/>
  <c r="BF1075"/>
  <c r="AA1075"/>
  <c r="Y1075"/>
  <c r="W1075"/>
  <c r="BK1075"/>
  <c r="N1075"/>
  <c r="BE1075"/>
  <c r="BI1074"/>
  <c r="BH1074"/>
  <c r="BG1074"/>
  <c r="BF1074"/>
  <c r="AA1074"/>
  <c r="Y1074"/>
  <c r="W1074"/>
  <c r="BK1074"/>
  <c r="N1074"/>
  <c r="BE1074"/>
  <c r="BI1067"/>
  <c r="BH1067"/>
  <c r="BG1067"/>
  <c r="BF1067"/>
  <c r="AA1067"/>
  <c r="Y1067"/>
  <c r="W1067"/>
  <c r="BK1067"/>
  <c r="N1067"/>
  <c r="BE1067"/>
  <c r="BI1066"/>
  <c r="BH1066"/>
  <c r="BG1066"/>
  <c r="BF1066"/>
  <c r="AA1066"/>
  <c r="Y1066"/>
  <c r="W1066"/>
  <c r="BK1066"/>
  <c r="N1066"/>
  <c r="BE1066"/>
  <c r="BI1063"/>
  <c r="BH1063"/>
  <c r="BG1063"/>
  <c r="BF1063"/>
  <c r="AA1063"/>
  <c r="AA1062"/>
  <c r="Y1063"/>
  <c r="Y1062"/>
  <c r="W1063"/>
  <c r="W1062"/>
  <c r="BK1063"/>
  <c r="BK1062"/>
  <c r="N1062"/>
  <c r="N1063"/>
  <c r="BE1063"/>
  <c r="N100"/>
  <c r="BI1061"/>
  <c r="BH1061"/>
  <c r="BG1061"/>
  <c r="BF1061"/>
  <c r="AA1061"/>
  <c r="Y1061"/>
  <c r="W1061"/>
  <c r="BK1061"/>
  <c r="N1061"/>
  <c r="BE1061"/>
  <c r="BI1045"/>
  <c r="BH1045"/>
  <c r="BG1045"/>
  <c r="BF1045"/>
  <c r="AA1045"/>
  <c r="Y1045"/>
  <c r="W1045"/>
  <c r="BK1045"/>
  <c r="N1045"/>
  <c r="BE1045"/>
  <c r="BI1029"/>
  <c r="BH1029"/>
  <c r="BG1029"/>
  <c r="BF1029"/>
  <c r="AA1029"/>
  <c r="Y1029"/>
  <c r="W1029"/>
  <c r="BK1029"/>
  <c r="N1029"/>
  <c r="BE1029"/>
  <c r="BI1003"/>
  <c r="BH1003"/>
  <c r="BG1003"/>
  <c r="BF1003"/>
  <c r="AA1003"/>
  <c r="Y1003"/>
  <c r="W1003"/>
  <c r="BK1003"/>
  <c r="N1003"/>
  <c r="BE1003"/>
  <c r="BI977"/>
  <c r="BH977"/>
  <c r="BG977"/>
  <c r="BF977"/>
  <c r="AA977"/>
  <c r="Y977"/>
  <c r="W977"/>
  <c r="BK977"/>
  <c r="N977"/>
  <c r="BE977"/>
  <c r="BI949"/>
  <c r="BH949"/>
  <c r="BG949"/>
  <c r="BF949"/>
  <c r="AA949"/>
  <c r="Y949"/>
  <c r="W949"/>
  <c r="BK949"/>
  <c r="N949"/>
  <c r="BE949"/>
  <c r="BI921"/>
  <c r="BH921"/>
  <c r="BG921"/>
  <c r="BF921"/>
  <c r="AA921"/>
  <c r="Y921"/>
  <c r="W921"/>
  <c r="BK921"/>
  <c r="N921"/>
  <c r="BE921"/>
  <c r="BI920"/>
  <c r="BH920"/>
  <c r="BG920"/>
  <c r="BF920"/>
  <c r="AA920"/>
  <c r="Y920"/>
  <c r="W920"/>
  <c r="BK920"/>
  <c r="N920"/>
  <c r="BE920"/>
  <c r="BI917"/>
  <c r="BH917"/>
  <c r="BG917"/>
  <c r="BF917"/>
  <c r="AA917"/>
  <c r="Y917"/>
  <c r="W917"/>
  <c r="BK917"/>
  <c r="N917"/>
  <c r="BE917"/>
  <c r="BI916"/>
  <c r="BH916"/>
  <c r="BG916"/>
  <c r="BF916"/>
  <c r="AA916"/>
  <c r="Y916"/>
  <c r="W916"/>
  <c r="BK916"/>
  <c r="N916"/>
  <c r="BE916"/>
  <c r="BI913"/>
  <c r="BH913"/>
  <c r="BG913"/>
  <c r="BF913"/>
  <c r="AA913"/>
  <c r="Y913"/>
  <c r="W913"/>
  <c r="BK913"/>
  <c r="N913"/>
  <c r="BE913"/>
  <c r="BI827"/>
  <c r="BH827"/>
  <c r="BG827"/>
  <c r="BF827"/>
  <c r="AA827"/>
  <c r="Y827"/>
  <c r="W827"/>
  <c r="BK827"/>
  <c r="N827"/>
  <c r="BE827"/>
  <c r="BI750"/>
  <c r="BH750"/>
  <c r="BG750"/>
  <c r="BF750"/>
  <c r="AA750"/>
  <c r="Y750"/>
  <c r="W750"/>
  <c r="BK750"/>
  <c r="N750"/>
  <c r="BE750"/>
  <c r="BI749"/>
  <c r="BH749"/>
  <c r="BG749"/>
  <c r="BF749"/>
  <c r="AA749"/>
  <c r="Y749"/>
  <c r="W749"/>
  <c r="BK749"/>
  <c r="N749"/>
  <c r="BE749"/>
  <c r="BI748"/>
  <c r="BH748"/>
  <c r="BG748"/>
  <c r="BF748"/>
  <c r="AA748"/>
  <c r="Y748"/>
  <c r="W748"/>
  <c r="BK748"/>
  <c r="N748"/>
  <c r="BE748"/>
  <c r="BI747"/>
  <c r="BH747"/>
  <c r="BG747"/>
  <c r="BF747"/>
  <c r="AA747"/>
  <c r="Y747"/>
  <c r="W747"/>
  <c r="BK747"/>
  <c r="N747"/>
  <c r="BE747"/>
  <c r="BI746"/>
  <c r="BH746"/>
  <c r="BG746"/>
  <c r="BF746"/>
  <c r="AA746"/>
  <c r="Y746"/>
  <c r="W746"/>
  <c r="BK746"/>
  <c r="N746"/>
  <c r="BE746"/>
  <c r="BI745"/>
  <c r="BH745"/>
  <c r="BG745"/>
  <c r="BF745"/>
  <c r="AA745"/>
  <c r="Y745"/>
  <c r="W745"/>
  <c r="BK745"/>
  <c r="N745"/>
  <c r="BE745"/>
  <c r="BI744"/>
  <c r="BH744"/>
  <c r="BG744"/>
  <c r="BF744"/>
  <c r="AA744"/>
  <c r="Y744"/>
  <c r="W744"/>
  <c r="BK744"/>
  <c r="N744"/>
  <c r="BE744"/>
  <c r="BI743"/>
  <c r="BH743"/>
  <c r="BG743"/>
  <c r="BF743"/>
  <c r="AA743"/>
  <c r="Y743"/>
  <c r="W743"/>
  <c r="BK743"/>
  <c r="N743"/>
  <c r="BE743"/>
  <c r="BI742"/>
  <c r="BH742"/>
  <c r="BG742"/>
  <c r="BF742"/>
  <c r="AA742"/>
  <c r="Y742"/>
  <c r="W742"/>
  <c r="BK742"/>
  <c r="N742"/>
  <c r="BE742"/>
  <c r="BI741"/>
  <c r="BH741"/>
  <c r="BG741"/>
  <c r="BF741"/>
  <c r="AA741"/>
  <c r="Y741"/>
  <c r="W741"/>
  <c r="BK741"/>
  <c r="N741"/>
  <c r="BE741"/>
  <c r="BI740"/>
  <c r="BH740"/>
  <c r="BG740"/>
  <c r="BF740"/>
  <c r="AA740"/>
  <c r="Y740"/>
  <c r="W740"/>
  <c r="BK740"/>
  <c r="N740"/>
  <c r="BE740"/>
  <c r="BI739"/>
  <c r="BH739"/>
  <c r="BG739"/>
  <c r="BF739"/>
  <c r="AA739"/>
  <c r="Y739"/>
  <c r="W739"/>
  <c r="BK739"/>
  <c r="N739"/>
  <c r="BE739"/>
  <c r="BI738"/>
  <c r="BH738"/>
  <c r="BG738"/>
  <c r="BF738"/>
  <c r="AA738"/>
  <c r="Y738"/>
  <c r="W738"/>
  <c r="BK738"/>
  <c r="N738"/>
  <c r="BE738"/>
  <c r="BI737"/>
  <c r="BH737"/>
  <c r="BG737"/>
  <c r="BF737"/>
  <c r="AA737"/>
  <c r="Y737"/>
  <c r="W737"/>
  <c r="BK737"/>
  <c r="N737"/>
  <c r="BE737"/>
  <c r="BI736"/>
  <c r="BH736"/>
  <c r="BG736"/>
  <c r="BF736"/>
  <c r="AA736"/>
  <c r="Y736"/>
  <c r="W736"/>
  <c r="BK736"/>
  <c r="N736"/>
  <c r="BE736"/>
  <c r="BI706"/>
  <c r="BH706"/>
  <c r="BG706"/>
  <c r="BF706"/>
  <c r="AA706"/>
  <c r="Y706"/>
  <c r="W706"/>
  <c r="BK706"/>
  <c r="N706"/>
  <c r="BE706"/>
  <c r="BI705"/>
  <c r="BH705"/>
  <c r="BG705"/>
  <c r="BF705"/>
  <c r="AA705"/>
  <c r="Y705"/>
  <c r="W705"/>
  <c r="BK705"/>
  <c r="N705"/>
  <c r="BE705"/>
  <c r="BI702"/>
  <c r="BH702"/>
  <c r="BG702"/>
  <c r="BF702"/>
  <c r="AA702"/>
  <c r="Y702"/>
  <c r="W702"/>
  <c r="BK702"/>
  <c r="N702"/>
  <c r="BE702"/>
  <c r="BI701"/>
  <c r="BH701"/>
  <c r="BG701"/>
  <c r="BF701"/>
  <c r="AA701"/>
  <c r="Y701"/>
  <c r="W701"/>
  <c r="BK701"/>
  <c r="N701"/>
  <c r="BE701"/>
  <c r="BI695"/>
  <c r="BH695"/>
  <c r="BG695"/>
  <c r="BF695"/>
  <c r="AA695"/>
  <c r="Y695"/>
  <c r="W695"/>
  <c r="BK695"/>
  <c r="N695"/>
  <c r="BE695"/>
  <c r="BI694"/>
  <c r="BH694"/>
  <c r="BG694"/>
  <c r="BF694"/>
  <c r="AA694"/>
  <c r="Y694"/>
  <c r="W694"/>
  <c r="BK694"/>
  <c r="N694"/>
  <c r="BE694"/>
  <c r="BI693"/>
  <c r="BH693"/>
  <c r="BG693"/>
  <c r="BF693"/>
  <c r="AA693"/>
  <c r="Y693"/>
  <c r="W693"/>
  <c r="BK693"/>
  <c r="N693"/>
  <c r="BE693"/>
  <c r="BI692"/>
  <c r="BH692"/>
  <c r="BG692"/>
  <c r="BF692"/>
  <c r="AA692"/>
  <c r="Y692"/>
  <c r="W692"/>
  <c r="BK692"/>
  <c r="N692"/>
  <c r="BE692"/>
  <c r="BI691"/>
  <c r="BH691"/>
  <c r="BG691"/>
  <c r="BF691"/>
  <c r="AA691"/>
  <c r="Y691"/>
  <c r="W691"/>
  <c r="BK691"/>
  <c r="N691"/>
  <c r="BE691"/>
  <c r="BI690"/>
  <c r="BH690"/>
  <c r="BG690"/>
  <c r="BF690"/>
  <c r="AA690"/>
  <c r="Y690"/>
  <c r="W690"/>
  <c r="BK690"/>
  <c r="N690"/>
  <c r="BE690"/>
  <c r="BI689"/>
  <c r="BH689"/>
  <c r="BG689"/>
  <c r="BF689"/>
  <c r="AA689"/>
  <c r="Y689"/>
  <c r="W689"/>
  <c r="BK689"/>
  <c r="N689"/>
  <c r="BE689"/>
  <c r="BI688"/>
  <c r="BH688"/>
  <c r="BG688"/>
  <c r="BF688"/>
  <c r="AA688"/>
  <c r="Y688"/>
  <c r="W688"/>
  <c r="BK688"/>
  <c r="N688"/>
  <c r="BE688"/>
  <c r="BI687"/>
  <c r="BH687"/>
  <c r="BG687"/>
  <c r="BF687"/>
  <c r="AA687"/>
  <c r="Y687"/>
  <c r="W687"/>
  <c r="BK687"/>
  <c r="N687"/>
  <c r="BE687"/>
  <c r="BI686"/>
  <c r="BH686"/>
  <c r="BG686"/>
  <c r="BF686"/>
  <c r="AA686"/>
  <c r="Y686"/>
  <c r="W686"/>
  <c r="BK686"/>
  <c r="N686"/>
  <c r="BE686"/>
  <c r="BI685"/>
  <c r="BH685"/>
  <c r="BG685"/>
  <c r="BF685"/>
  <c r="AA685"/>
  <c r="Y685"/>
  <c r="W685"/>
  <c r="BK685"/>
  <c r="N685"/>
  <c r="BE685"/>
  <c r="BI684"/>
  <c r="BH684"/>
  <c r="BG684"/>
  <c r="BF684"/>
  <c r="AA684"/>
  <c r="Y684"/>
  <c r="W684"/>
  <c r="BK684"/>
  <c r="N684"/>
  <c r="BE684"/>
  <c r="BI683"/>
  <c r="BH683"/>
  <c r="BG683"/>
  <c r="BF683"/>
  <c r="AA683"/>
  <c r="Y683"/>
  <c r="W683"/>
  <c r="BK683"/>
  <c r="N683"/>
  <c r="BE683"/>
  <c r="BI682"/>
  <c r="BH682"/>
  <c r="BG682"/>
  <c r="BF682"/>
  <c r="AA682"/>
  <c r="Y682"/>
  <c r="W682"/>
  <c r="BK682"/>
  <c r="N682"/>
  <c r="BE682"/>
  <c r="BI681"/>
  <c r="BH681"/>
  <c r="BG681"/>
  <c r="BF681"/>
  <c r="AA681"/>
  <c r="Y681"/>
  <c r="W681"/>
  <c r="BK681"/>
  <c r="N681"/>
  <c r="BE681"/>
  <c r="BI680"/>
  <c r="BH680"/>
  <c r="BG680"/>
  <c r="BF680"/>
  <c r="AA680"/>
  <c r="Y680"/>
  <c r="W680"/>
  <c r="BK680"/>
  <c r="N680"/>
  <c r="BE680"/>
  <c r="BI679"/>
  <c r="BH679"/>
  <c r="BG679"/>
  <c r="BF679"/>
  <c r="AA679"/>
  <c r="Y679"/>
  <c r="W679"/>
  <c r="BK679"/>
  <c r="N679"/>
  <c r="BE679"/>
  <c r="BI645"/>
  <c r="BH645"/>
  <c r="BG645"/>
  <c r="BF645"/>
  <c r="AA645"/>
  <c r="Y645"/>
  <c r="W645"/>
  <c r="BK645"/>
  <c r="N645"/>
  <c r="BE645"/>
  <c r="BI644"/>
  <c r="BH644"/>
  <c r="BG644"/>
  <c r="BF644"/>
  <c r="AA644"/>
  <c r="Y644"/>
  <c r="W644"/>
  <c r="BK644"/>
  <c r="N644"/>
  <c r="BE644"/>
  <c r="BI643"/>
  <c r="BH643"/>
  <c r="BG643"/>
  <c r="BF643"/>
  <c r="AA643"/>
  <c r="Y643"/>
  <c r="W643"/>
  <c r="BK643"/>
  <c r="N643"/>
  <c r="BE643"/>
  <c r="BI642"/>
  <c r="BH642"/>
  <c r="BG642"/>
  <c r="BF642"/>
  <c r="AA642"/>
  <c r="Y642"/>
  <c r="W642"/>
  <c r="BK642"/>
  <c r="N642"/>
  <c r="BE642"/>
  <c r="BI641"/>
  <c r="BH641"/>
  <c r="BG641"/>
  <c r="BF641"/>
  <c r="AA641"/>
  <c r="Y641"/>
  <c r="W641"/>
  <c r="BK641"/>
  <c r="N641"/>
  <c r="BE641"/>
  <c r="BI631"/>
  <c r="BH631"/>
  <c r="BG631"/>
  <c r="BF631"/>
  <c r="AA631"/>
  <c r="Y631"/>
  <c r="W631"/>
  <c r="BK631"/>
  <c r="N631"/>
  <c r="BE631"/>
  <c r="BI579"/>
  <c r="BH579"/>
  <c r="BG579"/>
  <c r="BF579"/>
  <c r="AA579"/>
  <c r="Y579"/>
  <c r="W579"/>
  <c r="BK579"/>
  <c r="N579"/>
  <c r="BE579"/>
  <c r="BI555"/>
  <c r="BH555"/>
  <c r="BG555"/>
  <c r="BF555"/>
  <c r="AA555"/>
  <c r="AA554"/>
  <c r="Y555"/>
  <c r="Y554"/>
  <c r="W555"/>
  <c r="W554"/>
  <c r="BK555"/>
  <c r="BK554"/>
  <c r="N554"/>
  <c r="N555"/>
  <c r="BE555"/>
  <c r="N99"/>
  <c r="BI553"/>
  <c r="BH553"/>
  <c r="BG553"/>
  <c r="BF553"/>
  <c r="AA553"/>
  <c r="Y553"/>
  <c r="W553"/>
  <c r="BK553"/>
  <c r="N553"/>
  <c r="BE553"/>
  <c r="BI529"/>
  <c r="BH529"/>
  <c r="BG529"/>
  <c r="BF529"/>
  <c r="AA529"/>
  <c r="Y529"/>
  <c r="W529"/>
  <c r="BK529"/>
  <c r="N529"/>
  <c r="BE529"/>
  <c r="BI503"/>
  <c r="BH503"/>
  <c r="BG503"/>
  <c r="BF503"/>
  <c r="AA503"/>
  <c r="Y503"/>
  <c r="W503"/>
  <c r="BK503"/>
  <c r="N503"/>
  <c r="BE503"/>
  <c r="BI500"/>
  <c r="BH500"/>
  <c r="BG500"/>
  <c r="BF500"/>
  <c r="AA500"/>
  <c r="Y500"/>
  <c r="W500"/>
  <c r="BK500"/>
  <c r="N500"/>
  <c r="BE500"/>
  <c r="BI490"/>
  <c r="BH490"/>
  <c r="BG490"/>
  <c r="BF490"/>
  <c r="AA490"/>
  <c r="Y490"/>
  <c r="W490"/>
  <c r="BK490"/>
  <c r="N490"/>
  <c r="BE490"/>
  <c r="BI410"/>
  <c r="BH410"/>
  <c r="BG410"/>
  <c r="BF410"/>
  <c r="AA410"/>
  <c r="AA409"/>
  <c r="Y410"/>
  <c r="Y409"/>
  <c r="W410"/>
  <c r="W409"/>
  <c r="BK410"/>
  <c r="BK409"/>
  <c r="N409"/>
  <c r="N410"/>
  <c r="BE410"/>
  <c r="N98"/>
  <c r="BI408"/>
  <c r="BH408"/>
  <c r="BG408"/>
  <c r="BF408"/>
  <c r="AA408"/>
  <c r="Y408"/>
  <c r="W408"/>
  <c r="BK408"/>
  <c r="N408"/>
  <c r="BE408"/>
  <c r="BI400"/>
  <c r="BH400"/>
  <c r="BG400"/>
  <c r="BF400"/>
  <c r="AA400"/>
  <c r="Y400"/>
  <c r="W400"/>
  <c r="BK400"/>
  <c r="N400"/>
  <c r="BE400"/>
  <c r="BI399"/>
  <c r="BH399"/>
  <c r="BG399"/>
  <c r="BF399"/>
  <c r="AA399"/>
  <c r="Y399"/>
  <c r="W399"/>
  <c r="BK399"/>
  <c r="N399"/>
  <c r="BE399"/>
  <c r="BI397"/>
  <c r="BH397"/>
  <c r="BG397"/>
  <c r="BF397"/>
  <c r="AA397"/>
  <c r="Y397"/>
  <c r="W397"/>
  <c r="BK397"/>
  <c r="N397"/>
  <c r="BE397"/>
  <c r="BI386"/>
  <c r="BH386"/>
  <c r="BG386"/>
  <c r="BF386"/>
  <c r="AA386"/>
  <c r="AA385"/>
  <c r="Y386"/>
  <c r="Y385"/>
  <c r="W386"/>
  <c r="W385"/>
  <c r="BK386"/>
  <c r="BK385"/>
  <c r="N385"/>
  <c r="N386"/>
  <c r="BE386"/>
  <c r="N97"/>
  <c r="BI384"/>
  <c r="BH384"/>
  <c r="BG384"/>
  <c r="BF384"/>
  <c r="AA384"/>
  <c r="AA383"/>
  <c r="Y384"/>
  <c r="Y383"/>
  <c r="W384"/>
  <c r="W383"/>
  <c r="BK384"/>
  <c r="BK383"/>
  <c r="N383"/>
  <c r="N384"/>
  <c r="BE384"/>
  <c r="N96"/>
  <c r="BI382"/>
  <c r="BH382"/>
  <c r="BG382"/>
  <c r="BF382"/>
  <c r="AA382"/>
  <c r="Y382"/>
  <c r="W382"/>
  <c r="BK382"/>
  <c r="N382"/>
  <c r="BE382"/>
  <c r="BI381"/>
  <c r="BH381"/>
  <c r="BG381"/>
  <c r="BF381"/>
  <c r="AA381"/>
  <c r="Y381"/>
  <c r="W381"/>
  <c r="BK381"/>
  <c r="N381"/>
  <c r="BE381"/>
  <c r="BI373"/>
  <c r="BH373"/>
  <c r="BG373"/>
  <c r="BF373"/>
  <c r="AA373"/>
  <c r="Y373"/>
  <c r="W373"/>
  <c r="BK373"/>
  <c r="N373"/>
  <c r="BE373"/>
  <c r="BI372"/>
  <c r="BH372"/>
  <c r="BG372"/>
  <c r="BF372"/>
  <c r="AA372"/>
  <c r="Y372"/>
  <c r="W372"/>
  <c r="BK372"/>
  <c r="N372"/>
  <c r="BE372"/>
  <c r="BI362"/>
  <c r="BH362"/>
  <c r="BG362"/>
  <c r="BF362"/>
  <c r="AA362"/>
  <c r="AA361"/>
  <c r="AA360"/>
  <c r="Y362"/>
  <c r="Y361"/>
  <c r="Y360"/>
  <c r="W362"/>
  <c r="W361"/>
  <c r="W360"/>
  <c r="BK362"/>
  <c r="BK361"/>
  <c r="N361"/>
  <c r="BK360"/>
  <c r="N360"/>
  <c r="N362"/>
  <c r="BE362"/>
  <c r="N95"/>
  <c r="N94"/>
  <c r="BI359"/>
  <c r="BH359"/>
  <c r="BG359"/>
  <c r="BF359"/>
  <c r="AA359"/>
  <c r="AA358"/>
  <c r="Y359"/>
  <c r="Y358"/>
  <c r="W359"/>
  <c r="W358"/>
  <c r="BK359"/>
  <c r="BK358"/>
  <c r="N358"/>
  <c r="N359"/>
  <c r="BE359"/>
  <c r="N93"/>
  <c r="BI357"/>
  <c r="BH357"/>
  <c r="BG357"/>
  <c r="BF357"/>
  <c r="AA357"/>
  <c r="Y357"/>
  <c r="W357"/>
  <c r="BK357"/>
  <c r="N357"/>
  <c r="BE357"/>
  <c r="BI356"/>
  <c r="BH356"/>
  <c r="BG356"/>
  <c r="BF356"/>
  <c r="AA356"/>
  <c r="Y356"/>
  <c r="W356"/>
  <c r="BK356"/>
  <c r="N356"/>
  <c r="BE356"/>
  <c r="BI355"/>
  <c r="BH355"/>
  <c r="BG355"/>
  <c r="BF355"/>
  <c r="AA355"/>
  <c r="Y355"/>
  <c r="W355"/>
  <c r="BK355"/>
  <c r="N355"/>
  <c r="BE355"/>
  <c r="BI354"/>
  <c r="BH354"/>
  <c r="BG354"/>
  <c r="BF354"/>
  <c r="AA354"/>
  <c r="AA353"/>
  <c r="Y354"/>
  <c r="Y353"/>
  <c r="W354"/>
  <c r="W353"/>
  <c r="BK354"/>
  <c r="BK353"/>
  <c r="N353"/>
  <c r="N354"/>
  <c r="BE354"/>
  <c r="N92"/>
  <c r="BI350"/>
  <c r="BH350"/>
  <c r="BG350"/>
  <c r="BF350"/>
  <c r="AA350"/>
  <c r="Y350"/>
  <c r="W350"/>
  <c r="BK350"/>
  <c r="N350"/>
  <c r="BE350"/>
  <c r="BI347"/>
  <c r="BH347"/>
  <c r="BG347"/>
  <c r="BF347"/>
  <c r="AA347"/>
  <c r="Y347"/>
  <c r="W347"/>
  <c r="BK347"/>
  <c r="N347"/>
  <c r="BE347"/>
  <c r="BI344"/>
  <c r="BH344"/>
  <c r="BG344"/>
  <c r="BF344"/>
  <c r="AA344"/>
  <c r="Y344"/>
  <c r="W344"/>
  <c r="BK344"/>
  <c r="N344"/>
  <c r="BE344"/>
  <c r="BI336"/>
  <c r="BH336"/>
  <c r="BG336"/>
  <c r="BF336"/>
  <c r="AA336"/>
  <c r="Y336"/>
  <c r="W336"/>
  <c r="BK336"/>
  <c r="N336"/>
  <c r="BE336"/>
  <c r="BI286"/>
  <c r="BH286"/>
  <c r="BG286"/>
  <c r="BF286"/>
  <c r="AA286"/>
  <c r="Y286"/>
  <c r="W286"/>
  <c r="BK286"/>
  <c r="N286"/>
  <c r="BE286"/>
  <c r="BI278"/>
  <c r="BH278"/>
  <c r="BG278"/>
  <c r="BF278"/>
  <c r="AA278"/>
  <c r="Y278"/>
  <c r="W278"/>
  <c r="BK278"/>
  <c r="N278"/>
  <c r="BE278"/>
  <c r="BI275"/>
  <c r="BH275"/>
  <c r="BG275"/>
  <c r="BF275"/>
  <c r="AA275"/>
  <c r="Y275"/>
  <c r="W275"/>
  <c r="BK275"/>
  <c r="N275"/>
  <c r="BE275"/>
  <c r="BI257"/>
  <c r="BH257"/>
  <c r="BG257"/>
  <c r="BF257"/>
  <c r="AA257"/>
  <c r="Y257"/>
  <c r="W257"/>
  <c r="BK257"/>
  <c r="N257"/>
  <c r="BE257"/>
  <c r="BI244"/>
  <c r="BH244"/>
  <c r="BG244"/>
  <c r="BF244"/>
  <c r="AA244"/>
  <c r="Y244"/>
  <c r="W244"/>
  <c r="BK244"/>
  <c r="N244"/>
  <c r="BE244"/>
  <c r="BI215"/>
  <c r="BH215"/>
  <c r="BG215"/>
  <c r="BF215"/>
  <c r="AA215"/>
  <c r="Y215"/>
  <c r="W215"/>
  <c r="BK215"/>
  <c r="N215"/>
  <c r="BE215"/>
  <c r="BI203"/>
  <c r="BH203"/>
  <c r="BG203"/>
  <c r="BF203"/>
  <c r="AA203"/>
  <c r="Y203"/>
  <c r="W203"/>
  <c r="BK203"/>
  <c r="N203"/>
  <c r="BE203"/>
  <c r="BI195"/>
  <c r="BH195"/>
  <c r="BG195"/>
  <c r="BF195"/>
  <c r="AA195"/>
  <c r="Y195"/>
  <c r="W195"/>
  <c r="BK195"/>
  <c r="N195"/>
  <c r="BE195"/>
  <c r="BI187"/>
  <c r="BH187"/>
  <c r="BG187"/>
  <c r="BF187"/>
  <c r="AA187"/>
  <c r="Y187"/>
  <c r="W187"/>
  <c r="BK187"/>
  <c r="N187"/>
  <c r="BE187"/>
  <c r="BI179"/>
  <c r="BH179"/>
  <c r="BG179"/>
  <c r="BF179"/>
  <c r="AA179"/>
  <c r="Y179"/>
  <c r="W179"/>
  <c r="BK179"/>
  <c r="N179"/>
  <c r="BE179"/>
  <c r="BI171"/>
  <c r="BH171"/>
  <c r="BG171"/>
  <c r="BF171"/>
  <c r="AA171"/>
  <c r="AA170"/>
  <c r="Y171"/>
  <c r="Y170"/>
  <c r="W171"/>
  <c r="W170"/>
  <c r="BK171"/>
  <c r="BK170"/>
  <c r="N170"/>
  <c r="N171"/>
  <c r="BE171"/>
  <c r="N91"/>
  <c r="BI153"/>
  <c r="BH153"/>
  <c r="BG153"/>
  <c r="BF153"/>
  <c r="AA153"/>
  <c r="Y153"/>
  <c r="W153"/>
  <c r="BK153"/>
  <c r="N153"/>
  <c r="BE153"/>
  <c r="BI147"/>
  <c r="BH147"/>
  <c r="BG147"/>
  <c r="BF147"/>
  <c r="AA147"/>
  <c r="Y147"/>
  <c r="W147"/>
  <c r="BK147"/>
  <c r="N147"/>
  <c r="BE147"/>
  <c r="BI146"/>
  <c r="BH146"/>
  <c r="BG146"/>
  <c r="BF146"/>
  <c r="AA146"/>
  <c r="Y146"/>
  <c r="W146"/>
  <c r="BK146"/>
  <c r="N146"/>
  <c r="BE146"/>
  <c r="BI136"/>
  <c r="BH136"/>
  <c r="BG136"/>
  <c r="BF136"/>
  <c r="AA136"/>
  <c r="Y136"/>
  <c r="W136"/>
  <c r="BK136"/>
  <c r="N136"/>
  <c r="BE136"/>
  <c r="BI134"/>
  <c r="BH134"/>
  <c r="BG134"/>
  <c r="BF134"/>
  <c r="AA134"/>
  <c r="AA133"/>
  <c r="AA132"/>
  <c r="AA131"/>
  <c r="Y134"/>
  <c r="Y133"/>
  <c r="Y132"/>
  <c r="Y131"/>
  <c r="W134"/>
  <c r="W133"/>
  <c r="W132"/>
  <c r="W131"/>
  <c i="1" r="AU88"/>
  <c i="2" r="BK134"/>
  <c r="BK133"/>
  <c r="N133"/>
  <c r="BK132"/>
  <c r="N132"/>
  <c r="BK131"/>
  <c r="N131"/>
  <c r="N88"/>
  <c r="N134"/>
  <c r="BE134"/>
  <c r="N90"/>
  <c r="N89"/>
  <c r="M127"/>
  <c r="F127"/>
  <c r="F125"/>
  <c r="F123"/>
  <c r="BI112"/>
  <c r="BH112"/>
  <c r="BG112"/>
  <c r="BF112"/>
  <c r="N112"/>
  <c r="BE11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H36"/>
  <c i="1" r="BD88"/>
  <c i="2" r="BH107"/>
  <c r="H35"/>
  <c i="1" r="BC88"/>
  <c i="2" r="BG107"/>
  <c r="H34"/>
  <c i="1" r="BB88"/>
  <c i="2" r="BF107"/>
  <c r="M33"/>
  <c i="1" r="AW88"/>
  <c i="2" r="H33"/>
  <c i="1" r="BA88"/>
  <c i="2" r="N107"/>
  <c r="N106"/>
  <c r="L114"/>
  <c r="BE107"/>
  <c r="M32"/>
  <c i="1" r="AV88"/>
  <c i="2" r="H32"/>
  <c i="1" r="AZ88"/>
  <c i="2" r="M28"/>
  <c i="1" r="AS88"/>
  <c i="2" r="M27"/>
  <c r="M83"/>
  <c r="F83"/>
  <c r="F81"/>
  <c r="F79"/>
  <c r="M30"/>
  <c i="1" r="AG88"/>
  <c i="2" r="L38"/>
  <c r="O21"/>
  <c r="E21"/>
  <c r="M128"/>
  <c r="M84"/>
  <c r="O20"/>
  <c r="O15"/>
  <c r="E15"/>
  <c r="F128"/>
  <c r="F84"/>
  <c r="O14"/>
  <c r="O9"/>
  <c r="M125"/>
  <c r="M81"/>
  <c r="F6"/>
  <c r="F122"/>
  <c r="F78"/>
  <c i="1" r="CK95"/>
  <c r="CJ95"/>
  <c r="CI95"/>
  <c r="CC95"/>
  <c r="CH95"/>
  <c r="CB95"/>
  <c r="CG95"/>
  <c r="CA95"/>
  <c r="CF95"/>
  <c r="BZ95"/>
  <c r="CE95"/>
  <c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H92"/>
  <c r="CG92"/>
  <c r="CF92"/>
  <c r="BZ92"/>
  <c r="CE92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5"/>
  <c r="CD95"/>
  <c r="AV95"/>
  <c r="BY95"/>
  <c r="AN95"/>
  <c r="AG94"/>
  <c r="CD94"/>
  <c r="AV94"/>
  <c r="BY94"/>
  <c r="AN94"/>
  <c r="AG93"/>
  <c r="CD93"/>
  <c r="AV93"/>
  <c r="BY93"/>
  <c r="AN93"/>
  <c r="AG92"/>
  <c r="AG91"/>
  <c r="AK27"/>
  <c r="AG97"/>
  <c r="CD92"/>
  <c r="W31"/>
  <c r="AV92"/>
  <c r="BY92"/>
  <c r="AK31"/>
  <c r="AN92"/>
  <c r="AN91"/>
  <c r="AT89"/>
  <c r="AN89"/>
  <c r="AT88"/>
  <c r="AN88"/>
  <c r="AN87"/>
  <c r="AN97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<sst xmlns="http://schemas.openxmlformats.org/spreadsheetml/2006/main">
  <si>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</si>
  <si>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</si>
  <si>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</si>
  <si>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</si>
  <si>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</si>
  <si>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</si>
  <si>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</si>
  <si>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</si>
  <si>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</si>
  <si>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</si>
  <si>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</si>
  <si>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</si>
  <si>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</si>
  <si>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</si>
  <si>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</si>
  <si>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</si>
  <si>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</si>
  <si>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016/2019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</si>
  <si>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</si>
  <si>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</si>
  <si>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Energetická opatření na ul. Tovární, objekt č.p. 386, k.ú. Butovice</t>
  </si>
  <si>
    <t>JKSO:</t>
  </si>
  <si>
    <t/>
  </si>
  <si>
    <t>CC-CZ:</t>
  </si>
  <si>
    <t>Místo:</t>
  </si>
  <si>
    <t xml:space="preserve"> </t>
  </si>
  <si>
    <t>Datum:</t>
  </si>
  <si>
    <t>10. 12. 2019</t>
  </si>
  <si>
    <t>Objednatel:</t>
  </si>
  <si>
    <t>IČ:</t>
  </si>
  <si>
    <t>město Studénka, nám. Republiky 762, Studénka</t>
  </si>
  <si>
    <t>DIČ:</t>
  </si>
  <si>
    <t>Zhotovitel:</t>
  </si>
  <si>
    <t>Vyplň údaj</t>
  </si>
  <si>
    <t>Projektant:</t>
  </si>
  <si>
    <t>29295548</t>
  </si>
  <si>
    <t>PROJECT WORK s.r.o.</t>
  </si>
  <si>
    <t>CZ29295548</t>
  </si>
  <si>
    <t>True</t>
  </si>
  <si>
    <t>1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</si>
  <si>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</si>
  <si>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</si>
  <si>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</si>
  <si>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</si>
  <si>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</si>
  <si>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</si>
  <si>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</si>
  <si>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</si>
  <si>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</si>
  <si>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</si>
  <si>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</si>
  <si>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</si>
  <si>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</si>
  <si>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</si>
  <si>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</si>
  <si>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</si>
  <si>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</si>
  <si>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</si>
  <si>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</si>
  <si>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</si>
  <si>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</si>
  <si>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</si>
  <si>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</si>
  <si>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</si>
  <si>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</si>
  <si>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</si>
  <si>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</si>
  <si>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</si>
  <si>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</si>
  <si>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</si>
  <si>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</si>
  <si>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</si>
  <si>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</si>
  <si>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</si>
  <si>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</si>
  <si>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</si>
  <si>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</si>
  <si>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</si>
  <si>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</si>
  <si>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</si>
  <si>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</si>
  <si>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</si>
  <si>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</si>
  <si>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</si>
  <si>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{840c0f81-a5dc-4e79-bbfb-e57034724fa9}</t>
  </si>
  <si>
    <t>{00000000-0000-0000-0000-000000000000}</t>
  </si>
  <si>
    <t>/</t>
  </si>
  <si>
    <t>SO.01</t>
  </si>
  <si>
    <t>výměna oken, zateplení půdních prostor</t>
  </si>
  <si>
    <t>{d72fa4d6-a373-4fee-9294-c703a8f114fc}</t>
  </si>
  <si>
    <t>SO.02</t>
  </si>
  <si>
    <t>oprava fasády, zpevněné plochy</t>
  </si>
  <si>
    <t>{bbd82bb8-1316-4d3c-9cc2-92e2d7434478}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</si>
  <si>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</si>
  <si>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</si>
  <si>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</si>
  <si>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</si>
  <si>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</si>
  <si>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</si>
  <si>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</si>
  <si>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</si>
  <si>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</si>
  <si>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</si>
  <si>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</si>
  <si>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</si>
  <si>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</si>
  <si>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</si>
  <si>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</si>
  <si>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</si>
  <si>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</si>
  <si>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SO.01 - výměna oken, zateplení půdních prostor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</si>
  <si>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</si>
  <si>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</si>
  <si>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</si>
  <si>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</si>
  <si>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</si>
  <si>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</si>
  <si>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</si>
  <si>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</si>
  <si>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</si>
  <si>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</si>
  <si>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</si>
  <si>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</si>
  <si>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</si>
  <si>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</si>
  <si>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</si>
  <si>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</si>
  <si>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</si>
  <si>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</si>
  <si>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</si>
  <si>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</si>
  <si>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</si>
  <si>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</si>
  <si>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</si>
  <si>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</si>
  <si>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</si>
  <si>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</si>
  <si>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</si>
  <si>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</si>
  <si>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</si>
  <si>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</si>
  <si>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</si>
  <si>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</si>
  <si>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</si>
  <si>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</si>
  <si>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</si>
  <si>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</si>
  <si>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</si>
  <si>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</si>
  <si>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</si>
  <si>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</si>
  <si>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</si>
  <si>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</si>
  <si>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</si>
  <si>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</si>
  <si>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</si>
  <si>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</si>
  <si>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</si>
  <si>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612325302</t>
  </si>
  <si>
    <t>Vápenocementová štuková omítka ostění nebo nadpraží</t>
  </si>
  <si>
    <t>m2</t>
  </si>
  <si>
    <t>4</t>
  </si>
  <si>
    <t>2058194802</t>
  </si>
  <si>
    <t>(459,01+122,21)*0,3</t>
  </si>
  <si>
    <t>VV</t>
  </si>
  <si>
    <t>622221031</t>
  </si>
  <si>
    <t>Montáž kontaktního zateplení vnějších stěn z minerální vlny s podélnou orientací vláken tl do 160 mm</t>
  </si>
  <si>
    <t>-1344792595</t>
  </si>
  <si>
    <t>zatelení stěn na půdě</t>
  </si>
  <si>
    <t>S6</t>
  </si>
  <si>
    <t>(5,9-2,54)*0,64</t>
  </si>
  <si>
    <t>2,54*3,2</t>
  </si>
  <si>
    <t>(5,9-2,54)*2,56</t>
  </si>
  <si>
    <t>S8</t>
  </si>
  <si>
    <t>2,17*3,5</t>
  </si>
  <si>
    <t>2,9*(3,5+1,5)/2-0,9*2,0</t>
  </si>
  <si>
    <t>Součet</t>
  </si>
  <si>
    <t>3</t>
  </si>
  <si>
    <t>M</t>
  </si>
  <si>
    <t>63151538</t>
  </si>
  <si>
    <t>deska izolační minerální kontaktních fasád podélné vlákno λ=0,036 tl 160mm</t>
  </si>
  <si>
    <t>8</t>
  </si>
  <si>
    <t>-415378336</t>
  </si>
  <si>
    <t>629135102</t>
  </si>
  <si>
    <t>Vyrovnávací vrstva pod klempířské prvky z MC š do 300 mm</t>
  </si>
  <si>
    <t>m</t>
  </si>
  <si>
    <t>-591311433</t>
  </si>
  <si>
    <t>Pod vnější parapety</t>
  </si>
  <si>
    <t>47,0+3,6+41,38+31,66</t>
  </si>
  <si>
    <t>Pod vnitřní parapety</t>
  </si>
  <si>
    <t>12,85+31,54+72,07</t>
  </si>
  <si>
    <t>5</t>
  </si>
  <si>
    <t>629991011</t>
  </si>
  <si>
    <t>Zakrytí výplní otvorů a svislých ploch fólií přilepenou lepící páskou</t>
  </si>
  <si>
    <t>538139572</t>
  </si>
  <si>
    <t>R1</t>
  </si>
  <si>
    <t>6*1,4*1,5+2*1,75*1,9+2*1,25*1,9+0,4*1,73+0,8*1,73+0,55*1,8+2*1,55*1,1+2*0,55*0,5</t>
  </si>
  <si>
    <t>(6*1,4+2*1,75+2*1,25+0,4+0,8+0,55+2*1,55+2*0,55)*0,5 "parapety</t>
  </si>
  <si>
    <t>R3</t>
  </si>
  <si>
    <t>1,0*1,7</t>
  </si>
  <si>
    <t>Mezisoučet</t>
  </si>
  <si>
    <t>výplně otvorů</t>
  </si>
  <si>
    <t>3,678</t>
  </si>
  <si>
    <t>12,582</t>
  </si>
  <si>
    <t>74,741</t>
  </si>
  <si>
    <t>135,1</t>
  </si>
  <si>
    <t>4,01</t>
  </si>
  <si>
    <t>2,25</t>
  </si>
  <si>
    <t>21,335</t>
  </si>
  <si>
    <t>6</t>
  </si>
  <si>
    <t>952902241</t>
  </si>
  <si>
    <t>Čištění budov drhnutí schodišť s chemickými prostředky</t>
  </si>
  <si>
    <t>1308983499</t>
  </si>
  <si>
    <t>R07</t>
  </si>
  <si>
    <t>2,7*3,8</t>
  </si>
  <si>
    <t>R08</t>
  </si>
  <si>
    <t>3,6*2,1</t>
  </si>
  <si>
    <t>R12</t>
  </si>
  <si>
    <t>1,4*3,6</t>
  </si>
  <si>
    <t>7</t>
  </si>
  <si>
    <t>952902611</t>
  </si>
  <si>
    <t>Čištění budov vysátí prachu z ostatních ploch</t>
  </si>
  <si>
    <t>1673237379</t>
  </si>
  <si>
    <t>Vyklizení půdy</t>
  </si>
  <si>
    <t>8,6*5,5</t>
  </si>
  <si>
    <t>11,25*5,9</t>
  </si>
  <si>
    <t>14,15*10,9</t>
  </si>
  <si>
    <t>18,6*4,1</t>
  </si>
  <si>
    <t>8,75*5,05</t>
  </si>
  <si>
    <t>962081141</t>
  </si>
  <si>
    <t>Bourání příček ze skleněných tvárnic tl do 150 mm</t>
  </si>
  <si>
    <t>1507554949</t>
  </si>
  <si>
    <t>B18</t>
  </si>
  <si>
    <t>2*1,1*1,5</t>
  </si>
  <si>
    <t>B19</t>
  </si>
  <si>
    <t>1,1*0,8</t>
  </si>
  <si>
    <t>B26</t>
  </si>
  <si>
    <t>0,75*1,6</t>
  </si>
  <si>
    <t>9</t>
  </si>
  <si>
    <t>968062354</t>
  </si>
  <si>
    <t>Vybourání dřevěných rámů oken dvojitých včetně křídel pl do 1 m2</t>
  </si>
  <si>
    <t>-1950918673</t>
  </si>
  <si>
    <t>B37</t>
  </si>
  <si>
    <t>3*0,53*1,8</t>
  </si>
  <si>
    <t>B47</t>
  </si>
  <si>
    <t>0,55*0,5</t>
  </si>
  <si>
    <t>B53</t>
  </si>
  <si>
    <t>1,02*0,53</t>
  </si>
  <si>
    <t>10</t>
  </si>
  <si>
    <t>968062355</t>
  </si>
  <si>
    <t>Vybourání dřevěných rámů oken dvojitých včetně křídel pl do 2 m2</t>
  </si>
  <si>
    <t>9994999</t>
  </si>
  <si>
    <t>B14</t>
  </si>
  <si>
    <t>3*1,2*1,47</t>
  </si>
  <si>
    <t>B38</t>
  </si>
  <si>
    <t>0,95*1,8</t>
  </si>
  <si>
    <t>B48</t>
  </si>
  <si>
    <t>1,15*1,6</t>
  </si>
  <si>
    <t>B49</t>
  </si>
  <si>
    <t>B52</t>
  </si>
  <si>
    <t>1,0*1,9</t>
  </si>
  <si>
    <t>11</t>
  </si>
  <si>
    <t>968062356</t>
  </si>
  <si>
    <t>Vybourání dřevěných rámů oken dvojitých včetně křídel pl do 4 m2</t>
  </si>
  <si>
    <t>671616205</t>
  </si>
  <si>
    <t>B1</t>
  </si>
  <si>
    <t>2*1,75*1,3</t>
  </si>
  <si>
    <t>B21</t>
  </si>
  <si>
    <t>2*1,5*1,6</t>
  </si>
  <si>
    <t>B31</t>
  </si>
  <si>
    <t>2*1,25*1,8</t>
  </si>
  <si>
    <t>B32</t>
  </si>
  <si>
    <t>2*1,2*1,8</t>
  </si>
  <si>
    <t>B33</t>
  </si>
  <si>
    <t>1,15*2,1</t>
  </si>
  <si>
    <t>B35</t>
  </si>
  <si>
    <t>3*1,95*2,2</t>
  </si>
  <si>
    <t>B36</t>
  </si>
  <si>
    <t>1,25*2,2</t>
  </si>
  <si>
    <t>B39</t>
  </si>
  <si>
    <t>1,9*1,62</t>
  </si>
  <si>
    <t>B40</t>
  </si>
  <si>
    <t>1,42*1,62</t>
  </si>
  <si>
    <t>B41</t>
  </si>
  <si>
    <t>1,72*1,89</t>
  </si>
  <si>
    <t>B42</t>
  </si>
  <si>
    <t>1,4*2,18</t>
  </si>
  <si>
    <t>12</t>
  </si>
  <si>
    <t>968062357</t>
  </si>
  <si>
    <t>Vybourání dřevěných rámů oken dvojitých včetně křídel pl přes 4 m2</t>
  </si>
  <si>
    <t>-1322180202</t>
  </si>
  <si>
    <t>B13</t>
  </si>
  <si>
    <t>4*1,95*2,3</t>
  </si>
  <si>
    <t>B30</t>
  </si>
  <si>
    <t>10*2,05*2,2</t>
  </si>
  <si>
    <t>11*2,05*2,2</t>
  </si>
  <si>
    <t>B34</t>
  </si>
  <si>
    <t>2,4*2,4</t>
  </si>
  <si>
    <t>B50</t>
  </si>
  <si>
    <t>2,35*4,2</t>
  </si>
  <si>
    <t>B51</t>
  </si>
  <si>
    <t>2,2*3,1</t>
  </si>
  <si>
    <t>13</t>
  </si>
  <si>
    <t>968062374</t>
  </si>
  <si>
    <t>Vybourání dřevěných rámů oken zdvojených včetně křídel pl do 1 m2</t>
  </si>
  <si>
    <t>-983086734</t>
  </si>
  <si>
    <t>B3</t>
  </si>
  <si>
    <t>0,66*0,88</t>
  </si>
  <si>
    <t>B5</t>
  </si>
  <si>
    <t>0,6*0,8</t>
  </si>
  <si>
    <t>B7</t>
  </si>
  <si>
    <t>0,8*0,92</t>
  </si>
  <si>
    <t>B9</t>
  </si>
  <si>
    <t>2*0,5*0,4</t>
  </si>
  <si>
    <t>B11</t>
  </si>
  <si>
    <t>1,05*0,7</t>
  </si>
  <si>
    <t>B16</t>
  </si>
  <si>
    <t>0,6*0,57</t>
  </si>
  <si>
    <t>B58</t>
  </si>
  <si>
    <t>0,42*0,42</t>
  </si>
  <si>
    <t>B59</t>
  </si>
  <si>
    <t>1,0*0,56</t>
  </si>
  <si>
    <t>14</t>
  </si>
  <si>
    <t>968062376</t>
  </si>
  <si>
    <t>Vybourání dřevěných rámů oken zdvojených včetně křídel pl do 4 m2</t>
  </si>
  <si>
    <t>183260030</t>
  </si>
  <si>
    <t>B27</t>
  </si>
  <si>
    <t>1,5*1,5</t>
  </si>
  <si>
    <t>968062456</t>
  </si>
  <si>
    <t>Vybourání dřevěných dveřních zárubní pl přes 2 m2</t>
  </si>
  <si>
    <t>709289587</t>
  </si>
  <si>
    <t>B43</t>
  </si>
  <si>
    <t>2,05*4,2</t>
  </si>
  <si>
    <t>B44</t>
  </si>
  <si>
    <t>2,0*4,3</t>
  </si>
  <si>
    <t>B46</t>
  </si>
  <si>
    <t>1,5*2,75</t>
  </si>
  <si>
    <t>16</t>
  </si>
  <si>
    <t>968062991</t>
  </si>
  <si>
    <t>Vybourání vnitřních deštění výkladů, ostění a obkladů stěn</t>
  </si>
  <si>
    <t>-1844390002</t>
  </si>
  <si>
    <t>3*(0,53+1,8)*2*0,5</t>
  </si>
  <si>
    <t>(0,55+0,5)*2*0,5</t>
  </si>
  <si>
    <t>(1,02+0,53)*2*0,5</t>
  </si>
  <si>
    <t>3*(1,2+1,47)*2*0,5</t>
  </si>
  <si>
    <t>(0,95+1,8)*2*0,5</t>
  </si>
  <si>
    <t>(1,15+1,6)*2*0,5</t>
  </si>
  <si>
    <t>(1,0+1,9)*2*0,5</t>
  </si>
  <si>
    <t>2*(1,75+1,3)*2*0,5</t>
  </si>
  <si>
    <t>2*(1,5+1,6)*2*0,5</t>
  </si>
  <si>
    <t>4*(1,25+1,8)*2*0,5</t>
  </si>
  <si>
    <t>4*(1,2+1,8)*2*0,5</t>
  </si>
  <si>
    <t>2*(1,15+2,1)*2*0,5</t>
  </si>
  <si>
    <t>6*(1,95+2,2)*2*0,5</t>
  </si>
  <si>
    <t>2*(1,25+2,2)*2*0,5</t>
  </si>
  <si>
    <t>(1,9+1,62)*2*0,5</t>
  </si>
  <si>
    <t>(1,42+1,62)*2*0,5</t>
  </si>
  <si>
    <t>(1,72+1,89)*2*0,5</t>
  </si>
  <si>
    <t>(1,4+2,18)*2*0,5</t>
  </si>
  <si>
    <t>4*(1,95+2,3)*2*0,5</t>
  </si>
  <si>
    <t>21*(2,05+2,2)*2*0,5</t>
  </si>
  <si>
    <t>(2,4+2,4)*2*0,5</t>
  </si>
  <si>
    <t>(2,35+4,2)*2*0,5</t>
  </si>
  <si>
    <t>(2,2+3,1)*2*0,5</t>
  </si>
  <si>
    <t>17</t>
  </si>
  <si>
    <t>968072244</t>
  </si>
  <si>
    <t>Vybourání kovových rámů oken jednoduchých včetně křídel pl do 1 m2</t>
  </si>
  <si>
    <t>-348920924</t>
  </si>
  <si>
    <t>B20</t>
  </si>
  <si>
    <t>2*0,8*0,6</t>
  </si>
  <si>
    <t>B29</t>
  </si>
  <si>
    <t>0,65*0,85</t>
  </si>
  <si>
    <t>B45</t>
  </si>
  <si>
    <t>0,85*0,85</t>
  </si>
  <si>
    <t>18</t>
  </si>
  <si>
    <t>968072245</t>
  </si>
  <si>
    <t>Vybourání kovových rámů oken jednoduchých včetně křídel pl do 2 m2</t>
  </si>
  <si>
    <t>-105549796</t>
  </si>
  <si>
    <t>B25</t>
  </si>
  <si>
    <t>3*0,75*1,6</t>
  </si>
  <si>
    <t>19</t>
  </si>
  <si>
    <t>968072246</t>
  </si>
  <si>
    <t>Vybourání kovových rámů oken jednoduchých včetně křídel pl do 4 m2</t>
  </si>
  <si>
    <t>-1777431065</t>
  </si>
  <si>
    <t>B24</t>
  </si>
  <si>
    <t>20</t>
  </si>
  <si>
    <t>968072455</t>
  </si>
  <si>
    <t>Vybourání kovových dveřních zárubní pl do 2 m2</t>
  </si>
  <si>
    <t>946955040</t>
  </si>
  <si>
    <t>B56</t>
  </si>
  <si>
    <t>0,8*1,97</t>
  </si>
  <si>
    <t>997013115</t>
  </si>
  <si>
    <t>Vnitrostaveništní doprava suti a vybouraných hmot pro budovy v do 18 m s použitím mechanizace</t>
  </si>
  <si>
    <t>t</t>
  </si>
  <si>
    <t>1656401020</t>
  </si>
  <si>
    <t>22</t>
  </si>
  <si>
    <t>997013501</t>
  </si>
  <si>
    <t>Odvoz suti a vybouraných hmot na skládku nebo meziskládku do 1 km se složením</t>
  </si>
  <si>
    <t>-365578235</t>
  </si>
  <si>
    <t>23</t>
  </si>
  <si>
    <t>997013509</t>
  </si>
  <si>
    <t>Příplatek k odvozu suti a vybouraných hmot na skládku ZKD 1 km přes 1 km</t>
  </si>
  <si>
    <t>-403521401</t>
  </si>
  <si>
    <t>24</t>
  </si>
  <si>
    <t>997013831</t>
  </si>
  <si>
    <t>Poplatek za uložení na skládce (skládkovné) stavebního odpadu směsného kód odpadu 170 904</t>
  </si>
  <si>
    <t>-1772133441</t>
  </si>
  <si>
    <t>25</t>
  </si>
  <si>
    <t>998011003</t>
  </si>
  <si>
    <t>Přesun hmot pro budovy zděné v do 24 m</t>
  </si>
  <si>
    <t>887553234</t>
  </si>
  <si>
    <t>26</t>
  </si>
  <si>
    <t>713121121</t>
  </si>
  <si>
    <t>Montáž izolace tepelné podlah volně kladenými rohožemi, pásy, dílci, deskami 2 vrstvy</t>
  </si>
  <si>
    <t>-2007162820</t>
  </si>
  <si>
    <t>S5, S7 - TI půdy, tl. 280mm (2x 140mm)</t>
  </si>
  <si>
    <t>388,358</t>
  </si>
  <si>
    <t>27</t>
  </si>
  <si>
    <t>63148156</t>
  </si>
  <si>
    <t>deska izolační minerální univerzální λ=0,035 tl 140mm</t>
  </si>
  <si>
    <t>32</t>
  </si>
  <si>
    <t>-1160904259</t>
  </si>
  <si>
    <t>28</t>
  </si>
  <si>
    <t>713191133</t>
  </si>
  <si>
    <t>Montáž izolace tepelné podlah, stropů vrchem nebo střech překrytí fólií s přelepeným spojem</t>
  </si>
  <si>
    <t>1568864610</t>
  </si>
  <si>
    <t>Difuzní folie pod TI půdy</t>
  </si>
  <si>
    <t>29</t>
  </si>
  <si>
    <t>59244084</t>
  </si>
  <si>
    <t>fólie difúzně otevřená doplňková hydroizolační vrstva se dvěma lepicími pruhy - 1 m2</t>
  </si>
  <si>
    <t>307800651</t>
  </si>
  <si>
    <t>30</t>
  </si>
  <si>
    <t>998713203</t>
  </si>
  <si>
    <t>Přesun hmot procentní pro izolace tepelné v objektech v do 24 m</t>
  </si>
  <si>
    <t>%</t>
  </si>
  <si>
    <t>958180057</t>
  </si>
  <si>
    <t>31</t>
  </si>
  <si>
    <t>735000919.R00</t>
  </si>
  <si>
    <t>Vyregulování otopné soustavy</t>
  </si>
  <si>
    <t>kus</t>
  </si>
  <si>
    <t>1057072882</t>
  </si>
  <si>
    <t>762429001</t>
  </si>
  <si>
    <t>Montáž obložení stropu podkladový rošt</t>
  </si>
  <si>
    <t>-518116658</t>
  </si>
  <si>
    <t>Dvě vrstvy rošti pro TI</t>
  </si>
  <si>
    <t>Pochozí konstrukce střechy S7</t>
  </si>
  <si>
    <t>(7,4+7,29+4,38+2,81+1,81+14,45)*1,0/0,5</t>
  </si>
  <si>
    <t>(9,4+2,5+3,5+3,79+1,831+5,691+2,6)*1,0/0,5</t>
  </si>
  <si>
    <t>(4,8+8,4+2,3)*1,0/0,5</t>
  </si>
  <si>
    <t>2,54*2,95/0,5</t>
  </si>
  <si>
    <t>5,9*3,55/0,5</t>
  </si>
  <si>
    <t>222,78</t>
  </si>
  <si>
    <t>33</t>
  </si>
  <si>
    <t>60511125</t>
  </si>
  <si>
    <t>fošny prismované (středové) řezivo stavební do š 160mm dl 2-5m</t>
  </si>
  <si>
    <t>m3</t>
  </si>
  <si>
    <t>-1014836132</t>
  </si>
  <si>
    <t>445,560*0,025*0,14</t>
  </si>
  <si>
    <t>34</t>
  </si>
  <si>
    <t>762795000</t>
  </si>
  <si>
    <t>Spojovací prostředky pro montáž prostorových vázaných kcí</t>
  </si>
  <si>
    <t>1679863273</t>
  </si>
  <si>
    <t>35</t>
  </si>
  <si>
    <t>762810037</t>
  </si>
  <si>
    <t>Záklop stropů z desek OSB tl 25 mm na sraz šroubovaných na rošt</t>
  </si>
  <si>
    <t>490931316</t>
  </si>
  <si>
    <t>(7,4+7,29+4,38+2,81+1,81+14,45)*1,0</t>
  </si>
  <si>
    <t>(9,4+2,5+3,5+3,79+1,831+5,691+2,6)*1,0</t>
  </si>
  <si>
    <t>(4,8+8,4+2,3)*1,0</t>
  </si>
  <si>
    <t>2,54*2,95</t>
  </si>
  <si>
    <t>5,9*3,55</t>
  </si>
  <si>
    <t>36</t>
  </si>
  <si>
    <t>998762203</t>
  </si>
  <si>
    <t>Přesun hmot procentní pro kce tesařské v objektech v do 24 m</t>
  </si>
  <si>
    <t>-319480525</t>
  </si>
  <si>
    <t>37</t>
  </si>
  <si>
    <t>764002851</t>
  </si>
  <si>
    <t>Demontáž oplechování parapetů do suti</t>
  </si>
  <si>
    <t>1709988245</t>
  </si>
  <si>
    <t>2*1,75</t>
  </si>
  <si>
    <t>0,6</t>
  </si>
  <si>
    <t>0,5</t>
  </si>
  <si>
    <t>0,8</t>
  </si>
  <si>
    <t>2*0,5</t>
  </si>
  <si>
    <t>1,05</t>
  </si>
  <si>
    <t>4*1,95</t>
  </si>
  <si>
    <t>3*1,2</t>
  </si>
  <si>
    <t>2*1,1</t>
  </si>
  <si>
    <t>1,1</t>
  </si>
  <si>
    <t>2*1,5</t>
  </si>
  <si>
    <t>3*0,75</t>
  </si>
  <si>
    <t>1,5</t>
  </si>
  <si>
    <t>0,65</t>
  </si>
  <si>
    <t>21*2,05</t>
  </si>
  <si>
    <t>4*1,25</t>
  </si>
  <si>
    <t>2*1,2</t>
  </si>
  <si>
    <t>2*1,15</t>
  </si>
  <si>
    <t>2,4</t>
  </si>
  <si>
    <t>6*1,95</t>
  </si>
  <si>
    <t>2*1,25</t>
  </si>
  <si>
    <t>3*0,53</t>
  </si>
  <si>
    <t>0,95</t>
  </si>
  <si>
    <t>1,9</t>
  </si>
  <si>
    <t>1,42</t>
  </si>
  <si>
    <t>1,72</t>
  </si>
  <si>
    <t>1,4</t>
  </si>
  <si>
    <t>0,85</t>
  </si>
  <si>
    <t>0,55</t>
  </si>
  <si>
    <t>1,15</t>
  </si>
  <si>
    <t>2,35</t>
  </si>
  <si>
    <t>2,2</t>
  </si>
  <si>
    <t>1,0</t>
  </si>
  <si>
    <t>1,02</t>
  </si>
  <si>
    <t>0,42</t>
  </si>
  <si>
    <t>38</t>
  </si>
  <si>
    <t>764216643R24</t>
  </si>
  <si>
    <t>Oplechování rovných parapetů celoplošně lepené z Pz s povrchovou úpravou rš 240 mm</t>
  </si>
  <si>
    <t>-315243233</t>
  </si>
  <si>
    <t>K13</t>
  </si>
  <si>
    <t>2,1*21</t>
  </si>
  <si>
    <t>K25</t>
  </si>
  <si>
    <t>0,9</t>
  </si>
  <si>
    <t>K26</t>
  </si>
  <si>
    <t>K28</t>
  </si>
  <si>
    <t>0,7*2</t>
  </si>
  <si>
    <t>39</t>
  </si>
  <si>
    <t>764216644R29</t>
  </si>
  <si>
    <t>Oplechování rovných parapetů celoplošně lepené z Pz s povrchovou úpravou rš 290 mm</t>
  </si>
  <si>
    <t>-2142870634</t>
  </si>
  <si>
    <t>K1</t>
  </si>
  <si>
    <t>1,8*2</t>
  </si>
  <si>
    <t>40</t>
  </si>
  <si>
    <t>764216644R31</t>
  </si>
  <si>
    <t>Oplechování rovných parapetů celoplošně lepené z Pz s povrchovou úpravou rš 310 mm</t>
  </si>
  <si>
    <t>-612573717</t>
  </si>
  <si>
    <t>K14</t>
  </si>
  <si>
    <t>1,25*8</t>
  </si>
  <si>
    <t>K15</t>
  </si>
  <si>
    <t>1,2*3</t>
  </si>
  <si>
    <t>K16</t>
  </si>
  <si>
    <t>K17</t>
  </si>
  <si>
    <t>2,0*6</t>
  </si>
  <si>
    <t>K18</t>
  </si>
  <si>
    <t>1,3*2</t>
  </si>
  <si>
    <t>K19</t>
  </si>
  <si>
    <t>0,58*3</t>
  </si>
  <si>
    <t>K20</t>
  </si>
  <si>
    <t>K21</t>
  </si>
  <si>
    <t>1,95</t>
  </si>
  <si>
    <t>K22</t>
  </si>
  <si>
    <t>1,47</t>
  </si>
  <si>
    <t>K23</t>
  </si>
  <si>
    <t>1,77</t>
  </si>
  <si>
    <t>K24</t>
  </si>
  <si>
    <t>1,45</t>
  </si>
  <si>
    <t>K27</t>
  </si>
  <si>
    <t>41</t>
  </si>
  <si>
    <t>764216645R36</t>
  </si>
  <si>
    <t>Oplechování rovných parapetů celoplošně lepené z Pz s povrchovou úpravou rš 360 mm</t>
  </si>
  <si>
    <t>-578180964</t>
  </si>
  <si>
    <t>K2</t>
  </si>
  <si>
    <t>0,71</t>
  </si>
  <si>
    <t>K3</t>
  </si>
  <si>
    <t>0,65*2</t>
  </si>
  <si>
    <t>K4</t>
  </si>
  <si>
    <t>0,85*3</t>
  </si>
  <si>
    <t>K5</t>
  </si>
  <si>
    <t>0,55*2</t>
  </si>
  <si>
    <t>K6</t>
  </si>
  <si>
    <t>K7</t>
  </si>
  <si>
    <t>2,0*4</t>
  </si>
  <si>
    <t>K8</t>
  </si>
  <si>
    <t>1,25*3</t>
  </si>
  <si>
    <t>K9</t>
  </si>
  <si>
    <t>1,15*2</t>
  </si>
  <si>
    <t>K10</t>
  </si>
  <si>
    <t>1,55*5</t>
  </si>
  <si>
    <t>K11</t>
  </si>
  <si>
    <t>0,8*3</t>
  </si>
  <si>
    <t>K12</t>
  </si>
  <si>
    <t>0,7</t>
  </si>
  <si>
    <t>42</t>
  </si>
  <si>
    <t>998764203</t>
  </si>
  <si>
    <t>Přesun hmot procentní pro konstrukce klempířské v objektech v do 24 m</t>
  </si>
  <si>
    <t>-579016809</t>
  </si>
  <si>
    <t>43</t>
  </si>
  <si>
    <t>766441812</t>
  </si>
  <si>
    <t>Demontáž parapetních desek dřevěných nebo plastových šířky přes 30 cm délky do 1,0 m</t>
  </si>
  <si>
    <t>1573171668</t>
  </si>
  <si>
    <t>44</t>
  </si>
  <si>
    <t>766441822</t>
  </si>
  <si>
    <t>Demontáž parapetních desek dřevěných nebo plastových šířky přes 30 cm délky přes 1,0 m</t>
  </si>
  <si>
    <t>1135014798</t>
  </si>
  <si>
    <t>45</t>
  </si>
  <si>
    <t>766622131</t>
  </si>
  <si>
    <t>Montáž plastových oken plochy přes 1 m2 otevíravých výšky do 1,5 m s rámem do zdiva</t>
  </si>
  <si>
    <t>-19980342</t>
  </si>
  <si>
    <t>N1</t>
  </si>
  <si>
    <t>N8</t>
  </si>
  <si>
    <t>N10</t>
  </si>
  <si>
    <t>1,1*1,5</t>
  </si>
  <si>
    <t>N15</t>
  </si>
  <si>
    <t>46</t>
  </si>
  <si>
    <t>61143N01</t>
  </si>
  <si>
    <t>okno plastové trojkřídlové otvíravé a sklápěcí 175x130 cm</t>
  </si>
  <si>
    <t>-480071419</t>
  </si>
  <si>
    <t>47</t>
  </si>
  <si>
    <t>61143N08</t>
  </si>
  <si>
    <t>okno plastové dvoukřídlové otvíravé a sklápěcí 120x147 cm</t>
  </si>
  <si>
    <t>-1461247510</t>
  </si>
  <si>
    <t>48</t>
  </si>
  <si>
    <t>61143N10</t>
  </si>
  <si>
    <t>okno plastové dvoukřídlové otvíravé a sklápěcí 110x150 cm</t>
  </si>
  <si>
    <t>509174783</t>
  </si>
  <si>
    <t>49</t>
  </si>
  <si>
    <t>61143N15</t>
  </si>
  <si>
    <t>okno plastové dvoukřídlové otvíravé a sklápěcí 150x150 cm</t>
  </si>
  <si>
    <t>2124533099</t>
  </si>
  <si>
    <t>50</t>
  </si>
  <si>
    <t>766622132</t>
  </si>
  <si>
    <t>Montáž plastových oken plochy přes 1 m2 otevíravých výšky do 2,5 m s rámem do zdiva</t>
  </si>
  <si>
    <t>-827472551</t>
  </si>
  <si>
    <t>N7</t>
  </si>
  <si>
    <t>N13</t>
  </si>
  <si>
    <t>4*1,5*1,6</t>
  </si>
  <si>
    <t>N14</t>
  </si>
  <si>
    <t>3*0,76*1,6</t>
  </si>
  <si>
    <t>N17</t>
  </si>
  <si>
    <t>21*2,05*2,2</t>
  </si>
  <si>
    <t>N18</t>
  </si>
  <si>
    <t>8*1,25*1,8</t>
  </si>
  <si>
    <t>N19</t>
  </si>
  <si>
    <t>N21</t>
  </si>
  <si>
    <t>6*1,95*2,2</t>
  </si>
  <si>
    <t>N22</t>
  </si>
  <si>
    <t>2*1,25*2,2</t>
  </si>
  <si>
    <t>N24</t>
  </si>
  <si>
    <t>N25</t>
  </si>
  <si>
    <t>N26</t>
  </si>
  <si>
    <t>N27</t>
  </si>
  <si>
    <t>N28</t>
  </si>
  <si>
    <t>N34</t>
  </si>
  <si>
    <t>N35</t>
  </si>
  <si>
    <t>N38</t>
  </si>
  <si>
    <t>51</t>
  </si>
  <si>
    <t>61143N07</t>
  </si>
  <si>
    <t>okno plastové trojkřídlové otvíravé a sklápěcí s nadsvětlíkem 195x230 cm</t>
  </si>
  <si>
    <t>1544528272</t>
  </si>
  <si>
    <t>52</t>
  </si>
  <si>
    <t>61143N13</t>
  </si>
  <si>
    <t xml:space="preserve">okno plastové dvoukřídlové otvíravé a sklápěcí s nadsvětlíkem  150x160 cm</t>
  </si>
  <si>
    <t>-1468513990</t>
  </si>
  <si>
    <t>53</t>
  </si>
  <si>
    <t>61140N14</t>
  </si>
  <si>
    <t>okno plastové jednokřídlé otvíravé 75x160cm</t>
  </si>
  <si>
    <t>1947074678</t>
  </si>
  <si>
    <t>54</t>
  </si>
  <si>
    <t>61143N17</t>
  </si>
  <si>
    <t>okno plastové trojkřídlové otvíravé a sklápěcí s nadsvětlíkem 205x220 cm</t>
  </si>
  <si>
    <t>264599282</t>
  </si>
  <si>
    <t>55</t>
  </si>
  <si>
    <t>61143N18</t>
  </si>
  <si>
    <t>okno plastové dvoukřídlové otvíravé a sklápěcí s nadsvětlíkem 125x180 cm</t>
  </si>
  <si>
    <t>1512588838</t>
  </si>
  <si>
    <t>56</t>
  </si>
  <si>
    <t>61143N19</t>
  </si>
  <si>
    <t>okno plastové dvoukřídlové otvíravé a sklápěcí s nadsvětlíkem 115x210 cm</t>
  </si>
  <si>
    <t>1156935845</t>
  </si>
  <si>
    <t>57</t>
  </si>
  <si>
    <t>61143N21</t>
  </si>
  <si>
    <t>okno plastové trojkřídlové otvíravé a sklápěcí s nadsvětlíkem 195x220 cm</t>
  </si>
  <si>
    <t>446988076</t>
  </si>
  <si>
    <t>58</t>
  </si>
  <si>
    <t>61143N22</t>
  </si>
  <si>
    <t>okno plastové dvoukřídlové otvíravé a sklápěcí s nadsvětlíkem 115x220 cm</t>
  </si>
  <si>
    <t>1912514603</t>
  </si>
  <si>
    <t>59</t>
  </si>
  <si>
    <t>61140N24</t>
  </si>
  <si>
    <t>okno plastové jednokřídlé otvíravé s nadsvětlíkem 95x180cm</t>
  </si>
  <si>
    <t>349679383</t>
  </si>
  <si>
    <t>60</t>
  </si>
  <si>
    <t>61143N25</t>
  </si>
  <si>
    <t>okno plastové trojkřídlové otvíravé s nadsvětlíkem 190x162 cm</t>
  </si>
  <si>
    <t>-774308373</t>
  </si>
  <si>
    <t>61</t>
  </si>
  <si>
    <t>61143N26</t>
  </si>
  <si>
    <t>okno plastové dvoukřídlové otvíravé s nadsvětlíkem 142x162 cm</t>
  </si>
  <si>
    <t>1043843791</t>
  </si>
  <si>
    <t>62</t>
  </si>
  <si>
    <t>61143N27</t>
  </si>
  <si>
    <t>okno plastové dvoukřídlové otvíravé s nadsvětlíkem 172x189 cm</t>
  </si>
  <si>
    <t>-513811881</t>
  </si>
  <si>
    <t>63</t>
  </si>
  <si>
    <t>61143N28</t>
  </si>
  <si>
    <t>okno plastové dvoukřídlové otvíravé s nadsvětlíkem 140x218 cm</t>
  </si>
  <si>
    <t>-144569864</t>
  </si>
  <si>
    <t>64</t>
  </si>
  <si>
    <t>61143N34</t>
  </si>
  <si>
    <t>okno plastové dvoukřídlové otvíravé 115x160 cm</t>
  </si>
  <si>
    <t>-589211390</t>
  </si>
  <si>
    <t>65</t>
  </si>
  <si>
    <t>61143N35</t>
  </si>
  <si>
    <t>okno plastové dvoukřídlové otvíravé s obloukovým nadsvětlíkem 115x160 cm</t>
  </si>
  <si>
    <t>229014959</t>
  </si>
  <si>
    <t>66</t>
  </si>
  <si>
    <t>61143N38</t>
  </si>
  <si>
    <t>okno plastové jednokřídlové otvíravé s nadsvětlíkem 100x190 cm</t>
  </si>
  <si>
    <t>416637493</t>
  </si>
  <si>
    <t>67</t>
  </si>
  <si>
    <t>766622133</t>
  </si>
  <si>
    <t>Montáž plastových oken plochy přes 1 m2 otevíravých výšky přes 2,5 m s rámem do zdiva</t>
  </si>
  <si>
    <t>515830683</t>
  </si>
  <si>
    <t>N36</t>
  </si>
  <si>
    <t>2,4*4,2</t>
  </si>
  <si>
    <t>N37</t>
  </si>
  <si>
    <t>2,2*2,2+0,9*0,9</t>
  </si>
  <si>
    <t>68</t>
  </si>
  <si>
    <t>61143N36</t>
  </si>
  <si>
    <t>okno plastové 240x420 cm, sestava, horní část oblouková</t>
  </si>
  <si>
    <t>765439213</t>
  </si>
  <si>
    <t>69</t>
  </si>
  <si>
    <t>766622212</t>
  </si>
  <si>
    <t>Montáž plastových oken plochy do 1 m2 pevných s rámem do zdiva</t>
  </si>
  <si>
    <t>-1988701088</t>
  </si>
  <si>
    <t>N41, kruhové okno</t>
  </si>
  <si>
    <t>70</t>
  </si>
  <si>
    <t>61144N41</t>
  </si>
  <si>
    <t>okno plastové pevně zasklené, kruhové, bílá, 42x42 cm</t>
  </si>
  <si>
    <t>-1165428317</t>
  </si>
  <si>
    <t>71</t>
  </si>
  <si>
    <t>766622216</t>
  </si>
  <si>
    <t>Montáž plastových oken plochy do 1 m2 otevíravých s rámem do zdiva</t>
  </si>
  <si>
    <t>-1809054662</t>
  </si>
  <si>
    <t>N2</t>
  </si>
  <si>
    <t>N3</t>
  </si>
  <si>
    <t>N4</t>
  </si>
  <si>
    <t>N5</t>
  </si>
  <si>
    <t>N6</t>
  </si>
  <si>
    <t>N9</t>
  </si>
  <si>
    <t>N11</t>
  </si>
  <si>
    <t>N12</t>
  </si>
  <si>
    <t>N16</t>
  </si>
  <si>
    <t>N23</t>
  </si>
  <si>
    <t>N31</t>
  </si>
  <si>
    <t>N33</t>
  </si>
  <si>
    <t>N39</t>
  </si>
  <si>
    <t>N42</t>
  </si>
  <si>
    <t>72</t>
  </si>
  <si>
    <t>61140N02</t>
  </si>
  <si>
    <t>okno plastové jednokřídlé otvíravé 66x88cm</t>
  </si>
  <si>
    <t>-190569543</t>
  </si>
  <si>
    <t>73</t>
  </si>
  <si>
    <t>61140N03</t>
  </si>
  <si>
    <t>okno plastové jednokřídlé otvíravé 60x80cm</t>
  </si>
  <si>
    <t>-285839467</t>
  </si>
  <si>
    <t>74</t>
  </si>
  <si>
    <t>61140N04</t>
  </si>
  <si>
    <t>okno plastové jednokřídlé otvíravé pravé 80x92cm</t>
  </si>
  <si>
    <t>461464497</t>
  </si>
  <si>
    <t>75</t>
  </si>
  <si>
    <t>61140N05</t>
  </si>
  <si>
    <t>okno plastové jednokřídlé vyklápěcí 50x40cm</t>
  </si>
  <si>
    <t>-932526523</t>
  </si>
  <si>
    <t>76</t>
  </si>
  <si>
    <t>61140N06</t>
  </si>
  <si>
    <t>okno plastové jednokřídlé vyklápěcí 105x70cm</t>
  </si>
  <si>
    <t>1789686090</t>
  </si>
  <si>
    <t>77</t>
  </si>
  <si>
    <t>61140N09</t>
  </si>
  <si>
    <t>okno plastové jednokřídlé vyklápěcí 60x57cm</t>
  </si>
  <si>
    <t>-1157604883</t>
  </si>
  <si>
    <t>78</t>
  </si>
  <si>
    <t>61143N11</t>
  </si>
  <si>
    <t>okno plastové dvoukřídlové otvíravé 110x80 cm</t>
  </si>
  <si>
    <t>1554964200</t>
  </si>
  <si>
    <t>79</t>
  </si>
  <si>
    <t>61140N12</t>
  </si>
  <si>
    <t>okno plastové jednokřídlé vyklápěcí 80x60cm</t>
  </si>
  <si>
    <t>-1868914854</t>
  </si>
  <si>
    <t>80</t>
  </si>
  <si>
    <t>61140N16</t>
  </si>
  <si>
    <t>okno plastové jednokřídlé vyklápěcí 65x85cm</t>
  </si>
  <si>
    <t>-1642541421</t>
  </si>
  <si>
    <t>81</t>
  </si>
  <si>
    <t>61140N23</t>
  </si>
  <si>
    <t>okno plastové jednokřídlé otvíravé s nadsvětlíkem 53x180cm</t>
  </si>
  <si>
    <t>-894180765</t>
  </si>
  <si>
    <t>82</t>
  </si>
  <si>
    <t>61140N31</t>
  </si>
  <si>
    <t>okno plastové jednokřídlé otvíravé pravé 85x85cm</t>
  </si>
  <si>
    <t>-628935884</t>
  </si>
  <si>
    <t>83</t>
  </si>
  <si>
    <t>61140N33</t>
  </si>
  <si>
    <t>okno plastové jednokřídlé otvíravé pravé 55x50cm</t>
  </si>
  <si>
    <t>1648192017</t>
  </si>
  <si>
    <t>84</t>
  </si>
  <si>
    <t>61144N39</t>
  </si>
  <si>
    <t>okno plastové dvoukřídlové otvíravé 102x53 cm</t>
  </si>
  <si>
    <t>-909837494</t>
  </si>
  <si>
    <t>85</t>
  </si>
  <si>
    <t>61140N42</t>
  </si>
  <si>
    <t>okno plastové jednokřídlé vyklápěcí 100x52 cm, obloukové</t>
  </si>
  <si>
    <t>331604340</t>
  </si>
  <si>
    <t>86</t>
  </si>
  <si>
    <t>766629413</t>
  </si>
  <si>
    <t>Příplatek k montáži oken rovné ostění fólie připojovací spára do 35 mm</t>
  </si>
  <si>
    <t>-524921522</t>
  </si>
  <si>
    <t>Parapet</t>
  </si>
  <si>
    <t>0,66</t>
  </si>
  <si>
    <t>4*1,5</t>
  </si>
  <si>
    <t>8*1,25</t>
  </si>
  <si>
    <t>N20</t>
  </si>
  <si>
    <t>1,3</t>
  </si>
  <si>
    <t>87</t>
  </si>
  <si>
    <t>766629414</t>
  </si>
  <si>
    <t>Příplatek k montáži oken rovné ostění fólie připojovací spára do 35 mm bez butylu</t>
  </si>
  <si>
    <t>1822892108</t>
  </si>
  <si>
    <t>2*(1,75+1,3*2)</t>
  </si>
  <si>
    <t>0,66+0,88*2</t>
  </si>
  <si>
    <t>0,6+0,8*2</t>
  </si>
  <si>
    <t>0,8+0,92*2</t>
  </si>
  <si>
    <t>2*(0,5+0,4*2)</t>
  </si>
  <si>
    <t>1,05+0,7*2</t>
  </si>
  <si>
    <t>4*(1,95+2,3*2)</t>
  </si>
  <si>
    <t>3*(1,2+1,47*2)</t>
  </si>
  <si>
    <t>0,6+0,57*2</t>
  </si>
  <si>
    <t>1,1+1,5*2</t>
  </si>
  <si>
    <t>1,1+0,8*2</t>
  </si>
  <si>
    <t>0,8+0,6*2</t>
  </si>
  <si>
    <t>4*(1,5+1,6*2)</t>
  </si>
  <si>
    <t>3*(0,75+1,6*2)</t>
  </si>
  <si>
    <t>1,5+1,5*2</t>
  </si>
  <si>
    <t>0,65+0,85*2</t>
  </si>
  <si>
    <t>21*(2,05+2,2*2)</t>
  </si>
  <si>
    <t>8*(1,25+1,8*2)</t>
  </si>
  <si>
    <t>1,15+2,1*2</t>
  </si>
  <si>
    <t>2,4+3,4*2</t>
  </si>
  <si>
    <t>6*(1,95+2,2*2)</t>
  </si>
  <si>
    <t>2*(1,25+2,2*2)</t>
  </si>
  <si>
    <t>3*(0,53+1,8*2)</t>
  </si>
  <si>
    <t>0,95+1,8*2</t>
  </si>
  <si>
    <t>1,9+1,62*2</t>
  </si>
  <si>
    <t>1,42+1,62*2</t>
  </si>
  <si>
    <t>1,72+1,89*2</t>
  </si>
  <si>
    <t>1,4+2,18*2</t>
  </si>
  <si>
    <t>N29</t>
  </si>
  <si>
    <t>1,6+4,2*2</t>
  </si>
  <si>
    <t>N30</t>
  </si>
  <si>
    <t>2,0+4,3*2</t>
  </si>
  <si>
    <t>0,85+0,85*2</t>
  </si>
  <si>
    <t>N32</t>
  </si>
  <si>
    <t>1,5+2,75*2</t>
  </si>
  <si>
    <t>0,55+0,5*2</t>
  </si>
  <si>
    <t>1,15+1,6*2</t>
  </si>
  <si>
    <t>2,4+4,2*2</t>
  </si>
  <si>
    <t>2,2+3,1*2</t>
  </si>
  <si>
    <t>1,0+1,9*2</t>
  </si>
  <si>
    <t>1,02+0,53*2</t>
  </si>
  <si>
    <t>N40</t>
  </si>
  <si>
    <t>0,9+2,02*2</t>
  </si>
  <si>
    <t>N41</t>
  </si>
  <si>
    <t>0,42*4</t>
  </si>
  <si>
    <t>1,0+0,52*2</t>
  </si>
  <si>
    <t>88</t>
  </si>
  <si>
    <t>766660411</t>
  </si>
  <si>
    <t>Montáž vchodových dveří 1křídlových bez nadsvětlíku do zdiva</t>
  </si>
  <si>
    <t>-1620088541</t>
  </si>
  <si>
    <t>89</t>
  </si>
  <si>
    <t>61173N40</t>
  </si>
  <si>
    <t>plastové dveře 90x202 cm, plné</t>
  </si>
  <si>
    <t>597707087</t>
  </si>
  <si>
    <t>90</t>
  </si>
  <si>
    <t>766660441</t>
  </si>
  <si>
    <t>Montáž vchodových dveří 1křídlových s díly a nadsvětlíkem do zdiva</t>
  </si>
  <si>
    <t>521441888</t>
  </si>
  <si>
    <t>91</t>
  </si>
  <si>
    <t>61173N37</t>
  </si>
  <si>
    <t>plastová sestava 220x310 cm, jednokřídlé dveře, fixní obloukový nadsvětlík</t>
  </si>
  <si>
    <t>-264020812</t>
  </si>
  <si>
    <t>92</t>
  </si>
  <si>
    <t>766694121</t>
  </si>
  <si>
    <t>Montáž parapetních desek dřevěných nebo plastových šířky přes 30 cm délky do 1,0 m</t>
  </si>
  <si>
    <t>1436645293</t>
  </si>
  <si>
    <t>93</t>
  </si>
  <si>
    <t>61144403</t>
  </si>
  <si>
    <t>parapet plastový vnitřní - komůrkový 35 x 2 x 100 cm</t>
  </si>
  <si>
    <t>-2030693851</t>
  </si>
  <si>
    <t>2*0,7</t>
  </si>
  <si>
    <t>2*0,65+0,9</t>
  </si>
  <si>
    <t>94</t>
  </si>
  <si>
    <t>766694122</t>
  </si>
  <si>
    <t>Montáž parapetních dřevěných nebo plastových šířky přes 30 cm délky do 1,6 m</t>
  </si>
  <si>
    <t>1130678353</t>
  </si>
  <si>
    <t>95</t>
  </si>
  <si>
    <t>2046354556</t>
  </si>
  <si>
    <t>96</t>
  </si>
  <si>
    <t>766694123</t>
  </si>
  <si>
    <t>Montáž parapetních dřevěných nebo plastových šířky přes 30 cm délky do 2,6 m</t>
  </si>
  <si>
    <t>-1084641258</t>
  </si>
  <si>
    <t>97</t>
  </si>
  <si>
    <t>660066388</t>
  </si>
  <si>
    <t>98</t>
  </si>
  <si>
    <t>998766203</t>
  </si>
  <si>
    <t>Přesun hmot procentní pro konstrukce truhlářské v objektech v do 24 m</t>
  </si>
  <si>
    <t>-857279531</t>
  </si>
  <si>
    <t>99</t>
  </si>
  <si>
    <t>767640114</t>
  </si>
  <si>
    <t>Montáž dveří ocelových vchodových jednokřídlových s pevným bočním dílem a nadsvětlíkem</t>
  </si>
  <si>
    <t>1743326019</t>
  </si>
  <si>
    <t>100</t>
  </si>
  <si>
    <t>55341N20</t>
  </si>
  <si>
    <t>hliníková sestava 2400x3400 mm, fixní boční světlíky a nadsvětlíky</t>
  </si>
  <si>
    <t>1118325223</t>
  </si>
  <si>
    <t>101</t>
  </si>
  <si>
    <t>767640222</t>
  </si>
  <si>
    <t>Montáž dveří ocelových vchodových dvoukřídlových s nadsvětlíkem</t>
  </si>
  <si>
    <t>572412636</t>
  </si>
  <si>
    <t>1N30</t>
  </si>
  <si>
    <t>102</t>
  </si>
  <si>
    <t>55341N29</t>
  </si>
  <si>
    <t>hliníková sestava 1600x4200 mm, fixní nadsvětlík</t>
  </si>
  <si>
    <t>-1961840099</t>
  </si>
  <si>
    <t>103</t>
  </si>
  <si>
    <t>55341N30</t>
  </si>
  <si>
    <t>hliníková sestava 2000x4300 mm, fixní nadsvětlík</t>
  </si>
  <si>
    <t>-1385733849</t>
  </si>
  <si>
    <t>104</t>
  </si>
  <si>
    <t>55341N32</t>
  </si>
  <si>
    <t>hliníková sestava 1500x2750 mm, fixní nadsvětlík</t>
  </si>
  <si>
    <t>1994815635</t>
  </si>
  <si>
    <t>105</t>
  </si>
  <si>
    <t>767661811</t>
  </si>
  <si>
    <t>Demontáž mříží pevných nebo otevíravých</t>
  </si>
  <si>
    <t>-1188882034</t>
  </si>
  <si>
    <t>B2</t>
  </si>
  <si>
    <t>B4</t>
  </si>
  <si>
    <t>B6</t>
  </si>
  <si>
    <t>B8</t>
  </si>
  <si>
    <t>B10</t>
  </si>
  <si>
    <t>0,5*0,4</t>
  </si>
  <si>
    <t>B12</t>
  </si>
  <si>
    <t>B15</t>
  </si>
  <si>
    <t>3*1,4*1,6</t>
  </si>
  <si>
    <t>B17</t>
  </si>
  <si>
    <t>0,8*0,8</t>
  </si>
  <si>
    <t>B23</t>
  </si>
  <si>
    <t>2*1,7*1,8</t>
  </si>
  <si>
    <t>R2</t>
  </si>
  <si>
    <t>5*1,4*1,5</t>
  </si>
  <si>
    <t>106</t>
  </si>
  <si>
    <t>767661819RX</t>
  </si>
  <si>
    <t>Demontáž mříží, branky a zastřešení přístřešku, nová povrchová úprava, zpětná montáž</t>
  </si>
  <si>
    <t>soubor</t>
  </si>
  <si>
    <t>-1348655334</t>
  </si>
  <si>
    <t>R4, R5</t>
  </si>
  <si>
    <t>107</t>
  </si>
  <si>
    <t>767662110</t>
  </si>
  <si>
    <t>Montáž mříží pevných šroubovaných</t>
  </si>
  <si>
    <t>1842328253</t>
  </si>
  <si>
    <t>Z1</t>
  </si>
  <si>
    <t>2*1,95*1,5</t>
  </si>
  <si>
    <t>Z2</t>
  </si>
  <si>
    <t>2*0,86*1,08</t>
  </si>
  <si>
    <t>Z3</t>
  </si>
  <si>
    <t>0,8*1,0</t>
  </si>
  <si>
    <t>Z4</t>
  </si>
  <si>
    <t>1,0*1,12</t>
  </si>
  <si>
    <t>Z5</t>
  </si>
  <si>
    <t>2*0,7*0,6</t>
  </si>
  <si>
    <t>Z6</t>
  </si>
  <si>
    <t>1,25*0,9</t>
  </si>
  <si>
    <t>Z7</t>
  </si>
  <si>
    <t>4*2,15*2,5</t>
  </si>
  <si>
    <t>Z8</t>
  </si>
  <si>
    <t>3*1,4*1,67</t>
  </si>
  <si>
    <t>Z9</t>
  </si>
  <si>
    <t>0,8*0,77</t>
  </si>
  <si>
    <t>Z10</t>
  </si>
  <si>
    <t>1,3*1,7</t>
  </si>
  <si>
    <t>Z11</t>
  </si>
  <si>
    <t>1,3*1,0</t>
  </si>
  <si>
    <t>Z12</t>
  </si>
  <si>
    <t>1,0*0,8</t>
  </si>
  <si>
    <t>Z13</t>
  </si>
  <si>
    <t>4*1,7*1,8</t>
  </si>
  <si>
    <t>Z14</t>
  </si>
  <si>
    <t>3*0,95*1,8</t>
  </si>
  <si>
    <t>Z15</t>
  </si>
  <si>
    <t>1,7*1,7</t>
  </si>
  <si>
    <t>zpětná montáž mříží</t>
  </si>
  <si>
    <t>108</t>
  </si>
  <si>
    <t>390MZ01</t>
  </si>
  <si>
    <t>ocelová bezpečnostní mříž, pevná, Pz, 1950x1500 mm</t>
  </si>
  <si>
    <t>-45940834</t>
  </si>
  <si>
    <t>109</t>
  </si>
  <si>
    <t>390MZ02</t>
  </si>
  <si>
    <t>ocelová bezpečnostní mříž, pevná, Pz, 860x1080 mm</t>
  </si>
  <si>
    <t>-1854851897</t>
  </si>
  <si>
    <t>110</t>
  </si>
  <si>
    <t>390MZ03</t>
  </si>
  <si>
    <t>ocelová bezpečnostní mříž, pevná, Pz, 800x1000 mm</t>
  </si>
  <si>
    <t>219985517</t>
  </si>
  <si>
    <t>111</t>
  </si>
  <si>
    <t>390MZ04</t>
  </si>
  <si>
    <t>ocelová bezpečnostní mříž, pevná, Pz, 1000x1120 mm</t>
  </si>
  <si>
    <t>-1707134753</t>
  </si>
  <si>
    <t>112</t>
  </si>
  <si>
    <t>390MZ05</t>
  </si>
  <si>
    <t>ocelová bezpečnostní mříž, pevná, Pz, 700x600 mm</t>
  </si>
  <si>
    <t>1199369716</t>
  </si>
  <si>
    <t>113</t>
  </si>
  <si>
    <t>390MZ06</t>
  </si>
  <si>
    <t>ocelová bezpečnostní mříž, pevná, Pz, 1250x900 mm</t>
  </si>
  <si>
    <t>-159363978</t>
  </si>
  <si>
    <t>114</t>
  </si>
  <si>
    <t>390MZ07</t>
  </si>
  <si>
    <t>ocelová bezpečnostní mříž, pevná, Pz, 2150x2500 mm</t>
  </si>
  <si>
    <t>1802228051</t>
  </si>
  <si>
    <t>115</t>
  </si>
  <si>
    <t>390MZ08</t>
  </si>
  <si>
    <t>ocelová bezpečnostní mříž, pevná, Pz, 1400x1670 mm</t>
  </si>
  <si>
    <t>-1421090675</t>
  </si>
  <si>
    <t>116</t>
  </si>
  <si>
    <t>390MZ09</t>
  </si>
  <si>
    <t>ocelová bezpečnostní mříž, pevná, Pz, 800x770 mm</t>
  </si>
  <si>
    <t>-2066245502</t>
  </si>
  <si>
    <t>117</t>
  </si>
  <si>
    <t>390MZ10</t>
  </si>
  <si>
    <t>ocelová bezpečnostní mříž, pevná, Pz, 1300x1700 mm</t>
  </si>
  <si>
    <t>-1467477072</t>
  </si>
  <si>
    <t>118</t>
  </si>
  <si>
    <t>390MZ11</t>
  </si>
  <si>
    <t>ocelová bezpečnostní mříž, pevná, Pz, 1300x1000 mm</t>
  </si>
  <si>
    <t>-1039968705</t>
  </si>
  <si>
    <t>119</t>
  </si>
  <si>
    <t>390MZ12</t>
  </si>
  <si>
    <t>ocelová bezpečnostní mříž, pevná, Pz, 1000x800 mm</t>
  </si>
  <si>
    <t>354111379</t>
  </si>
  <si>
    <t>120</t>
  </si>
  <si>
    <t>390MZ13</t>
  </si>
  <si>
    <t>ocelová bezpečnostní mříž, pevná, Pz, 1700x1800 mm</t>
  </si>
  <si>
    <t>1628352981</t>
  </si>
  <si>
    <t>121</t>
  </si>
  <si>
    <t>390MZ14</t>
  </si>
  <si>
    <t>ocelová bezpečnostní mříž, pevná, Pz, 950x1800 mm</t>
  </si>
  <si>
    <t>-1607956266</t>
  </si>
  <si>
    <t>122</t>
  </si>
  <si>
    <t>390MZ15</t>
  </si>
  <si>
    <t>ocelová bezpečnostní mříž, pevná, Pz, 1700x1700 mm</t>
  </si>
  <si>
    <t>-1083333113</t>
  </si>
  <si>
    <t>123</t>
  </si>
  <si>
    <t>998767203</t>
  </si>
  <si>
    <t>Přesun hmot procentní pro zámečnické konstrukce v objektech v do 24 m</t>
  </si>
  <si>
    <t>-957392652</t>
  </si>
  <si>
    <t>124</t>
  </si>
  <si>
    <t>784181121</t>
  </si>
  <si>
    <t>Hloubková jednonásobná penetrace podkladu v místnostech výšky do 3,80 m</t>
  </si>
  <si>
    <t>180103128</t>
  </si>
  <si>
    <t>(459,01+122,21)*0,6</t>
  </si>
  <si>
    <t>125</t>
  </si>
  <si>
    <t>784211101</t>
  </si>
  <si>
    <t>Dvojnásobné bílé malby ze směsí za mokra výborně otěruvzdorných v místnostech výšky do 3,80 m</t>
  </si>
  <si>
    <t>-618660433</t>
  </si>
  <si>
    <t>126</t>
  </si>
  <si>
    <t>030001000</t>
  </si>
  <si>
    <t>1024</t>
  </si>
  <si>
    <t>-1177830144</t>
  </si>
  <si>
    <t>127</t>
  </si>
  <si>
    <t>094103000</t>
  </si>
  <si>
    <t>Náklady na plánované vyklizení objektu, deratizace</t>
  </si>
  <si>
    <t>-1334942808</t>
  </si>
  <si>
    <t>VP - Vícepráce</t>
  </si>
  <si>
    <t>PN</t>
  </si>
  <si>
    <t>SO.02 - oprava fasády, zpevněné plochy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</si>
  <si>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</si>
  <si>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</si>
  <si>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</si>
  <si>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</si>
  <si>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</si>
  <si>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711 - Izolace proti vodě, vlhkosti a plynům</t>
  </si>
  <si>
    <t xml:space="preserve">    741 - Elektroinstalace - silnoproud</t>
  </si>
  <si>
    <t xml:space="preserve">    751 - Vzduchotechnika</t>
  </si>
  <si>
    <t xml:space="preserve">    761 - Konstrukce prosvětlovací</t>
  </si>
  <si>
    <t xml:space="preserve">    783 - Dokončovací práce - nátěry</t>
  </si>
  <si>
    <t>M - Práce a dodávky M</t>
  </si>
  <si>
    <t xml:space="preserve">    46-M - Zemní práce při extr.mont.pracích</t>
  </si>
  <si>
    <t>113106021</t>
  </si>
  <si>
    <t>Rozebrání dlažeb při překopech komunikací pro pěší z betonových dlaždic ručně</t>
  </si>
  <si>
    <t>-913357435</t>
  </si>
  <si>
    <t>Zpevněné plochy 300x300x50</t>
  </si>
  <si>
    <t>258,08</t>
  </si>
  <si>
    <t>Okapový chodník</t>
  </si>
  <si>
    <t>105,25*0,5</t>
  </si>
  <si>
    <t>113107121</t>
  </si>
  <si>
    <t>Odstranění podkladu z kameniva drceného tl 100 mm ručně</t>
  </si>
  <si>
    <t>-1560553926</t>
  </si>
  <si>
    <t>113107131</t>
  </si>
  <si>
    <t>Odstranění podkladu z betonu prostého tl 150 mm ručně</t>
  </si>
  <si>
    <t>1144116026</t>
  </si>
  <si>
    <t>113107163</t>
  </si>
  <si>
    <t>Odstranění podkladu z kameniva drceného tl 300 mm strojně pl přes 50 do 200 m2</t>
  </si>
  <si>
    <t>-1136608017</t>
  </si>
  <si>
    <t>113201111</t>
  </si>
  <si>
    <t>Vytrhání obrub chodníkových ležatých</t>
  </si>
  <si>
    <t>-489023032</t>
  </si>
  <si>
    <t>81,91</t>
  </si>
  <si>
    <t>130901121</t>
  </si>
  <si>
    <t>Bourání kcí v hloubených vykopávkách ze zdiva z betonu prostého ručně</t>
  </si>
  <si>
    <t>-1759837370</t>
  </si>
  <si>
    <t>R06, bourání základů</t>
  </si>
  <si>
    <t>1,3*1,0*0,8</t>
  </si>
  <si>
    <t>131203101</t>
  </si>
  <si>
    <t>Hloubení jam ručním nebo pneum nářadím v soudržných horninách tř. 3</t>
  </si>
  <si>
    <t>-2137018711</t>
  </si>
  <si>
    <t>B55</t>
  </si>
  <si>
    <t>odkopání angl. dvorku</t>
  </si>
  <si>
    <t>(2,2+1,2*2)*1,0</t>
  </si>
  <si>
    <t>132212101</t>
  </si>
  <si>
    <t>Hloubení rýh š do 600 mm ručním nebo pneum nářadím v soudržných horninách tř. 3</t>
  </si>
  <si>
    <t>1580383901</t>
  </si>
  <si>
    <t>105,25*0,5*0,18</t>
  </si>
  <si>
    <t>R06</t>
  </si>
  <si>
    <t>(1,9*2+1,0)*0,6*0,8</t>
  </si>
  <si>
    <t>162201102</t>
  </si>
  <si>
    <t>Vodorovné přemístění do 50 m výkopku/sypaniny z horniny tř. 1 až 4</t>
  </si>
  <si>
    <t>-41639083</t>
  </si>
  <si>
    <t>11,77</t>
  </si>
  <si>
    <t>4,6</t>
  </si>
  <si>
    <t>162701105</t>
  </si>
  <si>
    <t>Vodorovné přemístění do 10000 m výkopku/sypaniny z horniny tř. 1 až 4</t>
  </si>
  <si>
    <t>40227206</t>
  </si>
  <si>
    <t>162701109</t>
  </si>
  <si>
    <t>Příplatek k vodorovnému přemístění výkopku/sypaniny z horniny tř. 1 až 4 ZKD 1000 m přes 10000 m</t>
  </si>
  <si>
    <t>683778505</t>
  </si>
  <si>
    <t>171201201</t>
  </si>
  <si>
    <t>Uložení sypaniny na skládky</t>
  </si>
  <si>
    <t>-1618490174</t>
  </si>
  <si>
    <t>171201211</t>
  </si>
  <si>
    <t>Poplatek za uložení stavebního odpadu - zeminy a kameniva na skládce</t>
  </si>
  <si>
    <t>-377569037</t>
  </si>
  <si>
    <t>174101101</t>
  </si>
  <si>
    <t>Zásyp jam, šachet rýh nebo kolem objektů sypaninou se zhutněním</t>
  </si>
  <si>
    <t>1446747934</t>
  </si>
  <si>
    <t>OS3</t>
  </si>
  <si>
    <t>1,3*1,15*0,4/2</t>
  </si>
  <si>
    <t>58343872</t>
  </si>
  <si>
    <t>kamenivo drcené hrubé frakce 8/16</t>
  </si>
  <si>
    <t>516548083</t>
  </si>
  <si>
    <t>1,3*1,15*0,4/2*1,9</t>
  </si>
  <si>
    <t>274321511</t>
  </si>
  <si>
    <t>Základové pasy ze ŽB bez zvýšených nároků na prostředí tř. C 25/30</t>
  </si>
  <si>
    <t>172598752</t>
  </si>
  <si>
    <t>R06 - základ schodiště</t>
  </si>
  <si>
    <t>1,0*1,3*0,8</t>
  </si>
  <si>
    <t>274351121</t>
  </si>
  <si>
    <t>Zřízení bednění základových pasů rovného</t>
  </si>
  <si>
    <t>-125623798</t>
  </si>
  <si>
    <t>(1,0+1,3*2)*0,8</t>
  </si>
  <si>
    <t>274351122</t>
  </si>
  <si>
    <t>Odstranění bednění základových pasů rovného</t>
  </si>
  <si>
    <t>546530994</t>
  </si>
  <si>
    <t>274361821</t>
  </si>
  <si>
    <t>Výztuž základových pásů betonářskou ocelí 10 505 (R)</t>
  </si>
  <si>
    <t>1448231131</t>
  </si>
  <si>
    <t>Odhad 60kg/m3</t>
  </si>
  <si>
    <t>1,040*60/1000</t>
  </si>
  <si>
    <t>311113134</t>
  </si>
  <si>
    <t>Nosná zeď tl do 300 mm z hladkých tvárnic ztraceného bednění včetně výplně z betonu tř. C 16/20</t>
  </si>
  <si>
    <t>179771843</t>
  </si>
  <si>
    <t>2*1,15*1,3/2</t>
  </si>
  <si>
    <t>434191421</t>
  </si>
  <si>
    <t>Osazení schodišťových stupňů kamenných broušených nebo leštěných na desku</t>
  </si>
  <si>
    <t>-1836072395</t>
  </si>
  <si>
    <t>6*1,0</t>
  </si>
  <si>
    <t>59373R06</t>
  </si>
  <si>
    <t>schodový stupeň žula 1300x320x30 mm</t>
  </si>
  <si>
    <t>-1962373519</t>
  </si>
  <si>
    <t>564710011</t>
  </si>
  <si>
    <t>Podklad z kameniva hrubého drceného vel. 8-16 mm tl. 50 mm</t>
  </si>
  <si>
    <t>-179738640</t>
  </si>
  <si>
    <t>OS1</t>
  </si>
  <si>
    <t>277</t>
  </si>
  <si>
    <t>OS2</t>
  </si>
  <si>
    <t>564760111</t>
  </si>
  <si>
    <t>Podklad z kameniva hrubého drceného vel. 16-32 mm tl 200 mm</t>
  </si>
  <si>
    <t>-1010026545</t>
  </si>
  <si>
    <t>596211112</t>
  </si>
  <si>
    <t>Kladení zámkové dlažby komunikací pro pěší tl 60 mm skupiny A pl do 300 m2</t>
  </si>
  <si>
    <t>1501975683</t>
  </si>
  <si>
    <t>59245015</t>
  </si>
  <si>
    <t>dlažba zámková profilová základní 20x16,5x6 cm přírodní</t>
  </si>
  <si>
    <t>-890758420</t>
  </si>
  <si>
    <t>596811120</t>
  </si>
  <si>
    <t>Kladení betonové dlažby komunikací pro pěší do lože z kameniva vel do 0,09 m2 plochy do 50 m2</t>
  </si>
  <si>
    <t>769768194</t>
  </si>
  <si>
    <t>59245601</t>
  </si>
  <si>
    <t>dlažba desková betonová 50x50x5cm přírodní</t>
  </si>
  <si>
    <t>1204328433</t>
  </si>
  <si>
    <t>622131121</t>
  </si>
  <si>
    <t>Penetrační disperzní nátěr vnějších stěn nanášený ručně</t>
  </si>
  <si>
    <t>1133796535</t>
  </si>
  <si>
    <t>622321111</t>
  </si>
  <si>
    <t>Vápenocementová omítka hrubá jednovrstvá zatřená vnějších stěn nanášená ručně</t>
  </si>
  <si>
    <t>-1045704906</t>
  </si>
  <si>
    <t>622321121</t>
  </si>
  <si>
    <t>Vápenocementová omítka hladká jednovrstvá vnějších stěn nanášená ručně</t>
  </si>
  <si>
    <t>-790856893</t>
  </si>
  <si>
    <t>622321191R00</t>
  </si>
  <si>
    <t>Příplatek k vápenocementové omítce vnějších stěn za členitost</t>
  </si>
  <si>
    <t>-448731413</t>
  </si>
  <si>
    <t>1466360682</t>
  </si>
  <si>
    <t>K32</t>
  </si>
  <si>
    <t>123,1</t>
  </si>
  <si>
    <t>K33</t>
  </si>
  <si>
    <t>102,85</t>
  </si>
  <si>
    <t>629995101</t>
  </si>
  <si>
    <t>Očištění vnějších ploch tlakovou vodou</t>
  </si>
  <si>
    <t>848870450</t>
  </si>
  <si>
    <t>B28</t>
  </si>
  <si>
    <t>Východní pohled</t>
  </si>
  <si>
    <t>(2,61+6,05+3,64)*6,3</t>
  </si>
  <si>
    <t>(6,15+4,85+4,2+4,85)*12,14</t>
  </si>
  <si>
    <t>Jižní pohled</t>
  </si>
  <si>
    <t>(2,6+9,6)*6,3</t>
  </si>
  <si>
    <t>7,6*2,0+7,6*3,72/2</t>
  </si>
  <si>
    <t>4,8*2,0</t>
  </si>
  <si>
    <t>30,95*12,14</t>
  </si>
  <si>
    <t>2,4*6,34</t>
  </si>
  <si>
    <t>Západní pohled</t>
  </si>
  <si>
    <t>(4,85+14,0)*12,14</t>
  </si>
  <si>
    <t>(6,95+5,9)*6,3</t>
  </si>
  <si>
    <t>Severní pohled</t>
  </si>
  <si>
    <t>2,4*6,3</t>
  </si>
  <si>
    <t>32,95*12,14</t>
  </si>
  <si>
    <t>7,55*6,3</t>
  </si>
  <si>
    <t>4,85*0,75</t>
  </si>
  <si>
    <t>Odpočet otvorů</t>
  </si>
  <si>
    <t>-253,696</t>
  </si>
  <si>
    <t>644941112</t>
  </si>
  <si>
    <t>Osazování ventilačních mřížek velikosti do 300 x 300 mm</t>
  </si>
  <si>
    <t>-589130824</t>
  </si>
  <si>
    <t>OS4</t>
  </si>
  <si>
    <t>OS7</t>
  </si>
  <si>
    <t>55341412</t>
  </si>
  <si>
    <t>průvětrník mřížový s klapkami 15x30cm</t>
  </si>
  <si>
    <t>1137474934</t>
  </si>
  <si>
    <t>55341413</t>
  </si>
  <si>
    <t>průvětrník mřížový s klapkami 30x30cm</t>
  </si>
  <si>
    <t>1142267890</t>
  </si>
  <si>
    <t>916231213</t>
  </si>
  <si>
    <t>Osazení chodníkového obrubníku betonového stojatého s boční opěrou do lože z betonu prostého</t>
  </si>
  <si>
    <t>758429408</t>
  </si>
  <si>
    <t>90,5</t>
  </si>
  <si>
    <t>59217039</t>
  </si>
  <si>
    <t>obrubník parkový betonový barevný 50x5x20 cm</t>
  </si>
  <si>
    <t>1549075303</t>
  </si>
  <si>
    <t>941111122</t>
  </si>
  <si>
    <t>Montáž lešení řadového trubkového lehkého s podlahami zatížení do 200 kg/m2 š do 1,2 m v do 25 m</t>
  </si>
  <si>
    <t>941295826</t>
  </si>
  <si>
    <t>2,6*6,3</t>
  </si>
  <si>
    <t>9,6*12,0</t>
  </si>
  <si>
    <t>7,55*9,0</t>
  </si>
  <si>
    <t>941111222</t>
  </si>
  <si>
    <t>Příplatek k lešení řadovému trubkovému lehkému s podlahami š 1,2 m v 25 m za první a ZKD den použití</t>
  </si>
  <si>
    <t>889574350</t>
  </si>
  <si>
    <t>941111822</t>
  </si>
  <si>
    <t>Demontáž lešení řadového trubkového lehkého s podlahami zatížení do 200 kg/m2 š do 1,2 m v do 25 m</t>
  </si>
  <si>
    <t>1531775051</t>
  </si>
  <si>
    <t>962032240</t>
  </si>
  <si>
    <t>Bourání zdiva z cihel pálených nebo vápenopískových na MC do 1m3</t>
  </si>
  <si>
    <t>802853070</t>
  </si>
  <si>
    <t>R06 - Podezdívka schodiště</t>
  </si>
  <si>
    <t>1,0*1,3*1,15/2</t>
  </si>
  <si>
    <t>963042819</t>
  </si>
  <si>
    <t>Bourání schodišťových stupňů betonových zhotovených na místě</t>
  </si>
  <si>
    <t>-1103941871</t>
  </si>
  <si>
    <t>965042121</t>
  </si>
  <si>
    <t>Bourání podkladů pod dlažby nebo mazanin betonových nebo z litého asfaltu tl do 100 mm pl do 1 m2</t>
  </si>
  <si>
    <t>1593110584</t>
  </si>
  <si>
    <t>1,0*0,6*0,1</t>
  </si>
  <si>
    <t>978019391</t>
  </si>
  <si>
    <t xml:space="preserve">Otlučení (osekání) vnější vápenné nebo vápenocementové omítky stupně členitosti 3 až 5  do 100%</t>
  </si>
  <si>
    <t>89726728</t>
  </si>
  <si>
    <t>1350,076</t>
  </si>
  <si>
    <t>985311312</t>
  </si>
  <si>
    <t>Reprofilace rubu kleneb a podlah cementovými sanačními maltami tl 20 mm</t>
  </si>
  <si>
    <t>-1337077926</t>
  </si>
  <si>
    <t>-173134869</t>
  </si>
  <si>
    <t>668136830</t>
  </si>
  <si>
    <t>431762115</t>
  </si>
  <si>
    <t>-191201945</t>
  </si>
  <si>
    <t>1249631019</t>
  </si>
  <si>
    <t>711112011</t>
  </si>
  <si>
    <t>Provedení izolace proti zemní vlhkosti svislé za studena suspenzí asfaltovou</t>
  </si>
  <si>
    <t>-195487206</t>
  </si>
  <si>
    <t>3,0*1,5</t>
  </si>
  <si>
    <t>11163346</t>
  </si>
  <si>
    <t>gumoasfalt těsnící</t>
  </si>
  <si>
    <t>-1070556997</t>
  </si>
  <si>
    <t>741210121</t>
  </si>
  <si>
    <t>Montáž rozváděčů litinových, hliníkových nebo plastových - skříněk do 10 kg</t>
  </si>
  <si>
    <t>1489898512</t>
  </si>
  <si>
    <t>OS8</t>
  </si>
  <si>
    <t>3571OS08</t>
  </si>
  <si>
    <t>skříň plastová uzamykatelná 500x500x200 mm</t>
  </si>
  <si>
    <t>-1161270290</t>
  </si>
  <si>
    <t>741372151</t>
  </si>
  <si>
    <t>Montáž svítidlo LED průmyslové závěsné lampa</t>
  </si>
  <si>
    <t>-1628910312</t>
  </si>
  <si>
    <t>OS6</t>
  </si>
  <si>
    <t>LED svítidlo se zabudovaným pohybovým senzorem</t>
  </si>
  <si>
    <t>1714829937</t>
  </si>
  <si>
    <t>751398043</t>
  </si>
  <si>
    <t>Mtž protidešťové žaluzie potrubí D do 500 mm</t>
  </si>
  <si>
    <t>-683525043</t>
  </si>
  <si>
    <t>OS5</t>
  </si>
  <si>
    <t>Větrací samočinná žaluzie s krycí klapkou 500x500 mm</t>
  </si>
  <si>
    <t>1916837303</t>
  </si>
  <si>
    <t>761661061</t>
  </si>
  <si>
    <t>Osazení sklepních světlíků (anglických dvorků) hloubky přes 1,0 m, šířky do 1,0 m</t>
  </si>
  <si>
    <t>-1296341641</t>
  </si>
  <si>
    <t>56245OS3</t>
  </si>
  <si>
    <t>světlík sklepní včetně odvodňovacího prvku recykovaný polymer, rošt mřížkový, 200x100x40 cm</t>
  </si>
  <si>
    <t>1256180504</t>
  </si>
  <si>
    <t>761661805</t>
  </si>
  <si>
    <t>Demontáž sklepního světlíku (anglického dvorku) hloubky přes 1,00 m</t>
  </si>
  <si>
    <t>1239105580</t>
  </si>
  <si>
    <t>998761203</t>
  </si>
  <si>
    <t>Přesun hmot procentní pro konstrukce sklobetonové v objektech v do 24 m</t>
  </si>
  <si>
    <t>-2003418477</t>
  </si>
  <si>
    <t>764002861</t>
  </si>
  <si>
    <t>Demontáž oplechování říms a ozdobných prvků do suti</t>
  </si>
  <si>
    <t>1400014930</t>
  </si>
  <si>
    <t>Podle K32</t>
  </si>
  <si>
    <t>Podle K33</t>
  </si>
  <si>
    <t>764004801</t>
  </si>
  <si>
    <t>Demontáž podokapního žlabu do suti</t>
  </si>
  <si>
    <t>-625263229</t>
  </si>
  <si>
    <t>B61</t>
  </si>
  <si>
    <t>180,44</t>
  </si>
  <si>
    <t>764004861</t>
  </si>
  <si>
    <t>Demontáž svodu do suti</t>
  </si>
  <si>
    <t>-377095774</t>
  </si>
  <si>
    <t>6*12,2</t>
  </si>
  <si>
    <t>2*12,3</t>
  </si>
  <si>
    <t>4*6,4</t>
  </si>
  <si>
    <t>5,2</t>
  </si>
  <si>
    <t>6,6</t>
  </si>
  <si>
    <t>764218624K32</t>
  </si>
  <si>
    <t>Oplechování rovné římsy celoplošně lepené z Pz s upraveným povrchem rš do 210 mm</t>
  </si>
  <si>
    <t>-1885817440</t>
  </si>
  <si>
    <t>764218625K33</t>
  </si>
  <si>
    <t>Oplechování rovné římsy celoplošně lepené z Pz s upraveným povrchem rš do 410 mm</t>
  </si>
  <si>
    <t>-1776000140</t>
  </si>
  <si>
    <t>764511612</t>
  </si>
  <si>
    <t>Žlab podokapní hranatý z Pz s povrchovou úpravou rš 330 mm</t>
  </si>
  <si>
    <t>-1044743244</t>
  </si>
  <si>
    <t>K34</t>
  </si>
  <si>
    <t>764511632</t>
  </si>
  <si>
    <t>Roh nebo kout hranatého podokapního žlabu z Pz s povrchovou úpravou rš 330 mm</t>
  </si>
  <si>
    <t>1558462857</t>
  </si>
  <si>
    <t>764511662</t>
  </si>
  <si>
    <t>Kotlík hranatý pro podokapní žlaby z Pz s povrchovou úpravou 330/100 mm</t>
  </si>
  <si>
    <t>-977978454</t>
  </si>
  <si>
    <t>764518623</t>
  </si>
  <si>
    <t>Svody kruhové včetně objímek, kolen, odskoků z Pz s povrchovou úpravou průměru 120 mm</t>
  </si>
  <si>
    <t>-131857903</t>
  </si>
  <si>
    <t>-2034123242</t>
  </si>
  <si>
    <t>767161813</t>
  </si>
  <si>
    <t>Demontáž zábradlí rovného nerozebíratelného hmotnosti 1m zábradlí do 20 kg</t>
  </si>
  <si>
    <t>1044698662</t>
  </si>
  <si>
    <t>3,8*2</t>
  </si>
  <si>
    <t>2*2,1</t>
  </si>
  <si>
    <t>2*3,4</t>
  </si>
  <si>
    <t>767220110</t>
  </si>
  <si>
    <t>Montáž zábradlí schodišťového hmotnosti do 15 kg z trubek do zdi</t>
  </si>
  <si>
    <t>1510809028</t>
  </si>
  <si>
    <t>2*1,3</t>
  </si>
  <si>
    <t>14011R06</t>
  </si>
  <si>
    <t>Zábradlí ocelové Pz</t>
  </si>
  <si>
    <t>842981723</t>
  </si>
  <si>
    <t>767590840R0</t>
  </si>
  <si>
    <t>Demontáž podlah roštu čistící zóny</t>
  </si>
  <si>
    <t>809831179</t>
  </si>
  <si>
    <t>1,0*0,6</t>
  </si>
  <si>
    <t>767896810</t>
  </si>
  <si>
    <t>Demontáž kovových lišt</t>
  </si>
  <si>
    <t>535944509</t>
  </si>
  <si>
    <t>(1,0+0,6)*2</t>
  </si>
  <si>
    <t>-722536845</t>
  </si>
  <si>
    <t>783827443</t>
  </si>
  <si>
    <t>Krycí dvojnásobný silikátový nátěr omítek stupně členitosti 3</t>
  </si>
  <si>
    <t>-1909508424</t>
  </si>
  <si>
    <t>783833153</t>
  </si>
  <si>
    <t>Penetrační silikátový nátěr hrubých betonových povrchů a hrubých, rýhovaných a škrábaných omítek</t>
  </si>
  <si>
    <t>-2013246856</t>
  </si>
  <si>
    <t>460010025R00</t>
  </si>
  <si>
    <t>Vytyčení trasy inženýrských sítí v zastavěném prostoru</t>
  </si>
  <si>
    <t>1816689145</t>
  </si>
  <si>
    <t>-1576613137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</si>
</sst>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8" fillId="0" borderId="0" xfId="0" applyFont="1" applyAlignment="1">
      <alignment horizontal="left" vertical="center"/>
    </xf>
    <xf numFmtId="0" fontId="0" fillId="0" borderId="0" xfId="0" applyBorder="1" applyProtection="1"/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21" fillId="0" borderId="0" xfId="0" applyFont="1" applyBorder="1" applyAlignment="1" applyProtection="1">
      <alignment horizontal="left" vertical="center"/>
    </xf>
    <xf numFmtId="4" fontId="13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2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3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4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4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9" fillId="0" borderId="22" xfId="0" applyFont="1" applyBorder="1" applyAlignment="1" applyProtection="1">
      <alignment horizontal="center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0" fontId="19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 wrapText="1"/>
    </xf>
    <xf numFmtId="0" fontId="31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2" fillId="0" borderId="16" xfId="0" applyNumberFormat="1" applyFont="1" applyBorder="1" applyAlignment="1" applyProtection="1">
      <alignment vertical="center"/>
    </xf>
    <xf numFmtId="4" fontId="32" fillId="0" borderId="17" xfId="0" applyNumberFormat="1" applyFont="1" applyBorder="1" applyAlignment="1" applyProtection="1">
      <alignment vertical="center"/>
    </xf>
    <xf numFmtId="166" fontId="32" fillId="0" borderId="17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4" fillId="4" borderId="11" xfId="0" applyNumberFormat="1" applyFont="1" applyFill="1" applyBorder="1" applyAlignment="1" applyProtection="1">
      <alignment horizontal="center" vertical="center"/>
      <protection locked="0"/>
    </xf>
    <xf numFmtId="0" fontId="24" fillId="4" borderId="12" xfId="0" applyFont="1" applyFill="1" applyBorder="1" applyAlignment="1" applyProtection="1">
      <alignment horizontal="center" vertical="center"/>
      <protection locked="0"/>
    </xf>
    <xf numFmtId="4" fontId="24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4" fillId="4" borderId="14" xfId="0" applyNumberFormat="1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Border="1" applyAlignment="1" applyProtection="1">
      <alignment vertical="center"/>
    </xf>
    <xf numFmtId="164" fontId="24" fillId="4" borderId="16" xfId="0" applyNumberFormat="1" applyFont="1" applyFill="1" applyBorder="1" applyAlignment="1" applyProtection="1">
      <alignment horizontal="center" vertical="center"/>
      <protection locked="0"/>
    </xf>
    <xf numFmtId="0" fontId="24" fillId="4" borderId="17" xfId="0" applyFont="1" applyFill="1" applyBorder="1" applyAlignment="1" applyProtection="1">
      <alignment horizontal="center" vertical="center"/>
      <protection locked="0"/>
    </xf>
    <xf numFmtId="4" fontId="24" fillId="0" borderId="18" xfId="0" applyNumberFormat="1" applyFont="1" applyBorder="1" applyAlignment="1" applyProtection="1">
      <alignment vertical="center"/>
    </xf>
    <xf numFmtId="0" fontId="27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7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5" fillId="2" borderId="0" xfId="1" applyFont="1" applyFill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4" fontId="33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9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4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4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7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5" xfId="0" applyFont="1" applyBorder="1" applyAlignment="1" applyProtection="1">
      <alignment horizontal="center" vertical="center"/>
    </xf>
    <xf numFmtId="49" fontId="37" fillId="0" borderId="25" xfId="0" applyNumberFormat="1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left" vertical="center" wrapText="1"/>
    </xf>
    <xf numFmtId="0" fontId="37" fillId="0" borderId="25" xfId="0" applyFont="1" applyBorder="1" applyAlignment="1" applyProtection="1">
      <alignment horizontal="center" vertical="center" wrapText="1"/>
    </xf>
    <xf numFmtId="167" fontId="37" fillId="0" borderId="25" xfId="0" applyNumberFormat="1" applyFont="1" applyBorder="1" applyAlignment="1" applyProtection="1">
      <alignment vertical="center"/>
    </xf>
    <xf numFmtId="4" fontId="37" fillId="4" borderId="25" xfId="0" applyNumberFormat="1" applyFont="1" applyFill="1" applyBorder="1" applyAlignment="1" applyProtection="1">
      <alignment vertical="center"/>
      <protection locked="0"/>
    </xf>
    <xf numFmtId="4" fontId="37" fillId="4" borderId="25" xfId="0" applyNumberFormat="1" applyFont="1" applyFill="1" applyBorder="1" applyAlignment="1" applyProtection="1">
      <alignment vertical="center"/>
    </xf>
    <xf numFmtId="4" fontId="37" fillId="0" borderId="25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5"/>
      <c r="AH1" s="15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R2" s="23" t="s">
        <v>8</v>
      </c>
      <c r="BS2" s="24" t="s">
        <v>9</v>
      </c>
      <c r="BT2" s="24" t="s">
        <v>10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ht="36.96" customHeight="1">
      <c r="B4" s="28"/>
      <c r="C4" s="29" t="s">
        <v>12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1"/>
      <c r="AS4" s="22" t="s">
        <v>13</v>
      </c>
      <c r="BE4" s="32" t="s">
        <v>14</v>
      </c>
      <c r="BS4" s="24" t="s">
        <v>15</v>
      </c>
    </row>
    <row r="5" ht="14.4" customHeight="1">
      <c r="B5" s="28"/>
      <c r="C5" s="33"/>
      <c r="D5" s="34" t="s">
        <v>16</v>
      </c>
      <c r="E5" s="33"/>
      <c r="F5" s="33"/>
      <c r="G5" s="33"/>
      <c r="H5" s="33"/>
      <c r="I5" s="33"/>
      <c r="J5" s="33"/>
      <c r="K5" s="35" t="s">
        <v>17</v>
      </c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1"/>
      <c r="BE5" s="36" t="s">
        <v>18</v>
      </c>
      <c r="BS5" s="24" t="s">
        <v>9</v>
      </c>
    </row>
    <row r="6" ht="36.96" customHeight="1">
      <c r="B6" s="28"/>
      <c r="C6" s="33"/>
      <c r="D6" s="37" t="s">
        <v>19</v>
      </c>
      <c r="E6" s="33"/>
      <c r="F6" s="33"/>
      <c r="G6" s="33"/>
      <c r="H6" s="33"/>
      <c r="I6" s="33"/>
      <c r="J6" s="33"/>
      <c r="K6" s="38" t="s">
        <v>20</v>
      </c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1"/>
      <c r="BE6" s="39"/>
      <c r="BS6" s="24" t="s">
        <v>9</v>
      </c>
    </row>
    <row r="7" ht="14.4" customHeight="1">
      <c r="B7" s="28"/>
      <c r="C7" s="33"/>
      <c r="D7" s="40" t="s">
        <v>21</v>
      </c>
      <c r="E7" s="33"/>
      <c r="F7" s="33"/>
      <c r="G7" s="33"/>
      <c r="H7" s="33"/>
      <c r="I7" s="33"/>
      <c r="J7" s="33"/>
      <c r="K7" s="35" t="s">
        <v>22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40" t="s">
        <v>23</v>
      </c>
      <c r="AL7" s="33"/>
      <c r="AM7" s="33"/>
      <c r="AN7" s="35" t="s">
        <v>22</v>
      </c>
      <c r="AO7" s="33"/>
      <c r="AP7" s="33"/>
      <c r="AQ7" s="31"/>
      <c r="BE7" s="39"/>
      <c r="BS7" s="24" t="s">
        <v>9</v>
      </c>
    </row>
    <row r="8" ht="14.4" customHeight="1">
      <c r="B8" s="28"/>
      <c r="C8" s="33"/>
      <c r="D8" s="40" t="s">
        <v>24</v>
      </c>
      <c r="E8" s="33"/>
      <c r="F8" s="33"/>
      <c r="G8" s="33"/>
      <c r="H8" s="33"/>
      <c r="I8" s="33"/>
      <c r="J8" s="33"/>
      <c r="K8" s="35" t="s">
        <v>25</v>
      </c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40" t="s">
        <v>26</v>
      </c>
      <c r="AL8" s="33"/>
      <c r="AM8" s="33"/>
      <c r="AN8" s="41" t="s">
        <v>27</v>
      </c>
      <c r="AO8" s="33"/>
      <c r="AP8" s="33"/>
      <c r="AQ8" s="31"/>
      <c r="BE8" s="39"/>
      <c r="BS8" s="24" t="s">
        <v>9</v>
      </c>
    </row>
    <row r="9" ht="14.4" customHeight="1">
      <c r="B9" s="28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1"/>
      <c r="BE9" s="39"/>
      <c r="BS9" s="24" t="s">
        <v>9</v>
      </c>
    </row>
    <row r="10" ht="14.4" customHeight="1">
      <c r="B10" s="28"/>
      <c r="C10" s="33"/>
      <c r="D10" s="40" t="s">
        <v>28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40" t="s">
        <v>29</v>
      </c>
      <c r="AL10" s="33"/>
      <c r="AM10" s="33"/>
      <c r="AN10" s="35" t="s">
        <v>22</v>
      </c>
      <c r="AO10" s="33"/>
      <c r="AP10" s="33"/>
      <c r="AQ10" s="31"/>
      <c r="BE10" s="39"/>
      <c r="BS10" s="24" t="s">
        <v>9</v>
      </c>
    </row>
    <row r="11" ht="18.48" customHeight="1">
      <c r="B11" s="28"/>
      <c r="C11" s="33"/>
      <c r="D11" s="33"/>
      <c r="E11" s="35" t="s">
        <v>30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40" t="s">
        <v>31</v>
      </c>
      <c r="AL11" s="33"/>
      <c r="AM11" s="33"/>
      <c r="AN11" s="35" t="s">
        <v>22</v>
      </c>
      <c r="AO11" s="33"/>
      <c r="AP11" s="33"/>
      <c r="AQ11" s="31"/>
      <c r="BE11" s="39"/>
      <c r="BS11" s="24" t="s">
        <v>9</v>
      </c>
    </row>
    <row r="12" ht="6.96" customHeight="1">
      <c r="B12" s="28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1"/>
      <c r="BE12" s="39"/>
      <c r="BS12" s="24" t="s">
        <v>9</v>
      </c>
    </row>
    <row r="13" ht="14.4" customHeight="1">
      <c r="B13" s="28"/>
      <c r="C13" s="33"/>
      <c r="D13" s="40" t="s">
        <v>32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0" t="s">
        <v>29</v>
      </c>
      <c r="AL13" s="33"/>
      <c r="AM13" s="33"/>
      <c r="AN13" s="42" t="s">
        <v>33</v>
      </c>
      <c r="AO13" s="33"/>
      <c r="AP13" s="33"/>
      <c r="AQ13" s="31"/>
      <c r="BE13" s="39"/>
      <c r="BS13" s="24" t="s">
        <v>9</v>
      </c>
    </row>
    <row r="14">
      <c r="B14" s="28"/>
      <c r="C14" s="33"/>
      <c r="D14" s="33"/>
      <c r="E14" s="42" t="s">
        <v>33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31</v>
      </c>
      <c r="AL14" s="33"/>
      <c r="AM14" s="33"/>
      <c r="AN14" s="42" t="s">
        <v>33</v>
      </c>
      <c r="AO14" s="33"/>
      <c r="AP14" s="33"/>
      <c r="AQ14" s="31"/>
      <c r="BE14" s="39"/>
      <c r="BS14" s="24" t="s">
        <v>9</v>
      </c>
    </row>
    <row r="15" ht="6.96" customHeight="1">
      <c r="B15" s="2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1"/>
      <c r="BE15" s="39"/>
      <c r="BS15" s="24" t="s">
        <v>6</v>
      </c>
    </row>
    <row r="16" ht="14.4" customHeight="1">
      <c r="B16" s="28"/>
      <c r="C16" s="33"/>
      <c r="D16" s="40" t="s">
        <v>34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40" t="s">
        <v>29</v>
      </c>
      <c r="AL16" s="33"/>
      <c r="AM16" s="33"/>
      <c r="AN16" s="35" t="s">
        <v>35</v>
      </c>
      <c r="AO16" s="33"/>
      <c r="AP16" s="33"/>
      <c r="AQ16" s="31"/>
      <c r="BE16" s="39"/>
      <c r="BS16" s="24" t="s">
        <v>6</v>
      </c>
    </row>
    <row r="17" ht="18.48" customHeight="1">
      <c r="B17" s="28"/>
      <c r="C17" s="33"/>
      <c r="D17" s="33"/>
      <c r="E17" s="35" t="s">
        <v>36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40" t="s">
        <v>31</v>
      </c>
      <c r="AL17" s="33"/>
      <c r="AM17" s="33"/>
      <c r="AN17" s="35" t="s">
        <v>37</v>
      </c>
      <c r="AO17" s="33"/>
      <c r="AP17" s="33"/>
      <c r="AQ17" s="31"/>
      <c r="BE17" s="39"/>
      <c r="BS17" s="24" t="s">
        <v>38</v>
      </c>
    </row>
    <row r="18" ht="6.96" customHeight="1">
      <c r="B18" s="2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1"/>
      <c r="BE18" s="39"/>
      <c r="BS18" s="24" t="s">
        <v>39</v>
      </c>
    </row>
    <row r="19" ht="14.4" customHeight="1">
      <c r="B19" s="28"/>
      <c r="C19" s="33"/>
      <c r="D19" s="40" t="s">
        <v>40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40" t="s">
        <v>29</v>
      </c>
      <c r="AL19" s="33"/>
      <c r="AM19" s="33"/>
      <c r="AN19" s="35" t="s">
        <v>22</v>
      </c>
      <c r="AO19" s="33"/>
      <c r="AP19" s="33"/>
      <c r="AQ19" s="31"/>
      <c r="BE19" s="39"/>
      <c r="BS19" s="24" t="s">
        <v>39</v>
      </c>
    </row>
    <row r="20" ht="18.48" customHeight="1">
      <c r="B20" s="28"/>
      <c r="C20" s="33"/>
      <c r="D20" s="33"/>
      <c r="E20" s="35" t="s">
        <v>25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40" t="s">
        <v>31</v>
      </c>
      <c r="AL20" s="33"/>
      <c r="AM20" s="33"/>
      <c r="AN20" s="35" t="s">
        <v>22</v>
      </c>
      <c r="AO20" s="33"/>
      <c r="AP20" s="33"/>
      <c r="AQ20" s="31"/>
      <c r="BE20" s="39"/>
    </row>
    <row r="21" ht="6.96" customHeight="1">
      <c r="B21" s="28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1"/>
      <c r="BE21" s="39"/>
    </row>
    <row r="22">
      <c r="B22" s="28"/>
      <c r="C22" s="33"/>
      <c r="D22" s="40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1"/>
      <c r="BE22" s="39"/>
    </row>
    <row r="23" ht="16.5" customHeight="1">
      <c r="B23" s="28"/>
      <c r="C23" s="33"/>
      <c r="D23" s="33"/>
      <c r="E23" s="44" t="s">
        <v>22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33"/>
      <c r="AP23" s="33"/>
      <c r="AQ23" s="31"/>
      <c r="BE23" s="39"/>
    </row>
    <row r="24" ht="6.96" customHeight="1">
      <c r="B24" s="2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1"/>
      <c r="BE24" s="39"/>
    </row>
    <row r="25" ht="6.96" customHeight="1">
      <c r="B25" s="28"/>
      <c r="C25" s="3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33"/>
      <c r="AQ25" s="31"/>
      <c r="BE25" s="39"/>
    </row>
    <row r="26" ht="14.4" customHeight="1">
      <c r="B26" s="28"/>
      <c r="C26" s="33"/>
      <c r="D26" s="46" t="s">
        <v>42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47">
        <f>ROUND(AG87,0)</f>
        <v>0</v>
      </c>
      <c r="AL26" s="33"/>
      <c r="AM26" s="33"/>
      <c r="AN26" s="33"/>
      <c r="AO26" s="33"/>
      <c r="AP26" s="33"/>
      <c r="AQ26" s="31"/>
      <c r="BE26" s="39"/>
    </row>
    <row r="27" ht="14.4" customHeight="1">
      <c r="B27" s="28"/>
      <c r="C27" s="33"/>
      <c r="D27" s="46" t="s">
        <v>43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47">
        <f>ROUND(AG91,0)</f>
        <v>0</v>
      </c>
      <c r="AL27" s="47"/>
      <c r="AM27" s="47"/>
      <c r="AN27" s="47"/>
      <c r="AO27" s="47"/>
      <c r="AP27" s="33"/>
      <c r="AQ27" s="31"/>
      <c r="BE27" s="39"/>
    </row>
    <row r="28" s="1" customFormat="1" ht="6.96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50"/>
      <c r="BE28" s="39"/>
    </row>
    <row r="29" s="1" customFormat="1" ht="25.92" customHeight="1">
      <c r="B29" s="48"/>
      <c r="C29" s="49"/>
      <c r="D29" s="51" t="s">
        <v>44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3">
        <f>ROUND(AK26+AK27,0)</f>
        <v>0</v>
      </c>
      <c r="AL29" s="52"/>
      <c r="AM29" s="52"/>
      <c r="AN29" s="52"/>
      <c r="AO29" s="52"/>
      <c r="AP29" s="49"/>
      <c r="AQ29" s="50"/>
      <c r="BE29" s="39"/>
    </row>
    <row r="30" s="1" customFormat="1" ht="6.96" customHeight="1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50"/>
      <c r="BE30" s="39"/>
    </row>
    <row r="31" s="2" customFormat="1" ht="14.4" customHeight="1">
      <c r="B31" s="54"/>
      <c r="C31" s="55"/>
      <c r="D31" s="56" t="s">
        <v>45</v>
      </c>
      <c r="E31" s="55"/>
      <c r="F31" s="56" t="s">
        <v>46</v>
      </c>
      <c r="G31" s="55"/>
      <c r="H31" s="55"/>
      <c r="I31" s="55"/>
      <c r="J31" s="55"/>
      <c r="K31" s="55"/>
      <c r="L31" s="57">
        <v>0.20999999999999999</v>
      </c>
      <c r="M31" s="55"/>
      <c r="N31" s="55"/>
      <c r="O31" s="55"/>
      <c r="P31" s="55"/>
      <c r="Q31" s="55"/>
      <c r="R31" s="55"/>
      <c r="S31" s="55"/>
      <c r="T31" s="58" t="s">
        <v>47</v>
      </c>
      <c r="U31" s="55"/>
      <c r="V31" s="55"/>
      <c r="W31" s="59">
        <f>ROUND(AZ87+SUM(CD92:CD96),0)</f>
        <v>0</v>
      </c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9">
        <f>ROUND(AV87+SUM(BY92:BY96),0)</f>
        <v>0</v>
      </c>
      <c r="AL31" s="55"/>
      <c r="AM31" s="55"/>
      <c r="AN31" s="55"/>
      <c r="AO31" s="55"/>
      <c r="AP31" s="55"/>
      <c r="AQ31" s="60"/>
      <c r="BE31" s="39"/>
    </row>
    <row r="32" s="2" customFormat="1" ht="14.4" customHeight="1">
      <c r="B32" s="54"/>
      <c r="C32" s="55"/>
      <c r="D32" s="55"/>
      <c r="E32" s="55"/>
      <c r="F32" s="56" t="s">
        <v>48</v>
      </c>
      <c r="G32" s="55"/>
      <c r="H32" s="55"/>
      <c r="I32" s="55"/>
      <c r="J32" s="55"/>
      <c r="K32" s="55"/>
      <c r="L32" s="57">
        <v>0.14999999999999999</v>
      </c>
      <c r="M32" s="55"/>
      <c r="N32" s="55"/>
      <c r="O32" s="55"/>
      <c r="P32" s="55"/>
      <c r="Q32" s="55"/>
      <c r="R32" s="55"/>
      <c r="S32" s="55"/>
      <c r="T32" s="58" t="s">
        <v>47</v>
      </c>
      <c r="U32" s="55"/>
      <c r="V32" s="55"/>
      <c r="W32" s="59">
        <f>ROUND(BA87+SUM(CE92:CE96),0)</f>
        <v>0</v>
      </c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9">
        <f>ROUND(AW87+SUM(BZ92:BZ96),0)</f>
        <v>0</v>
      </c>
      <c r="AL32" s="55"/>
      <c r="AM32" s="55"/>
      <c r="AN32" s="55"/>
      <c r="AO32" s="55"/>
      <c r="AP32" s="55"/>
      <c r="AQ32" s="60"/>
      <c r="BE32" s="39"/>
    </row>
    <row r="33" hidden="1" s="2" customFormat="1" ht="14.4" customHeight="1">
      <c r="B33" s="54"/>
      <c r="C33" s="55"/>
      <c r="D33" s="55"/>
      <c r="E33" s="55"/>
      <c r="F33" s="56" t="s">
        <v>49</v>
      </c>
      <c r="G33" s="55"/>
      <c r="H33" s="55"/>
      <c r="I33" s="55"/>
      <c r="J33" s="55"/>
      <c r="K33" s="55"/>
      <c r="L33" s="57">
        <v>0.20999999999999999</v>
      </c>
      <c r="M33" s="55"/>
      <c r="N33" s="55"/>
      <c r="O33" s="55"/>
      <c r="P33" s="55"/>
      <c r="Q33" s="55"/>
      <c r="R33" s="55"/>
      <c r="S33" s="55"/>
      <c r="T33" s="58" t="s">
        <v>47</v>
      </c>
      <c r="U33" s="55"/>
      <c r="V33" s="55"/>
      <c r="W33" s="59">
        <f>ROUND(BB87+SUM(CF92:CF96),0)</f>
        <v>0</v>
      </c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9">
        <v>0</v>
      </c>
      <c r="AL33" s="55"/>
      <c r="AM33" s="55"/>
      <c r="AN33" s="55"/>
      <c r="AO33" s="55"/>
      <c r="AP33" s="55"/>
      <c r="AQ33" s="60"/>
      <c r="BE33" s="39"/>
    </row>
    <row r="34" hidden="1" s="2" customFormat="1" ht="14.4" customHeight="1">
      <c r="B34" s="54"/>
      <c r="C34" s="55"/>
      <c r="D34" s="55"/>
      <c r="E34" s="55"/>
      <c r="F34" s="56" t="s">
        <v>50</v>
      </c>
      <c r="G34" s="55"/>
      <c r="H34" s="55"/>
      <c r="I34" s="55"/>
      <c r="J34" s="55"/>
      <c r="K34" s="55"/>
      <c r="L34" s="57">
        <v>0.14999999999999999</v>
      </c>
      <c r="M34" s="55"/>
      <c r="N34" s="55"/>
      <c r="O34" s="55"/>
      <c r="P34" s="55"/>
      <c r="Q34" s="55"/>
      <c r="R34" s="55"/>
      <c r="S34" s="55"/>
      <c r="T34" s="58" t="s">
        <v>47</v>
      </c>
      <c r="U34" s="55"/>
      <c r="V34" s="55"/>
      <c r="W34" s="59">
        <f>ROUND(BC87+SUM(CG92:CG96),0)</f>
        <v>0</v>
      </c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9">
        <v>0</v>
      </c>
      <c r="AL34" s="55"/>
      <c r="AM34" s="55"/>
      <c r="AN34" s="55"/>
      <c r="AO34" s="55"/>
      <c r="AP34" s="55"/>
      <c r="AQ34" s="60"/>
      <c r="BE34" s="39"/>
    </row>
    <row r="35" hidden="1" s="2" customFormat="1" ht="14.4" customHeight="1">
      <c r="B35" s="54"/>
      <c r="C35" s="55"/>
      <c r="D35" s="55"/>
      <c r="E35" s="55"/>
      <c r="F35" s="56" t="s">
        <v>51</v>
      </c>
      <c r="G35" s="55"/>
      <c r="H35" s="55"/>
      <c r="I35" s="55"/>
      <c r="J35" s="55"/>
      <c r="K35" s="55"/>
      <c r="L35" s="57">
        <v>0</v>
      </c>
      <c r="M35" s="55"/>
      <c r="N35" s="55"/>
      <c r="O35" s="55"/>
      <c r="P35" s="55"/>
      <c r="Q35" s="55"/>
      <c r="R35" s="55"/>
      <c r="S35" s="55"/>
      <c r="T35" s="58" t="s">
        <v>47</v>
      </c>
      <c r="U35" s="55"/>
      <c r="V35" s="55"/>
      <c r="W35" s="59">
        <f>ROUND(BD87+SUM(CH92:CH96),0)</f>
        <v>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9">
        <v>0</v>
      </c>
      <c r="AL35" s="55"/>
      <c r="AM35" s="55"/>
      <c r="AN35" s="55"/>
      <c r="AO35" s="55"/>
      <c r="AP35" s="55"/>
      <c r="AQ35" s="60"/>
    </row>
    <row r="36" s="1" customFormat="1" ht="6.96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50"/>
    </row>
    <row r="37" s="1" customFormat="1" ht="25.92" customHeight="1">
      <c r="B37" s="48"/>
      <c r="C37" s="61"/>
      <c r="D37" s="62" t="s">
        <v>52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4" t="s">
        <v>53</v>
      </c>
      <c r="U37" s="63"/>
      <c r="V37" s="63"/>
      <c r="W37" s="63"/>
      <c r="X37" s="65" t="s">
        <v>54</v>
      </c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6">
        <f>SUM(AK29:AK35)</f>
        <v>0</v>
      </c>
      <c r="AL37" s="63"/>
      <c r="AM37" s="63"/>
      <c r="AN37" s="63"/>
      <c r="AO37" s="67"/>
      <c r="AP37" s="61"/>
      <c r="AQ37" s="50"/>
    </row>
    <row r="38" s="1" customFormat="1" ht="14.4" customHeight="1"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50"/>
    </row>
    <row r="39">
      <c r="B39" s="28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1"/>
    </row>
    <row r="40">
      <c r="B40" s="28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1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1"/>
    </row>
    <row r="49" s="1" customFormat="1">
      <c r="B49" s="48"/>
      <c r="C49" s="49"/>
      <c r="D49" s="68" t="s">
        <v>55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0"/>
      <c r="AA49" s="49"/>
      <c r="AB49" s="49"/>
      <c r="AC49" s="68" t="s">
        <v>56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70"/>
      <c r="AP49" s="49"/>
      <c r="AQ49" s="50"/>
    </row>
    <row r="50">
      <c r="B50" s="28"/>
      <c r="C50" s="33"/>
      <c r="D50" s="71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72"/>
      <c r="AA50" s="33"/>
      <c r="AB50" s="33"/>
      <c r="AC50" s="71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72"/>
      <c r="AP50" s="33"/>
      <c r="AQ50" s="31"/>
    </row>
    <row r="51">
      <c r="B51" s="28"/>
      <c r="C51" s="33"/>
      <c r="D51" s="71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72"/>
      <c r="AA51" s="33"/>
      <c r="AB51" s="33"/>
      <c r="AC51" s="71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72"/>
      <c r="AP51" s="33"/>
      <c r="AQ51" s="31"/>
    </row>
    <row r="52">
      <c r="B52" s="28"/>
      <c r="C52" s="33"/>
      <c r="D52" s="71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72"/>
      <c r="AA52" s="33"/>
      <c r="AB52" s="33"/>
      <c r="AC52" s="71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72"/>
      <c r="AP52" s="33"/>
      <c r="AQ52" s="31"/>
    </row>
    <row r="53">
      <c r="B53" s="28"/>
      <c r="C53" s="33"/>
      <c r="D53" s="71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72"/>
      <c r="AA53" s="33"/>
      <c r="AB53" s="33"/>
      <c r="AC53" s="71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72"/>
      <c r="AP53" s="33"/>
      <c r="AQ53" s="31"/>
    </row>
    <row r="54">
      <c r="B54" s="28"/>
      <c r="C54" s="33"/>
      <c r="D54" s="71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2"/>
      <c r="AA54" s="33"/>
      <c r="AB54" s="33"/>
      <c r="AC54" s="71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72"/>
      <c r="AP54" s="33"/>
      <c r="AQ54" s="31"/>
    </row>
    <row r="55">
      <c r="B55" s="28"/>
      <c r="C55" s="33"/>
      <c r="D55" s="71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72"/>
      <c r="AA55" s="33"/>
      <c r="AB55" s="33"/>
      <c r="AC55" s="71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72"/>
      <c r="AP55" s="33"/>
      <c r="AQ55" s="31"/>
    </row>
    <row r="56">
      <c r="B56" s="28"/>
      <c r="C56" s="33"/>
      <c r="D56" s="71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72"/>
      <c r="AA56" s="33"/>
      <c r="AB56" s="33"/>
      <c r="AC56" s="71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72"/>
      <c r="AP56" s="33"/>
      <c r="AQ56" s="31"/>
    </row>
    <row r="57">
      <c r="B57" s="28"/>
      <c r="C57" s="33"/>
      <c r="D57" s="71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72"/>
      <c r="AA57" s="33"/>
      <c r="AB57" s="33"/>
      <c r="AC57" s="71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72"/>
      <c r="AP57" s="33"/>
      <c r="AQ57" s="31"/>
    </row>
    <row r="58" s="1" customFormat="1">
      <c r="B58" s="48"/>
      <c r="C58" s="49"/>
      <c r="D58" s="73" t="s">
        <v>57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 t="s">
        <v>58</v>
      </c>
      <c r="S58" s="74"/>
      <c r="T58" s="74"/>
      <c r="U58" s="74"/>
      <c r="V58" s="74"/>
      <c r="W58" s="74"/>
      <c r="X58" s="74"/>
      <c r="Y58" s="74"/>
      <c r="Z58" s="76"/>
      <c r="AA58" s="49"/>
      <c r="AB58" s="49"/>
      <c r="AC58" s="73" t="s">
        <v>57</v>
      </c>
      <c r="AD58" s="74"/>
      <c r="AE58" s="74"/>
      <c r="AF58" s="74"/>
      <c r="AG58" s="74"/>
      <c r="AH58" s="74"/>
      <c r="AI58" s="74"/>
      <c r="AJ58" s="74"/>
      <c r="AK58" s="74"/>
      <c r="AL58" s="74"/>
      <c r="AM58" s="75" t="s">
        <v>58</v>
      </c>
      <c r="AN58" s="74"/>
      <c r="AO58" s="76"/>
      <c r="AP58" s="49"/>
      <c r="AQ58" s="50"/>
    </row>
    <row r="59">
      <c r="B59" s="2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1"/>
    </row>
    <row r="60" s="1" customFormat="1">
      <c r="B60" s="48"/>
      <c r="C60" s="49"/>
      <c r="D60" s="68" t="s">
        <v>59</v>
      </c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0"/>
      <c r="AA60" s="49"/>
      <c r="AB60" s="49"/>
      <c r="AC60" s="68" t="s">
        <v>60</v>
      </c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70"/>
      <c r="AP60" s="49"/>
      <c r="AQ60" s="50"/>
    </row>
    <row r="61">
      <c r="B61" s="28"/>
      <c r="C61" s="33"/>
      <c r="D61" s="71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72"/>
      <c r="AA61" s="33"/>
      <c r="AB61" s="33"/>
      <c r="AC61" s="71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72"/>
      <c r="AP61" s="33"/>
      <c r="AQ61" s="31"/>
    </row>
    <row r="62">
      <c r="B62" s="28"/>
      <c r="C62" s="33"/>
      <c r="D62" s="71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72"/>
      <c r="AA62" s="33"/>
      <c r="AB62" s="33"/>
      <c r="AC62" s="71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72"/>
      <c r="AP62" s="33"/>
      <c r="AQ62" s="31"/>
    </row>
    <row r="63">
      <c r="B63" s="28"/>
      <c r="C63" s="33"/>
      <c r="D63" s="71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72"/>
      <c r="AA63" s="33"/>
      <c r="AB63" s="33"/>
      <c r="AC63" s="71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72"/>
      <c r="AP63" s="33"/>
      <c r="AQ63" s="31"/>
    </row>
    <row r="64">
      <c r="B64" s="28"/>
      <c r="C64" s="33"/>
      <c r="D64" s="71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72"/>
      <c r="AA64" s="33"/>
      <c r="AB64" s="33"/>
      <c r="AC64" s="71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72"/>
      <c r="AP64" s="33"/>
      <c r="AQ64" s="31"/>
    </row>
    <row r="65">
      <c r="B65" s="28"/>
      <c r="C65" s="33"/>
      <c r="D65" s="71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72"/>
      <c r="AA65" s="33"/>
      <c r="AB65" s="33"/>
      <c r="AC65" s="71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72"/>
      <c r="AP65" s="33"/>
      <c r="AQ65" s="31"/>
    </row>
    <row r="66">
      <c r="B66" s="28"/>
      <c r="C66" s="33"/>
      <c r="D66" s="71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72"/>
      <c r="AA66" s="33"/>
      <c r="AB66" s="33"/>
      <c r="AC66" s="71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72"/>
      <c r="AP66" s="33"/>
      <c r="AQ66" s="31"/>
    </row>
    <row r="67">
      <c r="B67" s="28"/>
      <c r="C67" s="33"/>
      <c r="D67" s="71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72"/>
      <c r="AA67" s="33"/>
      <c r="AB67" s="33"/>
      <c r="AC67" s="71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72"/>
      <c r="AP67" s="33"/>
      <c r="AQ67" s="31"/>
    </row>
    <row r="68">
      <c r="B68" s="28"/>
      <c r="C68" s="33"/>
      <c r="D68" s="71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72"/>
      <c r="AA68" s="33"/>
      <c r="AB68" s="33"/>
      <c r="AC68" s="71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72"/>
      <c r="AP68" s="33"/>
      <c r="AQ68" s="31"/>
    </row>
    <row r="69" s="1" customFormat="1">
      <c r="B69" s="48"/>
      <c r="C69" s="49"/>
      <c r="D69" s="73" t="s">
        <v>57</v>
      </c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5" t="s">
        <v>58</v>
      </c>
      <c r="S69" s="74"/>
      <c r="T69" s="74"/>
      <c r="U69" s="74"/>
      <c r="V69" s="74"/>
      <c r="W69" s="74"/>
      <c r="X69" s="74"/>
      <c r="Y69" s="74"/>
      <c r="Z69" s="76"/>
      <c r="AA69" s="49"/>
      <c r="AB69" s="49"/>
      <c r="AC69" s="73" t="s">
        <v>57</v>
      </c>
      <c r="AD69" s="74"/>
      <c r="AE69" s="74"/>
      <c r="AF69" s="74"/>
      <c r="AG69" s="74"/>
      <c r="AH69" s="74"/>
      <c r="AI69" s="74"/>
      <c r="AJ69" s="74"/>
      <c r="AK69" s="74"/>
      <c r="AL69" s="74"/>
      <c r="AM69" s="75" t="s">
        <v>58</v>
      </c>
      <c r="AN69" s="74"/>
      <c r="AO69" s="76"/>
      <c r="AP69" s="49"/>
      <c r="AQ69" s="50"/>
    </row>
    <row r="70" s="1" customFormat="1" ht="6.96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50"/>
    </row>
    <row r="71" s="1" customFormat="1" ht="6.96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9"/>
    </row>
    <row r="75" s="1" customFormat="1" ht="6.96" customHeight="1"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2"/>
    </row>
    <row r="76" s="1" customFormat="1" ht="36.96" customHeight="1">
      <c r="B76" s="48"/>
      <c r="C76" s="29" t="s">
        <v>61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50"/>
    </row>
    <row r="77" s="3" customFormat="1" ht="14.4" customHeight="1">
      <c r="B77" s="83"/>
      <c r="C77" s="40" t="s">
        <v>16</v>
      </c>
      <c r="D77" s="84"/>
      <c r="E77" s="84"/>
      <c r="F77" s="84"/>
      <c r="G77" s="84"/>
      <c r="H77" s="84"/>
      <c r="I77" s="84"/>
      <c r="J77" s="84"/>
      <c r="K77" s="84"/>
      <c r="L77" s="84" t="str">
        <f>K5</f>
        <v>016/2019</v>
      </c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5"/>
    </row>
    <row r="78" s="4" customFormat="1" ht="36.96" customHeight="1">
      <c r="B78" s="86"/>
      <c r="C78" s="87" t="s">
        <v>19</v>
      </c>
      <c r="D78" s="88"/>
      <c r="E78" s="88"/>
      <c r="F78" s="88"/>
      <c r="G78" s="88"/>
      <c r="H78" s="88"/>
      <c r="I78" s="88"/>
      <c r="J78" s="88"/>
      <c r="K78" s="88"/>
      <c r="L78" s="89" t="str">
        <f>K6</f>
        <v>Energetická opatření na ul. Tovární, objekt č.p. 386, k.ú. Butovice</v>
      </c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90"/>
    </row>
    <row r="79" s="1" customFormat="1" ht="6.96" customHeight="1"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50"/>
    </row>
    <row r="80" s="1" customFormat="1">
      <c r="B80" s="48"/>
      <c r="C80" s="40" t="s">
        <v>24</v>
      </c>
      <c r="D80" s="49"/>
      <c r="E80" s="49"/>
      <c r="F80" s="49"/>
      <c r="G80" s="49"/>
      <c r="H80" s="49"/>
      <c r="I80" s="49"/>
      <c r="J80" s="49"/>
      <c r="K80" s="49"/>
      <c r="L80" s="91" t="str">
        <f>IF(K8="","",K8)</f>
        <v xml:space="preserve"> </v>
      </c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0" t="s">
        <v>26</v>
      </c>
      <c r="AJ80" s="49"/>
      <c r="AK80" s="49"/>
      <c r="AL80" s="49"/>
      <c r="AM80" s="92" t="str">
        <f> IF(AN8= "","",AN8)</f>
        <v>10. 12. 2019</v>
      </c>
      <c r="AN80" s="49"/>
      <c r="AO80" s="49"/>
      <c r="AP80" s="49"/>
      <c r="AQ80" s="50"/>
    </row>
    <row r="81" s="1" customFormat="1" ht="6.96" customHeight="1"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50"/>
    </row>
    <row r="82" s="1" customFormat="1">
      <c r="B82" s="48"/>
      <c r="C82" s="40" t="s">
        <v>28</v>
      </c>
      <c r="D82" s="49"/>
      <c r="E82" s="49"/>
      <c r="F82" s="49"/>
      <c r="G82" s="49"/>
      <c r="H82" s="49"/>
      <c r="I82" s="49"/>
      <c r="J82" s="49"/>
      <c r="K82" s="49"/>
      <c r="L82" s="84" t="str">
        <f>IF(E11= "","",E11)</f>
        <v>město Studénka, nám. Republiky 762, Studénka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0" t="s">
        <v>34</v>
      </c>
      <c r="AJ82" s="49"/>
      <c r="AK82" s="49"/>
      <c r="AL82" s="49"/>
      <c r="AM82" s="84" t="str">
        <f>IF(E17="","",E17)</f>
        <v>PROJECT WORK s.r.o.</v>
      </c>
      <c r="AN82" s="84"/>
      <c r="AO82" s="84"/>
      <c r="AP82" s="84"/>
      <c r="AQ82" s="50"/>
      <c r="AS82" s="93" t="s">
        <v>62</v>
      </c>
      <c r="AT82" s="94"/>
      <c r="AU82" s="95"/>
      <c r="AV82" s="95"/>
      <c r="AW82" s="95"/>
      <c r="AX82" s="95"/>
      <c r="AY82" s="95"/>
      <c r="AZ82" s="95"/>
      <c r="BA82" s="95"/>
      <c r="BB82" s="95"/>
      <c r="BC82" s="95"/>
      <c r="BD82" s="96"/>
    </row>
    <row r="83" s="1" customFormat="1">
      <c r="B83" s="48"/>
      <c r="C83" s="40" t="s">
        <v>32</v>
      </c>
      <c r="D83" s="49"/>
      <c r="E83" s="49"/>
      <c r="F83" s="49"/>
      <c r="G83" s="49"/>
      <c r="H83" s="49"/>
      <c r="I83" s="49"/>
      <c r="J83" s="49"/>
      <c r="K83" s="49"/>
      <c r="L83" s="84" t="str">
        <f>IF(E14= "Vyplň údaj","",E14)</f>
        <v/>
      </c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0" t="s">
        <v>40</v>
      </c>
      <c r="AJ83" s="49"/>
      <c r="AK83" s="49"/>
      <c r="AL83" s="49"/>
      <c r="AM83" s="84" t="str">
        <f>IF(E20="","",E20)</f>
        <v xml:space="preserve"> </v>
      </c>
      <c r="AN83" s="84"/>
      <c r="AO83" s="84"/>
      <c r="AP83" s="84"/>
      <c r="AQ83" s="50"/>
      <c r="AS83" s="97"/>
      <c r="AT83" s="98"/>
      <c r="AU83" s="99"/>
      <c r="AV83" s="99"/>
      <c r="AW83" s="99"/>
      <c r="AX83" s="99"/>
      <c r="AY83" s="99"/>
      <c r="AZ83" s="99"/>
      <c r="BA83" s="99"/>
      <c r="BB83" s="99"/>
      <c r="BC83" s="99"/>
      <c r="BD83" s="100"/>
    </row>
    <row r="84" s="1" customFormat="1" ht="10.8" customHeight="1">
      <c r="B84" s="48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50"/>
      <c r="AS84" s="101"/>
      <c r="AT84" s="56"/>
      <c r="AU84" s="49"/>
      <c r="AV84" s="49"/>
      <c r="AW84" s="49"/>
      <c r="AX84" s="49"/>
      <c r="AY84" s="49"/>
      <c r="AZ84" s="49"/>
      <c r="BA84" s="49"/>
      <c r="BB84" s="49"/>
      <c r="BC84" s="49"/>
      <c r="BD84" s="102"/>
    </row>
    <row r="85" s="1" customFormat="1" ht="29.28" customHeight="1">
      <c r="B85" s="48"/>
      <c r="C85" s="103" t="s">
        <v>63</v>
      </c>
      <c r="D85" s="104"/>
      <c r="E85" s="104"/>
      <c r="F85" s="104"/>
      <c r="G85" s="104"/>
      <c r="H85" s="105"/>
      <c r="I85" s="106" t="s">
        <v>64</v>
      </c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6" t="s">
        <v>65</v>
      </c>
      <c r="AH85" s="104"/>
      <c r="AI85" s="104"/>
      <c r="AJ85" s="104"/>
      <c r="AK85" s="104"/>
      <c r="AL85" s="104"/>
      <c r="AM85" s="104"/>
      <c r="AN85" s="106" t="s">
        <v>66</v>
      </c>
      <c r="AO85" s="104"/>
      <c r="AP85" s="107"/>
      <c r="AQ85" s="50"/>
      <c r="AS85" s="108" t="s">
        <v>67</v>
      </c>
      <c r="AT85" s="109" t="s">
        <v>68</v>
      </c>
      <c r="AU85" s="109" t="s">
        <v>69</v>
      </c>
      <c r="AV85" s="109" t="s">
        <v>70</v>
      </c>
      <c r="AW85" s="109" t="s">
        <v>71</v>
      </c>
      <c r="AX85" s="109" t="s">
        <v>72</v>
      </c>
      <c r="AY85" s="109" t="s">
        <v>73</v>
      </c>
      <c r="AZ85" s="109" t="s">
        <v>74</v>
      </c>
      <c r="BA85" s="109" t="s">
        <v>75</v>
      </c>
      <c r="BB85" s="109" t="s">
        <v>76</v>
      </c>
      <c r="BC85" s="109" t="s">
        <v>77</v>
      </c>
      <c r="BD85" s="110" t="s">
        <v>78</v>
      </c>
    </row>
    <row r="86" s="1" customFormat="1" ht="10.8" customHeight="1">
      <c r="B86" s="48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50"/>
      <c r="AS86" s="111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70"/>
    </row>
    <row r="87" s="4" customFormat="1" ht="32.4" customHeight="1">
      <c r="B87" s="86"/>
      <c r="C87" s="112" t="s">
        <v>79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4">
        <f>ROUND(SUM(AG88:AG89),0)</f>
        <v>0</v>
      </c>
      <c r="AH87" s="114"/>
      <c r="AI87" s="114"/>
      <c r="AJ87" s="114"/>
      <c r="AK87" s="114"/>
      <c r="AL87" s="114"/>
      <c r="AM87" s="114"/>
      <c r="AN87" s="115">
        <f>SUM(AG87,AT87)</f>
        <v>0</v>
      </c>
      <c r="AO87" s="115"/>
      <c r="AP87" s="115"/>
      <c r="AQ87" s="90"/>
      <c r="AS87" s="116">
        <f>ROUND(SUM(AS88:AS89),0)</f>
        <v>0</v>
      </c>
      <c r="AT87" s="117">
        <f>ROUND(SUM(AV87:AW87),0)</f>
        <v>0</v>
      </c>
      <c r="AU87" s="118">
        <f>ROUND(SUM(AU88:AU89),5)</f>
        <v>0</v>
      </c>
      <c r="AV87" s="117">
        <f>ROUND(AZ87*L31,0)</f>
        <v>0</v>
      </c>
      <c r="AW87" s="117">
        <f>ROUND(BA87*L32,0)</f>
        <v>0</v>
      </c>
      <c r="AX87" s="117">
        <f>ROUND(BB87*L31,0)</f>
        <v>0</v>
      </c>
      <c r="AY87" s="117">
        <f>ROUND(BC87*L32,0)</f>
        <v>0</v>
      </c>
      <c r="AZ87" s="117">
        <f>ROUND(SUM(AZ88:AZ89),0)</f>
        <v>0</v>
      </c>
      <c r="BA87" s="117">
        <f>ROUND(SUM(BA88:BA89),0)</f>
        <v>0</v>
      </c>
      <c r="BB87" s="117">
        <f>ROUND(SUM(BB88:BB89),0)</f>
        <v>0</v>
      </c>
      <c r="BC87" s="117">
        <f>ROUND(SUM(BC88:BC89),0)</f>
        <v>0</v>
      </c>
      <c r="BD87" s="119">
        <f>ROUND(SUM(BD88:BD89),0)</f>
        <v>0</v>
      </c>
      <c r="BS87" s="120" t="s">
        <v>80</v>
      </c>
      <c r="BT87" s="120" t="s">
        <v>81</v>
      </c>
      <c r="BU87" s="121" t="s">
        <v>82</v>
      </c>
      <c r="BV87" s="120" t="s">
        <v>83</v>
      </c>
      <c r="BW87" s="120" t="s">
        <v>84</v>
      </c>
      <c r="BX87" s="120" t="s">
        <v>85</v>
      </c>
    </row>
    <row r="88" s="5" customFormat="1" ht="31.5" customHeight="1">
      <c r="A88" s="122" t="s">
        <v>86</v>
      </c>
      <c r="B88" s="123"/>
      <c r="C88" s="124"/>
      <c r="D88" s="125" t="s">
        <v>87</v>
      </c>
      <c r="E88" s="125"/>
      <c r="F88" s="125"/>
      <c r="G88" s="125"/>
      <c r="H88" s="125"/>
      <c r="I88" s="126"/>
      <c r="J88" s="125" t="s">
        <v>88</v>
      </c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7">
        <f>'SO.01 - výměna oken, zate...'!M30</f>
        <v>0</v>
      </c>
      <c r="AH88" s="126"/>
      <c r="AI88" s="126"/>
      <c r="AJ88" s="126"/>
      <c r="AK88" s="126"/>
      <c r="AL88" s="126"/>
      <c r="AM88" s="126"/>
      <c r="AN88" s="127">
        <f>SUM(AG88,AT88)</f>
        <v>0</v>
      </c>
      <c r="AO88" s="126"/>
      <c r="AP88" s="126"/>
      <c r="AQ88" s="128"/>
      <c r="AS88" s="129">
        <f>'SO.01 - výměna oken, zate...'!M28</f>
        <v>0</v>
      </c>
      <c r="AT88" s="130">
        <f>ROUND(SUM(AV88:AW88),0)</f>
        <v>0</v>
      </c>
      <c r="AU88" s="131">
        <f>'SO.01 - výměna oken, zate...'!W131</f>
        <v>0</v>
      </c>
      <c r="AV88" s="130">
        <f>'SO.01 - výměna oken, zate...'!M32</f>
        <v>0</v>
      </c>
      <c r="AW88" s="130">
        <f>'SO.01 - výměna oken, zate...'!M33</f>
        <v>0</v>
      </c>
      <c r="AX88" s="130">
        <f>'SO.01 - výměna oken, zate...'!M34</f>
        <v>0</v>
      </c>
      <c r="AY88" s="130">
        <f>'SO.01 - výměna oken, zate...'!M35</f>
        <v>0</v>
      </c>
      <c r="AZ88" s="130">
        <f>'SO.01 - výměna oken, zate...'!H32</f>
        <v>0</v>
      </c>
      <c r="BA88" s="130">
        <f>'SO.01 - výměna oken, zate...'!H33</f>
        <v>0</v>
      </c>
      <c r="BB88" s="130">
        <f>'SO.01 - výměna oken, zate...'!H34</f>
        <v>0</v>
      </c>
      <c r="BC88" s="130">
        <f>'SO.01 - výměna oken, zate...'!H35</f>
        <v>0</v>
      </c>
      <c r="BD88" s="132">
        <f>'SO.01 - výměna oken, zate...'!H36</f>
        <v>0</v>
      </c>
      <c r="BT88" s="133" t="s">
        <v>39</v>
      </c>
      <c r="BV88" s="133" t="s">
        <v>83</v>
      </c>
      <c r="BW88" s="133" t="s">
        <v>89</v>
      </c>
      <c r="BX88" s="133" t="s">
        <v>84</v>
      </c>
    </row>
    <row r="89" s="5" customFormat="1" ht="16.5" customHeight="1">
      <c r="A89" s="122" t="s">
        <v>86</v>
      </c>
      <c r="B89" s="123"/>
      <c r="C89" s="124"/>
      <c r="D89" s="125" t="s">
        <v>90</v>
      </c>
      <c r="E89" s="125"/>
      <c r="F89" s="125"/>
      <c r="G89" s="125"/>
      <c r="H89" s="125"/>
      <c r="I89" s="126"/>
      <c r="J89" s="125" t="s">
        <v>91</v>
      </c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7">
        <f>'SO.02 - oprava fasády, zp...'!M30</f>
        <v>0</v>
      </c>
      <c r="AH89" s="126"/>
      <c r="AI89" s="126"/>
      <c r="AJ89" s="126"/>
      <c r="AK89" s="126"/>
      <c r="AL89" s="126"/>
      <c r="AM89" s="126"/>
      <c r="AN89" s="127">
        <f>SUM(AG89,AT89)</f>
        <v>0</v>
      </c>
      <c r="AO89" s="126"/>
      <c r="AP89" s="126"/>
      <c r="AQ89" s="128"/>
      <c r="AS89" s="134">
        <f>'SO.02 - oprava fasády, zp...'!M28</f>
        <v>0</v>
      </c>
      <c r="AT89" s="135">
        <f>ROUND(SUM(AV89:AW89),0)</f>
        <v>0</v>
      </c>
      <c r="AU89" s="136">
        <f>'SO.02 - oprava fasády, zp...'!W137</f>
        <v>0</v>
      </c>
      <c r="AV89" s="135">
        <f>'SO.02 - oprava fasády, zp...'!M32</f>
        <v>0</v>
      </c>
      <c r="AW89" s="135">
        <f>'SO.02 - oprava fasády, zp...'!M33</f>
        <v>0</v>
      </c>
      <c r="AX89" s="135">
        <f>'SO.02 - oprava fasády, zp...'!M34</f>
        <v>0</v>
      </c>
      <c r="AY89" s="135">
        <f>'SO.02 - oprava fasády, zp...'!M35</f>
        <v>0</v>
      </c>
      <c r="AZ89" s="135">
        <f>'SO.02 - oprava fasády, zp...'!H32</f>
        <v>0</v>
      </c>
      <c r="BA89" s="135">
        <f>'SO.02 - oprava fasády, zp...'!H33</f>
        <v>0</v>
      </c>
      <c r="BB89" s="135">
        <f>'SO.02 - oprava fasády, zp...'!H34</f>
        <v>0</v>
      </c>
      <c r="BC89" s="135">
        <f>'SO.02 - oprava fasády, zp...'!H35</f>
        <v>0</v>
      </c>
      <c r="BD89" s="137">
        <f>'SO.02 - oprava fasády, zp...'!H36</f>
        <v>0</v>
      </c>
      <c r="BT89" s="133" t="s">
        <v>39</v>
      </c>
      <c r="BV89" s="133" t="s">
        <v>83</v>
      </c>
      <c r="BW89" s="133" t="s">
        <v>92</v>
      </c>
      <c r="BX89" s="133" t="s">
        <v>84</v>
      </c>
    </row>
    <row r="90">
      <c r="B90" s="28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1"/>
    </row>
    <row r="91" s="1" customFormat="1" ht="30" customHeight="1">
      <c r="B91" s="48"/>
      <c r="C91" s="112" t="s">
        <v>93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115">
        <f>ROUND(SUM(AG92:AG95),0)</f>
        <v>0</v>
      </c>
      <c r="AH91" s="115"/>
      <c r="AI91" s="115"/>
      <c r="AJ91" s="115"/>
      <c r="AK91" s="115"/>
      <c r="AL91" s="115"/>
      <c r="AM91" s="115"/>
      <c r="AN91" s="115">
        <f>ROUND(SUM(AN92:AN95),0)</f>
        <v>0</v>
      </c>
      <c r="AO91" s="115"/>
      <c r="AP91" s="115"/>
      <c r="AQ91" s="50"/>
      <c r="AS91" s="108" t="s">
        <v>94</v>
      </c>
      <c r="AT91" s="109" t="s">
        <v>95</v>
      </c>
      <c r="AU91" s="109" t="s">
        <v>45</v>
      </c>
      <c r="AV91" s="110" t="s">
        <v>68</v>
      </c>
    </row>
    <row r="92" s="1" customFormat="1" ht="19.92" customHeight="1">
      <c r="B92" s="48"/>
      <c r="C92" s="49"/>
      <c r="D92" s="138" t="s">
        <v>96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139">
        <f>ROUND(AG87*AS92,0)</f>
        <v>0</v>
      </c>
      <c r="AH92" s="140"/>
      <c r="AI92" s="140"/>
      <c r="AJ92" s="140"/>
      <c r="AK92" s="140"/>
      <c r="AL92" s="140"/>
      <c r="AM92" s="140"/>
      <c r="AN92" s="140">
        <f>ROUND(AG92+AV92,0)</f>
        <v>0</v>
      </c>
      <c r="AO92" s="140"/>
      <c r="AP92" s="140"/>
      <c r="AQ92" s="50"/>
      <c r="AS92" s="141">
        <v>0</v>
      </c>
      <c r="AT92" s="142" t="s">
        <v>97</v>
      </c>
      <c r="AU92" s="142" t="s">
        <v>46</v>
      </c>
      <c r="AV92" s="143">
        <f>ROUND(IF(AU92="základní",AG92*L31,IF(AU92="snížená",AG92*L32,0)),0)</f>
        <v>0</v>
      </c>
      <c r="BV92" s="24" t="s">
        <v>98</v>
      </c>
      <c r="BY92" s="144">
        <f>IF(AU92="základní",AV92,0)</f>
        <v>0</v>
      </c>
      <c r="BZ92" s="144">
        <f>IF(AU92="snížená",AV92,0)</f>
        <v>0</v>
      </c>
      <c r="CA92" s="144">
        <v>0</v>
      </c>
      <c r="CB92" s="144">
        <v>0</v>
      </c>
      <c r="CC92" s="144">
        <v>0</v>
      </c>
      <c r="CD92" s="144">
        <f>IF(AU92="základní",AG92,0)</f>
        <v>0</v>
      </c>
      <c r="CE92" s="144">
        <f>IF(AU92="snížená",AG92,0)</f>
        <v>0</v>
      </c>
      <c r="CF92" s="144">
        <f>IF(AU92="zákl. přenesená",AG92,0)</f>
        <v>0</v>
      </c>
      <c r="CG92" s="144">
        <f>IF(AU92="sníž. přenesená",AG92,0)</f>
        <v>0</v>
      </c>
      <c r="CH92" s="144">
        <f>IF(AU92="nulová",AG92,0)</f>
        <v>0</v>
      </c>
      <c r="CI92" s="24">
        <f>IF(AU92="základní",1,IF(AU92="snížená",2,IF(AU92="zákl. přenesená",4,IF(AU92="sníž. přenesená",5,3))))</f>
        <v>1</v>
      </c>
      <c r="CJ92" s="24">
        <f>IF(AT92="stavební čast",1,IF(8892="investiční čast",2,3))</f>
        <v>1</v>
      </c>
      <c r="CK92" s="24" t="str">
        <f>IF(D92="Vyplň vlastní","","x")</f>
        <v>x</v>
      </c>
    </row>
    <row r="93" s="1" customFormat="1" ht="19.92" customHeight="1">
      <c r="B93" s="48"/>
      <c r="C93" s="49"/>
      <c r="D93" s="145" t="s">
        <v>99</v>
      </c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49"/>
      <c r="AD93" s="49"/>
      <c r="AE93" s="49"/>
      <c r="AF93" s="49"/>
      <c r="AG93" s="139">
        <f>AG87*AS93</f>
        <v>0</v>
      </c>
      <c r="AH93" s="140"/>
      <c r="AI93" s="140"/>
      <c r="AJ93" s="140"/>
      <c r="AK93" s="140"/>
      <c r="AL93" s="140"/>
      <c r="AM93" s="140"/>
      <c r="AN93" s="140">
        <f>AG93+AV93</f>
        <v>0</v>
      </c>
      <c r="AO93" s="140"/>
      <c r="AP93" s="140"/>
      <c r="AQ93" s="50"/>
      <c r="AS93" s="146">
        <v>0</v>
      </c>
      <c r="AT93" s="147" t="s">
        <v>97</v>
      </c>
      <c r="AU93" s="147" t="s">
        <v>46</v>
      </c>
      <c r="AV93" s="148">
        <f>ROUND(IF(AU93="nulová",0,IF(OR(AU93="základní",AU93="zákl. přenesená"),AG93*L31,AG93*L32)),0)</f>
        <v>0</v>
      </c>
      <c r="BV93" s="24" t="s">
        <v>100</v>
      </c>
      <c r="BY93" s="144">
        <f>IF(AU93="základní",AV93,0)</f>
        <v>0</v>
      </c>
      <c r="BZ93" s="144">
        <f>IF(AU93="snížená",AV93,0)</f>
        <v>0</v>
      </c>
      <c r="CA93" s="144">
        <f>IF(AU93="zákl. přenesená",AV93,0)</f>
        <v>0</v>
      </c>
      <c r="CB93" s="144">
        <f>IF(AU93="sníž. přenesená",AV93,0)</f>
        <v>0</v>
      </c>
      <c r="CC93" s="144">
        <f>IF(AU93="nulová",AV93,0)</f>
        <v>0</v>
      </c>
      <c r="CD93" s="144">
        <f>IF(AU93="základní",AG93,0)</f>
        <v>0</v>
      </c>
      <c r="CE93" s="144">
        <f>IF(AU93="snížená",AG93,0)</f>
        <v>0</v>
      </c>
      <c r="CF93" s="144">
        <f>IF(AU93="zákl. přenesená",AG93,0)</f>
        <v>0</v>
      </c>
      <c r="CG93" s="144">
        <f>IF(AU93="sníž. přenesená",AG93,0)</f>
        <v>0</v>
      </c>
      <c r="CH93" s="144">
        <f>IF(AU93="nulová",AG93,0)</f>
        <v>0</v>
      </c>
      <c r="CI93" s="24">
        <f>IF(AU93="základní",1,IF(AU93="snížená",2,IF(AU93="zákl. přenesená",4,IF(AU93="sníž. přenesená",5,3))))</f>
        <v>1</v>
      </c>
      <c r="CJ93" s="24">
        <f>IF(AT93="stavební čast",1,IF(8893="investiční čast",2,3))</f>
        <v>1</v>
      </c>
      <c r="CK93" s="24" t="str">
        <f>IF(D93="Vyplň vlastní","","x")</f>
        <v/>
      </c>
    </row>
    <row r="94" s="1" customFormat="1" ht="19.92" customHeight="1">
      <c r="B94" s="48"/>
      <c r="C94" s="49"/>
      <c r="D94" s="145" t="s">
        <v>99</v>
      </c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49"/>
      <c r="AD94" s="49"/>
      <c r="AE94" s="49"/>
      <c r="AF94" s="49"/>
      <c r="AG94" s="139">
        <f>AG87*AS94</f>
        <v>0</v>
      </c>
      <c r="AH94" s="140"/>
      <c r="AI94" s="140"/>
      <c r="AJ94" s="140"/>
      <c r="AK94" s="140"/>
      <c r="AL94" s="140"/>
      <c r="AM94" s="140"/>
      <c r="AN94" s="140">
        <f>AG94+AV94</f>
        <v>0</v>
      </c>
      <c r="AO94" s="140"/>
      <c r="AP94" s="140"/>
      <c r="AQ94" s="50"/>
      <c r="AS94" s="146">
        <v>0</v>
      </c>
      <c r="AT94" s="147" t="s">
        <v>97</v>
      </c>
      <c r="AU94" s="147" t="s">
        <v>46</v>
      </c>
      <c r="AV94" s="148">
        <f>ROUND(IF(AU94="nulová",0,IF(OR(AU94="základní",AU94="zákl. přenesená"),AG94*L31,AG94*L32)),0)</f>
        <v>0</v>
      </c>
      <c r="BV94" s="24" t="s">
        <v>100</v>
      </c>
      <c r="BY94" s="144">
        <f>IF(AU94="základní",AV94,0)</f>
        <v>0</v>
      </c>
      <c r="BZ94" s="144">
        <f>IF(AU94="snížená",AV94,0)</f>
        <v>0</v>
      </c>
      <c r="CA94" s="144">
        <f>IF(AU94="zákl. přenesená",AV94,0)</f>
        <v>0</v>
      </c>
      <c r="CB94" s="144">
        <f>IF(AU94="sníž. přenesená",AV94,0)</f>
        <v>0</v>
      </c>
      <c r="CC94" s="144">
        <f>IF(AU94="nulová",AV94,0)</f>
        <v>0</v>
      </c>
      <c r="CD94" s="144">
        <f>IF(AU94="základní",AG94,0)</f>
        <v>0</v>
      </c>
      <c r="CE94" s="144">
        <f>IF(AU94="snížená",AG94,0)</f>
        <v>0</v>
      </c>
      <c r="CF94" s="144">
        <f>IF(AU94="zákl. přenesená",AG94,0)</f>
        <v>0</v>
      </c>
      <c r="CG94" s="144">
        <f>IF(AU94="sníž. přenesená",AG94,0)</f>
        <v>0</v>
      </c>
      <c r="CH94" s="144">
        <f>IF(AU94="nulová",AG94,0)</f>
        <v>0</v>
      </c>
      <c r="CI94" s="24">
        <f>IF(AU94="základní",1,IF(AU94="snížená",2,IF(AU94="zákl. přenesená",4,IF(AU94="sníž. přenesená",5,3))))</f>
        <v>1</v>
      </c>
      <c r="CJ94" s="24">
        <f>IF(AT94="stavební čast",1,IF(8894="investiční čast",2,3))</f>
        <v>1</v>
      </c>
      <c r="CK94" s="24" t="str">
        <f>IF(D94="Vyplň vlastní","","x")</f>
        <v/>
      </c>
    </row>
    <row r="95" s="1" customFormat="1" ht="19.92" customHeight="1">
      <c r="B95" s="48"/>
      <c r="C95" s="49"/>
      <c r="D95" s="145" t="s">
        <v>99</v>
      </c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49"/>
      <c r="AD95" s="49"/>
      <c r="AE95" s="49"/>
      <c r="AF95" s="49"/>
      <c r="AG95" s="139">
        <f>AG87*AS95</f>
        <v>0</v>
      </c>
      <c r="AH95" s="140"/>
      <c r="AI95" s="140"/>
      <c r="AJ95" s="140"/>
      <c r="AK95" s="140"/>
      <c r="AL95" s="140"/>
      <c r="AM95" s="140"/>
      <c r="AN95" s="140">
        <f>AG95+AV95</f>
        <v>0</v>
      </c>
      <c r="AO95" s="140"/>
      <c r="AP95" s="140"/>
      <c r="AQ95" s="50"/>
      <c r="AS95" s="149">
        <v>0</v>
      </c>
      <c r="AT95" s="150" t="s">
        <v>97</v>
      </c>
      <c r="AU95" s="150" t="s">
        <v>46</v>
      </c>
      <c r="AV95" s="151">
        <f>ROUND(IF(AU95="nulová",0,IF(OR(AU95="základní",AU95="zákl. přenesená"),AG95*L31,AG95*L32)),0)</f>
        <v>0</v>
      </c>
      <c r="BV95" s="24" t="s">
        <v>100</v>
      </c>
      <c r="BY95" s="144">
        <f>IF(AU95="základní",AV95,0)</f>
        <v>0</v>
      </c>
      <c r="BZ95" s="144">
        <f>IF(AU95="snížená",AV95,0)</f>
        <v>0</v>
      </c>
      <c r="CA95" s="144">
        <f>IF(AU95="zákl. přenesená",AV95,0)</f>
        <v>0</v>
      </c>
      <c r="CB95" s="144">
        <f>IF(AU95="sníž. přenesená",AV95,0)</f>
        <v>0</v>
      </c>
      <c r="CC95" s="144">
        <f>IF(AU95="nulová",AV95,0)</f>
        <v>0</v>
      </c>
      <c r="CD95" s="144">
        <f>IF(AU95="základní",AG95,0)</f>
        <v>0</v>
      </c>
      <c r="CE95" s="144">
        <f>IF(AU95="snížená",AG95,0)</f>
        <v>0</v>
      </c>
      <c r="CF95" s="144">
        <f>IF(AU95="zákl. přenesená",AG95,0)</f>
        <v>0</v>
      </c>
      <c r="CG95" s="144">
        <f>IF(AU95="sníž. přenesená",AG95,0)</f>
        <v>0</v>
      </c>
      <c r="CH95" s="144">
        <f>IF(AU95="nulová",AG95,0)</f>
        <v>0</v>
      </c>
      <c r="CI95" s="24">
        <f>IF(AU95="základní",1,IF(AU95="snížená",2,IF(AU95="zákl. přenesená",4,IF(AU95="sníž. přenesená",5,3))))</f>
        <v>1</v>
      </c>
      <c r="CJ95" s="24">
        <f>IF(AT95="stavební čast",1,IF(8895="investiční čast",2,3))</f>
        <v>1</v>
      </c>
      <c r="CK95" s="24" t="str">
        <f>IF(D95="Vyplň vlastní","","x")</f>
        <v/>
      </c>
    </row>
    <row r="96" s="1" customFormat="1" ht="10.8" customHeight="1">
      <c r="B96" s="48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50"/>
    </row>
    <row r="97" s="1" customFormat="1" ht="30" customHeight="1">
      <c r="B97" s="48"/>
      <c r="C97" s="152" t="s">
        <v>101</v>
      </c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4">
        <f>ROUND(AG87+AG91,0)</f>
        <v>0</v>
      </c>
      <c r="AH97" s="154"/>
      <c r="AI97" s="154"/>
      <c r="AJ97" s="154"/>
      <c r="AK97" s="154"/>
      <c r="AL97" s="154"/>
      <c r="AM97" s="154"/>
      <c r="AN97" s="154">
        <f>AN87+AN91</f>
        <v>0</v>
      </c>
      <c r="AO97" s="154"/>
      <c r="AP97" s="154"/>
      <c r="AQ97" s="50"/>
    </row>
    <row r="98" s="1" customFormat="1" ht="6.96" customHeight="1">
      <c r="B98" s="77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9"/>
    </row>
  </sheetData>
  <sheetProtection sheet="1" formatColumns="0" formatRows="0" objects="1" scenarios="1" spinCount="10" saltValue="zVhwBBZGzbuYikT6KFBL/Hxy0l4Rf3wWsr398KVy7ARED/fLAnDO6gL/pv/dvRbaCfR4YwocL0TLxG+9OT3M+w==" hashValue="oJCEmcAQUbKVTnwtr2ZAobDTMJUxtBCL9deCgHzWTwpawM6Ztjf4sr8+acuJbYv5tpKKIyyu9gdxyjp33Wfdew==" algorithmName="SHA-512" password="CC35"/>
  <mergeCells count="62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AG92:AM92"/>
    <mergeCell ref="AN92:AP92"/>
    <mergeCell ref="D93:AB93"/>
    <mergeCell ref="AG93:AM93"/>
    <mergeCell ref="AN93:AP93"/>
    <mergeCell ref="D94:AB94"/>
    <mergeCell ref="AG94:AM94"/>
    <mergeCell ref="AN94:AP94"/>
    <mergeCell ref="D95:AB95"/>
    <mergeCell ref="AG95:AM95"/>
    <mergeCell ref="AN95:AP95"/>
    <mergeCell ref="AG87:AM87"/>
    <mergeCell ref="AN87:AP87"/>
    <mergeCell ref="AG91:AM91"/>
    <mergeCell ref="AN91:AP91"/>
    <mergeCell ref="AG97:AM97"/>
    <mergeCell ref="AN97:AP97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SO.01 - výměna oken, zate...'!C2" display="/"/>
    <hyperlink ref="A89" location="'SO.02 - oprava fasády, zp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102</v>
      </c>
      <c r="G1" s="17"/>
      <c r="H1" s="156" t="s">
        <v>103</v>
      </c>
      <c r="I1" s="156"/>
      <c r="J1" s="156"/>
      <c r="K1" s="156"/>
      <c r="L1" s="17" t="s">
        <v>104</v>
      </c>
      <c r="M1" s="15"/>
      <c r="N1" s="15"/>
      <c r="O1" s="16" t="s">
        <v>105</v>
      </c>
      <c r="P1" s="15"/>
      <c r="Q1" s="15"/>
      <c r="R1" s="15"/>
      <c r="S1" s="17" t="s">
        <v>106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107</v>
      </c>
    </row>
    <row r="4" ht="36.96" customHeight="1">
      <c r="B4" s="28"/>
      <c r="C4" s="29" t="s">
        <v>108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7" t="str">
        <f>'Rekapitulace stavby'!K6</f>
        <v>Energetická opatření na ul. Tovární, objekt č.p. 386, k.ú. Butovice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109</v>
      </c>
      <c r="E7" s="49"/>
      <c r="F7" s="38" t="s">
        <v>110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8" t="str">
        <f>'Rekapitulace stavby'!AN8</f>
        <v>10. 12. 2019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9"/>
      <c r="G15" s="159"/>
      <c r="H15" s="159"/>
      <c r="I15" s="159"/>
      <c r="J15" s="159"/>
      <c r="K15" s="159"/>
      <c r="L15" s="159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">
        <v>35</v>
      </c>
      <c r="P17" s="35"/>
      <c r="Q17" s="49"/>
      <c r="R17" s="50"/>
    </row>
    <row r="18" s="1" customFormat="1" ht="18" customHeight="1">
      <c r="B18" s="48"/>
      <c r="C18" s="49"/>
      <c r="D18" s="49"/>
      <c r="E18" s="35" t="s">
        <v>36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">
        <v>37</v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40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0" t="s">
        <v>111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96</v>
      </c>
      <c r="E28" s="49"/>
      <c r="F28" s="49"/>
      <c r="G28" s="49"/>
      <c r="H28" s="49"/>
      <c r="I28" s="49"/>
      <c r="J28" s="49"/>
      <c r="K28" s="49"/>
      <c r="L28" s="49"/>
      <c r="M28" s="47">
        <f>N106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1" t="s">
        <v>44</v>
      </c>
      <c r="E30" s="49"/>
      <c r="F30" s="49"/>
      <c r="G30" s="49"/>
      <c r="H30" s="49"/>
      <c r="I30" s="49"/>
      <c r="J30" s="49"/>
      <c r="K30" s="49"/>
      <c r="L30" s="49"/>
      <c r="M30" s="162">
        <f>ROUND(M27+M28,0)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45</v>
      </c>
      <c r="E32" s="56" t="s">
        <v>46</v>
      </c>
      <c r="F32" s="57">
        <v>0.20999999999999999</v>
      </c>
      <c r="G32" s="163" t="s">
        <v>47</v>
      </c>
      <c r="H32" s="164">
        <f>(SUM(BE106:BE113)+SUM(BE131:BE1164))</f>
        <v>0</v>
      </c>
      <c r="I32" s="49"/>
      <c r="J32" s="49"/>
      <c r="K32" s="49"/>
      <c r="L32" s="49"/>
      <c r="M32" s="164">
        <f>ROUND((SUM(BE106:BE113)+SUM(BE131:BE1164)), 0)*F32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48</v>
      </c>
      <c r="F33" s="57">
        <v>0.14999999999999999</v>
      </c>
      <c r="G33" s="163" t="s">
        <v>47</v>
      </c>
      <c r="H33" s="164">
        <f>(SUM(BF106:BF113)+SUM(BF131:BF1164))</f>
        <v>0</v>
      </c>
      <c r="I33" s="49"/>
      <c r="J33" s="49"/>
      <c r="K33" s="49"/>
      <c r="L33" s="49"/>
      <c r="M33" s="164">
        <f>ROUND((SUM(BF106:BF113)+SUM(BF131:BF1164)), 0)*F33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49</v>
      </c>
      <c r="F34" s="57">
        <v>0.20999999999999999</v>
      </c>
      <c r="G34" s="163" t="s">
        <v>47</v>
      </c>
      <c r="H34" s="164">
        <f>(SUM(BG106:BG113)+SUM(BG131:BG1164))</f>
        <v>0</v>
      </c>
      <c r="I34" s="49"/>
      <c r="J34" s="49"/>
      <c r="K34" s="49"/>
      <c r="L34" s="49"/>
      <c r="M34" s="164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50</v>
      </c>
      <c r="F35" s="57">
        <v>0.14999999999999999</v>
      </c>
      <c r="G35" s="163" t="s">
        <v>47</v>
      </c>
      <c r="H35" s="164">
        <f>(SUM(BH106:BH113)+SUM(BH131:BH1164))</f>
        <v>0</v>
      </c>
      <c r="I35" s="49"/>
      <c r="J35" s="49"/>
      <c r="K35" s="49"/>
      <c r="L35" s="49"/>
      <c r="M35" s="164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51</v>
      </c>
      <c r="F36" s="57">
        <v>0</v>
      </c>
      <c r="G36" s="163" t="s">
        <v>47</v>
      </c>
      <c r="H36" s="164">
        <f>(SUM(BI106:BI113)+SUM(BI131:BI1164))</f>
        <v>0</v>
      </c>
      <c r="I36" s="49"/>
      <c r="J36" s="49"/>
      <c r="K36" s="49"/>
      <c r="L36" s="49"/>
      <c r="M36" s="164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5" t="s">
        <v>52</v>
      </c>
      <c r="E38" s="105"/>
      <c r="F38" s="105"/>
      <c r="G38" s="166" t="s">
        <v>53</v>
      </c>
      <c r="H38" s="167" t="s">
        <v>54</v>
      </c>
      <c r="I38" s="105"/>
      <c r="J38" s="105"/>
      <c r="K38" s="105"/>
      <c r="L38" s="168">
        <f>SUM(M30:M36)</f>
        <v>0</v>
      </c>
      <c r="M38" s="168"/>
      <c r="N38" s="168"/>
      <c r="O38" s="168"/>
      <c r="P38" s="169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55</v>
      </c>
      <c r="E50" s="69"/>
      <c r="F50" s="69"/>
      <c r="G50" s="69"/>
      <c r="H50" s="70"/>
      <c r="I50" s="49"/>
      <c r="J50" s="68" t="s">
        <v>56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57</v>
      </c>
      <c r="E59" s="74"/>
      <c r="F59" s="74"/>
      <c r="G59" s="75" t="s">
        <v>58</v>
      </c>
      <c r="H59" s="76"/>
      <c r="I59" s="49"/>
      <c r="J59" s="73" t="s">
        <v>57</v>
      </c>
      <c r="K59" s="74"/>
      <c r="L59" s="74"/>
      <c r="M59" s="74"/>
      <c r="N59" s="75" t="s">
        <v>58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59</v>
      </c>
      <c r="E61" s="69"/>
      <c r="F61" s="69"/>
      <c r="G61" s="69"/>
      <c r="H61" s="70"/>
      <c r="I61" s="49"/>
      <c r="J61" s="68" t="s">
        <v>60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57</v>
      </c>
      <c r="E70" s="74"/>
      <c r="F70" s="74"/>
      <c r="G70" s="75" t="s">
        <v>58</v>
      </c>
      <c r="H70" s="76"/>
      <c r="I70" s="49"/>
      <c r="J70" s="73" t="s">
        <v>57</v>
      </c>
      <c r="K70" s="74"/>
      <c r="L70" s="74"/>
      <c r="M70" s="74"/>
      <c r="N70" s="75" t="s">
        <v>58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</row>
    <row r="76" s="1" customFormat="1" ht="36.96" customHeight="1">
      <c r="B76" s="48"/>
      <c r="C76" s="29" t="s">
        <v>112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3"/>
      <c r="U76" s="173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3"/>
      <c r="U77" s="173"/>
    </row>
    <row r="78" s="1" customFormat="1" ht="30" customHeight="1">
      <c r="B78" s="48"/>
      <c r="C78" s="40" t="s">
        <v>19</v>
      </c>
      <c r="D78" s="49"/>
      <c r="E78" s="49"/>
      <c r="F78" s="157" t="str">
        <f>F6</f>
        <v>Energetická opatření na ul. Tovární, objekt č.p. 386, k.ú. Butovice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3"/>
      <c r="U78" s="173"/>
    </row>
    <row r="79" s="1" customFormat="1" ht="36.96" customHeight="1">
      <c r="B79" s="48"/>
      <c r="C79" s="87" t="s">
        <v>109</v>
      </c>
      <c r="D79" s="49"/>
      <c r="E79" s="49"/>
      <c r="F79" s="89" t="str">
        <f>F7</f>
        <v>SO.01 - výměna oken, zateplení půdních prostor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3"/>
      <c r="U79" s="173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3"/>
      <c r="U80" s="173"/>
    </row>
    <row r="81" s="1" customFormat="1" ht="18" customHeight="1">
      <c r="B81" s="48"/>
      <c r="C81" s="40" t="s">
        <v>24</v>
      </c>
      <c r="D81" s="49"/>
      <c r="E81" s="49"/>
      <c r="F81" s="35" t="str">
        <f>F9</f>
        <v xml:space="preserve"> 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10. 12. 2019</v>
      </c>
      <c r="N81" s="92"/>
      <c r="O81" s="92"/>
      <c r="P81" s="92"/>
      <c r="Q81" s="49"/>
      <c r="R81" s="50"/>
      <c r="T81" s="173"/>
      <c r="U81" s="173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3"/>
      <c r="U82" s="173"/>
    </row>
    <row r="83" s="1" customFormat="1">
      <c r="B83" s="48"/>
      <c r="C83" s="40" t="s">
        <v>28</v>
      </c>
      <c r="D83" s="49"/>
      <c r="E83" s="49"/>
      <c r="F83" s="35" t="str">
        <f>E12</f>
        <v>město Studénka, nám. Republiky 762, Studénka</v>
      </c>
      <c r="G83" s="49"/>
      <c r="H83" s="49"/>
      <c r="I83" s="49"/>
      <c r="J83" s="49"/>
      <c r="K83" s="40" t="s">
        <v>34</v>
      </c>
      <c r="L83" s="49"/>
      <c r="M83" s="35" t="str">
        <f>E18</f>
        <v>PROJECT WORK s.r.o.</v>
      </c>
      <c r="N83" s="35"/>
      <c r="O83" s="35"/>
      <c r="P83" s="35"/>
      <c r="Q83" s="35"/>
      <c r="R83" s="50"/>
      <c r="T83" s="173"/>
      <c r="U83" s="173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40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3"/>
      <c r="U84" s="173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3"/>
      <c r="U85" s="173"/>
    </row>
    <row r="86" s="1" customFormat="1" ht="29.28" customHeight="1">
      <c r="B86" s="48"/>
      <c r="C86" s="174" t="s">
        <v>113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4" t="s">
        <v>114</v>
      </c>
      <c r="O86" s="153"/>
      <c r="P86" s="153"/>
      <c r="Q86" s="153"/>
      <c r="R86" s="50"/>
      <c r="T86" s="173"/>
      <c r="U86" s="173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3"/>
      <c r="U87" s="173"/>
    </row>
    <row r="88" s="1" customFormat="1" ht="29.28" customHeight="1">
      <c r="B88" s="48"/>
      <c r="C88" s="175" t="s">
        <v>115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N131</f>
        <v>0</v>
      </c>
      <c r="O88" s="176"/>
      <c r="P88" s="176"/>
      <c r="Q88" s="176"/>
      <c r="R88" s="50"/>
      <c r="T88" s="173"/>
      <c r="U88" s="173"/>
      <c r="AU88" s="24" t="s">
        <v>116</v>
      </c>
    </row>
    <row r="89" s="6" customFormat="1" ht="24.96" customHeight="1">
      <c r="B89" s="177"/>
      <c r="C89" s="178"/>
      <c r="D89" s="179" t="s">
        <v>117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80">
        <f>N132</f>
        <v>0</v>
      </c>
      <c r="O89" s="178"/>
      <c r="P89" s="178"/>
      <c r="Q89" s="178"/>
      <c r="R89" s="181"/>
      <c r="T89" s="182"/>
      <c r="U89" s="182"/>
    </row>
    <row r="90" s="7" customFormat="1" ht="19.92" customHeight="1">
      <c r="B90" s="183"/>
      <c r="C90" s="184"/>
      <c r="D90" s="138" t="s">
        <v>118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40">
        <f>N133</f>
        <v>0</v>
      </c>
      <c r="O90" s="184"/>
      <c r="P90" s="184"/>
      <c r="Q90" s="184"/>
      <c r="R90" s="185"/>
      <c r="T90" s="186"/>
      <c r="U90" s="186"/>
    </row>
    <row r="91" s="7" customFormat="1" ht="19.92" customHeight="1">
      <c r="B91" s="183"/>
      <c r="C91" s="184"/>
      <c r="D91" s="138" t="s">
        <v>119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40">
        <f>N170</f>
        <v>0</v>
      </c>
      <c r="O91" s="184"/>
      <c r="P91" s="184"/>
      <c r="Q91" s="184"/>
      <c r="R91" s="185"/>
      <c r="T91" s="186"/>
      <c r="U91" s="186"/>
    </row>
    <row r="92" s="7" customFormat="1" ht="19.92" customHeight="1">
      <c r="B92" s="183"/>
      <c r="C92" s="184"/>
      <c r="D92" s="138" t="s">
        <v>120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40">
        <f>N353</f>
        <v>0</v>
      </c>
      <c r="O92" s="184"/>
      <c r="P92" s="184"/>
      <c r="Q92" s="184"/>
      <c r="R92" s="185"/>
      <c r="T92" s="186"/>
      <c r="U92" s="186"/>
    </row>
    <row r="93" s="7" customFormat="1" ht="19.92" customHeight="1">
      <c r="B93" s="183"/>
      <c r="C93" s="184"/>
      <c r="D93" s="138" t="s">
        <v>121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40">
        <f>N358</f>
        <v>0</v>
      </c>
      <c r="O93" s="184"/>
      <c r="P93" s="184"/>
      <c r="Q93" s="184"/>
      <c r="R93" s="185"/>
      <c r="T93" s="186"/>
      <c r="U93" s="186"/>
    </row>
    <row r="94" s="6" customFormat="1" ht="24.96" customHeight="1">
      <c r="B94" s="177"/>
      <c r="C94" s="178"/>
      <c r="D94" s="179" t="s">
        <v>122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80">
        <f>N360</f>
        <v>0</v>
      </c>
      <c r="O94" s="178"/>
      <c r="P94" s="178"/>
      <c r="Q94" s="178"/>
      <c r="R94" s="181"/>
      <c r="T94" s="182"/>
      <c r="U94" s="182"/>
    </row>
    <row r="95" s="7" customFormat="1" ht="19.92" customHeight="1">
      <c r="B95" s="183"/>
      <c r="C95" s="184"/>
      <c r="D95" s="138" t="s">
        <v>123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40">
        <f>N361</f>
        <v>0</v>
      </c>
      <c r="O95" s="184"/>
      <c r="P95" s="184"/>
      <c r="Q95" s="184"/>
      <c r="R95" s="185"/>
      <c r="T95" s="186"/>
      <c r="U95" s="186"/>
    </row>
    <row r="96" s="7" customFormat="1" ht="19.92" customHeight="1">
      <c r="B96" s="183"/>
      <c r="C96" s="184"/>
      <c r="D96" s="138" t="s">
        <v>124</v>
      </c>
      <c r="E96" s="184"/>
      <c r="F96" s="184"/>
      <c r="G96" s="184"/>
      <c r="H96" s="184"/>
      <c r="I96" s="184"/>
      <c r="J96" s="184"/>
      <c r="K96" s="184"/>
      <c r="L96" s="184"/>
      <c r="M96" s="184"/>
      <c r="N96" s="140">
        <f>N383</f>
        <v>0</v>
      </c>
      <c r="O96" s="184"/>
      <c r="P96" s="184"/>
      <c r="Q96" s="184"/>
      <c r="R96" s="185"/>
      <c r="T96" s="186"/>
      <c r="U96" s="186"/>
    </row>
    <row r="97" s="7" customFormat="1" ht="19.92" customHeight="1">
      <c r="B97" s="183"/>
      <c r="C97" s="184"/>
      <c r="D97" s="138" t="s">
        <v>125</v>
      </c>
      <c r="E97" s="184"/>
      <c r="F97" s="184"/>
      <c r="G97" s="184"/>
      <c r="H97" s="184"/>
      <c r="I97" s="184"/>
      <c r="J97" s="184"/>
      <c r="K97" s="184"/>
      <c r="L97" s="184"/>
      <c r="M97" s="184"/>
      <c r="N97" s="140">
        <f>N385</f>
        <v>0</v>
      </c>
      <c r="O97" s="184"/>
      <c r="P97" s="184"/>
      <c r="Q97" s="184"/>
      <c r="R97" s="185"/>
      <c r="T97" s="186"/>
      <c r="U97" s="186"/>
    </row>
    <row r="98" s="7" customFormat="1" ht="19.92" customHeight="1">
      <c r="B98" s="183"/>
      <c r="C98" s="184"/>
      <c r="D98" s="138" t="s">
        <v>126</v>
      </c>
      <c r="E98" s="184"/>
      <c r="F98" s="184"/>
      <c r="G98" s="184"/>
      <c r="H98" s="184"/>
      <c r="I98" s="184"/>
      <c r="J98" s="184"/>
      <c r="K98" s="184"/>
      <c r="L98" s="184"/>
      <c r="M98" s="184"/>
      <c r="N98" s="140">
        <f>N409</f>
        <v>0</v>
      </c>
      <c r="O98" s="184"/>
      <c r="P98" s="184"/>
      <c r="Q98" s="184"/>
      <c r="R98" s="185"/>
      <c r="T98" s="186"/>
      <c r="U98" s="186"/>
    </row>
    <row r="99" s="7" customFormat="1" ht="19.92" customHeight="1">
      <c r="B99" s="183"/>
      <c r="C99" s="184"/>
      <c r="D99" s="138" t="s">
        <v>127</v>
      </c>
      <c r="E99" s="184"/>
      <c r="F99" s="184"/>
      <c r="G99" s="184"/>
      <c r="H99" s="184"/>
      <c r="I99" s="184"/>
      <c r="J99" s="184"/>
      <c r="K99" s="184"/>
      <c r="L99" s="184"/>
      <c r="M99" s="184"/>
      <c r="N99" s="140">
        <f>N554</f>
        <v>0</v>
      </c>
      <c r="O99" s="184"/>
      <c r="P99" s="184"/>
      <c r="Q99" s="184"/>
      <c r="R99" s="185"/>
      <c r="T99" s="186"/>
      <c r="U99" s="186"/>
    </row>
    <row r="100" s="7" customFormat="1" ht="19.92" customHeight="1">
      <c r="B100" s="183"/>
      <c r="C100" s="184"/>
      <c r="D100" s="138" t="s">
        <v>128</v>
      </c>
      <c r="E100" s="184"/>
      <c r="F100" s="184"/>
      <c r="G100" s="184"/>
      <c r="H100" s="184"/>
      <c r="I100" s="184"/>
      <c r="J100" s="184"/>
      <c r="K100" s="184"/>
      <c r="L100" s="184"/>
      <c r="M100" s="184"/>
      <c r="N100" s="140">
        <f>N1062</f>
        <v>0</v>
      </c>
      <c r="O100" s="184"/>
      <c r="P100" s="184"/>
      <c r="Q100" s="184"/>
      <c r="R100" s="185"/>
      <c r="T100" s="186"/>
      <c r="U100" s="186"/>
    </row>
    <row r="101" s="7" customFormat="1" ht="19.92" customHeight="1">
      <c r="B101" s="183"/>
      <c r="C101" s="184"/>
      <c r="D101" s="138" t="s">
        <v>129</v>
      </c>
      <c r="E101" s="184"/>
      <c r="F101" s="184"/>
      <c r="G101" s="184"/>
      <c r="H101" s="184"/>
      <c r="I101" s="184"/>
      <c r="J101" s="184"/>
      <c r="K101" s="184"/>
      <c r="L101" s="184"/>
      <c r="M101" s="184"/>
      <c r="N101" s="140">
        <f>N1154</f>
        <v>0</v>
      </c>
      <c r="O101" s="184"/>
      <c r="P101" s="184"/>
      <c r="Q101" s="184"/>
      <c r="R101" s="185"/>
      <c r="T101" s="186"/>
      <c r="U101" s="186"/>
    </row>
    <row r="102" s="6" customFormat="1" ht="24.96" customHeight="1">
      <c r="B102" s="177"/>
      <c r="C102" s="178"/>
      <c r="D102" s="179" t="s">
        <v>130</v>
      </c>
      <c r="E102" s="178"/>
      <c r="F102" s="178"/>
      <c r="G102" s="178"/>
      <c r="H102" s="178"/>
      <c r="I102" s="178"/>
      <c r="J102" s="178"/>
      <c r="K102" s="178"/>
      <c r="L102" s="178"/>
      <c r="M102" s="178"/>
      <c r="N102" s="180">
        <f>N1158</f>
        <v>0</v>
      </c>
      <c r="O102" s="178"/>
      <c r="P102" s="178"/>
      <c r="Q102" s="178"/>
      <c r="R102" s="181"/>
      <c r="T102" s="182"/>
      <c r="U102" s="182"/>
    </row>
    <row r="103" s="7" customFormat="1" ht="19.92" customHeight="1">
      <c r="B103" s="183"/>
      <c r="C103" s="184"/>
      <c r="D103" s="138" t="s">
        <v>131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40">
        <f>N1159</f>
        <v>0</v>
      </c>
      <c r="O103" s="184"/>
      <c r="P103" s="184"/>
      <c r="Q103" s="184"/>
      <c r="R103" s="185"/>
      <c r="T103" s="186"/>
      <c r="U103" s="186"/>
    </row>
    <row r="104" s="7" customFormat="1" ht="19.92" customHeight="1">
      <c r="B104" s="183"/>
      <c r="C104" s="184"/>
      <c r="D104" s="138" t="s">
        <v>132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40">
        <f>N1161</f>
        <v>0</v>
      </c>
      <c r="O104" s="184"/>
      <c r="P104" s="184"/>
      <c r="Q104" s="184"/>
      <c r="R104" s="185"/>
      <c r="T104" s="186"/>
      <c r="U104" s="186"/>
    </row>
    <row r="105" s="1" customFormat="1" ht="21.84" customHeight="1"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50"/>
      <c r="T105" s="173"/>
      <c r="U105" s="173"/>
    </row>
    <row r="106" s="1" customFormat="1" ht="29.28" customHeight="1">
      <c r="B106" s="48"/>
      <c r="C106" s="175" t="s">
        <v>133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176">
        <f>ROUND(N107+N108+N109+N110+N111+N112,0)</f>
        <v>0</v>
      </c>
      <c r="O106" s="187"/>
      <c r="P106" s="187"/>
      <c r="Q106" s="187"/>
      <c r="R106" s="50"/>
      <c r="T106" s="188"/>
      <c r="U106" s="189" t="s">
        <v>45</v>
      </c>
    </row>
    <row r="107" s="1" customFormat="1" ht="18" customHeight="1">
      <c r="B107" s="48"/>
      <c r="C107" s="49"/>
      <c r="D107" s="145" t="s">
        <v>134</v>
      </c>
      <c r="E107" s="138"/>
      <c r="F107" s="138"/>
      <c r="G107" s="138"/>
      <c r="H107" s="138"/>
      <c r="I107" s="49"/>
      <c r="J107" s="49"/>
      <c r="K107" s="49"/>
      <c r="L107" s="49"/>
      <c r="M107" s="49"/>
      <c r="N107" s="139">
        <f>ROUND(N88*T107,0)</f>
        <v>0</v>
      </c>
      <c r="O107" s="140"/>
      <c r="P107" s="140"/>
      <c r="Q107" s="140"/>
      <c r="R107" s="50"/>
      <c r="S107" s="190"/>
      <c r="T107" s="191"/>
      <c r="U107" s="192" t="s">
        <v>46</v>
      </c>
      <c r="V107" s="190"/>
      <c r="W107" s="190"/>
      <c r="X107" s="190"/>
      <c r="Y107" s="190"/>
      <c r="Z107" s="190"/>
      <c r="AA107" s="190"/>
      <c r="AB107" s="190"/>
      <c r="AC107" s="190"/>
      <c r="AD107" s="190"/>
      <c r="AE107" s="190"/>
      <c r="AF107" s="190"/>
      <c r="AG107" s="190"/>
      <c r="AH107" s="190"/>
      <c r="AI107" s="190"/>
      <c r="AJ107" s="190"/>
      <c r="AK107" s="190"/>
      <c r="AL107" s="190"/>
      <c r="AM107" s="190"/>
      <c r="AN107" s="190"/>
      <c r="AO107" s="190"/>
      <c r="AP107" s="190"/>
      <c r="AQ107" s="190"/>
      <c r="AR107" s="190"/>
      <c r="AS107" s="190"/>
      <c r="AT107" s="190"/>
      <c r="AU107" s="190"/>
      <c r="AV107" s="190"/>
      <c r="AW107" s="190"/>
      <c r="AX107" s="190"/>
      <c r="AY107" s="193" t="s">
        <v>135</v>
      </c>
      <c r="AZ107" s="190"/>
      <c r="BA107" s="190"/>
      <c r="BB107" s="190"/>
      <c r="BC107" s="190"/>
      <c r="BD107" s="190"/>
      <c r="BE107" s="194">
        <f>IF(U107="základní",N107,0)</f>
        <v>0</v>
      </c>
      <c r="BF107" s="194">
        <f>IF(U107="snížená",N107,0)</f>
        <v>0</v>
      </c>
      <c r="BG107" s="194">
        <f>IF(U107="zákl. přenesená",N107,0)</f>
        <v>0</v>
      </c>
      <c r="BH107" s="194">
        <f>IF(U107="sníž. přenesená",N107,0)</f>
        <v>0</v>
      </c>
      <c r="BI107" s="194">
        <f>IF(U107="nulová",N107,0)</f>
        <v>0</v>
      </c>
      <c r="BJ107" s="193" t="s">
        <v>39</v>
      </c>
      <c r="BK107" s="190"/>
      <c r="BL107" s="190"/>
      <c r="BM107" s="190"/>
    </row>
    <row r="108" s="1" customFormat="1" ht="18" customHeight="1">
      <c r="B108" s="48"/>
      <c r="C108" s="49"/>
      <c r="D108" s="145" t="s">
        <v>136</v>
      </c>
      <c r="E108" s="138"/>
      <c r="F108" s="138"/>
      <c r="G108" s="138"/>
      <c r="H108" s="138"/>
      <c r="I108" s="49"/>
      <c r="J108" s="49"/>
      <c r="K108" s="49"/>
      <c r="L108" s="49"/>
      <c r="M108" s="49"/>
      <c r="N108" s="139">
        <f>ROUND(N88*T108,0)</f>
        <v>0</v>
      </c>
      <c r="O108" s="140"/>
      <c r="P108" s="140"/>
      <c r="Q108" s="140"/>
      <c r="R108" s="50"/>
      <c r="S108" s="190"/>
      <c r="T108" s="191"/>
      <c r="U108" s="192" t="s">
        <v>46</v>
      </c>
      <c r="V108" s="190"/>
      <c r="W108" s="190"/>
      <c r="X108" s="190"/>
      <c r="Y108" s="190"/>
      <c r="Z108" s="190"/>
      <c r="AA108" s="190"/>
      <c r="AB108" s="190"/>
      <c r="AC108" s="190"/>
      <c r="AD108" s="190"/>
      <c r="AE108" s="190"/>
      <c r="AF108" s="190"/>
      <c r="AG108" s="190"/>
      <c r="AH108" s="190"/>
      <c r="AI108" s="190"/>
      <c r="AJ108" s="190"/>
      <c r="AK108" s="190"/>
      <c r="AL108" s="190"/>
      <c r="AM108" s="190"/>
      <c r="AN108" s="190"/>
      <c r="AO108" s="190"/>
      <c r="AP108" s="190"/>
      <c r="AQ108" s="190"/>
      <c r="AR108" s="190"/>
      <c r="AS108" s="190"/>
      <c r="AT108" s="190"/>
      <c r="AU108" s="190"/>
      <c r="AV108" s="190"/>
      <c r="AW108" s="190"/>
      <c r="AX108" s="190"/>
      <c r="AY108" s="193" t="s">
        <v>135</v>
      </c>
      <c r="AZ108" s="190"/>
      <c r="BA108" s="190"/>
      <c r="BB108" s="190"/>
      <c r="BC108" s="190"/>
      <c r="BD108" s="190"/>
      <c r="BE108" s="194">
        <f>IF(U108="základní",N108,0)</f>
        <v>0</v>
      </c>
      <c r="BF108" s="194">
        <f>IF(U108="snížená",N108,0)</f>
        <v>0</v>
      </c>
      <c r="BG108" s="194">
        <f>IF(U108="zákl. přenesená",N108,0)</f>
        <v>0</v>
      </c>
      <c r="BH108" s="194">
        <f>IF(U108="sníž. přenesená",N108,0)</f>
        <v>0</v>
      </c>
      <c r="BI108" s="194">
        <f>IF(U108="nulová",N108,0)</f>
        <v>0</v>
      </c>
      <c r="BJ108" s="193" t="s">
        <v>39</v>
      </c>
      <c r="BK108" s="190"/>
      <c r="BL108" s="190"/>
      <c r="BM108" s="190"/>
    </row>
    <row r="109" s="1" customFormat="1" ht="18" customHeight="1">
      <c r="B109" s="48"/>
      <c r="C109" s="49"/>
      <c r="D109" s="145" t="s">
        <v>137</v>
      </c>
      <c r="E109" s="138"/>
      <c r="F109" s="138"/>
      <c r="G109" s="138"/>
      <c r="H109" s="138"/>
      <c r="I109" s="49"/>
      <c r="J109" s="49"/>
      <c r="K109" s="49"/>
      <c r="L109" s="49"/>
      <c r="M109" s="49"/>
      <c r="N109" s="139">
        <f>ROUND(N88*T109,0)</f>
        <v>0</v>
      </c>
      <c r="O109" s="140"/>
      <c r="P109" s="140"/>
      <c r="Q109" s="140"/>
      <c r="R109" s="50"/>
      <c r="S109" s="190"/>
      <c r="T109" s="191"/>
      <c r="U109" s="192" t="s">
        <v>46</v>
      </c>
      <c r="V109" s="190"/>
      <c r="W109" s="190"/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N109" s="190"/>
      <c r="AO109" s="190"/>
      <c r="AP109" s="190"/>
      <c r="AQ109" s="190"/>
      <c r="AR109" s="190"/>
      <c r="AS109" s="190"/>
      <c r="AT109" s="190"/>
      <c r="AU109" s="190"/>
      <c r="AV109" s="190"/>
      <c r="AW109" s="190"/>
      <c r="AX109" s="190"/>
      <c r="AY109" s="193" t="s">
        <v>135</v>
      </c>
      <c r="AZ109" s="190"/>
      <c r="BA109" s="190"/>
      <c r="BB109" s="190"/>
      <c r="BC109" s="190"/>
      <c r="BD109" s="190"/>
      <c r="BE109" s="194">
        <f>IF(U109="základní",N109,0)</f>
        <v>0</v>
      </c>
      <c r="BF109" s="194">
        <f>IF(U109="snížená",N109,0)</f>
        <v>0</v>
      </c>
      <c r="BG109" s="194">
        <f>IF(U109="zákl. přenesená",N109,0)</f>
        <v>0</v>
      </c>
      <c r="BH109" s="194">
        <f>IF(U109="sníž. přenesená",N109,0)</f>
        <v>0</v>
      </c>
      <c r="BI109" s="194">
        <f>IF(U109="nulová",N109,0)</f>
        <v>0</v>
      </c>
      <c r="BJ109" s="193" t="s">
        <v>39</v>
      </c>
      <c r="BK109" s="190"/>
      <c r="BL109" s="190"/>
      <c r="BM109" s="190"/>
    </row>
    <row r="110" s="1" customFormat="1" ht="18" customHeight="1">
      <c r="B110" s="48"/>
      <c r="C110" s="49"/>
      <c r="D110" s="145" t="s">
        <v>138</v>
      </c>
      <c r="E110" s="138"/>
      <c r="F110" s="138"/>
      <c r="G110" s="138"/>
      <c r="H110" s="138"/>
      <c r="I110" s="49"/>
      <c r="J110" s="49"/>
      <c r="K110" s="49"/>
      <c r="L110" s="49"/>
      <c r="M110" s="49"/>
      <c r="N110" s="139">
        <f>ROUND(N88*T110,0)</f>
        <v>0</v>
      </c>
      <c r="O110" s="140"/>
      <c r="P110" s="140"/>
      <c r="Q110" s="140"/>
      <c r="R110" s="50"/>
      <c r="S110" s="190"/>
      <c r="T110" s="191"/>
      <c r="U110" s="192" t="s">
        <v>46</v>
      </c>
      <c r="V110" s="190"/>
      <c r="W110" s="190"/>
      <c r="X110" s="190"/>
      <c r="Y110" s="190"/>
      <c r="Z110" s="190"/>
      <c r="AA110" s="190"/>
      <c r="AB110" s="190"/>
      <c r="AC110" s="190"/>
      <c r="AD110" s="190"/>
      <c r="AE110" s="190"/>
      <c r="AF110" s="190"/>
      <c r="AG110" s="190"/>
      <c r="AH110" s="190"/>
      <c r="AI110" s="190"/>
      <c r="AJ110" s="190"/>
      <c r="AK110" s="190"/>
      <c r="AL110" s="190"/>
      <c r="AM110" s="190"/>
      <c r="AN110" s="190"/>
      <c r="AO110" s="190"/>
      <c r="AP110" s="190"/>
      <c r="AQ110" s="190"/>
      <c r="AR110" s="190"/>
      <c r="AS110" s="190"/>
      <c r="AT110" s="190"/>
      <c r="AU110" s="190"/>
      <c r="AV110" s="190"/>
      <c r="AW110" s="190"/>
      <c r="AX110" s="190"/>
      <c r="AY110" s="193" t="s">
        <v>135</v>
      </c>
      <c r="AZ110" s="190"/>
      <c r="BA110" s="190"/>
      <c r="BB110" s="190"/>
      <c r="BC110" s="190"/>
      <c r="BD110" s="190"/>
      <c r="BE110" s="194">
        <f>IF(U110="základní",N110,0)</f>
        <v>0</v>
      </c>
      <c r="BF110" s="194">
        <f>IF(U110="snížená",N110,0)</f>
        <v>0</v>
      </c>
      <c r="BG110" s="194">
        <f>IF(U110="zákl. přenesená",N110,0)</f>
        <v>0</v>
      </c>
      <c r="BH110" s="194">
        <f>IF(U110="sníž. přenesená",N110,0)</f>
        <v>0</v>
      </c>
      <c r="BI110" s="194">
        <f>IF(U110="nulová",N110,0)</f>
        <v>0</v>
      </c>
      <c r="BJ110" s="193" t="s">
        <v>39</v>
      </c>
      <c r="BK110" s="190"/>
      <c r="BL110" s="190"/>
      <c r="BM110" s="190"/>
    </row>
    <row r="111" s="1" customFormat="1" ht="18" customHeight="1">
      <c r="B111" s="48"/>
      <c r="C111" s="49"/>
      <c r="D111" s="145" t="s">
        <v>139</v>
      </c>
      <c r="E111" s="138"/>
      <c r="F111" s="138"/>
      <c r="G111" s="138"/>
      <c r="H111" s="138"/>
      <c r="I111" s="49"/>
      <c r="J111" s="49"/>
      <c r="K111" s="49"/>
      <c r="L111" s="49"/>
      <c r="M111" s="49"/>
      <c r="N111" s="139">
        <f>ROUND(N88*T111,0)</f>
        <v>0</v>
      </c>
      <c r="O111" s="140"/>
      <c r="P111" s="140"/>
      <c r="Q111" s="140"/>
      <c r="R111" s="50"/>
      <c r="S111" s="190"/>
      <c r="T111" s="191"/>
      <c r="U111" s="192" t="s">
        <v>46</v>
      </c>
      <c r="V111" s="190"/>
      <c r="W111" s="190"/>
      <c r="X111" s="190"/>
      <c r="Y111" s="190"/>
      <c r="Z111" s="190"/>
      <c r="AA111" s="190"/>
      <c r="AB111" s="190"/>
      <c r="AC111" s="190"/>
      <c r="AD111" s="190"/>
      <c r="AE111" s="190"/>
      <c r="AF111" s="190"/>
      <c r="AG111" s="190"/>
      <c r="AH111" s="190"/>
      <c r="AI111" s="190"/>
      <c r="AJ111" s="190"/>
      <c r="AK111" s="190"/>
      <c r="AL111" s="190"/>
      <c r="AM111" s="190"/>
      <c r="AN111" s="190"/>
      <c r="AO111" s="190"/>
      <c r="AP111" s="190"/>
      <c r="AQ111" s="190"/>
      <c r="AR111" s="190"/>
      <c r="AS111" s="190"/>
      <c r="AT111" s="190"/>
      <c r="AU111" s="190"/>
      <c r="AV111" s="190"/>
      <c r="AW111" s="190"/>
      <c r="AX111" s="190"/>
      <c r="AY111" s="193" t="s">
        <v>135</v>
      </c>
      <c r="AZ111" s="190"/>
      <c r="BA111" s="190"/>
      <c r="BB111" s="190"/>
      <c r="BC111" s="190"/>
      <c r="BD111" s="190"/>
      <c r="BE111" s="194">
        <f>IF(U111="základní",N111,0)</f>
        <v>0</v>
      </c>
      <c r="BF111" s="194">
        <f>IF(U111="snížená",N111,0)</f>
        <v>0</v>
      </c>
      <c r="BG111" s="194">
        <f>IF(U111="zákl. přenesená",N111,0)</f>
        <v>0</v>
      </c>
      <c r="BH111" s="194">
        <f>IF(U111="sníž. přenesená",N111,0)</f>
        <v>0</v>
      </c>
      <c r="BI111" s="194">
        <f>IF(U111="nulová",N111,0)</f>
        <v>0</v>
      </c>
      <c r="BJ111" s="193" t="s">
        <v>39</v>
      </c>
      <c r="BK111" s="190"/>
      <c r="BL111" s="190"/>
      <c r="BM111" s="190"/>
    </row>
    <row r="112" s="1" customFormat="1" ht="18" customHeight="1">
      <c r="B112" s="48"/>
      <c r="C112" s="49"/>
      <c r="D112" s="138" t="s">
        <v>140</v>
      </c>
      <c r="E112" s="49"/>
      <c r="F112" s="49"/>
      <c r="G112" s="49"/>
      <c r="H112" s="49"/>
      <c r="I112" s="49"/>
      <c r="J112" s="49"/>
      <c r="K112" s="49"/>
      <c r="L112" s="49"/>
      <c r="M112" s="49"/>
      <c r="N112" s="139">
        <f>ROUND(N88*T112,0)</f>
        <v>0</v>
      </c>
      <c r="O112" s="140"/>
      <c r="P112" s="140"/>
      <c r="Q112" s="140"/>
      <c r="R112" s="50"/>
      <c r="S112" s="190"/>
      <c r="T112" s="195"/>
      <c r="U112" s="196" t="s">
        <v>46</v>
      </c>
      <c r="V112" s="190"/>
      <c r="W112" s="190"/>
      <c r="X112" s="190"/>
      <c r="Y112" s="190"/>
      <c r="Z112" s="190"/>
      <c r="AA112" s="190"/>
      <c r="AB112" s="190"/>
      <c r="AC112" s="190"/>
      <c r="AD112" s="190"/>
      <c r="AE112" s="190"/>
      <c r="AF112" s="190"/>
      <c r="AG112" s="190"/>
      <c r="AH112" s="190"/>
      <c r="AI112" s="190"/>
      <c r="AJ112" s="190"/>
      <c r="AK112" s="190"/>
      <c r="AL112" s="190"/>
      <c r="AM112" s="190"/>
      <c r="AN112" s="190"/>
      <c r="AO112" s="190"/>
      <c r="AP112" s="190"/>
      <c r="AQ112" s="190"/>
      <c r="AR112" s="190"/>
      <c r="AS112" s="190"/>
      <c r="AT112" s="190"/>
      <c r="AU112" s="190"/>
      <c r="AV112" s="190"/>
      <c r="AW112" s="190"/>
      <c r="AX112" s="190"/>
      <c r="AY112" s="193" t="s">
        <v>141</v>
      </c>
      <c r="AZ112" s="190"/>
      <c r="BA112" s="190"/>
      <c r="BB112" s="190"/>
      <c r="BC112" s="190"/>
      <c r="BD112" s="190"/>
      <c r="BE112" s="194">
        <f>IF(U112="základní",N112,0)</f>
        <v>0</v>
      </c>
      <c r="BF112" s="194">
        <f>IF(U112="snížená",N112,0)</f>
        <v>0</v>
      </c>
      <c r="BG112" s="194">
        <f>IF(U112="zákl. přenesená",N112,0)</f>
        <v>0</v>
      </c>
      <c r="BH112" s="194">
        <f>IF(U112="sníž. přenesená",N112,0)</f>
        <v>0</v>
      </c>
      <c r="BI112" s="194">
        <f>IF(U112="nulová",N112,0)</f>
        <v>0</v>
      </c>
      <c r="BJ112" s="193" t="s">
        <v>39</v>
      </c>
      <c r="BK112" s="190"/>
      <c r="BL112" s="190"/>
      <c r="BM112" s="190"/>
    </row>
    <row r="113" s="1" customFormat="1">
      <c r="B113" s="48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50"/>
      <c r="T113" s="173"/>
      <c r="U113" s="173"/>
    </row>
    <row r="114" s="1" customFormat="1" ht="29.28" customHeight="1">
      <c r="B114" s="48"/>
      <c r="C114" s="152" t="s">
        <v>101</v>
      </c>
      <c r="D114" s="153"/>
      <c r="E114" s="153"/>
      <c r="F114" s="153"/>
      <c r="G114" s="153"/>
      <c r="H114" s="153"/>
      <c r="I114" s="153"/>
      <c r="J114" s="153"/>
      <c r="K114" s="153"/>
      <c r="L114" s="154">
        <f>ROUND(SUM(N88+N106),0)</f>
        <v>0</v>
      </c>
      <c r="M114" s="154"/>
      <c r="N114" s="154"/>
      <c r="O114" s="154"/>
      <c r="P114" s="154"/>
      <c r="Q114" s="154"/>
      <c r="R114" s="50"/>
      <c r="T114" s="173"/>
      <c r="U114" s="173"/>
    </row>
    <row r="115" s="1" customFormat="1" ht="6.96" customHeight="1"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T115" s="173"/>
      <c r="U115" s="173"/>
    </row>
    <row r="119" s="1" customFormat="1" ht="6.96" customHeight="1">
      <c r="B119" s="80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2"/>
    </row>
    <row r="120" s="1" customFormat="1" ht="36.96" customHeight="1">
      <c r="B120" s="48"/>
      <c r="C120" s="29" t="s">
        <v>142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50"/>
    </row>
    <row r="121" s="1" customFormat="1" ht="6.96" customHeight="1">
      <c r="B121" s="48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50"/>
    </row>
    <row r="122" s="1" customFormat="1" ht="30" customHeight="1">
      <c r="B122" s="48"/>
      <c r="C122" s="40" t="s">
        <v>19</v>
      </c>
      <c r="D122" s="49"/>
      <c r="E122" s="49"/>
      <c r="F122" s="157" t="str">
        <f>F6</f>
        <v>Energetická opatření na ul. Tovární, objekt č.p. 386, k.ú. Butovice</v>
      </c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9"/>
      <c r="R122" s="50"/>
    </row>
    <row r="123" s="1" customFormat="1" ht="36.96" customHeight="1">
      <c r="B123" s="48"/>
      <c r="C123" s="87" t="s">
        <v>109</v>
      </c>
      <c r="D123" s="49"/>
      <c r="E123" s="49"/>
      <c r="F123" s="89" t="str">
        <f>F7</f>
        <v>SO.01 - výměna oken, zateplení půdních prostor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50"/>
    </row>
    <row r="124" s="1" customFormat="1" ht="6.96" customHeight="1"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50"/>
    </row>
    <row r="125" s="1" customFormat="1" ht="18" customHeight="1">
      <c r="B125" s="48"/>
      <c r="C125" s="40" t="s">
        <v>24</v>
      </c>
      <c r="D125" s="49"/>
      <c r="E125" s="49"/>
      <c r="F125" s="35" t="str">
        <f>F9</f>
        <v xml:space="preserve"> </v>
      </c>
      <c r="G125" s="49"/>
      <c r="H125" s="49"/>
      <c r="I125" s="49"/>
      <c r="J125" s="49"/>
      <c r="K125" s="40" t="s">
        <v>26</v>
      </c>
      <c r="L125" s="49"/>
      <c r="M125" s="92" t="str">
        <f>IF(O9="","",O9)</f>
        <v>10. 12. 2019</v>
      </c>
      <c r="N125" s="92"/>
      <c r="O125" s="92"/>
      <c r="P125" s="92"/>
      <c r="Q125" s="49"/>
      <c r="R125" s="50"/>
    </row>
    <row r="126" s="1" customFormat="1" ht="6.96" customHeight="1">
      <c r="B126" s="48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50"/>
    </row>
    <row r="127" s="1" customFormat="1">
      <c r="B127" s="48"/>
      <c r="C127" s="40" t="s">
        <v>28</v>
      </c>
      <c r="D127" s="49"/>
      <c r="E127" s="49"/>
      <c r="F127" s="35" t="str">
        <f>E12</f>
        <v>město Studénka, nám. Republiky 762, Studénka</v>
      </c>
      <c r="G127" s="49"/>
      <c r="H127" s="49"/>
      <c r="I127" s="49"/>
      <c r="J127" s="49"/>
      <c r="K127" s="40" t="s">
        <v>34</v>
      </c>
      <c r="L127" s="49"/>
      <c r="M127" s="35" t="str">
        <f>E18</f>
        <v>PROJECT WORK s.r.o.</v>
      </c>
      <c r="N127" s="35"/>
      <c r="O127" s="35"/>
      <c r="P127" s="35"/>
      <c r="Q127" s="35"/>
      <c r="R127" s="50"/>
    </row>
    <row r="128" s="1" customFormat="1" ht="14.4" customHeight="1">
      <c r="B128" s="48"/>
      <c r="C128" s="40" t="s">
        <v>32</v>
      </c>
      <c r="D128" s="49"/>
      <c r="E128" s="49"/>
      <c r="F128" s="35" t="str">
        <f>IF(E15="","",E15)</f>
        <v>Vyplň údaj</v>
      </c>
      <c r="G128" s="49"/>
      <c r="H128" s="49"/>
      <c r="I128" s="49"/>
      <c r="J128" s="49"/>
      <c r="K128" s="40" t="s">
        <v>40</v>
      </c>
      <c r="L128" s="49"/>
      <c r="M128" s="35" t="str">
        <f>E21</f>
        <v xml:space="preserve"> </v>
      </c>
      <c r="N128" s="35"/>
      <c r="O128" s="35"/>
      <c r="P128" s="35"/>
      <c r="Q128" s="35"/>
      <c r="R128" s="50"/>
    </row>
    <row r="129" s="1" customFormat="1" ht="10.32" customHeight="1">
      <c r="B129" s="48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50"/>
    </row>
    <row r="130" s="8" customFormat="1" ht="29.28" customHeight="1">
      <c r="B130" s="197"/>
      <c r="C130" s="198" t="s">
        <v>143</v>
      </c>
      <c r="D130" s="199" t="s">
        <v>144</v>
      </c>
      <c r="E130" s="199" t="s">
        <v>63</v>
      </c>
      <c r="F130" s="199" t="s">
        <v>145</v>
      </c>
      <c r="G130" s="199"/>
      <c r="H130" s="199"/>
      <c r="I130" s="199"/>
      <c r="J130" s="199" t="s">
        <v>146</v>
      </c>
      <c r="K130" s="199" t="s">
        <v>147</v>
      </c>
      <c r="L130" s="199" t="s">
        <v>148</v>
      </c>
      <c r="M130" s="199"/>
      <c r="N130" s="199" t="s">
        <v>114</v>
      </c>
      <c r="O130" s="199"/>
      <c r="P130" s="199"/>
      <c r="Q130" s="200"/>
      <c r="R130" s="201"/>
      <c r="T130" s="108" t="s">
        <v>149</v>
      </c>
      <c r="U130" s="109" t="s">
        <v>45</v>
      </c>
      <c r="V130" s="109" t="s">
        <v>150</v>
      </c>
      <c r="W130" s="109" t="s">
        <v>151</v>
      </c>
      <c r="X130" s="109" t="s">
        <v>152</v>
      </c>
      <c r="Y130" s="109" t="s">
        <v>153</v>
      </c>
      <c r="Z130" s="109" t="s">
        <v>154</v>
      </c>
      <c r="AA130" s="110" t="s">
        <v>155</v>
      </c>
    </row>
    <row r="131" s="1" customFormat="1" ht="29.28" customHeight="1">
      <c r="B131" s="48"/>
      <c r="C131" s="112" t="s">
        <v>111</v>
      </c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202">
        <f>BK131</f>
        <v>0</v>
      </c>
      <c r="O131" s="203"/>
      <c r="P131" s="203"/>
      <c r="Q131" s="203"/>
      <c r="R131" s="50"/>
      <c r="T131" s="111"/>
      <c r="U131" s="69"/>
      <c r="V131" s="69"/>
      <c r="W131" s="204">
        <f>W132+W360+W1158+W1165</f>
        <v>0</v>
      </c>
      <c r="X131" s="69"/>
      <c r="Y131" s="204">
        <f>Y132+Y360+Y1158+Y1165</f>
        <v>25.257578240000001</v>
      </c>
      <c r="Z131" s="69"/>
      <c r="AA131" s="205">
        <f>AA132+AA360+AA1158+AA1165</f>
        <v>16.422882899999998</v>
      </c>
      <c r="AT131" s="24" t="s">
        <v>80</v>
      </c>
      <c r="AU131" s="24" t="s">
        <v>116</v>
      </c>
      <c r="BK131" s="206">
        <f>BK132+BK360+BK1158+BK1165</f>
        <v>0</v>
      </c>
    </row>
    <row r="132" s="9" customFormat="1" ht="37.44" customHeight="1">
      <c r="B132" s="207"/>
      <c r="C132" s="208"/>
      <c r="D132" s="209" t="s">
        <v>117</v>
      </c>
      <c r="E132" s="209"/>
      <c r="F132" s="209"/>
      <c r="G132" s="209"/>
      <c r="H132" s="209"/>
      <c r="I132" s="209"/>
      <c r="J132" s="209"/>
      <c r="K132" s="209"/>
      <c r="L132" s="209"/>
      <c r="M132" s="209"/>
      <c r="N132" s="210">
        <f>BK132</f>
        <v>0</v>
      </c>
      <c r="O132" s="180"/>
      <c r="P132" s="180"/>
      <c r="Q132" s="180"/>
      <c r="R132" s="211"/>
      <c r="T132" s="212"/>
      <c r="U132" s="208"/>
      <c r="V132" s="208"/>
      <c r="W132" s="213">
        <f>W133+W170+W353+W358</f>
        <v>0</v>
      </c>
      <c r="X132" s="208"/>
      <c r="Y132" s="213">
        <f>Y133+Y170+Y353+Y358</f>
        <v>11.768742680000001</v>
      </c>
      <c r="Z132" s="208"/>
      <c r="AA132" s="214">
        <f>AA133+AA170+AA353+AA358</f>
        <v>15.117948999999998</v>
      </c>
      <c r="AR132" s="215" t="s">
        <v>39</v>
      </c>
      <c r="AT132" s="216" t="s">
        <v>80</v>
      </c>
      <c r="AU132" s="216" t="s">
        <v>81</v>
      </c>
      <c r="AY132" s="215" t="s">
        <v>156</v>
      </c>
      <c r="BK132" s="217">
        <f>BK133+BK170+BK353+BK358</f>
        <v>0</v>
      </c>
    </row>
    <row r="133" s="9" customFormat="1" ht="19.92" customHeight="1">
      <c r="B133" s="207"/>
      <c r="C133" s="208"/>
      <c r="D133" s="218" t="s">
        <v>118</v>
      </c>
      <c r="E133" s="218"/>
      <c r="F133" s="218"/>
      <c r="G133" s="218"/>
      <c r="H133" s="218"/>
      <c r="I133" s="218"/>
      <c r="J133" s="218"/>
      <c r="K133" s="218"/>
      <c r="L133" s="218"/>
      <c r="M133" s="218"/>
      <c r="N133" s="219">
        <f>BK133</f>
        <v>0</v>
      </c>
      <c r="O133" s="220"/>
      <c r="P133" s="220"/>
      <c r="Q133" s="220"/>
      <c r="R133" s="211"/>
      <c r="T133" s="212"/>
      <c r="U133" s="208"/>
      <c r="V133" s="208"/>
      <c r="W133" s="213">
        <f>SUM(W134:W169)</f>
        <v>0</v>
      </c>
      <c r="X133" s="208"/>
      <c r="Y133" s="213">
        <f>SUM(Y134:Y169)</f>
        <v>11.767828280000002</v>
      </c>
      <c r="Z133" s="208"/>
      <c r="AA133" s="214">
        <f>SUM(AA134:AA169)</f>
        <v>0</v>
      </c>
      <c r="AR133" s="215" t="s">
        <v>39</v>
      </c>
      <c r="AT133" s="216" t="s">
        <v>80</v>
      </c>
      <c r="AU133" s="216" t="s">
        <v>39</v>
      </c>
      <c r="AY133" s="215" t="s">
        <v>156</v>
      </c>
      <c r="BK133" s="217">
        <f>SUM(BK134:BK169)</f>
        <v>0</v>
      </c>
    </row>
    <row r="134" s="1" customFormat="1" ht="25.5" customHeight="1">
      <c r="B134" s="48"/>
      <c r="C134" s="221" t="s">
        <v>39</v>
      </c>
      <c r="D134" s="221" t="s">
        <v>157</v>
      </c>
      <c r="E134" s="222" t="s">
        <v>158</v>
      </c>
      <c r="F134" s="223" t="s">
        <v>159</v>
      </c>
      <c r="G134" s="223"/>
      <c r="H134" s="223"/>
      <c r="I134" s="223"/>
      <c r="J134" s="224" t="s">
        <v>160</v>
      </c>
      <c r="K134" s="225">
        <v>174.36600000000001</v>
      </c>
      <c r="L134" s="226">
        <v>0</v>
      </c>
      <c r="M134" s="227"/>
      <c r="N134" s="228">
        <f>ROUND(L134*K134,1)</f>
        <v>0</v>
      </c>
      <c r="O134" s="228"/>
      <c r="P134" s="228"/>
      <c r="Q134" s="228"/>
      <c r="R134" s="50"/>
      <c r="T134" s="229" t="s">
        <v>22</v>
      </c>
      <c r="U134" s="58" t="s">
        <v>46</v>
      </c>
      <c r="V134" s="49"/>
      <c r="W134" s="230">
        <f>V134*K134</f>
        <v>0</v>
      </c>
      <c r="X134" s="230">
        <v>0.033579999999999999</v>
      </c>
      <c r="Y134" s="230">
        <f>X134*K134</f>
        <v>5.8552102800000005</v>
      </c>
      <c r="Z134" s="230">
        <v>0</v>
      </c>
      <c r="AA134" s="231">
        <f>Z134*K134</f>
        <v>0</v>
      </c>
      <c r="AR134" s="24" t="s">
        <v>161</v>
      </c>
      <c r="AT134" s="24" t="s">
        <v>157</v>
      </c>
      <c r="AU134" s="24" t="s">
        <v>107</v>
      </c>
      <c r="AY134" s="24" t="s">
        <v>156</v>
      </c>
      <c r="BE134" s="144">
        <f>IF(U134="základní",N134,0)</f>
        <v>0</v>
      </c>
      <c r="BF134" s="144">
        <f>IF(U134="snížená",N134,0)</f>
        <v>0</v>
      </c>
      <c r="BG134" s="144">
        <f>IF(U134="zákl. přenesená",N134,0)</f>
        <v>0</v>
      </c>
      <c r="BH134" s="144">
        <f>IF(U134="sníž. přenesená",N134,0)</f>
        <v>0</v>
      </c>
      <c r="BI134" s="144">
        <f>IF(U134="nulová",N134,0)</f>
        <v>0</v>
      </c>
      <c r="BJ134" s="24" t="s">
        <v>39</v>
      </c>
      <c r="BK134" s="144">
        <f>ROUND(L134*K134,1)</f>
        <v>0</v>
      </c>
      <c r="BL134" s="24" t="s">
        <v>161</v>
      </c>
      <c r="BM134" s="24" t="s">
        <v>162</v>
      </c>
    </row>
    <row r="135" s="10" customFormat="1" ht="16.5" customHeight="1">
      <c r="B135" s="232"/>
      <c r="C135" s="233"/>
      <c r="D135" s="233"/>
      <c r="E135" s="234" t="s">
        <v>22</v>
      </c>
      <c r="F135" s="235" t="s">
        <v>163</v>
      </c>
      <c r="G135" s="236"/>
      <c r="H135" s="236"/>
      <c r="I135" s="236"/>
      <c r="J135" s="233"/>
      <c r="K135" s="237">
        <v>174.36600000000001</v>
      </c>
      <c r="L135" s="233"/>
      <c r="M135" s="233"/>
      <c r="N135" s="233"/>
      <c r="O135" s="233"/>
      <c r="P135" s="233"/>
      <c r="Q135" s="233"/>
      <c r="R135" s="238"/>
      <c r="T135" s="239"/>
      <c r="U135" s="233"/>
      <c r="V135" s="233"/>
      <c r="W135" s="233"/>
      <c r="X135" s="233"/>
      <c r="Y135" s="233"/>
      <c r="Z135" s="233"/>
      <c r="AA135" s="240"/>
      <c r="AT135" s="241" t="s">
        <v>164</v>
      </c>
      <c r="AU135" s="241" t="s">
        <v>107</v>
      </c>
      <c r="AV135" s="10" t="s">
        <v>107</v>
      </c>
      <c r="AW135" s="10" t="s">
        <v>38</v>
      </c>
      <c r="AX135" s="10" t="s">
        <v>39</v>
      </c>
      <c r="AY135" s="241" t="s">
        <v>156</v>
      </c>
    </row>
    <row r="136" s="1" customFormat="1" ht="38.25" customHeight="1">
      <c r="B136" s="48"/>
      <c r="C136" s="221" t="s">
        <v>107</v>
      </c>
      <c r="D136" s="221" t="s">
        <v>157</v>
      </c>
      <c r="E136" s="222" t="s">
        <v>165</v>
      </c>
      <c r="F136" s="223" t="s">
        <v>166</v>
      </c>
      <c r="G136" s="223"/>
      <c r="H136" s="223"/>
      <c r="I136" s="223"/>
      <c r="J136" s="224" t="s">
        <v>160</v>
      </c>
      <c r="K136" s="225">
        <v>31.925000000000001</v>
      </c>
      <c r="L136" s="226">
        <v>0</v>
      </c>
      <c r="M136" s="227"/>
      <c r="N136" s="228">
        <f>ROUND(L136*K136,1)</f>
        <v>0</v>
      </c>
      <c r="O136" s="228"/>
      <c r="P136" s="228"/>
      <c r="Q136" s="228"/>
      <c r="R136" s="50"/>
      <c r="T136" s="229" t="s">
        <v>22</v>
      </c>
      <c r="U136" s="58" t="s">
        <v>46</v>
      </c>
      <c r="V136" s="49"/>
      <c r="W136" s="230">
        <f>V136*K136</f>
        <v>0</v>
      </c>
      <c r="X136" s="230">
        <v>0.010999999999999999</v>
      </c>
      <c r="Y136" s="230">
        <f>X136*K136</f>
        <v>0.35117500000000001</v>
      </c>
      <c r="Z136" s="230">
        <v>0</v>
      </c>
      <c r="AA136" s="231">
        <f>Z136*K136</f>
        <v>0</v>
      </c>
      <c r="AR136" s="24" t="s">
        <v>161</v>
      </c>
      <c r="AT136" s="24" t="s">
        <v>157</v>
      </c>
      <c r="AU136" s="24" t="s">
        <v>107</v>
      </c>
      <c r="AY136" s="24" t="s">
        <v>156</v>
      </c>
      <c r="BE136" s="144">
        <f>IF(U136="základní",N136,0)</f>
        <v>0</v>
      </c>
      <c r="BF136" s="144">
        <f>IF(U136="snížená",N136,0)</f>
        <v>0</v>
      </c>
      <c r="BG136" s="144">
        <f>IF(U136="zákl. přenesená",N136,0)</f>
        <v>0</v>
      </c>
      <c r="BH136" s="144">
        <f>IF(U136="sníž. přenesená",N136,0)</f>
        <v>0</v>
      </c>
      <c r="BI136" s="144">
        <f>IF(U136="nulová",N136,0)</f>
        <v>0</v>
      </c>
      <c r="BJ136" s="24" t="s">
        <v>39</v>
      </c>
      <c r="BK136" s="144">
        <f>ROUND(L136*K136,1)</f>
        <v>0</v>
      </c>
      <c r="BL136" s="24" t="s">
        <v>161</v>
      </c>
      <c r="BM136" s="24" t="s">
        <v>167</v>
      </c>
    </row>
    <row r="137" s="11" customFormat="1" ht="16.5" customHeight="1">
      <c r="B137" s="242"/>
      <c r="C137" s="243"/>
      <c r="D137" s="243"/>
      <c r="E137" s="244" t="s">
        <v>22</v>
      </c>
      <c r="F137" s="245" t="s">
        <v>168</v>
      </c>
      <c r="G137" s="246"/>
      <c r="H137" s="246"/>
      <c r="I137" s="246"/>
      <c r="J137" s="243"/>
      <c r="K137" s="244" t="s">
        <v>22</v>
      </c>
      <c r="L137" s="243"/>
      <c r="M137" s="243"/>
      <c r="N137" s="243"/>
      <c r="O137" s="243"/>
      <c r="P137" s="243"/>
      <c r="Q137" s="243"/>
      <c r="R137" s="247"/>
      <c r="T137" s="248"/>
      <c r="U137" s="243"/>
      <c r="V137" s="243"/>
      <c r="W137" s="243"/>
      <c r="X137" s="243"/>
      <c r="Y137" s="243"/>
      <c r="Z137" s="243"/>
      <c r="AA137" s="249"/>
      <c r="AT137" s="250" t="s">
        <v>164</v>
      </c>
      <c r="AU137" s="250" t="s">
        <v>107</v>
      </c>
      <c r="AV137" s="11" t="s">
        <v>39</v>
      </c>
      <c r="AW137" s="11" t="s">
        <v>38</v>
      </c>
      <c r="AX137" s="11" t="s">
        <v>81</v>
      </c>
      <c r="AY137" s="250" t="s">
        <v>156</v>
      </c>
    </row>
    <row r="138" s="11" customFormat="1" ht="16.5" customHeight="1">
      <c r="B138" s="242"/>
      <c r="C138" s="243"/>
      <c r="D138" s="243"/>
      <c r="E138" s="244" t="s">
        <v>22</v>
      </c>
      <c r="F138" s="251" t="s">
        <v>169</v>
      </c>
      <c r="G138" s="243"/>
      <c r="H138" s="243"/>
      <c r="I138" s="243"/>
      <c r="J138" s="243"/>
      <c r="K138" s="244" t="s">
        <v>22</v>
      </c>
      <c r="L138" s="243"/>
      <c r="M138" s="243"/>
      <c r="N138" s="243"/>
      <c r="O138" s="243"/>
      <c r="P138" s="243"/>
      <c r="Q138" s="243"/>
      <c r="R138" s="247"/>
      <c r="T138" s="248"/>
      <c r="U138" s="243"/>
      <c r="V138" s="243"/>
      <c r="W138" s="243"/>
      <c r="X138" s="243"/>
      <c r="Y138" s="243"/>
      <c r="Z138" s="243"/>
      <c r="AA138" s="249"/>
      <c r="AT138" s="250" t="s">
        <v>164</v>
      </c>
      <c r="AU138" s="250" t="s">
        <v>107</v>
      </c>
      <c r="AV138" s="11" t="s">
        <v>39</v>
      </c>
      <c r="AW138" s="11" t="s">
        <v>38</v>
      </c>
      <c r="AX138" s="11" t="s">
        <v>81</v>
      </c>
      <c r="AY138" s="250" t="s">
        <v>156</v>
      </c>
    </row>
    <row r="139" s="10" customFormat="1" ht="16.5" customHeight="1">
      <c r="B139" s="232"/>
      <c r="C139" s="233"/>
      <c r="D139" s="233"/>
      <c r="E139" s="234" t="s">
        <v>22</v>
      </c>
      <c r="F139" s="252" t="s">
        <v>170</v>
      </c>
      <c r="G139" s="233"/>
      <c r="H139" s="233"/>
      <c r="I139" s="233"/>
      <c r="J139" s="233"/>
      <c r="K139" s="237">
        <v>2.1499999999999999</v>
      </c>
      <c r="L139" s="233"/>
      <c r="M139" s="233"/>
      <c r="N139" s="233"/>
      <c r="O139" s="233"/>
      <c r="P139" s="233"/>
      <c r="Q139" s="233"/>
      <c r="R139" s="238"/>
      <c r="T139" s="239"/>
      <c r="U139" s="233"/>
      <c r="V139" s="233"/>
      <c r="W139" s="233"/>
      <c r="X139" s="233"/>
      <c r="Y139" s="233"/>
      <c r="Z139" s="233"/>
      <c r="AA139" s="240"/>
      <c r="AT139" s="241" t="s">
        <v>164</v>
      </c>
      <c r="AU139" s="241" t="s">
        <v>107</v>
      </c>
      <c r="AV139" s="10" t="s">
        <v>107</v>
      </c>
      <c r="AW139" s="10" t="s">
        <v>38</v>
      </c>
      <c r="AX139" s="10" t="s">
        <v>81</v>
      </c>
      <c r="AY139" s="241" t="s">
        <v>156</v>
      </c>
    </row>
    <row r="140" s="10" customFormat="1" ht="16.5" customHeight="1">
      <c r="B140" s="232"/>
      <c r="C140" s="233"/>
      <c r="D140" s="233"/>
      <c r="E140" s="234" t="s">
        <v>22</v>
      </c>
      <c r="F140" s="252" t="s">
        <v>171</v>
      </c>
      <c r="G140" s="233"/>
      <c r="H140" s="233"/>
      <c r="I140" s="233"/>
      <c r="J140" s="233"/>
      <c r="K140" s="237">
        <v>8.1280000000000001</v>
      </c>
      <c r="L140" s="233"/>
      <c r="M140" s="233"/>
      <c r="N140" s="233"/>
      <c r="O140" s="233"/>
      <c r="P140" s="233"/>
      <c r="Q140" s="233"/>
      <c r="R140" s="238"/>
      <c r="T140" s="239"/>
      <c r="U140" s="233"/>
      <c r="V140" s="233"/>
      <c r="W140" s="233"/>
      <c r="X140" s="233"/>
      <c r="Y140" s="233"/>
      <c r="Z140" s="233"/>
      <c r="AA140" s="240"/>
      <c r="AT140" s="241" t="s">
        <v>164</v>
      </c>
      <c r="AU140" s="241" t="s">
        <v>107</v>
      </c>
      <c r="AV140" s="10" t="s">
        <v>107</v>
      </c>
      <c r="AW140" s="10" t="s">
        <v>38</v>
      </c>
      <c r="AX140" s="10" t="s">
        <v>81</v>
      </c>
      <c r="AY140" s="241" t="s">
        <v>156</v>
      </c>
    </row>
    <row r="141" s="10" customFormat="1" ht="16.5" customHeight="1">
      <c r="B141" s="232"/>
      <c r="C141" s="233"/>
      <c r="D141" s="233"/>
      <c r="E141" s="234" t="s">
        <v>22</v>
      </c>
      <c r="F141" s="252" t="s">
        <v>172</v>
      </c>
      <c r="G141" s="233"/>
      <c r="H141" s="233"/>
      <c r="I141" s="233"/>
      <c r="J141" s="233"/>
      <c r="K141" s="237">
        <v>8.6020000000000003</v>
      </c>
      <c r="L141" s="233"/>
      <c r="M141" s="233"/>
      <c r="N141" s="233"/>
      <c r="O141" s="233"/>
      <c r="P141" s="233"/>
      <c r="Q141" s="233"/>
      <c r="R141" s="238"/>
      <c r="T141" s="239"/>
      <c r="U141" s="233"/>
      <c r="V141" s="233"/>
      <c r="W141" s="233"/>
      <c r="X141" s="233"/>
      <c r="Y141" s="233"/>
      <c r="Z141" s="233"/>
      <c r="AA141" s="240"/>
      <c r="AT141" s="241" t="s">
        <v>164</v>
      </c>
      <c r="AU141" s="241" t="s">
        <v>107</v>
      </c>
      <c r="AV141" s="10" t="s">
        <v>107</v>
      </c>
      <c r="AW141" s="10" t="s">
        <v>38</v>
      </c>
      <c r="AX141" s="10" t="s">
        <v>81</v>
      </c>
      <c r="AY141" s="241" t="s">
        <v>156</v>
      </c>
    </row>
    <row r="142" s="11" customFormat="1" ht="16.5" customHeight="1">
      <c r="B142" s="242"/>
      <c r="C142" s="243"/>
      <c r="D142" s="243"/>
      <c r="E142" s="244" t="s">
        <v>22</v>
      </c>
      <c r="F142" s="251" t="s">
        <v>173</v>
      </c>
      <c r="G142" s="243"/>
      <c r="H142" s="243"/>
      <c r="I142" s="243"/>
      <c r="J142" s="243"/>
      <c r="K142" s="244" t="s">
        <v>22</v>
      </c>
      <c r="L142" s="243"/>
      <c r="M142" s="243"/>
      <c r="N142" s="243"/>
      <c r="O142" s="243"/>
      <c r="P142" s="243"/>
      <c r="Q142" s="243"/>
      <c r="R142" s="247"/>
      <c r="T142" s="248"/>
      <c r="U142" s="243"/>
      <c r="V142" s="243"/>
      <c r="W142" s="243"/>
      <c r="X142" s="243"/>
      <c r="Y142" s="243"/>
      <c r="Z142" s="243"/>
      <c r="AA142" s="249"/>
      <c r="AT142" s="250" t="s">
        <v>164</v>
      </c>
      <c r="AU142" s="250" t="s">
        <v>107</v>
      </c>
      <c r="AV142" s="11" t="s">
        <v>39</v>
      </c>
      <c r="AW142" s="11" t="s">
        <v>38</v>
      </c>
      <c r="AX142" s="11" t="s">
        <v>81</v>
      </c>
      <c r="AY142" s="250" t="s">
        <v>156</v>
      </c>
    </row>
    <row r="143" s="10" customFormat="1" ht="16.5" customHeight="1">
      <c r="B143" s="232"/>
      <c r="C143" s="233"/>
      <c r="D143" s="233"/>
      <c r="E143" s="234" t="s">
        <v>22</v>
      </c>
      <c r="F143" s="252" t="s">
        <v>174</v>
      </c>
      <c r="G143" s="233"/>
      <c r="H143" s="233"/>
      <c r="I143" s="233"/>
      <c r="J143" s="233"/>
      <c r="K143" s="237">
        <v>7.5949999999999998</v>
      </c>
      <c r="L143" s="233"/>
      <c r="M143" s="233"/>
      <c r="N143" s="233"/>
      <c r="O143" s="233"/>
      <c r="P143" s="233"/>
      <c r="Q143" s="233"/>
      <c r="R143" s="238"/>
      <c r="T143" s="239"/>
      <c r="U143" s="233"/>
      <c r="V143" s="233"/>
      <c r="W143" s="233"/>
      <c r="X143" s="233"/>
      <c r="Y143" s="233"/>
      <c r="Z143" s="233"/>
      <c r="AA143" s="240"/>
      <c r="AT143" s="241" t="s">
        <v>164</v>
      </c>
      <c r="AU143" s="241" t="s">
        <v>107</v>
      </c>
      <c r="AV143" s="10" t="s">
        <v>107</v>
      </c>
      <c r="AW143" s="10" t="s">
        <v>38</v>
      </c>
      <c r="AX143" s="10" t="s">
        <v>81</v>
      </c>
      <c r="AY143" s="241" t="s">
        <v>156</v>
      </c>
    </row>
    <row r="144" s="10" customFormat="1" ht="16.5" customHeight="1">
      <c r="B144" s="232"/>
      <c r="C144" s="233"/>
      <c r="D144" s="233"/>
      <c r="E144" s="234" t="s">
        <v>22</v>
      </c>
      <c r="F144" s="252" t="s">
        <v>175</v>
      </c>
      <c r="G144" s="233"/>
      <c r="H144" s="233"/>
      <c r="I144" s="233"/>
      <c r="J144" s="233"/>
      <c r="K144" s="237">
        <v>5.4500000000000002</v>
      </c>
      <c r="L144" s="233"/>
      <c r="M144" s="233"/>
      <c r="N144" s="233"/>
      <c r="O144" s="233"/>
      <c r="P144" s="233"/>
      <c r="Q144" s="233"/>
      <c r="R144" s="238"/>
      <c r="T144" s="239"/>
      <c r="U144" s="233"/>
      <c r="V144" s="233"/>
      <c r="W144" s="233"/>
      <c r="X144" s="233"/>
      <c r="Y144" s="233"/>
      <c r="Z144" s="233"/>
      <c r="AA144" s="240"/>
      <c r="AT144" s="241" t="s">
        <v>164</v>
      </c>
      <c r="AU144" s="241" t="s">
        <v>107</v>
      </c>
      <c r="AV144" s="10" t="s">
        <v>107</v>
      </c>
      <c r="AW144" s="10" t="s">
        <v>38</v>
      </c>
      <c r="AX144" s="10" t="s">
        <v>81</v>
      </c>
      <c r="AY144" s="241" t="s">
        <v>156</v>
      </c>
    </row>
    <row r="145" s="12" customFormat="1" ht="16.5" customHeight="1">
      <c r="B145" s="253"/>
      <c r="C145" s="254"/>
      <c r="D145" s="254"/>
      <c r="E145" s="255" t="s">
        <v>22</v>
      </c>
      <c r="F145" s="256" t="s">
        <v>176</v>
      </c>
      <c r="G145" s="254"/>
      <c r="H145" s="254"/>
      <c r="I145" s="254"/>
      <c r="J145" s="254"/>
      <c r="K145" s="257">
        <v>31.925000000000001</v>
      </c>
      <c r="L145" s="254"/>
      <c r="M145" s="254"/>
      <c r="N145" s="254"/>
      <c r="O145" s="254"/>
      <c r="P145" s="254"/>
      <c r="Q145" s="254"/>
      <c r="R145" s="258"/>
      <c r="T145" s="259"/>
      <c r="U145" s="254"/>
      <c r="V145" s="254"/>
      <c r="W145" s="254"/>
      <c r="X145" s="254"/>
      <c r="Y145" s="254"/>
      <c r="Z145" s="254"/>
      <c r="AA145" s="260"/>
      <c r="AT145" s="261" t="s">
        <v>164</v>
      </c>
      <c r="AU145" s="261" t="s">
        <v>107</v>
      </c>
      <c r="AV145" s="12" t="s">
        <v>161</v>
      </c>
      <c r="AW145" s="12" t="s">
        <v>38</v>
      </c>
      <c r="AX145" s="12" t="s">
        <v>39</v>
      </c>
      <c r="AY145" s="261" t="s">
        <v>156</v>
      </c>
    </row>
    <row r="146" s="1" customFormat="1" ht="25.5" customHeight="1">
      <c r="B146" s="48"/>
      <c r="C146" s="262" t="s">
        <v>177</v>
      </c>
      <c r="D146" s="262" t="s">
        <v>178</v>
      </c>
      <c r="E146" s="263" t="s">
        <v>179</v>
      </c>
      <c r="F146" s="264" t="s">
        <v>180</v>
      </c>
      <c r="G146" s="264"/>
      <c r="H146" s="264"/>
      <c r="I146" s="264"/>
      <c r="J146" s="265" t="s">
        <v>160</v>
      </c>
      <c r="K146" s="266">
        <v>33.521000000000001</v>
      </c>
      <c r="L146" s="267">
        <v>0</v>
      </c>
      <c r="M146" s="268"/>
      <c r="N146" s="269">
        <f>ROUND(L146*K146,1)</f>
        <v>0</v>
      </c>
      <c r="O146" s="228"/>
      <c r="P146" s="228"/>
      <c r="Q146" s="228"/>
      <c r="R146" s="50"/>
      <c r="T146" s="229" t="s">
        <v>22</v>
      </c>
      <c r="U146" s="58" t="s">
        <v>46</v>
      </c>
      <c r="V146" s="49"/>
      <c r="W146" s="230">
        <f>V146*K146</f>
        <v>0</v>
      </c>
      <c r="X146" s="230">
        <v>0.017999999999999999</v>
      </c>
      <c r="Y146" s="230">
        <f>X146*K146</f>
        <v>0.60337799999999997</v>
      </c>
      <c r="Z146" s="230">
        <v>0</v>
      </c>
      <c r="AA146" s="231">
        <f>Z146*K146</f>
        <v>0</v>
      </c>
      <c r="AR146" s="24" t="s">
        <v>181</v>
      </c>
      <c r="AT146" s="24" t="s">
        <v>178</v>
      </c>
      <c r="AU146" s="24" t="s">
        <v>107</v>
      </c>
      <c r="AY146" s="24" t="s">
        <v>156</v>
      </c>
      <c r="BE146" s="144">
        <f>IF(U146="základní",N146,0)</f>
        <v>0</v>
      </c>
      <c r="BF146" s="144">
        <f>IF(U146="snížená",N146,0)</f>
        <v>0</v>
      </c>
      <c r="BG146" s="144">
        <f>IF(U146="zákl. přenesená",N146,0)</f>
        <v>0</v>
      </c>
      <c r="BH146" s="144">
        <f>IF(U146="sníž. přenesená",N146,0)</f>
        <v>0</v>
      </c>
      <c r="BI146" s="144">
        <f>IF(U146="nulová",N146,0)</f>
        <v>0</v>
      </c>
      <c r="BJ146" s="24" t="s">
        <v>39</v>
      </c>
      <c r="BK146" s="144">
        <f>ROUND(L146*K146,1)</f>
        <v>0</v>
      </c>
      <c r="BL146" s="24" t="s">
        <v>161</v>
      </c>
      <c r="BM146" s="24" t="s">
        <v>182</v>
      </c>
    </row>
    <row r="147" s="1" customFormat="1" ht="25.5" customHeight="1">
      <c r="B147" s="48"/>
      <c r="C147" s="221" t="s">
        <v>161</v>
      </c>
      <c r="D147" s="221" t="s">
        <v>157</v>
      </c>
      <c r="E147" s="222" t="s">
        <v>183</v>
      </c>
      <c r="F147" s="223" t="s">
        <v>184</v>
      </c>
      <c r="G147" s="223"/>
      <c r="H147" s="223"/>
      <c r="I147" s="223"/>
      <c r="J147" s="224" t="s">
        <v>185</v>
      </c>
      <c r="K147" s="225">
        <v>240.09999999999999</v>
      </c>
      <c r="L147" s="226">
        <v>0</v>
      </c>
      <c r="M147" s="227"/>
      <c r="N147" s="228">
        <f>ROUND(L147*K147,1)</f>
        <v>0</v>
      </c>
      <c r="O147" s="228"/>
      <c r="P147" s="228"/>
      <c r="Q147" s="228"/>
      <c r="R147" s="50"/>
      <c r="T147" s="229" t="s">
        <v>22</v>
      </c>
      <c r="U147" s="58" t="s">
        <v>46</v>
      </c>
      <c r="V147" s="49"/>
      <c r="W147" s="230">
        <f>V147*K147</f>
        <v>0</v>
      </c>
      <c r="X147" s="230">
        <v>0.020650000000000002</v>
      </c>
      <c r="Y147" s="230">
        <f>X147*K147</f>
        <v>4.9580650000000004</v>
      </c>
      <c r="Z147" s="230">
        <v>0</v>
      </c>
      <c r="AA147" s="231">
        <f>Z147*K147</f>
        <v>0</v>
      </c>
      <c r="AR147" s="24" t="s">
        <v>161</v>
      </c>
      <c r="AT147" s="24" t="s">
        <v>157</v>
      </c>
      <c r="AU147" s="24" t="s">
        <v>107</v>
      </c>
      <c r="AY147" s="24" t="s">
        <v>156</v>
      </c>
      <c r="BE147" s="144">
        <f>IF(U147="základní",N147,0)</f>
        <v>0</v>
      </c>
      <c r="BF147" s="144">
        <f>IF(U147="snížená",N147,0)</f>
        <v>0</v>
      </c>
      <c r="BG147" s="144">
        <f>IF(U147="zákl. přenesená",N147,0)</f>
        <v>0</v>
      </c>
      <c r="BH147" s="144">
        <f>IF(U147="sníž. přenesená",N147,0)</f>
        <v>0</v>
      </c>
      <c r="BI147" s="144">
        <f>IF(U147="nulová",N147,0)</f>
        <v>0</v>
      </c>
      <c r="BJ147" s="24" t="s">
        <v>39</v>
      </c>
      <c r="BK147" s="144">
        <f>ROUND(L147*K147,1)</f>
        <v>0</v>
      </c>
      <c r="BL147" s="24" t="s">
        <v>161</v>
      </c>
      <c r="BM147" s="24" t="s">
        <v>186</v>
      </c>
    </row>
    <row r="148" s="11" customFormat="1" ht="16.5" customHeight="1">
      <c r="B148" s="242"/>
      <c r="C148" s="243"/>
      <c r="D148" s="243"/>
      <c r="E148" s="244" t="s">
        <v>22</v>
      </c>
      <c r="F148" s="245" t="s">
        <v>187</v>
      </c>
      <c r="G148" s="246"/>
      <c r="H148" s="246"/>
      <c r="I148" s="246"/>
      <c r="J148" s="243"/>
      <c r="K148" s="244" t="s">
        <v>22</v>
      </c>
      <c r="L148" s="243"/>
      <c r="M148" s="243"/>
      <c r="N148" s="243"/>
      <c r="O148" s="243"/>
      <c r="P148" s="243"/>
      <c r="Q148" s="243"/>
      <c r="R148" s="247"/>
      <c r="T148" s="248"/>
      <c r="U148" s="243"/>
      <c r="V148" s="243"/>
      <c r="W148" s="243"/>
      <c r="X148" s="243"/>
      <c r="Y148" s="243"/>
      <c r="Z148" s="243"/>
      <c r="AA148" s="249"/>
      <c r="AT148" s="250" t="s">
        <v>164</v>
      </c>
      <c r="AU148" s="250" t="s">
        <v>107</v>
      </c>
      <c r="AV148" s="11" t="s">
        <v>39</v>
      </c>
      <c r="AW148" s="11" t="s">
        <v>38</v>
      </c>
      <c r="AX148" s="11" t="s">
        <v>81</v>
      </c>
      <c r="AY148" s="250" t="s">
        <v>156</v>
      </c>
    </row>
    <row r="149" s="10" customFormat="1" ht="16.5" customHeight="1">
      <c r="B149" s="232"/>
      <c r="C149" s="233"/>
      <c r="D149" s="233"/>
      <c r="E149" s="234" t="s">
        <v>22</v>
      </c>
      <c r="F149" s="252" t="s">
        <v>188</v>
      </c>
      <c r="G149" s="233"/>
      <c r="H149" s="233"/>
      <c r="I149" s="233"/>
      <c r="J149" s="233"/>
      <c r="K149" s="237">
        <v>123.64</v>
      </c>
      <c r="L149" s="233"/>
      <c r="M149" s="233"/>
      <c r="N149" s="233"/>
      <c r="O149" s="233"/>
      <c r="P149" s="233"/>
      <c r="Q149" s="233"/>
      <c r="R149" s="238"/>
      <c r="T149" s="239"/>
      <c r="U149" s="233"/>
      <c r="V149" s="233"/>
      <c r="W149" s="233"/>
      <c r="X149" s="233"/>
      <c r="Y149" s="233"/>
      <c r="Z149" s="233"/>
      <c r="AA149" s="240"/>
      <c r="AT149" s="241" t="s">
        <v>164</v>
      </c>
      <c r="AU149" s="241" t="s">
        <v>107</v>
      </c>
      <c r="AV149" s="10" t="s">
        <v>107</v>
      </c>
      <c r="AW149" s="10" t="s">
        <v>38</v>
      </c>
      <c r="AX149" s="10" t="s">
        <v>81</v>
      </c>
      <c r="AY149" s="241" t="s">
        <v>156</v>
      </c>
    </row>
    <row r="150" s="11" customFormat="1" ht="16.5" customHeight="1">
      <c r="B150" s="242"/>
      <c r="C150" s="243"/>
      <c r="D150" s="243"/>
      <c r="E150" s="244" t="s">
        <v>22</v>
      </c>
      <c r="F150" s="251" t="s">
        <v>189</v>
      </c>
      <c r="G150" s="243"/>
      <c r="H150" s="243"/>
      <c r="I150" s="243"/>
      <c r="J150" s="243"/>
      <c r="K150" s="244" t="s">
        <v>22</v>
      </c>
      <c r="L150" s="243"/>
      <c r="M150" s="243"/>
      <c r="N150" s="243"/>
      <c r="O150" s="243"/>
      <c r="P150" s="243"/>
      <c r="Q150" s="243"/>
      <c r="R150" s="247"/>
      <c r="T150" s="248"/>
      <c r="U150" s="243"/>
      <c r="V150" s="243"/>
      <c r="W150" s="243"/>
      <c r="X150" s="243"/>
      <c r="Y150" s="243"/>
      <c r="Z150" s="243"/>
      <c r="AA150" s="249"/>
      <c r="AT150" s="250" t="s">
        <v>164</v>
      </c>
      <c r="AU150" s="250" t="s">
        <v>107</v>
      </c>
      <c r="AV150" s="11" t="s">
        <v>39</v>
      </c>
      <c r="AW150" s="11" t="s">
        <v>38</v>
      </c>
      <c r="AX150" s="11" t="s">
        <v>81</v>
      </c>
      <c r="AY150" s="250" t="s">
        <v>156</v>
      </c>
    </row>
    <row r="151" s="10" customFormat="1" ht="16.5" customHeight="1">
      <c r="B151" s="232"/>
      <c r="C151" s="233"/>
      <c r="D151" s="233"/>
      <c r="E151" s="234" t="s">
        <v>22</v>
      </c>
      <c r="F151" s="252" t="s">
        <v>190</v>
      </c>
      <c r="G151" s="233"/>
      <c r="H151" s="233"/>
      <c r="I151" s="233"/>
      <c r="J151" s="233"/>
      <c r="K151" s="237">
        <v>116.45999999999999</v>
      </c>
      <c r="L151" s="233"/>
      <c r="M151" s="233"/>
      <c r="N151" s="233"/>
      <c r="O151" s="233"/>
      <c r="P151" s="233"/>
      <c r="Q151" s="233"/>
      <c r="R151" s="238"/>
      <c r="T151" s="239"/>
      <c r="U151" s="233"/>
      <c r="V151" s="233"/>
      <c r="W151" s="233"/>
      <c r="X151" s="233"/>
      <c r="Y151" s="233"/>
      <c r="Z151" s="233"/>
      <c r="AA151" s="240"/>
      <c r="AT151" s="241" t="s">
        <v>164</v>
      </c>
      <c r="AU151" s="241" t="s">
        <v>107</v>
      </c>
      <c r="AV151" s="10" t="s">
        <v>107</v>
      </c>
      <c r="AW151" s="10" t="s">
        <v>38</v>
      </c>
      <c r="AX151" s="10" t="s">
        <v>81</v>
      </c>
      <c r="AY151" s="241" t="s">
        <v>156</v>
      </c>
    </row>
    <row r="152" s="12" customFormat="1" ht="16.5" customHeight="1">
      <c r="B152" s="253"/>
      <c r="C152" s="254"/>
      <c r="D152" s="254"/>
      <c r="E152" s="255" t="s">
        <v>22</v>
      </c>
      <c r="F152" s="256" t="s">
        <v>176</v>
      </c>
      <c r="G152" s="254"/>
      <c r="H152" s="254"/>
      <c r="I152" s="254"/>
      <c r="J152" s="254"/>
      <c r="K152" s="257">
        <v>240.09999999999999</v>
      </c>
      <c r="L152" s="254"/>
      <c r="M152" s="254"/>
      <c r="N152" s="254"/>
      <c r="O152" s="254"/>
      <c r="P152" s="254"/>
      <c r="Q152" s="254"/>
      <c r="R152" s="258"/>
      <c r="T152" s="259"/>
      <c r="U152" s="254"/>
      <c r="V152" s="254"/>
      <c r="W152" s="254"/>
      <c r="X152" s="254"/>
      <c r="Y152" s="254"/>
      <c r="Z152" s="254"/>
      <c r="AA152" s="260"/>
      <c r="AT152" s="261" t="s">
        <v>164</v>
      </c>
      <c r="AU152" s="261" t="s">
        <v>107</v>
      </c>
      <c r="AV152" s="12" t="s">
        <v>161</v>
      </c>
      <c r="AW152" s="12" t="s">
        <v>38</v>
      </c>
      <c r="AX152" s="12" t="s">
        <v>39</v>
      </c>
      <c r="AY152" s="261" t="s">
        <v>156</v>
      </c>
    </row>
    <row r="153" s="1" customFormat="1" ht="25.5" customHeight="1">
      <c r="B153" s="48"/>
      <c r="C153" s="221" t="s">
        <v>191</v>
      </c>
      <c r="D153" s="221" t="s">
        <v>157</v>
      </c>
      <c r="E153" s="222" t="s">
        <v>192</v>
      </c>
      <c r="F153" s="223" t="s">
        <v>193</v>
      </c>
      <c r="G153" s="223"/>
      <c r="H153" s="223"/>
      <c r="I153" s="223"/>
      <c r="J153" s="224" t="s">
        <v>160</v>
      </c>
      <c r="K153" s="225">
        <v>296.59699999999998</v>
      </c>
      <c r="L153" s="226">
        <v>0</v>
      </c>
      <c r="M153" s="227"/>
      <c r="N153" s="228">
        <f>ROUND(L153*K153,1)</f>
        <v>0</v>
      </c>
      <c r="O153" s="228"/>
      <c r="P153" s="228"/>
      <c r="Q153" s="228"/>
      <c r="R153" s="50"/>
      <c r="T153" s="229" t="s">
        <v>22</v>
      </c>
      <c r="U153" s="58" t="s">
        <v>46</v>
      </c>
      <c r="V153" s="49"/>
      <c r="W153" s="230">
        <f>V153*K153</f>
        <v>0</v>
      </c>
      <c r="X153" s="230">
        <v>0</v>
      </c>
      <c r="Y153" s="230">
        <f>X153*K153</f>
        <v>0</v>
      </c>
      <c r="Z153" s="230">
        <v>0</v>
      </c>
      <c r="AA153" s="231">
        <f>Z153*K153</f>
        <v>0</v>
      </c>
      <c r="AR153" s="24" t="s">
        <v>161</v>
      </c>
      <c r="AT153" s="24" t="s">
        <v>157</v>
      </c>
      <c r="AU153" s="24" t="s">
        <v>107</v>
      </c>
      <c r="AY153" s="24" t="s">
        <v>156</v>
      </c>
      <c r="BE153" s="144">
        <f>IF(U153="základní",N153,0)</f>
        <v>0</v>
      </c>
      <c r="BF153" s="144">
        <f>IF(U153="snížená",N153,0)</f>
        <v>0</v>
      </c>
      <c r="BG153" s="144">
        <f>IF(U153="zákl. přenesená",N153,0)</f>
        <v>0</v>
      </c>
      <c r="BH153" s="144">
        <f>IF(U153="sníž. přenesená",N153,0)</f>
        <v>0</v>
      </c>
      <c r="BI153" s="144">
        <f>IF(U153="nulová",N153,0)</f>
        <v>0</v>
      </c>
      <c r="BJ153" s="24" t="s">
        <v>39</v>
      </c>
      <c r="BK153" s="144">
        <f>ROUND(L153*K153,1)</f>
        <v>0</v>
      </c>
      <c r="BL153" s="24" t="s">
        <v>161</v>
      </c>
      <c r="BM153" s="24" t="s">
        <v>194</v>
      </c>
    </row>
    <row r="154" s="11" customFormat="1" ht="16.5" customHeight="1">
      <c r="B154" s="242"/>
      <c r="C154" s="243"/>
      <c r="D154" s="243"/>
      <c r="E154" s="244" t="s">
        <v>22</v>
      </c>
      <c r="F154" s="245" t="s">
        <v>195</v>
      </c>
      <c r="G154" s="246"/>
      <c r="H154" s="246"/>
      <c r="I154" s="246"/>
      <c r="J154" s="243"/>
      <c r="K154" s="244" t="s">
        <v>22</v>
      </c>
      <c r="L154" s="243"/>
      <c r="M154" s="243"/>
      <c r="N154" s="243"/>
      <c r="O154" s="243"/>
      <c r="P154" s="243"/>
      <c r="Q154" s="243"/>
      <c r="R154" s="247"/>
      <c r="T154" s="248"/>
      <c r="U154" s="243"/>
      <c r="V154" s="243"/>
      <c r="W154" s="243"/>
      <c r="X154" s="243"/>
      <c r="Y154" s="243"/>
      <c r="Z154" s="243"/>
      <c r="AA154" s="249"/>
      <c r="AT154" s="250" t="s">
        <v>164</v>
      </c>
      <c r="AU154" s="250" t="s">
        <v>107</v>
      </c>
      <c r="AV154" s="11" t="s">
        <v>39</v>
      </c>
      <c r="AW154" s="11" t="s">
        <v>38</v>
      </c>
      <c r="AX154" s="11" t="s">
        <v>81</v>
      </c>
      <c r="AY154" s="250" t="s">
        <v>156</v>
      </c>
    </row>
    <row r="155" s="10" customFormat="1" ht="25.5" customHeight="1">
      <c r="B155" s="232"/>
      <c r="C155" s="233"/>
      <c r="D155" s="233"/>
      <c r="E155" s="234" t="s">
        <v>22</v>
      </c>
      <c r="F155" s="252" t="s">
        <v>196</v>
      </c>
      <c r="G155" s="233"/>
      <c r="H155" s="233"/>
      <c r="I155" s="233"/>
      <c r="J155" s="233"/>
      <c r="K155" s="237">
        <v>31.026</v>
      </c>
      <c r="L155" s="233"/>
      <c r="M155" s="233"/>
      <c r="N155" s="233"/>
      <c r="O155" s="233"/>
      <c r="P155" s="233"/>
      <c r="Q155" s="233"/>
      <c r="R155" s="238"/>
      <c r="T155" s="239"/>
      <c r="U155" s="233"/>
      <c r="V155" s="233"/>
      <c r="W155" s="233"/>
      <c r="X155" s="233"/>
      <c r="Y155" s="233"/>
      <c r="Z155" s="233"/>
      <c r="AA155" s="240"/>
      <c r="AT155" s="241" t="s">
        <v>164</v>
      </c>
      <c r="AU155" s="241" t="s">
        <v>107</v>
      </c>
      <c r="AV155" s="10" t="s">
        <v>107</v>
      </c>
      <c r="AW155" s="10" t="s">
        <v>38</v>
      </c>
      <c r="AX155" s="10" t="s">
        <v>81</v>
      </c>
      <c r="AY155" s="241" t="s">
        <v>156</v>
      </c>
    </row>
    <row r="156" s="10" customFormat="1" ht="25.5" customHeight="1">
      <c r="B156" s="232"/>
      <c r="C156" s="233"/>
      <c r="D156" s="233"/>
      <c r="E156" s="234" t="s">
        <v>22</v>
      </c>
      <c r="F156" s="252" t="s">
        <v>197</v>
      </c>
      <c r="G156" s="233"/>
      <c r="H156" s="233"/>
      <c r="I156" s="233"/>
      <c r="J156" s="233"/>
      <c r="K156" s="237">
        <v>10.175000000000001</v>
      </c>
      <c r="L156" s="233"/>
      <c r="M156" s="233"/>
      <c r="N156" s="233"/>
      <c r="O156" s="233"/>
      <c r="P156" s="233"/>
      <c r="Q156" s="233"/>
      <c r="R156" s="238"/>
      <c r="T156" s="239"/>
      <c r="U156" s="233"/>
      <c r="V156" s="233"/>
      <c r="W156" s="233"/>
      <c r="X156" s="233"/>
      <c r="Y156" s="233"/>
      <c r="Z156" s="233"/>
      <c r="AA156" s="240"/>
      <c r="AT156" s="241" t="s">
        <v>164</v>
      </c>
      <c r="AU156" s="241" t="s">
        <v>107</v>
      </c>
      <c r="AV156" s="10" t="s">
        <v>107</v>
      </c>
      <c r="AW156" s="10" t="s">
        <v>38</v>
      </c>
      <c r="AX156" s="10" t="s">
        <v>81</v>
      </c>
      <c r="AY156" s="241" t="s">
        <v>156</v>
      </c>
    </row>
    <row r="157" s="11" customFormat="1" ht="16.5" customHeight="1">
      <c r="B157" s="242"/>
      <c r="C157" s="243"/>
      <c r="D157" s="243"/>
      <c r="E157" s="244" t="s">
        <v>22</v>
      </c>
      <c r="F157" s="251" t="s">
        <v>198</v>
      </c>
      <c r="G157" s="243"/>
      <c r="H157" s="243"/>
      <c r="I157" s="243"/>
      <c r="J157" s="243"/>
      <c r="K157" s="244" t="s">
        <v>22</v>
      </c>
      <c r="L157" s="243"/>
      <c r="M157" s="243"/>
      <c r="N157" s="243"/>
      <c r="O157" s="243"/>
      <c r="P157" s="243"/>
      <c r="Q157" s="243"/>
      <c r="R157" s="247"/>
      <c r="T157" s="248"/>
      <c r="U157" s="243"/>
      <c r="V157" s="243"/>
      <c r="W157" s="243"/>
      <c r="X157" s="243"/>
      <c r="Y157" s="243"/>
      <c r="Z157" s="243"/>
      <c r="AA157" s="249"/>
      <c r="AT157" s="250" t="s">
        <v>164</v>
      </c>
      <c r="AU157" s="250" t="s">
        <v>107</v>
      </c>
      <c r="AV157" s="11" t="s">
        <v>39</v>
      </c>
      <c r="AW157" s="11" t="s">
        <v>38</v>
      </c>
      <c r="AX157" s="11" t="s">
        <v>81</v>
      </c>
      <c r="AY157" s="250" t="s">
        <v>156</v>
      </c>
    </row>
    <row r="158" s="10" customFormat="1" ht="16.5" customHeight="1">
      <c r="B158" s="232"/>
      <c r="C158" s="233"/>
      <c r="D158" s="233"/>
      <c r="E158" s="234" t="s">
        <v>22</v>
      </c>
      <c r="F158" s="252" t="s">
        <v>199</v>
      </c>
      <c r="G158" s="233"/>
      <c r="H158" s="233"/>
      <c r="I158" s="233"/>
      <c r="J158" s="233"/>
      <c r="K158" s="237">
        <v>1.7</v>
      </c>
      <c r="L158" s="233"/>
      <c r="M158" s="233"/>
      <c r="N158" s="233"/>
      <c r="O158" s="233"/>
      <c r="P158" s="233"/>
      <c r="Q158" s="233"/>
      <c r="R158" s="238"/>
      <c r="T158" s="239"/>
      <c r="U158" s="233"/>
      <c r="V158" s="233"/>
      <c r="W158" s="233"/>
      <c r="X158" s="233"/>
      <c r="Y158" s="233"/>
      <c r="Z158" s="233"/>
      <c r="AA158" s="240"/>
      <c r="AT158" s="241" t="s">
        <v>164</v>
      </c>
      <c r="AU158" s="241" t="s">
        <v>107</v>
      </c>
      <c r="AV158" s="10" t="s">
        <v>107</v>
      </c>
      <c r="AW158" s="10" t="s">
        <v>38</v>
      </c>
      <c r="AX158" s="10" t="s">
        <v>81</v>
      </c>
      <c r="AY158" s="241" t="s">
        <v>156</v>
      </c>
    </row>
    <row r="159" s="13" customFormat="1" ht="16.5" customHeight="1">
      <c r="B159" s="270"/>
      <c r="C159" s="271"/>
      <c r="D159" s="271"/>
      <c r="E159" s="272" t="s">
        <v>22</v>
      </c>
      <c r="F159" s="273" t="s">
        <v>200</v>
      </c>
      <c r="G159" s="271"/>
      <c r="H159" s="271"/>
      <c r="I159" s="271"/>
      <c r="J159" s="271"/>
      <c r="K159" s="274">
        <v>42.901000000000003</v>
      </c>
      <c r="L159" s="271"/>
      <c r="M159" s="271"/>
      <c r="N159" s="271"/>
      <c r="O159" s="271"/>
      <c r="P159" s="271"/>
      <c r="Q159" s="271"/>
      <c r="R159" s="275"/>
      <c r="T159" s="276"/>
      <c r="U159" s="271"/>
      <c r="V159" s="271"/>
      <c r="W159" s="271"/>
      <c r="X159" s="271"/>
      <c r="Y159" s="271"/>
      <c r="Z159" s="271"/>
      <c r="AA159" s="277"/>
      <c r="AT159" s="278" t="s">
        <v>164</v>
      </c>
      <c r="AU159" s="278" t="s">
        <v>107</v>
      </c>
      <c r="AV159" s="13" t="s">
        <v>177</v>
      </c>
      <c r="AW159" s="13" t="s">
        <v>38</v>
      </c>
      <c r="AX159" s="13" t="s">
        <v>81</v>
      </c>
      <c r="AY159" s="278" t="s">
        <v>156</v>
      </c>
    </row>
    <row r="160" s="11" customFormat="1" ht="16.5" customHeight="1">
      <c r="B160" s="242"/>
      <c r="C160" s="243"/>
      <c r="D160" s="243"/>
      <c r="E160" s="244" t="s">
        <v>22</v>
      </c>
      <c r="F160" s="251" t="s">
        <v>201</v>
      </c>
      <c r="G160" s="243"/>
      <c r="H160" s="243"/>
      <c r="I160" s="243"/>
      <c r="J160" s="243"/>
      <c r="K160" s="244" t="s">
        <v>22</v>
      </c>
      <c r="L160" s="243"/>
      <c r="M160" s="243"/>
      <c r="N160" s="243"/>
      <c r="O160" s="243"/>
      <c r="P160" s="243"/>
      <c r="Q160" s="243"/>
      <c r="R160" s="247"/>
      <c r="T160" s="248"/>
      <c r="U160" s="243"/>
      <c r="V160" s="243"/>
      <c r="W160" s="243"/>
      <c r="X160" s="243"/>
      <c r="Y160" s="243"/>
      <c r="Z160" s="243"/>
      <c r="AA160" s="249"/>
      <c r="AT160" s="250" t="s">
        <v>164</v>
      </c>
      <c r="AU160" s="250" t="s">
        <v>107</v>
      </c>
      <c r="AV160" s="11" t="s">
        <v>39</v>
      </c>
      <c r="AW160" s="11" t="s">
        <v>38</v>
      </c>
      <c r="AX160" s="11" t="s">
        <v>81</v>
      </c>
      <c r="AY160" s="250" t="s">
        <v>156</v>
      </c>
    </row>
    <row r="161" s="10" customFormat="1" ht="16.5" customHeight="1">
      <c r="B161" s="232"/>
      <c r="C161" s="233"/>
      <c r="D161" s="233"/>
      <c r="E161" s="234" t="s">
        <v>22</v>
      </c>
      <c r="F161" s="252" t="s">
        <v>202</v>
      </c>
      <c r="G161" s="233"/>
      <c r="H161" s="233"/>
      <c r="I161" s="233"/>
      <c r="J161" s="233"/>
      <c r="K161" s="237">
        <v>3.6779999999999999</v>
      </c>
      <c r="L161" s="233"/>
      <c r="M161" s="233"/>
      <c r="N161" s="233"/>
      <c r="O161" s="233"/>
      <c r="P161" s="233"/>
      <c r="Q161" s="233"/>
      <c r="R161" s="238"/>
      <c r="T161" s="239"/>
      <c r="U161" s="233"/>
      <c r="V161" s="233"/>
      <c r="W161" s="233"/>
      <c r="X161" s="233"/>
      <c r="Y161" s="233"/>
      <c r="Z161" s="233"/>
      <c r="AA161" s="240"/>
      <c r="AT161" s="241" t="s">
        <v>164</v>
      </c>
      <c r="AU161" s="241" t="s">
        <v>107</v>
      </c>
      <c r="AV161" s="10" t="s">
        <v>107</v>
      </c>
      <c r="AW161" s="10" t="s">
        <v>38</v>
      </c>
      <c r="AX161" s="10" t="s">
        <v>81</v>
      </c>
      <c r="AY161" s="241" t="s">
        <v>156</v>
      </c>
    </row>
    <row r="162" s="10" customFormat="1" ht="16.5" customHeight="1">
      <c r="B162" s="232"/>
      <c r="C162" s="233"/>
      <c r="D162" s="233"/>
      <c r="E162" s="234" t="s">
        <v>22</v>
      </c>
      <c r="F162" s="252" t="s">
        <v>203</v>
      </c>
      <c r="G162" s="233"/>
      <c r="H162" s="233"/>
      <c r="I162" s="233"/>
      <c r="J162" s="233"/>
      <c r="K162" s="237">
        <v>12.582000000000001</v>
      </c>
      <c r="L162" s="233"/>
      <c r="M162" s="233"/>
      <c r="N162" s="233"/>
      <c r="O162" s="233"/>
      <c r="P162" s="233"/>
      <c r="Q162" s="233"/>
      <c r="R162" s="238"/>
      <c r="T162" s="239"/>
      <c r="U162" s="233"/>
      <c r="V162" s="233"/>
      <c r="W162" s="233"/>
      <c r="X162" s="233"/>
      <c r="Y162" s="233"/>
      <c r="Z162" s="233"/>
      <c r="AA162" s="240"/>
      <c r="AT162" s="241" t="s">
        <v>164</v>
      </c>
      <c r="AU162" s="241" t="s">
        <v>107</v>
      </c>
      <c r="AV162" s="10" t="s">
        <v>107</v>
      </c>
      <c r="AW162" s="10" t="s">
        <v>38</v>
      </c>
      <c r="AX162" s="10" t="s">
        <v>81</v>
      </c>
      <c r="AY162" s="241" t="s">
        <v>156</v>
      </c>
    </row>
    <row r="163" s="10" customFormat="1" ht="16.5" customHeight="1">
      <c r="B163" s="232"/>
      <c r="C163" s="233"/>
      <c r="D163" s="233"/>
      <c r="E163" s="234" t="s">
        <v>22</v>
      </c>
      <c r="F163" s="252" t="s">
        <v>204</v>
      </c>
      <c r="G163" s="233"/>
      <c r="H163" s="233"/>
      <c r="I163" s="233"/>
      <c r="J163" s="233"/>
      <c r="K163" s="237">
        <v>74.741</v>
      </c>
      <c r="L163" s="233"/>
      <c r="M163" s="233"/>
      <c r="N163" s="233"/>
      <c r="O163" s="233"/>
      <c r="P163" s="233"/>
      <c r="Q163" s="233"/>
      <c r="R163" s="238"/>
      <c r="T163" s="239"/>
      <c r="U163" s="233"/>
      <c r="V163" s="233"/>
      <c r="W163" s="233"/>
      <c r="X163" s="233"/>
      <c r="Y163" s="233"/>
      <c r="Z163" s="233"/>
      <c r="AA163" s="240"/>
      <c r="AT163" s="241" t="s">
        <v>164</v>
      </c>
      <c r="AU163" s="241" t="s">
        <v>107</v>
      </c>
      <c r="AV163" s="10" t="s">
        <v>107</v>
      </c>
      <c r="AW163" s="10" t="s">
        <v>38</v>
      </c>
      <c r="AX163" s="10" t="s">
        <v>81</v>
      </c>
      <c r="AY163" s="241" t="s">
        <v>156</v>
      </c>
    </row>
    <row r="164" s="10" customFormat="1" ht="16.5" customHeight="1">
      <c r="B164" s="232"/>
      <c r="C164" s="233"/>
      <c r="D164" s="233"/>
      <c r="E164" s="234" t="s">
        <v>22</v>
      </c>
      <c r="F164" s="252" t="s">
        <v>205</v>
      </c>
      <c r="G164" s="233"/>
      <c r="H164" s="233"/>
      <c r="I164" s="233"/>
      <c r="J164" s="233"/>
      <c r="K164" s="237">
        <v>135.09999999999999</v>
      </c>
      <c r="L164" s="233"/>
      <c r="M164" s="233"/>
      <c r="N164" s="233"/>
      <c r="O164" s="233"/>
      <c r="P164" s="233"/>
      <c r="Q164" s="233"/>
      <c r="R164" s="238"/>
      <c r="T164" s="239"/>
      <c r="U164" s="233"/>
      <c r="V164" s="233"/>
      <c r="W164" s="233"/>
      <c r="X164" s="233"/>
      <c r="Y164" s="233"/>
      <c r="Z164" s="233"/>
      <c r="AA164" s="240"/>
      <c r="AT164" s="241" t="s">
        <v>164</v>
      </c>
      <c r="AU164" s="241" t="s">
        <v>107</v>
      </c>
      <c r="AV164" s="10" t="s">
        <v>107</v>
      </c>
      <c r="AW164" s="10" t="s">
        <v>38</v>
      </c>
      <c r="AX164" s="10" t="s">
        <v>81</v>
      </c>
      <c r="AY164" s="241" t="s">
        <v>156</v>
      </c>
    </row>
    <row r="165" s="10" customFormat="1" ht="16.5" customHeight="1">
      <c r="B165" s="232"/>
      <c r="C165" s="233"/>
      <c r="D165" s="233"/>
      <c r="E165" s="234" t="s">
        <v>22</v>
      </c>
      <c r="F165" s="252" t="s">
        <v>206</v>
      </c>
      <c r="G165" s="233"/>
      <c r="H165" s="233"/>
      <c r="I165" s="233"/>
      <c r="J165" s="233"/>
      <c r="K165" s="237">
        <v>4.0099999999999998</v>
      </c>
      <c r="L165" s="233"/>
      <c r="M165" s="233"/>
      <c r="N165" s="233"/>
      <c r="O165" s="233"/>
      <c r="P165" s="233"/>
      <c r="Q165" s="233"/>
      <c r="R165" s="238"/>
      <c r="T165" s="239"/>
      <c r="U165" s="233"/>
      <c r="V165" s="233"/>
      <c r="W165" s="233"/>
      <c r="X165" s="233"/>
      <c r="Y165" s="233"/>
      <c r="Z165" s="233"/>
      <c r="AA165" s="240"/>
      <c r="AT165" s="241" t="s">
        <v>164</v>
      </c>
      <c r="AU165" s="241" t="s">
        <v>107</v>
      </c>
      <c r="AV165" s="10" t="s">
        <v>107</v>
      </c>
      <c r="AW165" s="10" t="s">
        <v>38</v>
      </c>
      <c r="AX165" s="10" t="s">
        <v>81</v>
      </c>
      <c r="AY165" s="241" t="s">
        <v>156</v>
      </c>
    </row>
    <row r="166" s="10" customFormat="1" ht="16.5" customHeight="1">
      <c r="B166" s="232"/>
      <c r="C166" s="233"/>
      <c r="D166" s="233"/>
      <c r="E166" s="234" t="s">
        <v>22</v>
      </c>
      <c r="F166" s="252" t="s">
        <v>207</v>
      </c>
      <c r="G166" s="233"/>
      <c r="H166" s="233"/>
      <c r="I166" s="233"/>
      <c r="J166" s="233"/>
      <c r="K166" s="237">
        <v>2.25</v>
      </c>
      <c r="L166" s="233"/>
      <c r="M166" s="233"/>
      <c r="N166" s="233"/>
      <c r="O166" s="233"/>
      <c r="P166" s="233"/>
      <c r="Q166" s="233"/>
      <c r="R166" s="238"/>
      <c r="T166" s="239"/>
      <c r="U166" s="233"/>
      <c r="V166" s="233"/>
      <c r="W166" s="233"/>
      <c r="X166" s="233"/>
      <c r="Y166" s="233"/>
      <c r="Z166" s="233"/>
      <c r="AA166" s="240"/>
      <c r="AT166" s="241" t="s">
        <v>164</v>
      </c>
      <c r="AU166" s="241" t="s">
        <v>107</v>
      </c>
      <c r="AV166" s="10" t="s">
        <v>107</v>
      </c>
      <c r="AW166" s="10" t="s">
        <v>38</v>
      </c>
      <c r="AX166" s="10" t="s">
        <v>81</v>
      </c>
      <c r="AY166" s="241" t="s">
        <v>156</v>
      </c>
    </row>
    <row r="167" s="10" customFormat="1" ht="16.5" customHeight="1">
      <c r="B167" s="232"/>
      <c r="C167" s="233"/>
      <c r="D167" s="233"/>
      <c r="E167" s="234" t="s">
        <v>22</v>
      </c>
      <c r="F167" s="252" t="s">
        <v>208</v>
      </c>
      <c r="G167" s="233"/>
      <c r="H167" s="233"/>
      <c r="I167" s="233"/>
      <c r="J167" s="233"/>
      <c r="K167" s="237">
        <v>21.335000000000001</v>
      </c>
      <c r="L167" s="233"/>
      <c r="M167" s="233"/>
      <c r="N167" s="233"/>
      <c r="O167" s="233"/>
      <c r="P167" s="233"/>
      <c r="Q167" s="233"/>
      <c r="R167" s="238"/>
      <c r="T167" s="239"/>
      <c r="U167" s="233"/>
      <c r="V167" s="233"/>
      <c r="W167" s="233"/>
      <c r="X167" s="233"/>
      <c r="Y167" s="233"/>
      <c r="Z167" s="233"/>
      <c r="AA167" s="240"/>
      <c r="AT167" s="241" t="s">
        <v>164</v>
      </c>
      <c r="AU167" s="241" t="s">
        <v>107</v>
      </c>
      <c r="AV167" s="10" t="s">
        <v>107</v>
      </c>
      <c r="AW167" s="10" t="s">
        <v>38</v>
      </c>
      <c r="AX167" s="10" t="s">
        <v>81</v>
      </c>
      <c r="AY167" s="241" t="s">
        <v>156</v>
      </c>
    </row>
    <row r="168" s="13" customFormat="1" ht="16.5" customHeight="1">
      <c r="B168" s="270"/>
      <c r="C168" s="271"/>
      <c r="D168" s="271"/>
      <c r="E168" s="272" t="s">
        <v>22</v>
      </c>
      <c r="F168" s="273" t="s">
        <v>200</v>
      </c>
      <c r="G168" s="271"/>
      <c r="H168" s="271"/>
      <c r="I168" s="271"/>
      <c r="J168" s="271"/>
      <c r="K168" s="274">
        <v>253.696</v>
      </c>
      <c r="L168" s="271"/>
      <c r="M168" s="271"/>
      <c r="N168" s="271"/>
      <c r="O168" s="271"/>
      <c r="P168" s="271"/>
      <c r="Q168" s="271"/>
      <c r="R168" s="275"/>
      <c r="T168" s="276"/>
      <c r="U168" s="271"/>
      <c r="V168" s="271"/>
      <c r="W168" s="271"/>
      <c r="X168" s="271"/>
      <c r="Y168" s="271"/>
      <c r="Z168" s="271"/>
      <c r="AA168" s="277"/>
      <c r="AT168" s="278" t="s">
        <v>164</v>
      </c>
      <c r="AU168" s="278" t="s">
        <v>107</v>
      </c>
      <c r="AV168" s="13" t="s">
        <v>177</v>
      </c>
      <c r="AW168" s="13" t="s">
        <v>38</v>
      </c>
      <c r="AX168" s="13" t="s">
        <v>81</v>
      </c>
      <c r="AY168" s="278" t="s">
        <v>156</v>
      </c>
    </row>
    <row r="169" s="12" customFormat="1" ht="16.5" customHeight="1">
      <c r="B169" s="253"/>
      <c r="C169" s="254"/>
      <c r="D169" s="254"/>
      <c r="E169" s="255" t="s">
        <v>22</v>
      </c>
      <c r="F169" s="256" t="s">
        <v>176</v>
      </c>
      <c r="G169" s="254"/>
      <c r="H169" s="254"/>
      <c r="I169" s="254"/>
      <c r="J169" s="254"/>
      <c r="K169" s="257">
        <v>296.59699999999998</v>
      </c>
      <c r="L169" s="254"/>
      <c r="M169" s="254"/>
      <c r="N169" s="254"/>
      <c r="O169" s="254"/>
      <c r="P169" s="254"/>
      <c r="Q169" s="254"/>
      <c r="R169" s="258"/>
      <c r="T169" s="259"/>
      <c r="U169" s="254"/>
      <c r="V169" s="254"/>
      <c r="W169" s="254"/>
      <c r="X169" s="254"/>
      <c r="Y169" s="254"/>
      <c r="Z169" s="254"/>
      <c r="AA169" s="260"/>
      <c r="AT169" s="261" t="s">
        <v>164</v>
      </c>
      <c r="AU169" s="261" t="s">
        <v>107</v>
      </c>
      <c r="AV169" s="12" t="s">
        <v>161</v>
      </c>
      <c r="AW169" s="12" t="s">
        <v>38</v>
      </c>
      <c r="AX169" s="12" t="s">
        <v>39</v>
      </c>
      <c r="AY169" s="261" t="s">
        <v>156</v>
      </c>
    </row>
    <row r="170" s="9" customFormat="1" ht="29.88" customHeight="1">
      <c r="B170" s="207"/>
      <c r="C170" s="208"/>
      <c r="D170" s="218" t="s">
        <v>119</v>
      </c>
      <c r="E170" s="218"/>
      <c r="F170" s="218"/>
      <c r="G170" s="218"/>
      <c r="H170" s="218"/>
      <c r="I170" s="218"/>
      <c r="J170" s="218"/>
      <c r="K170" s="218"/>
      <c r="L170" s="218"/>
      <c r="M170" s="218"/>
      <c r="N170" s="219">
        <f>BK170</f>
        <v>0</v>
      </c>
      <c r="O170" s="220"/>
      <c r="P170" s="220"/>
      <c r="Q170" s="220"/>
      <c r="R170" s="211"/>
      <c r="T170" s="212"/>
      <c r="U170" s="208"/>
      <c r="V170" s="208"/>
      <c r="W170" s="213">
        <f>SUM(W171:W352)</f>
        <v>0</v>
      </c>
      <c r="X170" s="208"/>
      <c r="Y170" s="213">
        <f>SUM(Y171:Y352)</f>
        <v>0.0009144</v>
      </c>
      <c r="Z170" s="208"/>
      <c r="AA170" s="214">
        <f>SUM(AA171:AA352)</f>
        <v>15.117948999999998</v>
      </c>
      <c r="AR170" s="215" t="s">
        <v>39</v>
      </c>
      <c r="AT170" s="216" t="s">
        <v>80</v>
      </c>
      <c r="AU170" s="216" t="s">
        <v>39</v>
      </c>
      <c r="AY170" s="215" t="s">
        <v>156</v>
      </c>
      <c r="BK170" s="217">
        <f>SUM(BK171:BK352)</f>
        <v>0</v>
      </c>
    </row>
    <row r="171" s="1" customFormat="1" ht="25.5" customHeight="1">
      <c r="B171" s="48"/>
      <c r="C171" s="221" t="s">
        <v>209</v>
      </c>
      <c r="D171" s="221" t="s">
        <v>157</v>
      </c>
      <c r="E171" s="222" t="s">
        <v>210</v>
      </c>
      <c r="F171" s="223" t="s">
        <v>211</v>
      </c>
      <c r="G171" s="223"/>
      <c r="H171" s="223"/>
      <c r="I171" s="223"/>
      <c r="J171" s="224" t="s">
        <v>160</v>
      </c>
      <c r="K171" s="225">
        <v>22.859999999999999</v>
      </c>
      <c r="L171" s="226">
        <v>0</v>
      </c>
      <c r="M171" s="227"/>
      <c r="N171" s="228">
        <f>ROUND(L171*K171,1)</f>
        <v>0</v>
      </c>
      <c r="O171" s="228"/>
      <c r="P171" s="228"/>
      <c r="Q171" s="228"/>
      <c r="R171" s="50"/>
      <c r="T171" s="229" t="s">
        <v>22</v>
      </c>
      <c r="U171" s="58" t="s">
        <v>46</v>
      </c>
      <c r="V171" s="49"/>
      <c r="W171" s="230">
        <f>V171*K171</f>
        <v>0</v>
      </c>
      <c r="X171" s="230">
        <v>4.0000000000000003E-05</v>
      </c>
      <c r="Y171" s="230">
        <f>X171*K171</f>
        <v>0.0009144</v>
      </c>
      <c r="Z171" s="230">
        <v>0</v>
      </c>
      <c r="AA171" s="231">
        <f>Z171*K171</f>
        <v>0</v>
      </c>
      <c r="AR171" s="24" t="s">
        <v>161</v>
      </c>
      <c r="AT171" s="24" t="s">
        <v>157</v>
      </c>
      <c r="AU171" s="24" t="s">
        <v>107</v>
      </c>
      <c r="AY171" s="24" t="s">
        <v>156</v>
      </c>
      <c r="BE171" s="144">
        <f>IF(U171="základní",N171,0)</f>
        <v>0</v>
      </c>
      <c r="BF171" s="144">
        <f>IF(U171="snížená",N171,0)</f>
        <v>0</v>
      </c>
      <c r="BG171" s="144">
        <f>IF(U171="zákl. přenesená",N171,0)</f>
        <v>0</v>
      </c>
      <c r="BH171" s="144">
        <f>IF(U171="sníž. přenesená",N171,0)</f>
        <v>0</v>
      </c>
      <c r="BI171" s="144">
        <f>IF(U171="nulová",N171,0)</f>
        <v>0</v>
      </c>
      <c r="BJ171" s="24" t="s">
        <v>39</v>
      </c>
      <c r="BK171" s="144">
        <f>ROUND(L171*K171,1)</f>
        <v>0</v>
      </c>
      <c r="BL171" s="24" t="s">
        <v>161</v>
      </c>
      <c r="BM171" s="24" t="s">
        <v>212</v>
      </c>
    </row>
    <row r="172" s="11" customFormat="1" ht="16.5" customHeight="1">
      <c r="B172" s="242"/>
      <c r="C172" s="243"/>
      <c r="D172" s="243"/>
      <c r="E172" s="244" t="s">
        <v>22</v>
      </c>
      <c r="F172" s="245" t="s">
        <v>213</v>
      </c>
      <c r="G172" s="246"/>
      <c r="H172" s="246"/>
      <c r="I172" s="246"/>
      <c r="J172" s="243"/>
      <c r="K172" s="244" t="s">
        <v>22</v>
      </c>
      <c r="L172" s="243"/>
      <c r="M172" s="243"/>
      <c r="N172" s="243"/>
      <c r="O172" s="243"/>
      <c r="P172" s="243"/>
      <c r="Q172" s="243"/>
      <c r="R172" s="247"/>
      <c r="T172" s="248"/>
      <c r="U172" s="243"/>
      <c r="V172" s="243"/>
      <c r="W172" s="243"/>
      <c r="X172" s="243"/>
      <c r="Y172" s="243"/>
      <c r="Z172" s="243"/>
      <c r="AA172" s="249"/>
      <c r="AT172" s="250" t="s">
        <v>164</v>
      </c>
      <c r="AU172" s="250" t="s">
        <v>107</v>
      </c>
      <c r="AV172" s="11" t="s">
        <v>39</v>
      </c>
      <c r="AW172" s="11" t="s">
        <v>38</v>
      </c>
      <c r="AX172" s="11" t="s">
        <v>81</v>
      </c>
      <c r="AY172" s="250" t="s">
        <v>156</v>
      </c>
    </row>
    <row r="173" s="10" customFormat="1" ht="16.5" customHeight="1">
      <c r="B173" s="232"/>
      <c r="C173" s="233"/>
      <c r="D173" s="233"/>
      <c r="E173" s="234" t="s">
        <v>22</v>
      </c>
      <c r="F173" s="252" t="s">
        <v>214</v>
      </c>
      <c r="G173" s="233"/>
      <c r="H173" s="233"/>
      <c r="I173" s="233"/>
      <c r="J173" s="233"/>
      <c r="K173" s="237">
        <v>10.26</v>
      </c>
      <c r="L173" s="233"/>
      <c r="M173" s="233"/>
      <c r="N173" s="233"/>
      <c r="O173" s="233"/>
      <c r="P173" s="233"/>
      <c r="Q173" s="233"/>
      <c r="R173" s="238"/>
      <c r="T173" s="239"/>
      <c r="U173" s="233"/>
      <c r="V173" s="233"/>
      <c r="W173" s="233"/>
      <c r="X173" s="233"/>
      <c r="Y173" s="233"/>
      <c r="Z173" s="233"/>
      <c r="AA173" s="240"/>
      <c r="AT173" s="241" t="s">
        <v>164</v>
      </c>
      <c r="AU173" s="241" t="s">
        <v>107</v>
      </c>
      <c r="AV173" s="10" t="s">
        <v>107</v>
      </c>
      <c r="AW173" s="10" t="s">
        <v>38</v>
      </c>
      <c r="AX173" s="10" t="s">
        <v>81</v>
      </c>
      <c r="AY173" s="241" t="s">
        <v>156</v>
      </c>
    </row>
    <row r="174" s="11" customFormat="1" ht="16.5" customHeight="1">
      <c r="B174" s="242"/>
      <c r="C174" s="243"/>
      <c r="D174" s="243"/>
      <c r="E174" s="244" t="s">
        <v>22</v>
      </c>
      <c r="F174" s="251" t="s">
        <v>215</v>
      </c>
      <c r="G174" s="243"/>
      <c r="H174" s="243"/>
      <c r="I174" s="243"/>
      <c r="J174" s="243"/>
      <c r="K174" s="244" t="s">
        <v>22</v>
      </c>
      <c r="L174" s="243"/>
      <c r="M174" s="243"/>
      <c r="N174" s="243"/>
      <c r="O174" s="243"/>
      <c r="P174" s="243"/>
      <c r="Q174" s="243"/>
      <c r="R174" s="247"/>
      <c r="T174" s="248"/>
      <c r="U174" s="243"/>
      <c r="V174" s="243"/>
      <c r="W174" s="243"/>
      <c r="X174" s="243"/>
      <c r="Y174" s="243"/>
      <c r="Z174" s="243"/>
      <c r="AA174" s="249"/>
      <c r="AT174" s="250" t="s">
        <v>164</v>
      </c>
      <c r="AU174" s="250" t="s">
        <v>107</v>
      </c>
      <c r="AV174" s="11" t="s">
        <v>39</v>
      </c>
      <c r="AW174" s="11" t="s">
        <v>38</v>
      </c>
      <c r="AX174" s="11" t="s">
        <v>81</v>
      </c>
      <c r="AY174" s="250" t="s">
        <v>156</v>
      </c>
    </row>
    <row r="175" s="10" customFormat="1" ht="16.5" customHeight="1">
      <c r="B175" s="232"/>
      <c r="C175" s="233"/>
      <c r="D175" s="233"/>
      <c r="E175" s="234" t="s">
        <v>22</v>
      </c>
      <c r="F175" s="252" t="s">
        <v>216</v>
      </c>
      <c r="G175" s="233"/>
      <c r="H175" s="233"/>
      <c r="I175" s="233"/>
      <c r="J175" s="233"/>
      <c r="K175" s="237">
        <v>7.5599999999999996</v>
      </c>
      <c r="L175" s="233"/>
      <c r="M175" s="233"/>
      <c r="N175" s="233"/>
      <c r="O175" s="233"/>
      <c r="P175" s="233"/>
      <c r="Q175" s="233"/>
      <c r="R175" s="238"/>
      <c r="T175" s="239"/>
      <c r="U175" s="233"/>
      <c r="V175" s="233"/>
      <c r="W175" s="233"/>
      <c r="X175" s="233"/>
      <c r="Y175" s="233"/>
      <c r="Z175" s="233"/>
      <c r="AA175" s="240"/>
      <c r="AT175" s="241" t="s">
        <v>164</v>
      </c>
      <c r="AU175" s="241" t="s">
        <v>107</v>
      </c>
      <c r="AV175" s="10" t="s">
        <v>107</v>
      </c>
      <c r="AW175" s="10" t="s">
        <v>38</v>
      </c>
      <c r="AX175" s="10" t="s">
        <v>81</v>
      </c>
      <c r="AY175" s="241" t="s">
        <v>156</v>
      </c>
    </row>
    <row r="176" s="11" customFormat="1" ht="16.5" customHeight="1">
      <c r="B176" s="242"/>
      <c r="C176" s="243"/>
      <c r="D176" s="243"/>
      <c r="E176" s="244" t="s">
        <v>22</v>
      </c>
      <c r="F176" s="251" t="s">
        <v>217</v>
      </c>
      <c r="G176" s="243"/>
      <c r="H176" s="243"/>
      <c r="I176" s="243"/>
      <c r="J176" s="243"/>
      <c r="K176" s="244" t="s">
        <v>22</v>
      </c>
      <c r="L176" s="243"/>
      <c r="M176" s="243"/>
      <c r="N176" s="243"/>
      <c r="O176" s="243"/>
      <c r="P176" s="243"/>
      <c r="Q176" s="243"/>
      <c r="R176" s="247"/>
      <c r="T176" s="248"/>
      <c r="U176" s="243"/>
      <c r="V176" s="243"/>
      <c r="W176" s="243"/>
      <c r="X176" s="243"/>
      <c r="Y176" s="243"/>
      <c r="Z176" s="243"/>
      <c r="AA176" s="249"/>
      <c r="AT176" s="250" t="s">
        <v>164</v>
      </c>
      <c r="AU176" s="250" t="s">
        <v>107</v>
      </c>
      <c r="AV176" s="11" t="s">
        <v>39</v>
      </c>
      <c r="AW176" s="11" t="s">
        <v>38</v>
      </c>
      <c r="AX176" s="11" t="s">
        <v>81</v>
      </c>
      <c r="AY176" s="250" t="s">
        <v>156</v>
      </c>
    </row>
    <row r="177" s="10" customFormat="1" ht="16.5" customHeight="1">
      <c r="B177" s="232"/>
      <c r="C177" s="233"/>
      <c r="D177" s="233"/>
      <c r="E177" s="234" t="s">
        <v>22</v>
      </c>
      <c r="F177" s="252" t="s">
        <v>218</v>
      </c>
      <c r="G177" s="233"/>
      <c r="H177" s="233"/>
      <c r="I177" s="233"/>
      <c r="J177" s="233"/>
      <c r="K177" s="237">
        <v>5.04</v>
      </c>
      <c r="L177" s="233"/>
      <c r="M177" s="233"/>
      <c r="N177" s="233"/>
      <c r="O177" s="233"/>
      <c r="P177" s="233"/>
      <c r="Q177" s="233"/>
      <c r="R177" s="238"/>
      <c r="T177" s="239"/>
      <c r="U177" s="233"/>
      <c r="V177" s="233"/>
      <c r="W177" s="233"/>
      <c r="X177" s="233"/>
      <c r="Y177" s="233"/>
      <c r="Z177" s="233"/>
      <c r="AA177" s="240"/>
      <c r="AT177" s="241" t="s">
        <v>164</v>
      </c>
      <c r="AU177" s="241" t="s">
        <v>107</v>
      </c>
      <c r="AV177" s="10" t="s">
        <v>107</v>
      </c>
      <c r="AW177" s="10" t="s">
        <v>38</v>
      </c>
      <c r="AX177" s="10" t="s">
        <v>81</v>
      </c>
      <c r="AY177" s="241" t="s">
        <v>156</v>
      </c>
    </row>
    <row r="178" s="12" customFormat="1" ht="16.5" customHeight="1">
      <c r="B178" s="253"/>
      <c r="C178" s="254"/>
      <c r="D178" s="254"/>
      <c r="E178" s="255" t="s">
        <v>22</v>
      </c>
      <c r="F178" s="256" t="s">
        <v>176</v>
      </c>
      <c r="G178" s="254"/>
      <c r="H178" s="254"/>
      <c r="I178" s="254"/>
      <c r="J178" s="254"/>
      <c r="K178" s="257">
        <v>22.859999999999999</v>
      </c>
      <c r="L178" s="254"/>
      <c r="M178" s="254"/>
      <c r="N178" s="254"/>
      <c r="O178" s="254"/>
      <c r="P178" s="254"/>
      <c r="Q178" s="254"/>
      <c r="R178" s="258"/>
      <c r="T178" s="259"/>
      <c r="U178" s="254"/>
      <c r="V178" s="254"/>
      <c r="W178" s="254"/>
      <c r="X178" s="254"/>
      <c r="Y178" s="254"/>
      <c r="Z178" s="254"/>
      <c r="AA178" s="260"/>
      <c r="AT178" s="261" t="s">
        <v>164</v>
      </c>
      <c r="AU178" s="261" t="s">
        <v>107</v>
      </c>
      <c r="AV178" s="12" t="s">
        <v>161</v>
      </c>
      <c r="AW178" s="12" t="s">
        <v>38</v>
      </c>
      <c r="AX178" s="12" t="s">
        <v>39</v>
      </c>
      <c r="AY178" s="261" t="s">
        <v>156</v>
      </c>
    </row>
    <row r="179" s="1" customFormat="1" ht="25.5" customHeight="1">
      <c r="B179" s="48"/>
      <c r="C179" s="221" t="s">
        <v>219</v>
      </c>
      <c r="D179" s="221" t="s">
        <v>157</v>
      </c>
      <c r="E179" s="222" t="s">
        <v>220</v>
      </c>
      <c r="F179" s="223" t="s">
        <v>221</v>
      </c>
      <c r="G179" s="223"/>
      <c r="H179" s="223"/>
      <c r="I179" s="223"/>
      <c r="J179" s="224" t="s">
        <v>160</v>
      </c>
      <c r="K179" s="225">
        <v>388.358</v>
      </c>
      <c r="L179" s="226">
        <v>0</v>
      </c>
      <c r="M179" s="227"/>
      <c r="N179" s="228">
        <f>ROUND(L179*K179,1)</f>
        <v>0</v>
      </c>
      <c r="O179" s="228"/>
      <c r="P179" s="228"/>
      <c r="Q179" s="228"/>
      <c r="R179" s="50"/>
      <c r="T179" s="229" t="s">
        <v>22</v>
      </c>
      <c r="U179" s="58" t="s">
        <v>46</v>
      </c>
      <c r="V179" s="49"/>
      <c r="W179" s="230">
        <f>V179*K179</f>
        <v>0</v>
      </c>
      <c r="X179" s="230">
        <v>0</v>
      </c>
      <c r="Y179" s="230">
        <f>X179*K179</f>
        <v>0</v>
      </c>
      <c r="Z179" s="230">
        <v>0</v>
      </c>
      <c r="AA179" s="231">
        <f>Z179*K179</f>
        <v>0</v>
      </c>
      <c r="AR179" s="24" t="s">
        <v>161</v>
      </c>
      <c r="AT179" s="24" t="s">
        <v>157</v>
      </c>
      <c r="AU179" s="24" t="s">
        <v>107</v>
      </c>
      <c r="AY179" s="24" t="s">
        <v>156</v>
      </c>
      <c r="BE179" s="144">
        <f>IF(U179="základní",N179,0)</f>
        <v>0</v>
      </c>
      <c r="BF179" s="144">
        <f>IF(U179="snížená",N179,0)</f>
        <v>0</v>
      </c>
      <c r="BG179" s="144">
        <f>IF(U179="zákl. přenesená",N179,0)</f>
        <v>0</v>
      </c>
      <c r="BH179" s="144">
        <f>IF(U179="sníž. přenesená",N179,0)</f>
        <v>0</v>
      </c>
      <c r="BI179" s="144">
        <f>IF(U179="nulová",N179,0)</f>
        <v>0</v>
      </c>
      <c r="BJ179" s="24" t="s">
        <v>39</v>
      </c>
      <c r="BK179" s="144">
        <f>ROUND(L179*K179,1)</f>
        <v>0</v>
      </c>
      <c r="BL179" s="24" t="s">
        <v>161</v>
      </c>
      <c r="BM179" s="24" t="s">
        <v>222</v>
      </c>
    </row>
    <row r="180" s="11" customFormat="1" ht="16.5" customHeight="1">
      <c r="B180" s="242"/>
      <c r="C180" s="243"/>
      <c r="D180" s="243"/>
      <c r="E180" s="244" t="s">
        <v>22</v>
      </c>
      <c r="F180" s="245" t="s">
        <v>223</v>
      </c>
      <c r="G180" s="246"/>
      <c r="H180" s="246"/>
      <c r="I180" s="246"/>
      <c r="J180" s="243"/>
      <c r="K180" s="244" t="s">
        <v>22</v>
      </c>
      <c r="L180" s="243"/>
      <c r="M180" s="243"/>
      <c r="N180" s="243"/>
      <c r="O180" s="243"/>
      <c r="P180" s="243"/>
      <c r="Q180" s="243"/>
      <c r="R180" s="247"/>
      <c r="T180" s="248"/>
      <c r="U180" s="243"/>
      <c r="V180" s="243"/>
      <c r="W180" s="243"/>
      <c r="X180" s="243"/>
      <c r="Y180" s="243"/>
      <c r="Z180" s="243"/>
      <c r="AA180" s="249"/>
      <c r="AT180" s="250" t="s">
        <v>164</v>
      </c>
      <c r="AU180" s="250" t="s">
        <v>107</v>
      </c>
      <c r="AV180" s="11" t="s">
        <v>39</v>
      </c>
      <c r="AW180" s="11" t="s">
        <v>38</v>
      </c>
      <c r="AX180" s="11" t="s">
        <v>81</v>
      </c>
      <c r="AY180" s="250" t="s">
        <v>156</v>
      </c>
    </row>
    <row r="181" s="10" customFormat="1" ht="16.5" customHeight="1">
      <c r="B181" s="232"/>
      <c r="C181" s="233"/>
      <c r="D181" s="233"/>
      <c r="E181" s="234" t="s">
        <v>22</v>
      </c>
      <c r="F181" s="252" t="s">
        <v>224</v>
      </c>
      <c r="G181" s="233"/>
      <c r="H181" s="233"/>
      <c r="I181" s="233"/>
      <c r="J181" s="233"/>
      <c r="K181" s="237">
        <v>47.299999999999997</v>
      </c>
      <c r="L181" s="233"/>
      <c r="M181" s="233"/>
      <c r="N181" s="233"/>
      <c r="O181" s="233"/>
      <c r="P181" s="233"/>
      <c r="Q181" s="233"/>
      <c r="R181" s="238"/>
      <c r="T181" s="239"/>
      <c r="U181" s="233"/>
      <c r="V181" s="233"/>
      <c r="W181" s="233"/>
      <c r="X181" s="233"/>
      <c r="Y181" s="233"/>
      <c r="Z181" s="233"/>
      <c r="AA181" s="240"/>
      <c r="AT181" s="241" t="s">
        <v>164</v>
      </c>
      <c r="AU181" s="241" t="s">
        <v>107</v>
      </c>
      <c r="AV181" s="10" t="s">
        <v>107</v>
      </c>
      <c r="AW181" s="10" t="s">
        <v>38</v>
      </c>
      <c r="AX181" s="10" t="s">
        <v>81</v>
      </c>
      <c r="AY181" s="241" t="s">
        <v>156</v>
      </c>
    </row>
    <row r="182" s="10" customFormat="1" ht="16.5" customHeight="1">
      <c r="B182" s="232"/>
      <c r="C182" s="233"/>
      <c r="D182" s="233"/>
      <c r="E182" s="234" t="s">
        <v>22</v>
      </c>
      <c r="F182" s="252" t="s">
        <v>225</v>
      </c>
      <c r="G182" s="233"/>
      <c r="H182" s="233"/>
      <c r="I182" s="233"/>
      <c r="J182" s="233"/>
      <c r="K182" s="237">
        <v>66.375</v>
      </c>
      <c r="L182" s="233"/>
      <c r="M182" s="233"/>
      <c r="N182" s="233"/>
      <c r="O182" s="233"/>
      <c r="P182" s="233"/>
      <c r="Q182" s="233"/>
      <c r="R182" s="238"/>
      <c r="T182" s="239"/>
      <c r="U182" s="233"/>
      <c r="V182" s="233"/>
      <c r="W182" s="233"/>
      <c r="X182" s="233"/>
      <c r="Y182" s="233"/>
      <c r="Z182" s="233"/>
      <c r="AA182" s="240"/>
      <c r="AT182" s="241" t="s">
        <v>164</v>
      </c>
      <c r="AU182" s="241" t="s">
        <v>107</v>
      </c>
      <c r="AV182" s="10" t="s">
        <v>107</v>
      </c>
      <c r="AW182" s="10" t="s">
        <v>38</v>
      </c>
      <c r="AX182" s="10" t="s">
        <v>81</v>
      </c>
      <c r="AY182" s="241" t="s">
        <v>156</v>
      </c>
    </row>
    <row r="183" s="10" customFormat="1" ht="16.5" customHeight="1">
      <c r="B183" s="232"/>
      <c r="C183" s="233"/>
      <c r="D183" s="233"/>
      <c r="E183" s="234" t="s">
        <v>22</v>
      </c>
      <c r="F183" s="252" t="s">
        <v>226</v>
      </c>
      <c r="G183" s="233"/>
      <c r="H183" s="233"/>
      <c r="I183" s="233"/>
      <c r="J183" s="233"/>
      <c r="K183" s="237">
        <v>154.23500000000001</v>
      </c>
      <c r="L183" s="233"/>
      <c r="M183" s="233"/>
      <c r="N183" s="233"/>
      <c r="O183" s="233"/>
      <c r="P183" s="233"/>
      <c r="Q183" s="233"/>
      <c r="R183" s="238"/>
      <c r="T183" s="239"/>
      <c r="U183" s="233"/>
      <c r="V183" s="233"/>
      <c r="W183" s="233"/>
      <c r="X183" s="233"/>
      <c r="Y183" s="233"/>
      <c r="Z183" s="233"/>
      <c r="AA183" s="240"/>
      <c r="AT183" s="241" t="s">
        <v>164</v>
      </c>
      <c r="AU183" s="241" t="s">
        <v>107</v>
      </c>
      <c r="AV183" s="10" t="s">
        <v>107</v>
      </c>
      <c r="AW183" s="10" t="s">
        <v>38</v>
      </c>
      <c r="AX183" s="10" t="s">
        <v>81</v>
      </c>
      <c r="AY183" s="241" t="s">
        <v>156</v>
      </c>
    </row>
    <row r="184" s="10" customFormat="1" ht="16.5" customHeight="1">
      <c r="B184" s="232"/>
      <c r="C184" s="233"/>
      <c r="D184" s="233"/>
      <c r="E184" s="234" t="s">
        <v>22</v>
      </c>
      <c r="F184" s="252" t="s">
        <v>227</v>
      </c>
      <c r="G184" s="233"/>
      <c r="H184" s="233"/>
      <c r="I184" s="233"/>
      <c r="J184" s="233"/>
      <c r="K184" s="237">
        <v>76.260000000000005</v>
      </c>
      <c r="L184" s="233"/>
      <c r="M184" s="233"/>
      <c r="N184" s="233"/>
      <c r="O184" s="233"/>
      <c r="P184" s="233"/>
      <c r="Q184" s="233"/>
      <c r="R184" s="238"/>
      <c r="T184" s="239"/>
      <c r="U184" s="233"/>
      <c r="V184" s="233"/>
      <c r="W184" s="233"/>
      <c r="X184" s="233"/>
      <c r="Y184" s="233"/>
      <c r="Z184" s="233"/>
      <c r="AA184" s="240"/>
      <c r="AT184" s="241" t="s">
        <v>164</v>
      </c>
      <c r="AU184" s="241" t="s">
        <v>107</v>
      </c>
      <c r="AV184" s="10" t="s">
        <v>107</v>
      </c>
      <c r="AW184" s="10" t="s">
        <v>38</v>
      </c>
      <c r="AX184" s="10" t="s">
        <v>81</v>
      </c>
      <c r="AY184" s="241" t="s">
        <v>156</v>
      </c>
    </row>
    <row r="185" s="10" customFormat="1" ht="16.5" customHeight="1">
      <c r="B185" s="232"/>
      <c r="C185" s="233"/>
      <c r="D185" s="233"/>
      <c r="E185" s="234" t="s">
        <v>22</v>
      </c>
      <c r="F185" s="252" t="s">
        <v>228</v>
      </c>
      <c r="G185" s="233"/>
      <c r="H185" s="233"/>
      <c r="I185" s="233"/>
      <c r="J185" s="233"/>
      <c r="K185" s="237">
        <v>44.188000000000002</v>
      </c>
      <c r="L185" s="233"/>
      <c r="M185" s="233"/>
      <c r="N185" s="233"/>
      <c r="O185" s="233"/>
      <c r="P185" s="233"/>
      <c r="Q185" s="233"/>
      <c r="R185" s="238"/>
      <c r="T185" s="239"/>
      <c r="U185" s="233"/>
      <c r="V185" s="233"/>
      <c r="W185" s="233"/>
      <c r="X185" s="233"/>
      <c r="Y185" s="233"/>
      <c r="Z185" s="233"/>
      <c r="AA185" s="240"/>
      <c r="AT185" s="241" t="s">
        <v>164</v>
      </c>
      <c r="AU185" s="241" t="s">
        <v>107</v>
      </c>
      <c r="AV185" s="10" t="s">
        <v>107</v>
      </c>
      <c r="AW185" s="10" t="s">
        <v>38</v>
      </c>
      <c r="AX185" s="10" t="s">
        <v>81</v>
      </c>
      <c r="AY185" s="241" t="s">
        <v>156</v>
      </c>
    </row>
    <row r="186" s="12" customFormat="1" ht="16.5" customHeight="1">
      <c r="B186" s="253"/>
      <c r="C186" s="254"/>
      <c r="D186" s="254"/>
      <c r="E186" s="255" t="s">
        <v>22</v>
      </c>
      <c r="F186" s="256" t="s">
        <v>176</v>
      </c>
      <c r="G186" s="254"/>
      <c r="H186" s="254"/>
      <c r="I186" s="254"/>
      <c r="J186" s="254"/>
      <c r="K186" s="257">
        <v>388.358</v>
      </c>
      <c r="L186" s="254"/>
      <c r="M186" s="254"/>
      <c r="N186" s="254"/>
      <c r="O186" s="254"/>
      <c r="P186" s="254"/>
      <c r="Q186" s="254"/>
      <c r="R186" s="258"/>
      <c r="T186" s="259"/>
      <c r="U186" s="254"/>
      <c r="V186" s="254"/>
      <c r="W186" s="254"/>
      <c r="X186" s="254"/>
      <c r="Y186" s="254"/>
      <c r="Z186" s="254"/>
      <c r="AA186" s="260"/>
      <c r="AT186" s="261" t="s">
        <v>164</v>
      </c>
      <c r="AU186" s="261" t="s">
        <v>107</v>
      </c>
      <c r="AV186" s="12" t="s">
        <v>161</v>
      </c>
      <c r="AW186" s="12" t="s">
        <v>38</v>
      </c>
      <c r="AX186" s="12" t="s">
        <v>39</v>
      </c>
      <c r="AY186" s="261" t="s">
        <v>156</v>
      </c>
    </row>
    <row r="187" s="1" customFormat="1" ht="25.5" customHeight="1">
      <c r="B187" s="48"/>
      <c r="C187" s="221" t="s">
        <v>181</v>
      </c>
      <c r="D187" s="221" t="s">
        <v>157</v>
      </c>
      <c r="E187" s="222" t="s">
        <v>229</v>
      </c>
      <c r="F187" s="223" t="s">
        <v>230</v>
      </c>
      <c r="G187" s="223"/>
      <c r="H187" s="223"/>
      <c r="I187" s="223"/>
      <c r="J187" s="224" t="s">
        <v>160</v>
      </c>
      <c r="K187" s="225">
        <v>5.3799999999999999</v>
      </c>
      <c r="L187" s="226">
        <v>0</v>
      </c>
      <c r="M187" s="227"/>
      <c r="N187" s="228">
        <f>ROUND(L187*K187,1)</f>
        <v>0</v>
      </c>
      <c r="O187" s="228"/>
      <c r="P187" s="228"/>
      <c r="Q187" s="228"/>
      <c r="R187" s="50"/>
      <c r="T187" s="229" t="s">
        <v>22</v>
      </c>
      <c r="U187" s="58" t="s">
        <v>46</v>
      </c>
      <c r="V187" s="49"/>
      <c r="W187" s="230">
        <f>V187*K187</f>
        <v>0</v>
      </c>
      <c r="X187" s="230">
        <v>0</v>
      </c>
      <c r="Y187" s="230">
        <f>X187*K187</f>
        <v>0</v>
      </c>
      <c r="Z187" s="230">
        <v>0.082000000000000003</v>
      </c>
      <c r="AA187" s="231">
        <f>Z187*K187</f>
        <v>0.44116</v>
      </c>
      <c r="AR187" s="24" t="s">
        <v>161</v>
      </c>
      <c r="AT187" s="24" t="s">
        <v>157</v>
      </c>
      <c r="AU187" s="24" t="s">
        <v>107</v>
      </c>
      <c r="AY187" s="24" t="s">
        <v>156</v>
      </c>
      <c r="BE187" s="144">
        <f>IF(U187="základní",N187,0)</f>
        <v>0</v>
      </c>
      <c r="BF187" s="144">
        <f>IF(U187="snížená",N187,0)</f>
        <v>0</v>
      </c>
      <c r="BG187" s="144">
        <f>IF(U187="zákl. přenesená",N187,0)</f>
        <v>0</v>
      </c>
      <c r="BH187" s="144">
        <f>IF(U187="sníž. přenesená",N187,0)</f>
        <v>0</v>
      </c>
      <c r="BI187" s="144">
        <f>IF(U187="nulová",N187,0)</f>
        <v>0</v>
      </c>
      <c r="BJ187" s="24" t="s">
        <v>39</v>
      </c>
      <c r="BK187" s="144">
        <f>ROUND(L187*K187,1)</f>
        <v>0</v>
      </c>
      <c r="BL187" s="24" t="s">
        <v>161</v>
      </c>
      <c r="BM187" s="24" t="s">
        <v>231</v>
      </c>
    </row>
    <row r="188" s="11" customFormat="1" ht="16.5" customHeight="1">
      <c r="B188" s="242"/>
      <c r="C188" s="243"/>
      <c r="D188" s="243"/>
      <c r="E188" s="244" t="s">
        <v>22</v>
      </c>
      <c r="F188" s="245" t="s">
        <v>232</v>
      </c>
      <c r="G188" s="246"/>
      <c r="H188" s="246"/>
      <c r="I188" s="246"/>
      <c r="J188" s="243"/>
      <c r="K188" s="244" t="s">
        <v>22</v>
      </c>
      <c r="L188" s="243"/>
      <c r="M188" s="243"/>
      <c r="N188" s="243"/>
      <c r="O188" s="243"/>
      <c r="P188" s="243"/>
      <c r="Q188" s="243"/>
      <c r="R188" s="247"/>
      <c r="T188" s="248"/>
      <c r="U188" s="243"/>
      <c r="V188" s="243"/>
      <c r="W188" s="243"/>
      <c r="X188" s="243"/>
      <c r="Y188" s="243"/>
      <c r="Z188" s="243"/>
      <c r="AA188" s="249"/>
      <c r="AT188" s="250" t="s">
        <v>164</v>
      </c>
      <c r="AU188" s="250" t="s">
        <v>107</v>
      </c>
      <c r="AV188" s="11" t="s">
        <v>39</v>
      </c>
      <c r="AW188" s="11" t="s">
        <v>38</v>
      </c>
      <c r="AX188" s="11" t="s">
        <v>81</v>
      </c>
      <c r="AY188" s="250" t="s">
        <v>156</v>
      </c>
    </row>
    <row r="189" s="10" customFormat="1" ht="16.5" customHeight="1">
      <c r="B189" s="232"/>
      <c r="C189" s="233"/>
      <c r="D189" s="233"/>
      <c r="E189" s="234" t="s">
        <v>22</v>
      </c>
      <c r="F189" s="252" t="s">
        <v>233</v>
      </c>
      <c r="G189" s="233"/>
      <c r="H189" s="233"/>
      <c r="I189" s="233"/>
      <c r="J189" s="233"/>
      <c r="K189" s="237">
        <v>3.2999999999999998</v>
      </c>
      <c r="L189" s="233"/>
      <c r="M189" s="233"/>
      <c r="N189" s="233"/>
      <c r="O189" s="233"/>
      <c r="P189" s="233"/>
      <c r="Q189" s="233"/>
      <c r="R189" s="238"/>
      <c r="T189" s="239"/>
      <c r="U189" s="233"/>
      <c r="V189" s="233"/>
      <c r="W189" s="233"/>
      <c r="X189" s="233"/>
      <c r="Y189" s="233"/>
      <c r="Z189" s="233"/>
      <c r="AA189" s="240"/>
      <c r="AT189" s="241" t="s">
        <v>164</v>
      </c>
      <c r="AU189" s="241" t="s">
        <v>107</v>
      </c>
      <c r="AV189" s="10" t="s">
        <v>107</v>
      </c>
      <c r="AW189" s="10" t="s">
        <v>38</v>
      </c>
      <c r="AX189" s="10" t="s">
        <v>81</v>
      </c>
      <c r="AY189" s="241" t="s">
        <v>156</v>
      </c>
    </row>
    <row r="190" s="11" customFormat="1" ht="16.5" customHeight="1">
      <c r="B190" s="242"/>
      <c r="C190" s="243"/>
      <c r="D190" s="243"/>
      <c r="E190" s="244" t="s">
        <v>22</v>
      </c>
      <c r="F190" s="251" t="s">
        <v>234</v>
      </c>
      <c r="G190" s="243"/>
      <c r="H190" s="243"/>
      <c r="I190" s="243"/>
      <c r="J190" s="243"/>
      <c r="K190" s="244" t="s">
        <v>22</v>
      </c>
      <c r="L190" s="243"/>
      <c r="M190" s="243"/>
      <c r="N190" s="243"/>
      <c r="O190" s="243"/>
      <c r="P190" s="243"/>
      <c r="Q190" s="243"/>
      <c r="R190" s="247"/>
      <c r="T190" s="248"/>
      <c r="U190" s="243"/>
      <c r="V190" s="243"/>
      <c r="W190" s="243"/>
      <c r="X190" s="243"/>
      <c r="Y190" s="243"/>
      <c r="Z190" s="243"/>
      <c r="AA190" s="249"/>
      <c r="AT190" s="250" t="s">
        <v>164</v>
      </c>
      <c r="AU190" s="250" t="s">
        <v>107</v>
      </c>
      <c r="AV190" s="11" t="s">
        <v>39</v>
      </c>
      <c r="AW190" s="11" t="s">
        <v>38</v>
      </c>
      <c r="AX190" s="11" t="s">
        <v>81</v>
      </c>
      <c r="AY190" s="250" t="s">
        <v>156</v>
      </c>
    </row>
    <row r="191" s="10" customFormat="1" ht="16.5" customHeight="1">
      <c r="B191" s="232"/>
      <c r="C191" s="233"/>
      <c r="D191" s="233"/>
      <c r="E191" s="234" t="s">
        <v>22</v>
      </c>
      <c r="F191" s="252" t="s">
        <v>235</v>
      </c>
      <c r="G191" s="233"/>
      <c r="H191" s="233"/>
      <c r="I191" s="233"/>
      <c r="J191" s="233"/>
      <c r="K191" s="237">
        <v>0.88</v>
      </c>
      <c r="L191" s="233"/>
      <c r="M191" s="233"/>
      <c r="N191" s="233"/>
      <c r="O191" s="233"/>
      <c r="P191" s="233"/>
      <c r="Q191" s="233"/>
      <c r="R191" s="238"/>
      <c r="T191" s="239"/>
      <c r="U191" s="233"/>
      <c r="V191" s="233"/>
      <c r="W191" s="233"/>
      <c r="X191" s="233"/>
      <c r="Y191" s="233"/>
      <c r="Z191" s="233"/>
      <c r="AA191" s="240"/>
      <c r="AT191" s="241" t="s">
        <v>164</v>
      </c>
      <c r="AU191" s="241" t="s">
        <v>107</v>
      </c>
      <c r="AV191" s="10" t="s">
        <v>107</v>
      </c>
      <c r="AW191" s="10" t="s">
        <v>38</v>
      </c>
      <c r="AX191" s="10" t="s">
        <v>81</v>
      </c>
      <c r="AY191" s="241" t="s">
        <v>156</v>
      </c>
    </row>
    <row r="192" s="11" customFormat="1" ht="16.5" customHeight="1">
      <c r="B192" s="242"/>
      <c r="C192" s="243"/>
      <c r="D192" s="243"/>
      <c r="E192" s="244" t="s">
        <v>22</v>
      </c>
      <c r="F192" s="251" t="s">
        <v>236</v>
      </c>
      <c r="G192" s="243"/>
      <c r="H192" s="243"/>
      <c r="I192" s="243"/>
      <c r="J192" s="243"/>
      <c r="K192" s="244" t="s">
        <v>22</v>
      </c>
      <c r="L192" s="243"/>
      <c r="M192" s="243"/>
      <c r="N192" s="243"/>
      <c r="O192" s="243"/>
      <c r="P192" s="243"/>
      <c r="Q192" s="243"/>
      <c r="R192" s="247"/>
      <c r="T192" s="248"/>
      <c r="U192" s="243"/>
      <c r="V192" s="243"/>
      <c r="W192" s="243"/>
      <c r="X192" s="243"/>
      <c r="Y192" s="243"/>
      <c r="Z192" s="243"/>
      <c r="AA192" s="249"/>
      <c r="AT192" s="250" t="s">
        <v>164</v>
      </c>
      <c r="AU192" s="250" t="s">
        <v>107</v>
      </c>
      <c r="AV192" s="11" t="s">
        <v>39</v>
      </c>
      <c r="AW192" s="11" t="s">
        <v>38</v>
      </c>
      <c r="AX192" s="11" t="s">
        <v>81</v>
      </c>
      <c r="AY192" s="250" t="s">
        <v>156</v>
      </c>
    </row>
    <row r="193" s="10" customFormat="1" ht="16.5" customHeight="1">
      <c r="B193" s="232"/>
      <c r="C193" s="233"/>
      <c r="D193" s="233"/>
      <c r="E193" s="234" t="s">
        <v>22</v>
      </c>
      <c r="F193" s="252" t="s">
        <v>237</v>
      </c>
      <c r="G193" s="233"/>
      <c r="H193" s="233"/>
      <c r="I193" s="233"/>
      <c r="J193" s="233"/>
      <c r="K193" s="237">
        <v>1.2</v>
      </c>
      <c r="L193" s="233"/>
      <c r="M193" s="233"/>
      <c r="N193" s="233"/>
      <c r="O193" s="233"/>
      <c r="P193" s="233"/>
      <c r="Q193" s="233"/>
      <c r="R193" s="238"/>
      <c r="T193" s="239"/>
      <c r="U193" s="233"/>
      <c r="V193" s="233"/>
      <c r="W193" s="233"/>
      <c r="X193" s="233"/>
      <c r="Y193" s="233"/>
      <c r="Z193" s="233"/>
      <c r="AA193" s="240"/>
      <c r="AT193" s="241" t="s">
        <v>164</v>
      </c>
      <c r="AU193" s="241" t="s">
        <v>107</v>
      </c>
      <c r="AV193" s="10" t="s">
        <v>107</v>
      </c>
      <c r="AW193" s="10" t="s">
        <v>38</v>
      </c>
      <c r="AX193" s="10" t="s">
        <v>81</v>
      </c>
      <c r="AY193" s="241" t="s">
        <v>156</v>
      </c>
    </row>
    <row r="194" s="12" customFormat="1" ht="16.5" customHeight="1">
      <c r="B194" s="253"/>
      <c r="C194" s="254"/>
      <c r="D194" s="254"/>
      <c r="E194" s="255" t="s">
        <v>22</v>
      </c>
      <c r="F194" s="256" t="s">
        <v>176</v>
      </c>
      <c r="G194" s="254"/>
      <c r="H194" s="254"/>
      <c r="I194" s="254"/>
      <c r="J194" s="254"/>
      <c r="K194" s="257">
        <v>5.3799999999999999</v>
      </c>
      <c r="L194" s="254"/>
      <c r="M194" s="254"/>
      <c r="N194" s="254"/>
      <c r="O194" s="254"/>
      <c r="P194" s="254"/>
      <c r="Q194" s="254"/>
      <c r="R194" s="258"/>
      <c r="T194" s="259"/>
      <c r="U194" s="254"/>
      <c r="V194" s="254"/>
      <c r="W194" s="254"/>
      <c r="X194" s="254"/>
      <c r="Y194" s="254"/>
      <c r="Z194" s="254"/>
      <c r="AA194" s="260"/>
      <c r="AT194" s="261" t="s">
        <v>164</v>
      </c>
      <c r="AU194" s="261" t="s">
        <v>107</v>
      </c>
      <c r="AV194" s="12" t="s">
        <v>161</v>
      </c>
      <c r="AW194" s="12" t="s">
        <v>38</v>
      </c>
      <c r="AX194" s="12" t="s">
        <v>39</v>
      </c>
      <c r="AY194" s="261" t="s">
        <v>156</v>
      </c>
    </row>
    <row r="195" s="1" customFormat="1" ht="25.5" customHeight="1">
      <c r="B195" s="48"/>
      <c r="C195" s="221" t="s">
        <v>238</v>
      </c>
      <c r="D195" s="221" t="s">
        <v>157</v>
      </c>
      <c r="E195" s="222" t="s">
        <v>239</v>
      </c>
      <c r="F195" s="223" t="s">
        <v>240</v>
      </c>
      <c r="G195" s="223"/>
      <c r="H195" s="223"/>
      <c r="I195" s="223"/>
      <c r="J195" s="224" t="s">
        <v>160</v>
      </c>
      <c r="K195" s="225">
        <v>3.6779999999999999</v>
      </c>
      <c r="L195" s="226">
        <v>0</v>
      </c>
      <c r="M195" s="227"/>
      <c r="N195" s="228">
        <f>ROUND(L195*K195,1)</f>
        <v>0</v>
      </c>
      <c r="O195" s="228"/>
      <c r="P195" s="228"/>
      <c r="Q195" s="228"/>
      <c r="R195" s="50"/>
      <c r="T195" s="229" t="s">
        <v>22</v>
      </c>
      <c r="U195" s="58" t="s">
        <v>46</v>
      </c>
      <c r="V195" s="49"/>
      <c r="W195" s="230">
        <f>V195*K195</f>
        <v>0</v>
      </c>
      <c r="X195" s="230">
        <v>0</v>
      </c>
      <c r="Y195" s="230">
        <f>X195*K195</f>
        <v>0</v>
      </c>
      <c r="Z195" s="230">
        <v>0.074999999999999997</v>
      </c>
      <c r="AA195" s="231">
        <f>Z195*K195</f>
        <v>0.27584999999999998</v>
      </c>
      <c r="AR195" s="24" t="s">
        <v>161</v>
      </c>
      <c r="AT195" s="24" t="s">
        <v>157</v>
      </c>
      <c r="AU195" s="24" t="s">
        <v>107</v>
      </c>
      <c r="AY195" s="24" t="s">
        <v>156</v>
      </c>
      <c r="BE195" s="144">
        <f>IF(U195="základní",N195,0)</f>
        <v>0</v>
      </c>
      <c r="BF195" s="144">
        <f>IF(U195="snížená",N195,0)</f>
        <v>0</v>
      </c>
      <c r="BG195" s="144">
        <f>IF(U195="zákl. přenesená",N195,0)</f>
        <v>0</v>
      </c>
      <c r="BH195" s="144">
        <f>IF(U195="sníž. přenesená",N195,0)</f>
        <v>0</v>
      </c>
      <c r="BI195" s="144">
        <f>IF(U195="nulová",N195,0)</f>
        <v>0</v>
      </c>
      <c r="BJ195" s="24" t="s">
        <v>39</v>
      </c>
      <c r="BK195" s="144">
        <f>ROUND(L195*K195,1)</f>
        <v>0</v>
      </c>
      <c r="BL195" s="24" t="s">
        <v>161</v>
      </c>
      <c r="BM195" s="24" t="s">
        <v>241</v>
      </c>
    </row>
    <row r="196" s="11" customFormat="1" ht="16.5" customHeight="1">
      <c r="B196" s="242"/>
      <c r="C196" s="243"/>
      <c r="D196" s="243"/>
      <c r="E196" s="244" t="s">
        <v>22</v>
      </c>
      <c r="F196" s="245" t="s">
        <v>242</v>
      </c>
      <c r="G196" s="246"/>
      <c r="H196" s="246"/>
      <c r="I196" s="246"/>
      <c r="J196" s="243"/>
      <c r="K196" s="244" t="s">
        <v>22</v>
      </c>
      <c r="L196" s="243"/>
      <c r="M196" s="243"/>
      <c r="N196" s="243"/>
      <c r="O196" s="243"/>
      <c r="P196" s="243"/>
      <c r="Q196" s="243"/>
      <c r="R196" s="247"/>
      <c r="T196" s="248"/>
      <c r="U196" s="243"/>
      <c r="V196" s="243"/>
      <c r="W196" s="243"/>
      <c r="X196" s="243"/>
      <c r="Y196" s="243"/>
      <c r="Z196" s="243"/>
      <c r="AA196" s="249"/>
      <c r="AT196" s="250" t="s">
        <v>164</v>
      </c>
      <c r="AU196" s="250" t="s">
        <v>107</v>
      </c>
      <c r="AV196" s="11" t="s">
        <v>39</v>
      </c>
      <c r="AW196" s="11" t="s">
        <v>38</v>
      </c>
      <c r="AX196" s="11" t="s">
        <v>81</v>
      </c>
      <c r="AY196" s="250" t="s">
        <v>156</v>
      </c>
    </row>
    <row r="197" s="10" customFormat="1" ht="16.5" customHeight="1">
      <c r="B197" s="232"/>
      <c r="C197" s="233"/>
      <c r="D197" s="233"/>
      <c r="E197" s="234" t="s">
        <v>22</v>
      </c>
      <c r="F197" s="252" t="s">
        <v>243</v>
      </c>
      <c r="G197" s="233"/>
      <c r="H197" s="233"/>
      <c r="I197" s="233"/>
      <c r="J197" s="233"/>
      <c r="K197" s="237">
        <v>2.8620000000000001</v>
      </c>
      <c r="L197" s="233"/>
      <c r="M197" s="233"/>
      <c r="N197" s="233"/>
      <c r="O197" s="233"/>
      <c r="P197" s="233"/>
      <c r="Q197" s="233"/>
      <c r="R197" s="238"/>
      <c r="T197" s="239"/>
      <c r="U197" s="233"/>
      <c r="V197" s="233"/>
      <c r="W197" s="233"/>
      <c r="X197" s="233"/>
      <c r="Y197" s="233"/>
      <c r="Z197" s="233"/>
      <c r="AA197" s="240"/>
      <c r="AT197" s="241" t="s">
        <v>164</v>
      </c>
      <c r="AU197" s="241" t="s">
        <v>107</v>
      </c>
      <c r="AV197" s="10" t="s">
        <v>107</v>
      </c>
      <c r="AW197" s="10" t="s">
        <v>38</v>
      </c>
      <c r="AX197" s="10" t="s">
        <v>81</v>
      </c>
      <c r="AY197" s="241" t="s">
        <v>156</v>
      </c>
    </row>
    <row r="198" s="11" customFormat="1" ht="16.5" customHeight="1">
      <c r="B198" s="242"/>
      <c r="C198" s="243"/>
      <c r="D198" s="243"/>
      <c r="E198" s="244" t="s">
        <v>22</v>
      </c>
      <c r="F198" s="251" t="s">
        <v>244</v>
      </c>
      <c r="G198" s="243"/>
      <c r="H198" s="243"/>
      <c r="I198" s="243"/>
      <c r="J198" s="243"/>
      <c r="K198" s="244" t="s">
        <v>22</v>
      </c>
      <c r="L198" s="243"/>
      <c r="M198" s="243"/>
      <c r="N198" s="243"/>
      <c r="O198" s="243"/>
      <c r="P198" s="243"/>
      <c r="Q198" s="243"/>
      <c r="R198" s="247"/>
      <c r="T198" s="248"/>
      <c r="U198" s="243"/>
      <c r="V198" s="243"/>
      <c r="W198" s="243"/>
      <c r="X198" s="243"/>
      <c r="Y198" s="243"/>
      <c r="Z198" s="243"/>
      <c r="AA198" s="249"/>
      <c r="AT198" s="250" t="s">
        <v>164</v>
      </c>
      <c r="AU198" s="250" t="s">
        <v>107</v>
      </c>
      <c r="AV198" s="11" t="s">
        <v>39</v>
      </c>
      <c r="AW198" s="11" t="s">
        <v>38</v>
      </c>
      <c r="AX198" s="11" t="s">
        <v>81</v>
      </c>
      <c r="AY198" s="250" t="s">
        <v>156</v>
      </c>
    </row>
    <row r="199" s="10" customFormat="1" ht="16.5" customHeight="1">
      <c r="B199" s="232"/>
      <c r="C199" s="233"/>
      <c r="D199" s="233"/>
      <c r="E199" s="234" t="s">
        <v>22</v>
      </c>
      <c r="F199" s="252" t="s">
        <v>245</v>
      </c>
      <c r="G199" s="233"/>
      <c r="H199" s="233"/>
      <c r="I199" s="233"/>
      <c r="J199" s="233"/>
      <c r="K199" s="237">
        <v>0.27500000000000002</v>
      </c>
      <c r="L199" s="233"/>
      <c r="M199" s="233"/>
      <c r="N199" s="233"/>
      <c r="O199" s="233"/>
      <c r="P199" s="233"/>
      <c r="Q199" s="233"/>
      <c r="R199" s="238"/>
      <c r="T199" s="239"/>
      <c r="U199" s="233"/>
      <c r="V199" s="233"/>
      <c r="W199" s="233"/>
      <c r="X199" s="233"/>
      <c r="Y199" s="233"/>
      <c r="Z199" s="233"/>
      <c r="AA199" s="240"/>
      <c r="AT199" s="241" t="s">
        <v>164</v>
      </c>
      <c r="AU199" s="241" t="s">
        <v>107</v>
      </c>
      <c r="AV199" s="10" t="s">
        <v>107</v>
      </c>
      <c r="AW199" s="10" t="s">
        <v>38</v>
      </c>
      <c r="AX199" s="10" t="s">
        <v>81</v>
      </c>
      <c r="AY199" s="241" t="s">
        <v>156</v>
      </c>
    </row>
    <row r="200" s="11" customFormat="1" ht="16.5" customHeight="1">
      <c r="B200" s="242"/>
      <c r="C200" s="243"/>
      <c r="D200" s="243"/>
      <c r="E200" s="244" t="s">
        <v>22</v>
      </c>
      <c r="F200" s="251" t="s">
        <v>246</v>
      </c>
      <c r="G200" s="243"/>
      <c r="H200" s="243"/>
      <c r="I200" s="243"/>
      <c r="J200" s="243"/>
      <c r="K200" s="244" t="s">
        <v>22</v>
      </c>
      <c r="L200" s="243"/>
      <c r="M200" s="243"/>
      <c r="N200" s="243"/>
      <c r="O200" s="243"/>
      <c r="P200" s="243"/>
      <c r="Q200" s="243"/>
      <c r="R200" s="247"/>
      <c r="T200" s="248"/>
      <c r="U200" s="243"/>
      <c r="V200" s="243"/>
      <c r="W200" s="243"/>
      <c r="X200" s="243"/>
      <c r="Y200" s="243"/>
      <c r="Z200" s="243"/>
      <c r="AA200" s="249"/>
      <c r="AT200" s="250" t="s">
        <v>164</v>
      </c>
      <c r="AU200" s="250" t="s">
        <v>107</v>
      </c>
      <c r="AV200" s="11" t="s">
        <v>39</v>
      </c>
      <c r="AW200" s="11" t="s">
        <v>38</v>
      </c>
      <c r="AX200" s="11" t="s">
        <v>81</v>
      </c>
      <c r="AY200" s="250" t="s">
        <v>156</v>
      </c>
    </row>
    <row r="201" s="10" customFormat="1" ht="16.5" customHeight="1">
      <c r="B201" s="232"/>
      <c r="C201" s="233"/>
      <c r="D201" s="233"/>
      <c r="E201" s="234" t="s">
        <v>22</v>
      </c>
      <c r="F201" s="252" t="s">
        <v>247</v>
      </c>
      <c r="G201" s="233"/>
      <c r="H201" s="233"/>
      <c r="I201" s="233"/>
      <c r="J201" s="233"/>
      <c r="K201" s="237">
        <v>0.54100000000000004</v>
      </c>
      <c r="L201" s="233"/>
      <c r="M201" s="233"/>
      <c r="N201" s="233"/>
      <c r="O201" s="233"/>
      <c r="P201" s="233"/>
      <c r="Q201" s="233"/>
      <c r="R201" s="238"/>
      <c r="T201" s="239"/>
      <c r="U201" s="233"/>
      <c r="V201" s="233"/>
      <c r="W201" s="233"/>
      <c r="X201" s="233"/>
      <c r="Y201" s="233"/>
      <c r="Z201" s="233"/>
      <c r="AA201" s="240"/>
      <c r="AT201" s="241" t="s">
        <v>164</v>
      </c>
      <c r="AU201" s="241" t="s">
        <v>107</v>
      </c>
      <c r="AV201" s="10" t="s">
        <v>107</v>
      </c>
      <c r="AW201" s="10" t="s">
        <v>38</v>
      </c>
      <c r="AX201" s="10" t="s">
        <v>81</v>
      </c>
      <c r="AY201" s="241" t="s">
        <v>156</v>
      </c>
    </row>
    <row r="202" s="12" customFormat="1" ht="16.5" customHeight="1">
      <c r="B202" s="253"/>
      <c r="C202" s="254"/>
      <c r="D202" s="254"/>
      <c r="E202" s="255" t="s">
        <v>22</v>
      </c>
      <c r="F202" s="256" t="s">
        <v>176</v>
      </c>
      <c r="G202" s="254"/>
      <c r="H202" s="254"/>
      <c r="I202" s="254"/>
      <c r="J202" s="254"/>
      <c r="K202" s="257">
        <v>3.6779999999999999</v>
      </c>
      <c r="L202" s="254"/>
      <c r="M202" s="254"/>
      <c r="N202" s="254"/>
      <c r="O202" s="254"/>
      <c r="P202" s="254"/>
      <c r="Q202" s="254"/>
      <c r="R202" s="258"/>
      <c r="T202" s="259"/>
      <c r="U202" s="254"/>
      <c r="V202" s="254"/>
      <c r="W202" s="254"/>
      <c r="X202" s="254"/>
      <c r="Y202" s="254"/>
      <c r="Z202" s="254"/>
      <c r="AA202" s="260"/>
      <c r="AT202" s="261" t="s">
        <v>164</v>
      </c>
      <c r="AU202" s="261" t="s">
        <v>107</v>
      </c>
      <c r="AV202" s="12" t="s">
        <v>161</v>
      </c>
      <c r="AW202" s="12" t="s">
        <v>38</v>
      </c>
      <c r="AX202" s="12" t="s">
        <v>39</v>
      </c>
      <c r="AY202" s="261" t="s">
        <v>156</v>
      </c>
    </row>
    <row r="203" s="1" customFormat="1" ht="25.5" customHeight="1">
      <c r="B203" s="48"/>
      <c r="C203" s="221" t="s">
        <v>248</v>
      </c>
      <c r="D203" s="221" t="s">
        <v>157</v>
      </c>
      <c r="E203" s="222" t="s">
        <v>249</v>
      </c>
      <c r="F203" s="223" t="s">
        <v>250</v>
      </c>
      <c r="G203" s="223"/>
      <c r="H203" s="223"/>
      <c r="I203" s="223"/>
      <c r="J203" s="224" t="s">
        <v>160</v>
      </c>
      <c r="K203" s="225">
        <v>12.582000000000001</v>
      </c>
      <c r="L203" s="226">
        <v>0</v>
      </c>
      <c r="M203" s="227"/>
      <c r="N203" s="228">
        <f>ROUND(L203*K203,1)</f>
        <v>0</v>
      </c>
      <c r="O203" s="228"/>
      <c r="P203" s="228"/>
      <c r="Q203" s="228"/>
      <c r="R203" s="50"/>
      <c r="T203" s="229" t="s">
        <v>22</v>
      </c>
      <c r="U203" s="58" t="s">
        <v>46</v>
      </c>
      <c r="V203" s="49"/>
      <c r="W203" s="230">
        <f>V203*K203</f>
        <v>0</v>
      </c>
      <c r="X203" s="230">
        <v>0</v>
      </c>
      <c r="Y203" s="230">
        <f>X203*K203</f>
        <v>0</v>
      </c>
      <c r="Z203" s="230">
        <v>0.062</v>
      </c>
      <c r="AA203" s="231">
        <f>Z203*K203</f>
        <v>0.780084</v>
      </c>
      <c r="AR203" s="24" t="s">
        <v>161</v>
      </c>
      <c r="AT203" s="24" t="s">
        <v>157</v>
      </c>
      <c r="AU203" s="24" t="s">
        <v>107</v>
      </c>
      <c r="AY203" s="24" t="s">
        <v>156</v>
      </c>
      <c r="BE203" s="144">
        <f>IF(U203="základní",N203,0)</f>
        <v>0</v>
      </c>
      <c r="BF203" s="144">
        <f>IF(U203="snížená",N203,0)</f>
        <v>0</v>
      </c>
      <c r="BG203" s="144">
        <f>IF(U203="zákl. přenesená",N203,0)</f>
        <v>0</v>
      </c>
      <c r="BH203" s="144">
        <f>IF(U203="sníž. přenesená",N203,0)</f>
        <v>0</v>
      </c>
      <c r="BI203" s="144">
        <f>IF(U203="nulová",N203,0)</f>
        <v>0</v>
      </c>
      <c r="BJ203" s="24" t="s">
        <v>39</v>
      </c>
      <c r="BK203" s="144">
        <f>ROUND(L203*K203,1)</f>
        <v>0</v>
      </c>
      <c r="BL203" s="24" t="s">
        <v>161</v>
      </c>
      <c r="BM203" s="24" t="s">
        <v>251</v>
      </c>
    </row>
    <row r="204" s="11" customFormat="1" ht="16.5" customHeight="1">
      <c r="B204" s="242"/>
      <c r="C204" s="243"/>
      <c r="D204" s="243"/>
      <c r="E204" s="244" t="s">
        <v>22</v>
      </c>
      <c r="F204" s="245" t="s">
        <v>252</v>
      </c>
      <c r="G204" s="246"/>
      <c r="H204" s="246"/>
      <c r="I204" s="246"/>
      <c r="J204" s="243"/>
      <c r="K204" s="244" t="s">
        <v>22</v>
      </c>
      <c r="L204" s="243"/>
      <c r="M204" s="243"/>
      <c r="N204" s="243"/>
      <c r="O204" s="243"/>
      <c r="P204" s="243"/>
      <c r="Q204" s="243"/>
      <c r="R204" s="247"/>
      <c r="T204" s="248"/>
      <c r="U204" s="243"/>
      <c r="V204" s="243"/>
      <c r="W204" s="243"/>
      <c r="X204" s="243"/>
      <c r="Y204" s="243"/>
      <c r="Z204" s="243"/>
      <c r="AA204" s="249"/>
      <c r="AT204" s="250" t="s">
        <v>164</v>
      </c>
      <c r="AU204" s="250" t="s">
        <v>107</v>
      </c>
      <c r="AV204" s="11" t="s">
        <v>39</v>
      </c>
      <c r="AW204" s="11" t="s">
        <v>38</v>
      </c>
      <c r="AX204" s="11" t="s">
        <v>81</v>
      </c>
      <c r="AY204" s="250" t="s">
        <v>156</v>
      </c>
    </row>
    <row r="205" s="10" customFormat="1" ht="16.5" customHeight="1">
      <c r="B205" s="232"/>
      <c r="C205" s="233"/>
      <c r="D205" s="233"/>
      <c r="E205" s="234" t="s">
        <v>22</v>
      </c>
      <c r="F205" s="252" t="s">
        <v>253</v>
      </c>
      <c r="G205" s="233"/>
      <c r="H205" s="233"/>
      <c r="I205" s="233"/>
      <c r="J205" s="233"/>
      <c r="K205" s="237">
        <v>5.2919999999999998</v>
      </c>
      <c r="L205" s="233"/>
      <c r="M205" s="233"/>
      <c r="N205" s="233"/>
      <c r="O205" s="233"/>
      <c r="P205" s="233"/>
      <c r="Q205" s="233"/>
      <c r="R205" s="238"/>
      <c r="T205" s="239"/>
      <c r="U205" s="233"/>
      <c r="V205" s="233"/>
      <c r="W205" s="233"/>
      <c r="X205" s="233"/>
      <c r="Y205" s="233"/>
      <c r="Z205" s="233"/>
      <c r="AA205" s="240"/>
      <c r="AT205" s="241" t="s">
        <v>164</v>
      </c>
      <c r="AU205" s="241" t="s">
        <v>107</v>
      </c>
      <c r="AV205" s="10" t="s">
        <v>107</v>
      </c>
      <c r="AW205" s="10" t="s">
        <v>38</v>
      </c>
      <c r="AX205" s="10" t="s">
        <v>81</v>
      </c>
      <c r="AY205" s="241" t="s">
        <v>156</v>
      </c>
    </row>
    <row r="206" s="11" customFormat="1" ht="16.5" customHeight="1">
      <c r="B206" s="242"/>
      <c r="C206" s="243"/>
      <c r="D206" s="243"/>
      <c r="E206" s="244" t="s">
        <v>22</v>
      </c>
      <c r="F206" s="251" t="s">
        <v>254</v>
      </c>
      <c r="G206" s="243"/>
      <c r="H206" s="243"/>
      <c r="I206" s="243"/>
      <c r="J206" s="243"/>
      <c r="K206" s="244" t="s">
        <v>22</v>
      </c>
      <c r="L206" s="243"/>
      <c r="M206" s="243"/>
      <c r="N206" s="243"/>
      <c r="O206" s="243"/>
      <c r="P206" s="243"/>
      <c r="Q206" s="243"/>
      <c r="R206" s="247"/>
      <c r="T206" s="248"/>
      <c r="U206" s="243"/>
      <c r="V206" s="243"/>
      <c r="W206" s="243"/>
      <c r="X206" s="243"/>
      <c r="Y206" s="243"/>
      <c r="Z206" s="243"/>
      <c r="AA206" s="249"/>
      <c r="AT206" s="250" t="s">
        <v>164</v>
      </c>
      <c r="AU206" s="250" t="s">
        <v>107</v>
      </c>
      <c r="AV206" s="11" t="s">
        <v>39</v>
      </c>
      <c r="AW206" s="11" t="s">
        <v>38</v>
      </c>
      <c r="AX206" s="11" t="s">
        <v>81</v>
      </c>
      <c r="AY206" s="250" t="s">
        <v>156</v>
      </c>
    </row>
    <row r="207" s="10" customFormat="1" ht="16.5" customHeight="1">
      <c r="B207" s="232"/>
      <c r="C207" s="233"/>
      <c r="D207" s="233"/>
      <c r="E207" s="234" t="s">
        <v>22</v>
      </c>
      <c r="F207" s="252" t="s">
        <v>255</v>
      </c>
      <c r="G207" s="233"/>
      <c r="H207" s="233"/>
      <c r="I207" s="233"/>
      <c r="J207" s="233"/>
      <c r="K207" s="237">
        <v>1.71</v>
      </c>
      <c r="L207" s="233"/>
      <c r="M207" s="233"/>
      <c r="N207" s="233"/>
      <c r="O207" s="233"/>
      <c r="P207" s="233"/>
      <c r="Q207" s="233"/>
      <c r="R207" s="238"/>
      <c r="T207" s="239"/>
      <c r="U207" s="233"/>
      <c r="V207" s="233"/>
      <c r="W207" s="233"/>
      <c r="X207" s="233"/>
      <c r="Y207" s="233"/>
      <c r="Z207" s="233"/>
      <c r="AA207" s="240"/>
      <c r="AT207" s="241" t="s">
        <v>164</v>
      </c>
      <c r="AU207" s="241" t="s">
        <v>107</v>
      </c>
      <c r="AV207" s="10" t="s">
        <v>107</v>
      </c>
      <c r="AW207" s="10" t="s">
        <v>38</v>
      </c>
      <c r="AX207" s="10" t="s">
        <v>81</v>
      </c>
      <c r="AY207" s="241" t="s">
        <v>156</v>
      </c>
    </row>
    <row r="208" s="11" customFormat="1" ht="16.5" customHeight="1">
      <c r="B208" s="242"/>
      <c r="C208" s="243"/>
      <c r="D208" s="243"/>
      <c r="E208" s="244" t="s">
        <v>22</v>
      </c>
      <c r="F208" s="251" t="s">
        <v>256</v>
      </c>
      <c r="G208" s="243"/>
      <c r="H208" s="243"/>
      <c r="I208" s="243"/>
      <c r="J208" s="243"/>
      <c r="K208" s="244" t="s">
        <v>22</v>
      </c>
      <c r="L208" s="243"/>
      <c r="M208" s="243"/>
      <c r="N208" s="243"/>
      <c r="O208" s="243"/>
      <c r="P208" s="243"/>
      <c r="Q208" s="243"/>
      <c r="R208" s="247"/>
      <c r="T208" s="248"/>
      <c r="U208" s="243"/>
      <c r="V208" s="243"/>
      <c r="W208" s="243"/>
      <c r="X208" s="243"/>
      <c r="Y208" s="243"/>
      <c r="Z208" s="243"/>
      <c r="AA208" s="249"/>
      <c r="AT208" s="250" t="s">
        <v>164</v>
      </c>
      <c r="AU208" s="250" t="s">
        <v>107</v>
      </c>
      <c r="AV208" s="11" t="s">
        <v>39</v>
      </c>
      <c r="AW208" s="11" t="s">
        <v>38</v>
      </c>
      <c r="AX208" s="11" t="s">
        <v>81</v>
      </c>
      <c r="AY208" s="250" t="s">
        <v>156</v>
      </c>
    </row>
    <row r="209" s="10" customFormat="1" ht="16.5" customHeight="1">
      <c r="B209" s="232"/>
      <c r="C209" s="233"/>
      <c r="D209" s="233"/>
      <c r="E209" s="234" t="s">
        <v>22</v>
      </c>
      <c r="F209" s="252" t="s">
        <v>257</v>
      </c>
      <c r="G209" s="233"/>
      <c r="H209" s="233"/>
      <c r="I209" s="233"/>
      <c r="J209" s="233"/>
      <c r="K209" s="237">
        <v>1.8400000000000001</v>
      </c>
      <c r="L209" s="233"/>
      <c r="M209" s="233"/>
      <c r="N209" s="233"/>
      <c r="O209" s="233"/>
      <c r="P209" s="233"/>
      <c r="Q209" s="233"/>
      <c r="R209" s="238"/>
      <c r="T209" s="239"/>
      <c r="U209" s="233"/>
      <c r="V209" s="233"/>
      <c r="W209" s="233"/>
      <c r="X209" s="233"/>
      <c r="Y209" s="233"/>
      <c r="Z209" s="233"/>
      <c r="AA209" s="240"/>
      <c r="AT209" s="241" t="s">
        <v>164</v>
      </c>
      <c r="AU209" s="241" t="s">
        <v>107</v>
      </c>
      <c r="AV209" s="10" t="s">
        <v>107</v>
      </c>
      <c r="AW209" s="10" t="s">
        <v>38</v>
      </c>
      <c r="AX209" s="10" t="s">
        <v>81</v>
      </c>
      <c r="AY209" s="241" t="s">
        <v>156</v>
      </c>
    </row>
    <row r="210" s="11" customFormat="1" ht="16.5" customHeight="1">
      <c r="B210" s="242"/>
      <c r="C210" s="243"/>
      <c r="D210" s="243"/>
      <c r="E210" s="244" t="s">
        <v>22</v>
      </c>
      <c r="F210" s="251" t="s">
        <v>258</v>
      </c>
      <c r="G210" s="243"/>
      <c r="H210" s="243"/>
      <c r="I210" s="243"/>
      <c r="J210" s="243"/>
      <c r="K210" s="244" t="s">
        <v>22</v>
      </c>
      <c r="L210" s="243"/>
      <c r="M210" s="243"/>
      <c r="N210" s="243"/>
      <c r="O210" s="243"/>
      <c r="P210" s="243"/>
      <c r="Q210" s="243"/>
      <c r="R210" s="247"/>
      <c r="T210" s="248"/>
      <c r="U210" s="243"/>
      <c r="V210" s="243"/>
      <c r="W210" s="243"/>
      <c r="X210" s="243"/>
      <c r="Y210" s="243"/>
      <c r="Z210" s="243"/>
      <c r="AA210" s="249"/>
      <c r="AT210" s="250" t="s">
        <v>164</v>
      </c>
      <c r="AU210" s="250" t="s">
        <v>107</v>
      </c>
      <c r="AV210" s="11" t="s">
        <v>39</v>
      </c>
      <c r="AW210" s="11" t="s">
        <v>38</v>
      </c>
      <c r="AX210" s="11" t="s">
        <v>81</v>
      </c>
      <c r="AY210" s="250" t="s">
        <v>156</v>
      </c>
    </row>
    <row r="211" s="10" customFormat="1" ht="16.5" customHeight="1">
      <c r="B211" s="232"/>
      <c r="C211" s="233"/>
      <c r="D211" s="233"/>
      <c r="E211" s="234" t="s">
        <v>22</v>
      </c>
      <c r="F211" s="252" t="s">
        <v>257</v>
      </c>
      <c r="G211" s="233"/>
      <c r="H211" s="233"/>
      <c r="I211" s="233"/>
      <c r="J211" s="233"/>
      <c r="K211" s="237">
        <v>1.8400000000000001</v>
      </c>
      <c r="L211" s="233"/>
      <c r="M211" s="233"/>
      <c r="N211" s="233"/>
      <c r="O211" s="233"/>
      <c r="P211" s="233"/>
      <c r="Q211" s="233"/>
      <c r="R211" s="238"/>
      <c r="T211" s="239"/>
      <c r="U211" s="233"/>
      <c r="V211" s="233"/>
      <c r="W211" s="233"/>
      <c r="X211" s="233"/>
      <c r="Y211" s="233"/>
      <c r="Z211" s="233"/>
      <c r="AA211" s="240"/>
      <c r="AT211" s="241" t="s">
        <v>164</v>
      </c>
      <c r="AU211" s="241" t="s">
        <v>107</v>
      </c>
      <c r="AV211" s="10" t="s">
        <v>107</v>
      </c>
      <c r="AW211" s="10" t="s">
        <v>38</v>
      </c>
      <c r="AX211" s="10" t="s">
        <v>81</v>
      </c>
      <c r="AY211" s="241" t="s">
        <v>156</v>
      </c>
    </row>
    <row r="212" s="11" customFormat="1" ht="16.5" customHeight="1">
      <c r="B212" s="242"/>
      <c r="C212" s="243"/>
      <c r="D212" s="243"/>
      <c r="E212" s="244" t="s">
        <v>22</v>
      </c>
      <c r="F212" s="251" t="s">
        <v>259</v>
      </c>
      <c r="G212" s="243"/>
      <c r="H212" s="243"/>
      <c r="I212" s="243"/>
      <c r="J212" s="243"/>
      <c r="K212" s="244" t="s">
        <v>22</v>
      </c>
      <c r="L212" s="243"/>
      <c r="M212" s="243"/>
      <c r="N212" s="243"/>
      <c r="O212" s="243"/>
      <c r="P212" s="243"/>
      <c r="Q212" s="243"/>
      <c r="R212" s="247"/>
      <c r="T212" s="248"/>
      <c r="U212" s="243"/>
      <c r="V212" s="243"/>
      <c r="W212" s="243"/>
      <c r="X212" s="243"/>
      <c r="Y212" s="243"/>
      <c r="Z212" s="243"/>
      <c r="AA212" s="249"/>
      <c r="AT212" s="250" t="s">
        <v>164</v>
      </c>
      <c r="AU212" s="250" t="s">
        <v>107</v>
      </c>
      <c r="AV212" s="11" t="s">
        <v>39</v>
      </c>
      <c r="AW212" s="11" t="s">
        <v>38</v>
      </c>
      <c r="AX212" s="11" t="s">
        <v>81</v>
      </c>
      <c r="AY212" s="250" t="s">
        <v>156</v>
      </c>
    </row>
    <row r="213" s="10" customFormat="1" ht="16.5" customHeight="1">
      <c r="B213" s="232"/>
      <c r="C213" s="233"/>
      <c r="D213" s="233"/>
      <c r="E213" s="234" t="s">
        <v>22</v>
      </c>
      <c r="F213" s="252" t="s">
        <v>260</v>
      </c>
      <c r="G213" s="233"/>
      <c r="H213" s="233"/>
      <c r="I213" s="233"/>
      <c r="J213" s="233"/>
      <c r="K213" s="237">
        <v>1.8999999999999999</v>
      </c>
      <c r="L213" s="233"/>
      <c r="M213" s="233"/>
      <c r="N213" s="233"/>
      <c r="O213" s="233"/>
      <c r="P213" s="233"/>
      <c r="Q213" s="233"/>
      <c r="R213" s="238"/>
      <c r="T213" s="239"/>
      <c r="U213" s="233"/>
      <c r="V213" s="233"/>
      <c r="W213" s="233"/>
      <c r="X213" s="233"/>
      <c r="Y213" s="233"/>
      <c r="Z213" s="233"/>
      <c r="AA213" s="240"/>
      <c r="AT213" s="241" t="s">
        <v>164</v>
      </c>
      <c r="AU213" s="241" t="s">
        <v>107</v>
      </c>
      <c r="AV213" s="10" t="s">
        <v>107</v>
      </c>
      <c r="AW213" s="10" t="s">
        <v>38</v>
      </c>
      <c r="AX213" s="10" t="s">
        <v>81</v>
      </c>
      <c r="AY213" s="241" t="s">
        <v>156</v>
      </c>
    </row>
    <row r="214" s="12" customFormat="1" ht="16.5" customHeight="1">
      <c r="B214" s="253"/>
      <c r="C214" s="254"/>
      <c r="D214" s="254"/>
      <c r="E214" s="255" t="s">
        <v>22</v>
      </c>
      <c r="F214" s="256" t="s">
        <v>176</v>
      </c>
      <c r="G214" s="254"/>
      <c r="H214" s="254"/>
      <c r="I214" s="254"/>
      <c r="J214" s="254"/>
      <c r="K214" s="257">
        <v>12.582000000000001</v>
      </c>
      <c r="L214" s="254"/>
      <c r="M214" s="254"/>
      <c r="N214" s="254"/>
      <c r="O214" s="254"/>
      <c r="P214" s="254"/>
      <c r="Q214" s="254"/>
      <c r="R214" s="258"/>
      <c r="T214" s="259"/>
      <c r="U214" s="254"/>
      <c r="V214" s="254"/>
      <c r="W214" s="254"/>
      <c r="X214" s="254"/>
      <c r="Y214" s="254"/>
      <c r="Z214" s="254"/>
      <c r="AA214" s="260"/>
      <c r="AT214" s="261" t="s">
        <v>164</v>
      </c>
      <c r="AU214" s="261" t="s">
        <v>107</v>
      </c>
      <c r="AV214" s="12" t="s">
        <v>161</v>
      </c>
      <c r="AW214" s="12" t="s">
        <v>38</v>
      </c>
      <c r="AX214" s="12" t="s">
        <v>39</v>
      </c>
      <c r="AY214" s="261" t="s">
        <v>156</v>
      </c>
    </row>
    <row r="215" s="1" customFormat="1" ht="25.5" customHeight="1">
      <c r="B215" s="48"/>
      <c r="C215" s="221" t="s">
        <v>261</v>
      </c>
      <c r="D215" s="221" t="s">
        <v>157</v>
      </c>
      <c r="E215" s="222" t="s">
        <v>262</v>
      </c>
      <c r="F215" s="223" t="s">
        <v>263</v>
      </c>
      <c r="G215" s="223"/>
      <c r="H215" s="223"/>
      <c r="I215" s="223"/>
      <c r="J215" s="224" t="s">
        <v>160</v>
      </c>
      <c r="K215" s="225">
        <v>74.741</v>
      </c>
      <c r="L215" s="226">
        <v>0</v>
      </c>
      <c r="M215" s="227"/>
      <c r="N215" s="228">
        <f>ROUND(L215*K215,1)</f>
        <v>0</v>
      </c>
      <c r="O215" s="228"/>
      <c r="P215" s="228"/>
      <c r="Q215" s="228"/>
      <c r="R215" s="50"/>
      <c r="T215" s="229" t="s">
        <v>22</v>
      </c>
      <c r="U215" s="58" t="s">
        <v>46</v>
      </c>
      <c r="V215" s="49"/>
      <c r="W215" s="230">
        <f>V215*K215</f>
        <v>0</v>
      </c>
      <c r="X215" s="230">
        <v>0</v>
      </c>
      <c r="Y215" s="230">
        <f>X215*K215</f>
        <v>0</v>
      </c>
      <c r="Z215" s="230">
        <v>0.053999999999999999</v>
      </c>
      <c r="AA215" s="231">
        <f>Z215*K215</f>
        <v>4.0360139999999998</v>
      </c>
      <c r="AR215" s="24" t="s">
        <v>161</v>
      </c>
      <c r="AT215" s="24" t="s">
        <v>157</v>
      </c>
      <c r="AU215" s="24" t="s">
        <v>107</v>
      </c>
      <c r="AY215" s="24" t="s">
        <v>156</v>
      </c>
      <c r="BE215" s="144">
        <f>IF(U215="základní",N215,0)</f>
        <v>0</v>
      </c>
      <c r="BF215" s="144">
        <f>IF(U215="snížená",N215,0)</f>
        <v>0</v>
      </c>
      <c r="BG215" s="144">
        <f>IF(U215="zákl. přenesená",N215,0)</f>
        <v>0</v>
      </c>
      <c r="BH215" s="144">
        <f>IF(U215="sníž. přenesená",N215,0)</f>
        <v>0</v>
      </c>
      <c r="BI215" s="144">
        <f>IF(U215="nulová",N215,0)</f>
        <v>0</v>
      </c>
      <c r="BJ215" s="24" t="s">
        <v>39</v>
      </c>
      <c r="BK215" s="144">
        <f>ROUND(L215*K215,1)</f>
        <v>0</v>
      </c>
      <c r="BL215" s="24" t="s">
        <v>161</v>
      </c>
      <c r="BM215" s="24" t="s">
        <v>264</v>
      </c>
    </row>
    <row r="216" s="11" customFormat="1" ht="16.5" customHeight="1">
      <c r="B216" s="242"/>
      <c r="C216" s="243"/>
      <c r="D216" s="243"/>
      <c r="E216" s="244" t="s">
        <v>22</v>
      </c>
      <c r="F216" s="245" t="s">
        <v>265</v>
      </c>
      <c r="G216" s="246"/>
      <c r="H216" s="246"/>
      <c r="I216" s="246"/>
      <c r="J216" s="243"/>
      <c r="K216" s="244" t="s">
        <v>22</v>
      </c>
      <c r="L216" s="243"/>
      <c r="M216" s="243"/>
      <c r="N216" s="243"/>
      <c r="O216" s="243"/>
      <c r="P216" s="243"/>
      <c r="Q216" s="243"/>
      <c r="R216" s="247"/>
      <c r="T216" s="248"/>
      <c r="U216" s="243"/>
      <c r="V216" s="243"/>
      <c r="W216" s="243"/>
      <c r="X216" s="243"/>
      <c r="Y216" s="243"/>
      <c r="Z216" s="243"/>
      <c r="AA216" s="249"/>
      <c r="AT216" s="250" t="s">
        <v>164</v>
      </c>
      <c r="AU216" s="250" t="s">
        <v>107</v>
      </c>
      <c r="AV216" s="11" t="s">
        <v>39</v>
      </c>
      <c r="AW216" s="11" t="s">
        <v>38</v>
      </c>
      <c r="AX216" s="11" t="s">
        <v>81</v>
      </c>
      <c r="AY216" s="250" t="s">
        <v>156</v>
      </c>
    </row>
    <row r="217" s="10" customFormat="1" ht="16.5" customHeight="1">
      <c r="B217" s="232"/>
      <c r="C217" s="233"/>
      <c r="D217" s="233"/>
      <c r="E217" s="234" t="s">
        <v>22</v>
      </c>
      <c r="F217" s="252" t="s">
        <v>266</v>
      </c>
      <c r="G217" s="233"/>
      <c r="H217" s="233"/>
      <c r="I217" s="233"/>
      <c r="J217" s="233"/>
      <c r="K217" s="237">
        <v>4.5499999999999998</v>
      </c>
      <c r="L217" s="233"/>
      <c r="M217" s="233"/>
      <c r="N217" s="233"/>
      <c r="O217" s="233"/>
      <c r="P217" s="233"/>
      <c r="Q217" s="233"/>
      <c r="R217" s="238"/>
      <c r="T217" s="239"/>
      <c r="U217" s="233"/>
      <c r="V217" s="233"/>
      <c r="W217" s="233"/>
      <c r="X217" s="233"/>
      <c r="Y217" s="233"/>
      <c r="Z217" s="233"/>
      <c r="AA217" s="240"/>
      <c r="AT217" s="241" t="s">
        <v>164</v>
      </c>
      <c r="AU217" s="241" t="s">
        <v>107</v>
      </c>
      <c r="AV217" s="10" t="s">
        <v>107</v>
      </c>
      <c r="AW217" s="10" t="s">
        <v>38</v>
      </c>
      <c r="AX217" s="10" t="s">
        <v>81</v>
      </c>
      <c r="AY217" s="241" t="s">
        <v>156</v>
      </c>
    </row>
    <row r="218" s="11" customFormat="1" ht="16.5" customHeight="1">
      <c r="B218" s="242"/>
      <c r="C218" s="243"/>
      <c r="D218" s="243"/>
      <c r="E218" s="244" t="s">
        <v>22</v>
      </c>
      <c r="F218" s="251" t="s">
        <v>267</v>
      </c>
      <c r="G218" s="243"/>
      <c r="H218" s="243"/>
      <c r="I218" s="243"/>
      <c r="J218" s="243"/>
      <c r="K218" s="244" t="s">
        <v>22</v>
      </c>
      <c r="L218" s="243"/>
      <c r="M218" s="243"/>
      <c r="N218" s="243"/>
      <c r="O218" s="243"/>
      <c r="P218" s="243"/>
      <c r="Q218" s="243"/>
      <c r="R218" s="247"/>
      <c r="T218" s="248"/>
      <c r="U218" s="243"/>
      <c r="V218" s="243"/>
      <c r="W218" s="243"/>
      <c r="X218" s="243"/>
      <c r="Y218" s="243"/>
      <c r="Z218" s="243"/>
      <c r="AA218" s="249"/>
      <c r="AT218" s="250" t="s">
        <v>164</v>
      </c>
      <c r="AU218" s="250" t="s">
        <v>107</v>
      </c>
      <c r="AV218" s="11" t="s">
        <v>39</v>
      </c>
      <c r="AW218" s="11" t="s">
        <v>38</v>
      </c>
      <c r="AX218" s="11" t="s">
        <v>81</v>
      </c>
      <c r="AY218" s="250" t="s">
        <v>156</v>
      </c>
    </row>
    <row r="219" s="10" customFormat="1" ht="16.5" customHeight="1">
      <c r="B219" s="232"/>
      <c r="C219" s="233"/>
      <c r="D219" s="233"/>
      <c r="E219" s="234" t="s">
        <v>22</v>
      </c>
      <c r="F219" s="252" t="s">
        <v>268</v>
      </c>
      <c r="G219" s="233"/>
      <c r="H219" s="233"/>
      <c r="I219" s="233"/>
      <c r="J219" s="233"/>
      <c r="K219" s="237">
        <v>4.7999999999999998</v>
      </c>
      <c r="L219" s="233"/>
      <c r="M219" s="233"/>
      <c r="N219" s="233"/>
      <c r="O219" s="233"/>
      <c r="P219" s="233"/>
      <c r="Q219" s="233"/>
      <c r="R219" s="238"/>
      <c r="T219" s="239"/>
      <c r="U219" s="233"/>
      <c r="V219" s="233"/>
      <c r="W219" s="233"/>
      <c r="X219" s="233"/>
      <c r="Y219" s="233"/>
      <c r="Z219" s="233"/>
      <c r="AA219" s="240"/>
      <c r="AT219" s="241" t="s">
        <v>164</v>
      </c>
      <c r="AU219" s="241" t="s">
        <v>107</v>
      </c>
      <c r="AV219" s="10" t="s">
        <v>107</v>
      </c>
      <c r="AW219" s="10" t="s">
        <v>38</v>
      </c>
      <c r="AX219" s="10" t="s">
        <v>81</v>
      </c>
      <c r="AY219" s="241" t="s">
        <v>156</v>
      </c>
    </row>
    <row r="220" s="11" customFormat="1" ht="16.5" customHeight="1">
      <c r="B220" s="242"/>
      <c r="C220" s="243"/>
      <c r="D220" s="243"/>
      <c r="E220" s="244" t="s">
        <v>22</v>
      </c>
      <c r="F220" s="251" t="s">
        <v>269</v>
      </c>
      <c r="G220" s="243"/>
      <c r="H220" s="243"/>
      <c r="I220" s="243"/>
      <c r="J220" s="243"/>
      <c r="K220" s="244" t="s">
        <v>22</v>
      </c>
      <c r="L220" s="243"/>
      <c r="M220" s="243"/>
      <c r="N220" s="243"/>
      <c r="O220" s="243"/>
      <c r="P220" s="243"/>
      <c r="Q220" s="243"/>
      <c r="R220" s="247"/>
      <c r="T220" s="248"/>
      <c r="U220" s="243"/>
      <c r="V220" s="243"/>
      <c r="W220" s="243"/>
      <c r="X220" s="243"/>
      <c r="Y220" s="243"/>
      <c r="Z220" s="243"/>
      <c r="AA220" s="249"/>
      <c r="AT220" s="250" t="s">
        <v>164</v>
      </c>
      <c r="AU220" s="250" t="s">
        <v>107</v>
      </c>
      <c r="AV220" s="11" t="s">
        <v>39</v>
      </c>
      <c r="AW220" s="11" t="s">
        <v>38</v>
      </c>
      <c r="AX220" s="11" t="s">
        <v>81</v>
      </c>
      <c r="AY220" s="250" t="s">
        <v>156</v>
      </c>
    </row>
    <row r="221" s="10" customFormat="1" ht="16.5" customHeight="1">
      <c r="B221" s="232"/>
      <c r="C221" s="233"/>
      <c r="D221" s="233"/>
      <c r="E221" s="234" t="s">
        <v>22</v>
      </c>
      <c r="F221" s="252" t="s">
        <v>270</v>
      </c>
      <c r="G221" s="233"/>
      <c r="H221" s="233"/>
      <c r="I221" s="233"/>
      <c r="J221" s="233"/>
      <c r="K221" s="237">
        <v>4.5</v>
      </c>
      <c r="L221" s="233"/>
      <c r="M221" s="233"/>
      <c r="N221" s="233"/>
      <c r="O221" s="233"/>
      <c r="P221" s="233"/>
      <c r="Q221" s="233"/>
      <c r="R221" s="238"/>
      <c r="T221" s="239"/>
      <c r="U221" s="233"/>
      <c r="V221" s="233"/>
      <c r="W221" s="233"/>
      <c r="X221" s="233"/>
      <c r="Y221" s="233"/>
      <c r="Z221" s="233"/>
      <c r="AA221" s="240"/>
      <c r="AT221" s="241" t="s">
        <v>164</v>
      </c>
      <c r="AU221" s="241" t="s">
        <v>107</v>
      </c>
      <c r="AV221" s="10" t="s">
        <v>107</v>
      </c>
      <c r="AW221" s="10" t="s">
        <v>38</v>
      </c>
      <c r="AX221" s="10" t="s">
        <v>81</v>
      </c>
      <c r="AY221" s="241" t="s">
        <v>156</v>
      </c>
    </row>
    <row r="222" s="10" customFormat="1" ht="16.5" customHeight="1">
      <c r="B222" s="232"/>
      <c r="C222" s="233"/>
      <c r="D222" s="233"/>
      <c r="E222" s="234" t="s">
        <v>22</v>
      </c>
      <c r="F222" s="252" t="s">
        <v>270</v>
      </c>
      <c r="G222" s="233"/>
      <c r="H222" s="233"/>
      <c r="I222" s="233"/>
      <c r="J222" s="233"/>
      <c r="K222" s="237">
        <v>4.5</v>
      </c>
      <c r="L222" s="233"/>
      <c r="M222" s="233"/>
      <c r="N222" s="233"/>
      <c r="O222" s="233"/>
      <c r="P222" s="233"/>
      <c r="Q222" s="233"/>
      <c r="R222" s="238"/>
      <c r="T222" s="239"/>
      <c r="U222" s="233"/>
      <c r="V222" s="233"/>
      <c r="W222" s="233"/>
      <c r="X222" s="233"/>
      <c r="Y222" s="233"/>
      <c r="Z222" s="233"/>
      <c r="AA222" s="240"/>
      <c r="AT222" s="241" t="s">
        <v>164</v>
      </c>
      <c r="AU222" s="241" t="s">
        <v>107</v>
      </c>
      <c r="AV222" s="10" t="s">
        <v>107</v>
      </c>
      <c r="AW222" s="10" t="s">
        <v>38</v>
      </c>
      <c r="AX222" s="10" t="s">
        <v>81</v>
      </c>
      <c r="AY222" s="241" t="s">
        <v>156</v>
      </c>
    </row>
    <row r="223" s="11" customFormat="1" ht="16.5" customHeight="1">
      <c r="B223" s="242"/>
      <c r="C223" s="243"/>
      <c r="D223" s="243"/>
      <c r="E223" s="244" t="s">
        <v>22</v>
      </c>
      <c r="F223" s="251" t="s">
        <v>271</v>
      </c>
      <c r="G223" s="243"/>
      <c r="H223" s="243"/>
      <c r="I223" s="243"/>
      <c r="J223" s="243"/>
      <c r="K223" s="244" t="s">
        <v>22</v>
      </c>
      <c r="L223" s="243"/>
      <c r="M223" s="243"/>
      <c r="N223" s="243"/>
      <c r="O223" s="243"/>
      <c r="P223" s="243"/>
      <c r="Q223" s="243"/>
      <c r="R223" s="247"/>
      <c r="T223" s="248"/>
      <c r="U223" s="243"/>
      <c r="V223" s="243"/>
      <c r="W223" s="243"/>
      <c r="X223" s="243"/>
      <c r="Y223" s="243"/>
      <c r="Z223" s="243"/>
      <c r="AA223" s="249"/>
      <c r="AT223" s="250" t="s">
        <v>164</v>
      </c>
      <c r="AU223" s="250" t="s">
        <v>107</v>
      </c>
      <c r="AV223" s="11" t="s">
        <v>39</v>
      </c>
      <c r="AW223" s="11" t="s">
        <v>38</v>
      </c>
      <c r="AX223" s="11" t="s">
        <v>81</v>
      </c>
      <c r="AY223" s="250" t="s">
        <v>156</v>
      </c>
    </row>
    <row r="224" s="10" customFormat="1" ht="16.5" customHeight="1">
      <c r="B224" s="232"/>
      <c r="C224" s="233"/>
      <c r="D224" s="233"/>
      <c r="E224" s="234" t="s">
        <v>22</v>
      </c>
      <c r="F224" s="252" t="s">
        <v>272</v>
      </c>
      <c r="G224" s="233"/>
      <c r="H224" s="233"/>
      <c r="I224" s="233"/>
      <c r="J224" s="233"/>
      <c r="K224" s="237">
        <v>4.3200000000000003</v>
      </c>
      <c r="L224" s="233"/>
      <c r="M224" s="233"/>
      <c r="N224" s="233"/>
      <c r="O224" s="233"/>
      <c r="P224" s="233"/>
      <c r="Q224" s="233"/>
      <c r="R224" s="238"/>
      <c r="T224" s="239"/>
      <c r="U224" s="233"/>
      <c r="V224" s="233"/>
      <c r="W224" s="233"/>
      <c r="X224" s="233"/>
      <c r="Y224" s="233"/>
      <c r="Z224" s="233"/>
      <c r="AA224" s="240"/>
      <c r="AT224" s="241" t="s">
        <v>164</v>
      </c>
      <c r="AU224" s="241" t="s">
        <v>107</v>
      </c>
      <c r="AV224" s="10" t="s">
        <v>107</v>
      </c>
      <c r="AW224" s="10" t="s">
        <v>38</v>
      </c>
      <c r="AX224" s="10" t="s">
        <v>81</v>
      </c>
      <c r="AY224" s="241" t="s">
        <v>156</v>
      </c>
    </row>
    <row r="225" s="10" customFormat="1" ht="16.5" customHeight="1">
      <c r="B225" s="232"/>
      <c r="C225" s="233"/>
      <c r="D225" s="233"/>
      <c r="E225" s="234" t="s">
        <v>22</v>
      </c>
      <c r="F225" s="252" t="s">
        <v>272</v>
      </c>
      <c r="G225" s="233"/>
      <c r="H225" s="233"/>
      <c r="I225" s="233"/>
      <c r="J225" s="233"/>
      <c r="K225" s="237">
        <v>4.3200000000000003</v>
      </c>
      <c r="L225" s="233"/>
      <c r="M225" s="233"/>
      <c r="N225" s="233"/>
      <c r="O225" s="233"/>
      <c r="P225" s="233"/>
      <c r="Q225" s="233"/>
      <c r="R225" s="238"/>
      <c r="T225" s="239"/>
      <c r="U225" s="233"/>
      <c r="V225" s="233"/>
      <c r="W225" s="233"/>
      <c r="X225" s="233"/>
      <c r="Y225" s="233"/>
      <c r="Z225" s="233"/>
      <c r="AA225" s="240"/>
      <c r="AT225" s="241" t="s">
        <v>164</v>
      </c>
      <c r="AU225" s="241" t="s">
        <v>107</v>
      </c>
      <c r="AV225" s="10" t="s">
        <v>107</v>
      </c>
      <c r="AW225" s="10" t="s">
        <v>38</v>
      </c>
      <c r="AX225" s="10" t="s">
        <v>81</v>
      </c>
      <c r="AY225" s="241" t="s">
        <v>156</v>
      </c>
    </row>
    <row r="226" s="11" customFormat="1" ht="16.5" customHeight="1">
      <c r="B226" s="242"/>
      <c r="C226" s="243"/>
      <c r="D226" s="243"/>
      <c r="E226" s="244" t="s">
        <v>22</v>
      </c>
      <c r="F226" s="251" t="s">
        <v>273</v>
      </c>
      <c r="G226" s="243"/>
      <c r="H226" s="243"/>
      <c r="I226" s="243"/>
      <c r="J226" s="243"/>
      <c r="K226" s="244" t="s">
        <v>22</v>
      </c>
      <c r="L226" s="243"/>
      <c r="M226" s="243"/>
      <c r="N226" s="243"/>
      <c r="O226" s="243"/>
      <c r="P226" s="243"/>
      <c r="Q226" s="243"/>
      <c r="R226" s="247"/>
      <c r="T226" s="248"/>
      <c r="U226" s="243"/>
      <c r="V226" s="243"/>
      <c r="W226" s="243"/>
      <c r="X226" s="243"/>
      <c r="Y226" s="243"/>
      <c r="Z226" s="243"/>
      <c r="AA226" s="249"/>
      <c r="AT226" s="250" t="s">
        <v>164</v>
      </c>
      <c r="AU226" s="250" t="s">
        <v>107</v>
      </c>
      <c r="AV226" s="11" t="s">
        <v>39</v>
      </c>
      <c r="AW226" s="11" t="s">
        <v>38</v>
      </c>
      <c r="AX226" s="11" t="s">
        <v>81</v>
      </c>
      <c r="AY226" s="250" t="s">
        <v>156</v>
      </c>
    </row>
    <row r="227" s="10" customFormat="1" ht="16.5" customHeight="1">
      <c r="B227" s="232"/>
      <c r="C227" s="233"/>
      <c r="D227" s="233"/>
      <c r="E227" s="234" t="s">
        <v>22</v>
      </c>
      <c r="F227" s="252" t="s">
        <v>274</v>
      </c>
      <c r="G227" s="233"/>
      <c r="H227" s="233"/>
      <c r="I227" s="233"/>
      <c r="J227" s="233"/>
      <c r="K227" s="237">
        <v>2.415</v>
      </c>
      <c r="L227" s="233"/>
      <c r="M227" s="233"/>
      <c r="N227" s="233"/>
      <c r="O227" s="233"/>
      <c r="P227" s="233"/>
      <c r="Q227" s="233"/>
      <c r="R227" s="238"/>
      <c r="T227" s="239"/>
      <c r="U227" s="233"/>
      <c r="V227" s="233"/>
      <c r="W227" s="233"/>
      <c r="X227" s="233"/>
      <c r="Y227" s="233"/>
      <c r="Z227" s="233"/>
      <c r="AA227" s="240"/>
      <c r="AT227" s="241" t="s">
        <v>164</v>
      </c>
      <c r="AU227" s="241" t="s">
        <v>107</v>
      </c>
      <c r="AV227" s="10" t="s">
        <v>107</v>
      </c>
      <c r="AW227" s="10" t="s">
        <v>38</v>
      </c>
      <c r="AX227" s="10" t="s">
        <v>81</v>
      </c>
      <c r="AY227" s="241" t="s">
        <v>156</v>
      </c>
    </row>
    <row r="228" s="10" customFormat="1" ht="16.5" customHeight="1">
      <c r="B228" s="232"/>
      <c r="C228" s="233"/>
      <c r="D228" s="233"/>
      <c r="E228" s="234" t="s">
        <v>22</v>
      </c>
      <c r="F228" s="252" t="s">
        <v>274</v>
      </c>
      <c r="G228" s="233"/>
      <c r="H228" s="233"/>
      <c r="I228" s="233"/>
      <c r="J228" s="233"/>
      <c r="K228" s="237">
        <v>2.415</v>
      </c>
      <c r="L228" s="233"/>
      <c r="M228" s="233"/>
      <c r="N228" s="233"/>
      <c r="O228" s="233"/>
      <c r="P228" s="233"/>
      <c r="Q228" s="233"/>
      <c r="R228" s="238"/>
      <c r="T228" s="239"/>
      <c r="U228" s="233"/>
      <c r="V228" s="233"/>
      <c r="W228" s="233"/>
      <c r="X228" s="233"/>
      <c r="Y228" s="233"/>
      <c r="Z228" s="233"/>
      <c r="AA228" s="240"/>
      <c r="AT228" s="241" t="s">
        <v>164</v>
      </c>
      <c r="AU228" s="241" t="s">
        <v>107</v>
      </c>
      <c r="AV228" s="10" t="s">
        <v>107</v>
      </c>
      <c r="AW228" s="10" t="s">
        <v>38</v>
      </c>
      <c r="AX228" s="10" t="s">
        <v>81</v>
      </c>
      <c r="AY228" s="241" t="s">
        <v>156</v>
      </c>
    </row>
    <row r="229" s="11" customFormat="1" ht="16.5" customHeight="1">
      <c r="B229" s="242"/>
      <c r="C229" s="243"/>
      <c r="D229" s="243"/>
      <c r="E229" s="244" t="s">
        <v>22</v>
      </c>
      <c r="F229" s="251" t="s">
        <v>275</v>
      </c>
      <c r="G229" s="243"/>
      <c r="H229" s="243"/>
      <c r="I229" s="243"/>
      <c r="J229" s="243"/>
      <c r="K229" s="244" t="s">
        <v>22</v>
      </c>
      <c r="L229" s="243"/>
      <c r="M229" s="243"/>
      <c r="N229" s="243"/>
      <c r="O229" s="243"/>
      <c r="P229" s="243"/>
      <c r="Q229" s="243"/>
      <c r="R229" s="247"/>
      <c r="T229" s="248"/>
      <c r="U229" s="243"/>
      <c r="V229" s="243"/>
      <c r="W229" s="243"/>
      <c r="X229" s="243"/>
      <c r="Y229" s="243"/>
      <c r="Z229" s="243"/>
      <c r="AA229" s="249"/>
      <c r="AT229" s="250" t="s">
        <v>164</v>
      </c>
      <c r="AU229" s="250" t="s">
        <v>107</v>
      </c>
      <c r="AV229" s="11" t="s">
        <v>39</v>
      </c>
      <c r="AW229" s="11" t="s">
        <v>38</v>
      </c>
      <c r="AX229" s="11" t="s">
        <v>81</v>
      </c>
      <c r="AY229" s="250" t="s">
        <v>156</v>
      </c>
    </row>
    <row r="230" s="10" customFormat="1" ht="16.5" customHeight="1">
      <c r="B230" s="232"/>
      <c r="C230" s="233"/>
      <c r="D230" s="233"/>
      <c r="E230" s="234" t="s">
        <v>22</v>
      </c>
      <c r="F230" s="252" t="s">
        <v>276</v>
      </c>
      <c r="G230" s="233"/>
      <c r="H230" s="233"/>
      <c r="I230" s="233"/>
      <c r="J230" s="233"/>
      <c r="K230" s="237">
        <v>12.869999999999999</v>
      </c>
      <c r="L230" s="233"/>
      <c r="M230" s="233"/>
      <c r="N230" s="233"/>
      <c r="O230" s="233"/>
      <c r="P230" s="233"/>
      <c r="Q230" s="233"/>
      <c r="R230" s="238"/>
      <c r="T230" s="239"/>
      <c r="U230" s="233"/>
      <c r="V230" s="233"/>
      <c r="W230" s="233"/>
      <c r="X230" s="233"/>
      <c r="Y230" s="233"/>
      <c r="Z230" s="233"/>
      <c r="AA230" s="240"/>
      <c r="AT230" s="241" t="s">
        <v>164</v>
      </c>
      <c r="AU230" s="241" t="s">
        <v>107</v>
      </c>
      <c r="AV230" s="10" t="s">
        <v>107</v>
      </c>
      <c r="AW230" s="10" t="s">
        <v>38</v>
      </c>
      <c r="AX230" s="10" t="s">
        <v>81</v>
      </c>
      <c r="AY230" s="241" t="s">
        <v>156</v>
      </c>
    </row>
    <row r="231" s="10" customFormat="1" ht="16.5" customHeight="1">
      <c r="B231" s="232"/>
      <c r="C231" s="233"/>
      <c r="D231" s="233"/>
      <c r="E231" s="234" t="s">
        <v>22</v>
      </c>
      <c r="F231" s="252" t="s">
        <v>276</v>
      </c>
      <c r="G231" s="233"/>
      <c r="H231" s="233"/>
      <c r="I231" s="233"/>
      <c r="J231" s="233"/>
      <c r="K231" s="237">
        <v>12.869999999999999</v>
      </c>
      <c r="L231" s="233"/>
      <c r="M231" s="233"/>
      <c r="N231" s="233"/>
      <c r="O231" s="233"/>
      <c r="P231" s="233"/>
      <c r="Q231" s="233"/>
      <c r="R231" s="238"/>
      <c r="T231" s="239"/>
      <c r="U231" s="233"/>
      <c r="V231" s="233"/>
      <c r="W231" s="233"/>
      <c r="X231" s="233"/>
      <c r="Y231" s="233"/>
      <c r="Z231" s="233"/>
      <c r="AA231" s="240"/>
      <c r="AT231" s="241" t="s">
        <v>164</v>
      </c>
      <c r="AU231" s="241" t="s">
        <v>107</v>
      </c>
      <c r="AV231" s="10" t="s">
        <v>107</v>
      </c>
      <c r="AW231" s="10" t="s">
        <v>38</v>
      </c>
      <c r="AX231" s="10" t="s">
        <v>81</v>
      </c>
      <c r="AY231" s="241" t="s">
        <v>156</v>
      </c>
    </row>
    <row r="232" s="11" customFormat="1" ht="16.5" customHeight="1">
      <c r="B232" s="242"/>
      <c r="C232" s="243"/>
      <c r="D232" s="243"/>
      <c r="E232" s="244" t="s">
        <v>22</v>
      </c>
      <c r="F232" s="251" t="s">
        <v>277</v>
      </c>
      <c r="G232" s="243"/>
      <c r="H232" s="243"/>
      <c r="I232" s="243"/>
      <c r="J232" s="243"/>
      <c r="K232" s="244" t="s">
        <v>22</v>
      </c>
      <c r="L232" s="243"/>
      <c r="M232" s="243"/>
      <c r="N232" s="243"/>
      <c r="O232" s="243"/>
      <c r="P232" s="243"/>
      <c r="Q232" s="243"/>
      <c r="R232" s="247"/>
      <c r="T232" s="248"/>
      <c r="U232" s="243"/>
      <c r="V232" s="243"/>
      <c r="W232" s="243"/>
      <c r="X232" s="243"/>
      <c r="Y232" s="243"/>
      <c r="Z232" s="243"/>
      <c r="AA232" s="249"/>
      <c r="AT232" s="250" t="s">
        <v>164</v>
      </c>
      <c r="AU232" s="250" t="s">
        <v>107</v>
      </c>
      <c r="AV232" s="11" t="s">
        <v>39</v>
      </c>
      <c r="AW232" s="11" t="s">
        <v>38</v>
      </c>
      <c r="AX232" s="11" t="s">
        <v>81</v>
      </c>
      <c r="AY232" s="250" t="s">
        <v>156</v>
      </c>
    </row>
    <row r="233" s="10" customFormat="1" ht="16.5" customHeight="1">
      <c r="B233" s="232"/>
      <c r="C233" s="233"/>
      <c r="D233" s="233"/>
      <c r="E233" s="234" t="s">
        <v>22</v>
      </c>
      <c r="F233" s="252" t="s">
        <v>278</v>
      </c>
      <c r="G233" s="233"/>
      <c r="H233" s="233"/>
      <c r="I233" s="233"/>
      <c r="J233" s="233"/>
      <c r="K233" s="237">
        <v>2.75</v>
      </c>
      <c r="L233" s="233"/>
      <c r="M233" s="233"/>
      <c r="N233" s="233"/>
      <c r="O233" s="233"/>
      <c r="P233" s="233"/>
      <c r="Q233" s="233"/>
      <c r="R233" s="238"/>
      <c r="T233" s="239"/>
      <c r="U233" s="233"/>
      <c r="V233" s="233"/>
      <c r="W233" s="233"/>
      <c r="X233" s="233"/>
      <c r="Y233" s="233"/>
      <c r="Z233" s="233"/>
      <c r="AA233" s="240"/>
      <c r="AT233" s="241" t="s">
        <v>164</v>
      </c>
      <c r="AU233" s="241" t="s">
        <v>107</v>
      </c>
      <c r="AV233" s="10" t="s">
        <v>107</v>
      </c>
      <c r="AW233" s="10" t="s">
        <v>38</v>
      </c>
      <c r="AX233" s="10" t="s">
        <v>81</v>
      </c>
      <c r="AY233" s="241" t="s">
        <v>156</v>
      </c>
    </row>
    <row r="234" s="10" customFormat="1" ht="16.5" customHeight="1">
      <c r="B234" s="232"/>
      <c r="C234" s="233"/>
      <c r="D234" s="233"/>
      <c r="E234" s="234" t="s">
        <v>22</v>
      </c>
      <c r="F234" s="252" t="s">
        <v>278</v>
      </c>
      <c r="G234" s="233"/>
      <c r="H234" s="233"/>
      <c r="I234" s="233"/>
      <c r="J234" s="233"/>
      <c r="K234" s="237">
        <v>2.75</v>
      </c>
      <c r="L234" s="233"/>
      <c r="M234" s="233"/>
      <c r="N234" s="233"/>
      <c r="O234" s="233"/>
      <c r="P234" s="233"/>
      <c r="Q234" s="233"/>
      <c r="R234" s="238"/>
      <c r="T234" s="239"/>
      <c r="U234" s="233"/>
      <c r="V234" s="233"/>
      <c r="W234" s="233"/>
      <c r="X234" s="233"/>
      <c r="Y234" s="233"/>
      <c r="Z234" s="233"/>
      <c r="AA234" s="240"/>
      <c r="AT234" s="241" t="s">
        <v>164</v>
      </c>
      <c r="AU234" s="241" t="s">
        <v>107</v>
      </c>
      <c r="AV234" s="10" t="s">
        <v>107</v>
      </c>
      <c r="AW234" s="10" t="s">
        <v>38</v>
      </c>
      <c r="AX234" s="10" t="s">
        <v>81</v>
      </c>
      <c r="AY234" s="241" t="s">
        <v>156</v>
      </c>
    </row>
    <row r="235" s="11" customFormat="1" ht="16.5" customHeight="1">
      <c r="B235" s="242"/>
      <c r="C235" s="243"/>
      <c r="D235" s="243"/>
      <c r="E235" s="244" t="s">
        <v>22</v>
      </c>
      <c r="F235" s="251" t="s">
        <v>279</v>
      </c>
      <c r="G235" s="243"/>
      <c r="H235" s="243"/>
      <c r="I235" s="243"/>
      <c r="J235" s="243"/>
      <c r="K235" s="244" t="s">
        <v>22</v>
      </c>
      <c r="L235" s="243"/>
      <c r="M235" s="243"/>
      <c r="N235" s="243"/>
      <c r="O235" s="243"/>
      <c r="P235" s="243"/>
      <c r="Q235" s="243"/>
      <c r="R235" s="247"/>
      <c r="T235" s="248"/>
      <c r="U235" s="243"/>
      <c r="V235" s="243"/>
      <c r="W235" s="243"/>
      <c r="X235" s="243"/>
      <c r="Y235" s="243"/>
      <c r="Z235" s="243"/>
      <c r="AA235" s="249"/>
      <c r="AT235" s="250" t="s">
        <v>164</v>
      </c>
      <c r="AU235" s="250" t="s">
        <v>107</v>
      </c>
      <c r="AV235" s="11" t="s">
        <v>39</v>
      </c>
      <c r="AW235" s="11" t="s">
        <v>38</v>
      </c>
      <c r="AX235" s="11" t="s">
        <v>81</v>
      </c>
      <c r="AY235" s="250" t="s">
        <v>156</v>
      </c>
    </row>
    <row r="236" s="10" customFormat="1" ht="16.5" customHeight="1">
      <c r="B236" s="232"/>
      <c r="C236" s="233"/>
      <c r="D236" s="233"/>
      <c r="E236" s="234" t="s">
        <v>22</v>
      </c>
      <c r="F236" s="252" t="s">
        <v>280</v>
      </c>
      <c r="G236" s="233"/>
      <c r="H236" s="233"/>
      <c r="I236" s="233"/>
      <c r="J236" s="233"/>
      <c r="K236" s="237">
        <v>3.0779999999999998</v>
      </c>
      <c r="L236" s="233"/>
      <c r="M236" s="233"/>
      <c r="N236" s="233"/>
      <c r="O236" s="233"/>
      <c r="P236" s="233"/>
      <c r="Q236" s="233"/>
      <c r="R236" s="238"/>
      <c r="T236" s="239"/>
      <c r="U236" s="233"/>
      <c r="V236" s="233"/>
      <c r="W236" s="233"/>
      <c r="X236" s="233"/>
      <c r="Y236" s="233"/>
      <c r="Z236" s="233"/>
      <c r="AA236" s="240"/>
      <c r="AT236" s="241" t="s">
        <v>164</v>
      </c>
      <c r="AU236" s="241" t="s">
        <v>107</v>
      </c>
      <c r="AV236" s="10" t="s">
        <v>107</v>
      </c>
      <c r="AW236" s="10" t="s">
        <v>38</v>
      </c>
      <c r="AX236" s="10" t="s">
        <v>81</v>
      </c>
      <c r="AY236" s="241" t="s">
        <v>156</v>
      </c>
    </row>
    <row r="237" s="11" customFormat="1" ht="16.5" customHeight="1">
      <c r="B237" s="242"/>
      <c r="C237" s="243"/>
      <c r="D237" s="243"/>
      <c r="E237" s="244" t="s">
        <v>22</v>
      </c>
      <c r="F237" s="251" t="s">
        <v>281</v>
      </c>
      <c r="G237" s="243"/>
      <c r="H237" s="243"/>
      <c r="I237" s="243"/>
      <c r="J237" s="243"/>
      <c r="K237" s="244" t="s">
        <v>22</v>
      </c>
      <c r="L237" s="243"/>
      <c r="M237" s="243"/>
      <c r="N237" s="243"/>
      <c r="O237" s="243"/>
      <c r="P237" s="243"/>
      <c r="Q237" s="243"/>
      <c r="R237" s="247"/>
      <c r="T237" s="248"/>
      <c r="U237" s="243"/>
      <c r="V237" s="243"/>
      <c r="W237" s="243"/>
      <c r="X237" s="243"/>
      <c r="Y237" s="243"/>
      <c r="Z237" s="243"/>
      <c r="AA237" s="249"/>
      <c r="AT237" s="250" t="s">
        <v>164</v>
      </c>
      <c r="AU237" s="250" t="s">
        <v>107</v>
      </c>
      <c r="AV237" s="11" t="s">
        <v>39</v>
      </c>
      <c r="AW237" s="11" t="s">
        <v>38</v>
      </c>
      <c r="AX237" s="11" t="s">
        <v>81</v>
      </c>
      <c r="AY237" s="250" t="s">
        <v>156</v>
      </c>
    </row>
    <row r="238" s="10" customFormat="1" ht="16.5" customHeight="1">
      <c r="B238" s="232"/>
      <c r="C238" s="233"/>
      <c r="D238" s="233"/>
      <c r="E238" s="234" t="s">
        <v>22</v>
      </c>
      <c r="F238" s="252" t="s">
        <v>282</v>
      </c>
      <c r="G238" s="233"/>
      <c r="H238" s="233"/>
      <c r="I238" s="233"/>
      <c r="J238" s="233"/>
      <c r="K238" s="237">
        <v>2.2999999999999998</v>
      </c>
      <c r="L238" s="233"/>
      <c r="M238" s="233"/>
      <c r="N238" s="233"/>
      <c r="O238" s="233"/>
      <c r="P238" s="233"/>
      <c r="Q238" s="233"/>
      <c r="R238" s="238"/>
      <c r="T238" s="239"/>
      <c r="U238" s="233"/>
      <c r="V238" s="233"/>
      <c r="W238" s="233"/>
      <c r="X238" s="233"/>
      <c r="Y238" s="233"/>
      <c r="Z238" s="233"/>
      <c r="AA238" s="240"/>
      <c r="AT238" s="241" t="s">
        <v>164</v>
      </c>
      <c r="AU238" s="241" t="s">
        <v>107</v>
      </c>
      <c r="AV238" s="10" t="s">
        <v>107</v>
      </c>
      <c r="AW238" s="10" t="s">
        <v>38</v>
      </c>
      <c r="AX238" s="10" t="s">
        <v>81</v>
      </c>
      <c r="AY238" s="241" t="s">
        <v>156</v>
      </c>
    </row>
    <row r="239" s="11" customFormat="1" ht="16.5" customHeight="1">
      <c r="B239" s="242"/>
      <c r="C239" s="243"/>
      <c r="D239" s="243"/>
      <c r="E239" s="244" t="s">
        <v>22</v>
      </c>
      <c r="F239" s="251" t="s">
        <v>283</v>
      </c>
      <c r="G239" s="243"/>
      <c r="H239" s="243"/>
      <c r="I239" s="243"/>
      <c r="J239" s="243"/>
      <c r="K239" s="244" t="s">
        <v>22</v>
      </c>
      <c r="L239" s="243"/>
      <c r="M239" s="243"/>
      <c r="N239" s="243"/>
      <c r="O239" s="243"/>
      <c r="P239" s="243"/>
      <c r="Q239" s="243"/>
      <c r="R239" s="247"/>
      <c r="T239" s="248"/>
      <c r="U239" s="243"/>
      <c r="V239" s="243"/>
      <c r="W239" s="243"/>
      <c r="X239" s="243"/>
      <c r="Y239" s="243"/>
      <c r="Z239" s="243"/>
      <c r="AA239" s="249"/>
      <c r="AT239" s="250" t="s">
        <v>164</v>
      </c>
      <c r="AU239" s="250" t="s">
        <v>107</v>
      </c>
      <c r="AV239" s="11" t="s">
        <v>39</v>
      </c>
      <c r="AW239" s="11" t="s">
        <v>38</v>
      </c>
      <c r="AX239" s="11" t="s">
        <v>81</v>
      </c>
      <c r="AY239" s="250" t="s">
        <v>156</v>
      </c>
    </row>
    <row r="240" s="10" customFormat="1" ht="16.5" customHeight="1">
      <c r="B240" s="232"/>
      <c r="C240" s="233"/>
      <c r="D240" s="233"/>
      <c r="E240" s="234" t="s">
        <v>22</v>
      </c>
      <c r="F240" s="252" t="s">
        <v>284</v>
      </c>
      <c r="G240" s="233"/>
      <c r="H240" s="233"/>
      <c r="I240" s="233"/>
      <c r="J240" s="233"/>
      <c r="K240" s="237">
        <v>3.2509999999999999</v>
      </c>
      <c r="L240" s="233"/>
      <c r="M240" s="233"/>
      <c r="N240" s="233"/>
      <c r="O240" s="233"/>
      <c r="P240" s="233"/>
      <c r="Q240" s="233"/>
      <c r="R240" s="238"/>
      <c r="T240" s="239"/>
      <c r="U240" s="233"/>
      <c r="V240" s="233"/>
      <c r="W240" s="233"/>
      <c r="X240" s="233"/>
      <c r="Y240" s="233"/>
      <c r="Z240" s="233"/>
      <c r="AA240" s="240"/>
      <c r="AT240" s="241" t="s">
        <v>164</v>
      </c>
      <c r="AU240" s="241" t="s">
        <v>107</v>
      </c>
      <c r="AV240" s="10" t="s">
        <v>107</v>
      </c>
      <c r="AW240" s="10" t="s">
        <v>38</v>
      </c>
      <c r="AX240" s="10" t="s">
        <v>81</v>
      </c>
      <c r="AY240" s="241" t="s">
        <v>156</v>
      </c>
    </row>
    <row r="241" s="11" customFormat="1" ht="16.5" customHeight="1">
      <c r="B241" s="242"/>
      <c r="C241" s="243"/>
      <c r="D241" s="243"/>
      <c r="E241" s="244" t="s">
        <v>22</v>
      </c>
      <c r="F241" s="251" t="s">
        <v>285</v>
      </c>
      <c r="G241" s="243"/>
      <c r="H241" s="243"/>
      <c r="I241" s="243"/>
      <c r="J241" s="243"/>
      <c r="K241" s="244" t="s">
        <v>22</v>
      </c>
      <c r="L241" s="243"/>
      <c r="M241" s="243"/>
      <c r="N241" s="243"/>
      <c r="O241" s="243"/>
      <c r="P241" s="243"/>
      <c r="Q241" s="243"/>
      <c r="R241" s="247"/>
      <c r="T241" s="248"/>
      <c r="U241" s="243"/>
      <c r="V241" s="243"/>
      <c r="W241" s="243"/>
      <c r="X241" s="243"/>
      <c r="Y241" s="243"/>
      <c r="Z241" s="243"/>
      <c r="AA241" s="249"/>
      <c r="AT241" s="250" t="s">
        <v>164</v>
      </c>
      <c r="AU241" s="250" t="s">
        <v>107</v>
      </c>
      <c r="AV241" s="11" t="s">
        <v>39</v>
      </c>
      <c r="AW241" s="11" t="s">
        <v>38</v>
      </c>
      <c r="AX241" s="11" t="s">
        <v>81</v>
      </c>
      <c r="AY241" s="250" t="s">
        <v>156</v>
      </c>
    </row>
    <row r="242" s="10" customFormat="1" ht="16.5" customHeight="1">
      <c r="B242" s="232"/>
      <c r="C242" s="233"/>
      <c r="D242" s="233"/>
      <c r="E242" s="234" t="s">
        <v>22</v>
      </c>
      <c r="F242" s="252" t="s">
        <v>286</v>
      </c>
      <c r="G242" s="233"/>
      <c r="H242" s="233"/>
      <c r="I242" s="233"/>
      <c r="J242" s="233"/>
      <c r="K242" s="237">
        <v>3.052</v>
      </c>
      <c r="L242" s="233"/>
      <c r="M242" s="233"/>
      <c r="N242" s="233"/>
      <c r="O242" s="233"/>
      <c r="P242" s="233"/>
      <c r="Q242" s="233"/>
      <c r="R242" s="238"/>
      <c r="T242" s="239"/>
      <c r="U242" s="233"/>
      <c r="V242" s="233"/>
      <c r="W242" s="233"/>
      <c r="X242" s="233"/>
      <c r="Y242" s="233"/>
      <c r="Z242" s="233"/>
      <c r="AA242" s="240"/>
      <c r="AT242" s="241" t="s">
        <v>164</v>
      </c>
      <c r="AU242" s="241" t="s">
        <v>107</v>
      </c>
      <c r="AV242" s="10" t="s">
        <v>107</v>
      </c>
      <c r="AW242" s="10" t="s">
        <v>38</v>
      </c>
      <c r="AX242" s="10" t="s">
        <v>81</v>
      </c>
      <c r="AY242" s="241" t="s">
        <v>156</v>
      </c>
    </row>
    <row r="243" s="12" customFormat="1" ht="16.5" customHeight="1">
      <c r="B243" s="253"/>
      <c r="C243" s="254"/>
      <c r="D243" s="254"/>
      <c r="E243" s="255" t="s">
        <v>22</v>
      </c>
      <c r="F243" s="256" t="s">
        <v>176</v>
      </c>
      <c r="G243" s="254"/>
      <c r="H243" s="254"/>
      <c r="I243" s="254"/>
      <c r="J243" s="254"/>
      <c r="K243" s="257">
        <v>74.741</v>
      </c>
      <c r="L243" s="254"/>
      <c r="M243" s="254"/>
      <c r="N243" s="254"/>
      <c r="O243" s="254"/>
      <c r="P243" s="254"/>
      <c r="Q243" s="254"/>
      <c r="R243" s="258"/>
      <c r="T243" s="259"/>
      <c r="U243" s="254"/>
      <c r="V243" s="254"/>
      <c r="W243" s="254"/>
      <c r="X243" s="254"/>
      <c r="Y243" s="254"/>
      <c r="Z243" s="254"/>
      <c r="AA243" s="260"/>
      <c r="AT243" s="261" t="s">
        <v>164</v>
      </c>
      <c r="AU243" s="261" t="s">
        <v>107</v>
      </c>
      <c r="AV243" s="12" t="s">
        <v>161</v>
      </c>
      <c r="AW243" s="12" t="s">
        <v>38</v>
      </c>
      <c r="AX243" s="12" t="s">
        <v>39</v>
      </c>
      <c r="AY243" s="261" t="s">
        <v>156</v>
      </c>
    </row>
    <row r="244" s="1" customFormat="1" ht="25.5" customHeight="1">
      <c r="B244" s="48"/>
      <c r="C244" s="221" t="s">
        <v>287</v>
      </c>
      <c r="D244" s="221" t="s">
        <v>157</v>
      </c>
      <c r="E244" s="222" t="s">
        <v>288</v>
      </c>
      <c r="F244" s="223" t="s">
        <v>289</v>
      </c>
      <c r="G244" s="223"/>
      <c r="H244" s="223"/>
      <c r="I244" s="223"/>
      <c r="J244" s="224" t="s">
        <v>160</v>
      </c>
      <c r="K244" s="225">
        <v>135.09999999999999</v>
      </c>
      <c r="L244" s="226">
        <v>0</v>
      </c>
      <c r="M244" s="227"/>
      <c r="N244" s="228">
        <f>ROUND(L244*K244,1)</f>
        <v>0</v>
      </c>
      <c r="O244" s="228"/>
      <c r="P244" s="228"/>
      <c r="Q244" s="228"/>
      <c r="R244" s="50"/>
      <c r="T244" s="229" t="s">
        <v>22</v>
      </c>
      <c r="U244" s="58" t="s">
        <v>46</v>
      </c>
      <c r="V244" s="49"/>
      <c r="W244" s="230">
        <f>V244*K244</f>
        <v>0</v>
      </c>
      <c r="X244" s="230">
        <v>0</v>
      </c>
      <c r="Y244" s="230">
        <f>X244*K244</f>
        <v>0</v>
      </c>
      <c r="Z244" s="230">
        <v>0.047</v>
      </c>
      <c r="AA244" s="231">
        <f>Z244*K244</f>
        <v>6.3496999999999995</v>
      </c>
      <c r="AR244" s="24" t="s">
        <v>161</v>
      </c>
      <c r="AT244" s="24" t="s">
        <v>157</v>
      </c>
      <c r="AU244" s="24" t="s">
        <v>107</v>
      </c>
      <c r="AY244" s="24" t="s">
        <v>156</v>
      </c>
      <c r="BE244" s="144">
        <f>IF(U244="základní",N244,0)</f>
        <v>0</v>
      </c>
      <c r="BF244" s="144">
        <f>IF(U244="snížená",N244,0)</f>
        <v>0</v>
      </c>
      <c r="BG244" s="144">
        <f>IF(U244="zákl. přenesená",N244,0)</f>
        <v>0</v>
      </c>
      <c r="BH244" s="144">
        <f>IF(U244="sníž. přenesená",N244,0)</f>
        <v>0</v>
      </c>
      <c r="BI244" s="144">
        <f>IF(U244="nulová",N244,0)</f>
        <v>0</v>
      </c>
      <c r="BJ244" s="24" t="s">
        <v>39</v>
      </c>
      <c r="BK244" s="144">
        <f>ROUND(L244*K244,1)</f>
        <v>0</v>
      </c>
      <c r="BL244" s="24" t="s">
        <v>161</v>
      </c>
      <c r="BM244" s="24" t="s">
        <v>290</v>
      </c>
    </row>
    <row r="245" s="11" customFormat="1" ht="16.5" customHeight="1">
      <c r="B245" s="242"/>
      <c r="C245" s="243"/>
      <c r="D245" s="243"/>
      <c r="E245" s="244" t="s">
        <v>22</v>
      </c>
      <c r="F245" s="245" t="s">
        <v>291</v>
      </c>
      <c r="G245" s="246"/>
      <c r="H245" s="246"/>
      <c r="I245" s="246"/>
      <c r="J245" s="243"/>
      <c r="K245" s="244" t="s">
        <v>22</v>
      </c>
      <c r="L245" s="243"/>
      <c r="M245" s="243"/>
      <c r="N245" s="243"/>
      <c r="O245" s="243"/>
      <c r="P245" s="243"/>
      <c r="Q245" s="243"/>
      <c r="R245" s="247"/>
      <c r="T245" s="248"/>
      <c r="U245" s="243"/>
      <c r="V245" s="243"/>
      <c r="W245" s="243"/>
      <c r="X245" s="243"/>
      <c r="Y245" s="243"/>
      <c r="Z245" s="243"/>
      <c r="AA245" s="249"/>
      <c r="AT245" s="250" t="s">
        <v>164</v>
      </c>
      <c r="AU245" s="250" t="s">
        <v>107</v>
      </c>
      <c r="AV245" s="11" t="s">
        <v>39</v>
      </c>
      <c r="AW245" s="11" t="s">
        <v>38</v>
      </c>
      <c r="AX245" s="11" t="s">
        <v>81</v>
      </c>
      <c r="AY245" s="250" t="s">
        <v>156</v>
      </c>
    </row>
    <row r="246" s="10" customFormat="1" ht="16.5" customHeight="1">
      <c r="B246" s="232"/>
      <c r="C246" s="233"/>
      <c r="D246" s="233"/>
      <c r="E246" s="234" t="s">
        <v>22</v>
      </c>
      <c r="F246" s="252" t="s">
        <v>292</v>
      </c>
      <c r="G246" s="233"/>
      <c r="H246" s="233"/>
      <c r="I246" s="233"/>
      <c r="J246" s="233"/>
      <c r="K246" s="237">
        <v>17.940000000000001</v>
      </c>
      <c r="L246" s="233"/>
      <c r="M246" s="233"/>
      <c r="N246" s="233"/>
      <c r="O246" s="233"/>
      <c r="P246" s="233"/>
      <c r="Q246" s="233"/>
      <c r="R246" s="238"/>
      <c r="T246" s="239"/>
      <c r="U246" s="233"/>
      <c r="V246" s="233"/>
      <c r="W246" s="233"/>
      <c r="X246" s="233"/>
      <c r="Y246" s="233"/>
      <c r="Z246" s="233"/>
      <c r="AA246" s="240"/>
      <c r="AT246" s="241" t="s">
        <v>164</v>
      </c>
      <c r="AU246" s="241" t="s">
        <v>107</v>
      </c>
      <c r="AV246" s="10" t="s">
        <v>107</v>
      </c>
      <c r="AW246" s="10" t="s">
        <v>38</v>
      </c>
      <c r="AX246" s="10" t="s">
        <v>81</v>
      </c>
      <c r="AY246" s="241" t="s">
        <v>156</v>
      </c>
    </row>
    <row r="247" s="11" customFormat="1" ht="16.5" customHeight="1">
      <c r="B247" s="242"/>
      <c r="C247" s="243"/>
      <c r="D247" s="243"/>
      <c r="E247" s="244" t="s">
        <v>22</v>
      </c>
      <c r="F247" s="251" t="s">
        <v>293</v>
      </c>
      <c r="G247" s="243"/>
      <c r="H247" s="243"/>
      <c r="I247" s="243"/>
      <c r="J247" s="243"/>
      <c r="K247" s="244" t="s">
        <v>22</v>
      </c>
      <c r="L247" s="243"/>
      <c r="M247" s="243"/>
      <c r="N247" s="243"/>
      <c r="O247" s="243"/>
      <c r="P247" s="243"/>
      <c r="Q247" s="243"/>
      <c r="R247" s="247"/>
      <c r="T247" s="248"/>
      <c r="U247" s="243"/>
      <c r="V247" s="243"/>
      <c r="W247" s="243"/>
      <c r="X247" s="243"/>
      <c r="Y247" s="243"/>
      <c r="Z247" s="243"/>
      <c r="AA247" s="249"/>
      <c r="AT247" s="250" t="s">
        <v>164</v>
      </c>
      <c r="AU247" s="250" t="s">
        <v>107</v>
      </c>
      <c r="AV247" s="11" t="s">
        <v>39</v>
      </c>
      <c r="AW247" s="11" t="s">
        <v>38</v>
      </c>
      <c r="AX247" s="11" t="s">
        <v>81</v>
      </c>
      <c r="AY247" s="250" t="s">
        <v>156</v>
      </c>
    </row>
    <row r="248" s="10" customFormat="1" ht="16.5" customHeight="1">
      <c r="B248" s="232"/>
      <c r="C248" s="233"/>
      <c r="D248" s="233"/>
      <c r="E248" s="234" t="s">
        <v>22</v>
      </c>
      <c r="F248" s="252" t="s">
        <v>294</v>
      </c>
      <c r="G248" s="233"/>
      <c r="H248" s="233"/>
      <c r="I248" s="233"/>
      <c r="J248" s="233"/>
      <c r="K248" s="237">
        <v>45.100000000000001</v>
      </c>
      <c r="L248" s="233"/>
      <c r="M248" s="233"/>
      <c r="N248" s="233"/>
      <c r="O248" s="233"/>
      <c r="P248" s="233"/>
      <c r="Q248" s="233"/>
      <c r="R248" s="238"/>
      <c r="T248" s="239"/>
      <c r="U248" s="233"/>
      <c r="V248" s="233"/>
      <c r="W248" s="233"/>
      <c r="X248" s="233"/>
      <c r="Y248" s="233"/>
      <c r="Z248" s="233"/>
      <c r="AA248" s="240"/>
      <c r="AT248" s="241" t="s">
        <v>164</v>
      </c>
      <c r="AU248" s="241" t="s">
        <v>107</v>
      </c>
      <c r="AV248" s="10" t="s">
        <v>107</v>
      </c>
      <c r="AW248" s="10" t="s">
        <v>38</v>
      </c>
      <c r="AX248" s="10" t="s">
        <v>81</v>
      </c>
      <c r="AY248" s="241" t="s">
        <v>156</v>
      </c>
    </row>
    <row r="249" s="10" customFormat="1" ht="16.5" customHeight="1">
      <c r="B249" s="232"/>
      <c r="C249" s="233"/>
      <c r="D249" s="233"/>
      <c r="E249" s="234" t="s">
        <v>22</v>
      </c>
      <c r="F249" s="252" t="s">
        <v>295</v>
      </c>
      <c r="G249" s="233"/>
      <c r="H249" s="233"/>
      <c r="I249" s="233"/>
      <c r="J249" s="233"/>
      <c r="K249" s="237">
        <v>49.609999999999999</v>
      </c>
      <c r="L249" s="233"/>
      <c r="M249" s="233"/>
      <c r="N249" s="233"/>
      <c r="O249" s="233"/>
      <c r="P249" s="233"/>
      <c r="Q249" s="233"/>
      <c r="R249" s="238"/>
      <c r="T249" s="239"/>
      <c r="U249" s="233"/>
      <c r="V249" s="233"/>
      <c r="W249" s="233"/>
      <c r="X249" s="233"/>
      <c r="Y249" s="233"/>
      <c r="Z249" s="233"/>
      <c r="AA249" s="240"/>
      <c r="AT249" s="241" t="s">
        <v>164</v>
      </c>
      <c r="AU249" s="241" t="s">
        <v>107</v>
      </c>
      <c r="AV249" s="10" t="s">
        <v>107</v>
      </c>
      <c r="AW249" s="10" t="s">
        <v>38</v>
      </c>
      <c r="AX249" s="10" t="s">
        <v>81</v>
      </c>
      <c r="AY249" s="241" t="s">
        <v>156</v>
      </c>
    </row>
    <row r="250" s="11" customFormat="1" ht="16.5" customHeight="1">
      <c r="B250" s="242"/>
      <c r="C250" s="243"/>
      <c r="D250" s="243"/>
      <c r="E250" s="244" t="s">
        <v>22</v>
      </c>
      <c r="F250" s="251" t="s">
        <v>296</v>
      </c>
      <c r="G250" s="243"/>
      <c r="H250" s="243"/>
      <c r="I250" s="243"/>
      <c r="J250" s="243"/>
      <c r="K250" s="244" t="s">
        <v>22</v>
      </c>
      <c r="L250" s="243"/>
      <c r="M250" s="243"/>
      <c r="N250" s="243"/>
      <c r="O250" s="243"/>
      <c r="P250" s="243"/>
      <c r="Q250" s="243"/>
      <c r="R250" s="247"/>
      <c r="T250" s="248"/>
      <c r="U250" s="243"/>
      <c r="V250" s="243"/>
      <c r="W250" s="243"/>
      <c r="X250" s="243"/>
      <c r="Y250" s="243"/>
      <c r="Z250" s="243"/>
      <c r="AA250" s="249"/>
      <c r="AT250" s="250" t="s">
        <v>164</v>
      </c>
      <c r="AU250" s="250" t="s">
        <v>107</v>
      </c>
      <c r="AV250" s="11" t="s">
        <v>39</v>
      </c>
      <c r="AW250" s="11" t="s">
        <v>38</v>
      </c>
      <c r="AX250" s="11" t="s">
        <v>81</v>
      </c>
      <c r="AY250" s="250" t="s">
        <v>156</v>
      </c>
    </row>
    <row r="251" s="10" customFormat="1" ht="16.5" customHeight="1">
      <c r="B251" s="232"/>
      <c r="C251" s="233"/>
      <c r="D251" s="233"/>
      <c r="E251" s="234" t="s">
        <v>22</v>
      </c>
      <c r="F251" s="252" t="s">
        <v>297</v>
      </c>
      <c r="G251" s="233"/>
      <c r="H251" s="233"/>
      <c r="I251" s="233"/>
      <c r="J251" s="233"/>
      <c r="K251" s="237">
        <v>5.7599999999999998</v>
      </c>
      <c r="L251" s="233"/>
      <c r="M251" s="233"/>
      <c r="N251" s="233"/>
      <c r="O251" s="233"/>
      <c r="P251" s="233"/>
      <c r="Q251" s="233"/>
      <c r="R251" s="238"/>
      <c r="T251" s="239"/>
      <c r="U251" s="233"/>
      <c r="V251" s="233"/>
      <c r="W251" s="233"/>
      <c r="X251" s="233"/>
      <c r="Y251" s="233"/>
      <c r="Z251" s="233"/>
      <c r="AA251" s="240"/>
      <c r="AT251" s="241" t="s">
        <v>164</v>
      </c>
      <c r="AU251" s="241" t="s">
        <v>107</v>
      </c>
      <c r="AV251" s="10" t="s">
        <v>107</v>
      </c>
      <c r="AW251" s="10" t="s">
        <v>38</v>
      </c>
      <c r="AX251" s="10" t="s">
        <v>81</v>
      </c>
      <c r="AY251" s="241" t="s">
        <v>156</v>
      </c>
    </row>
    <row r="252" s="11" customFormat="1" ht="16.5" customHeight="1">
      <c r="B252" s="242"/>
      <c r="C252" s="243"/>
      <c r="D252" s="243"/>
      <c r="E252" s="244" t="s">
        <v>22</v>
      </c>
      <c r="F252" s="251" t="s">
        <v>298</v>
      </c>
      <c r="G252" s="243"/>
      <c r="H252" s="243"/>
      <c r="I252" s="243"/>
      <c r="J252" s="243"/>
      <c r="K252" s="244" t="s">
        <v>22</v>
      </c>
      <c r="L252" s="243"/>
      <c r="M252" s="243"/>
      <c r="N252" s="243"/>
      <c r="O252" s="243"/>
      <c r="P252" s="243"/>
      <c r="Q252" s="243"/>
      <c r="R252" s="247"/>
      <c r="T252" s="248"/>
      <c r="U252" s="243"/>
      <c r="V252" s="243"/>
      <c r="W252" s="243"/>
      <c r="X252" s="243"/>
      <c r="Y252" s="243"/>
      <c r="Z252" s="243"/>
      <c r="AA252" s="249"/>
      <c r="AT252" s="250" t="s">
        <v>164</v>
      </c>
      <c r="AU252" s="250" t="s">
        <v>107</v>
      </c>
      <c r="AV252" s="11" t="s">
        <v>39</v>
      </c>
      <c r="AW252" s="11" t="s">
        <v>38</v>
      </c>
      <c r="AX252" s="11" t="s">
        <v>81</v>
      </c>
      <c r="AY252" s="250" t="s">
        <v>156</v>
      </c>
    </row>
    <row r="253" s="10" customFormat="1" ht="16.5" customHeight="1">
      <c r="B253" s="232"/>
      <c r="C253" s="233"/>
      <c r="D253" s="233"/>
      <c r="E253" s="234" t="s">
        <v>22</v>
      </c>
      <c r="F253" s="252" t="s">
        <v>299</v>
      </c>
      <c r="G253" s="233"/>
      <c r="H253" s="233"/>
      <c r="I253" s="233"/>
      <c r="J253" s="233"/>
      <c r="K253" s="237">
        <v>9.8699999999999992</v>
      </c>
      <c r="L253" s="233"/>
      <c r="M253" s="233"/>
      <c r="N253" s="233"/>
      <c r="O253" s="233"/>
      <c r="P253" s="233"/>
      <c r="Q253" s="233"/>
      <c r="R253" s="238"/>
      <c r="T253" s="239"/>
      <c r="U253" s="233"/>
      <c r="V253" s="233"/>
      <c r="W253" s="233"/>
      <c r="X253" s="233"/>
      <c r="Y253" s="233"/>
      <c r="Z253" s="233"/>
      <c r="AA253" s="240"/>
      <c r="AT253" s="241" t="s">
        <v>164</v>
      </c>
      <c r="AU253" s="241" t="s">
        <v>107</v>
      </c>
      <c r="AV253" s="10" t="s">
        <v>107</v>
      </c>
      <c r="AW253" s="10" t="s">
        <v>38</v>
      </c>
      <c r="AX253" s="10" t="s">
        <v>81</v>
      </c>
      <c r="AY253" s="241" t="s">
        <v>156</v>
      </c>
    </row>
    <row r="254" s="11" customFormat="1" ht="16.5" customHeight="1">
      <c r="B254" s="242"/>
      <c r="C254" s="243"/>
      <c r="D254" s="243"/>
      <c r="E254" s="244" t="s">
        <v>22</v>
      </c>
      <c r="F254" s="251" t="s">
        <v>300</v>
      </c>
      <c r="G254" s="243"/>
      <c r="H254" s="243"/>
      <c r="I254" s="243"/>
      <c r="J254" s="243"/>
      <c r="K254" s="244" t="s">
        <v>22</v>
      </c>
      <c r="L254" s="243"/>
      <c r="M254" s="243"/>
      <c r="N254" s="243"/>
      <c r="O254" s="243"/>
      <c r="P254" s="243"/>
      <c r="Q254" s="243"/>
      <c r="R254" s="247"/>
      <c r="T254" s="248"/>
      <c r="U254" s="243"/>
      <c r="V254" s="243"/>
      <c r="W254" s="243"/>
      <c r="X254" s="243"/>
      <c r="Y254" s="243"/>
      <c r="Z254" s="243"/>
      <c r="AA254" s="249"/>
      <c r="AT254" s="250" t="s">
        <v>164</v>
      </c>
      <c r="AU254" s="250" t="s">
        <v>107</v>
      </c>
      <c r="AV254" s="11" t="s">
        <v>39</v>
      </c>
      <c r="AW254" s="11" t="s">
        <v>38</v>
      </c>
      <c r="AX254" s="11" t="s">
        <v>81</v>
      </c>
      <c r="AY254" s="250" t="s">
        <v>156</v>
      </c>
    </row>
    <row r="255" s="10" customFormat="1" ht="16.5" customHeight="1">
      <c r="B255" s="232"/>
      <c r="C255" s="233"/>
      <c r="D255" s="233"/>
      <c r="E255" s="234" t="s">
        <v>22</v>
      </c>
      <c r="F255" s="252" t="s">
        <v>301</v>
      </c>
      <c r="G255" s="233"/>
      <c r="H255" s="233"/>
      <c r="I255" s="233"/>
      <c r="J255" s="233"/>
      <c r="K255" s="237">
        <v>6.8200000000000003</v>
      </c>
      <c r="L255" s="233"/>
      <c r="M255" s="233"/>
      <c r="N255" s="233"/>
      <c r="O255" s="233"/>
      <c r="P255" s="233"/>
      <c r="Q255" s="233"/>
      <c r="R255" s="238"/>
      <c r="T255" s="239"/>
      <c r="U255" s="233"/>
      <c r="V255" s="233"/>
      <c r="W255" s="233"/>
      <c r="X255" s="233"/>
      <c r="Y255" s="233"/>
      <c r="Z255" s="233"/>
      <c r="AA255" s="240"/>
      <c r="AT255" s="241" t="s">
        <v>164</v>
      </c>
      <c r="AU255" s="241" t="s">
        <v>107</v>
      </c>
      <c r="AV255" s="10" t="s">
        <v>107</v>
      </c>
      <c r="AW255" s="10" t="s">
        <v>38</v>
      </c>
      <c r="AX255" s="10" t="s">
        <v>81</v>
      </c>
      <c r="AY255" s="241" t="s">
        <v>156</v>
      </c>
    </row>
    <row r="256" s="12" customFormat="1" ht="16.5" customHeight="1">
      <c r="B256" s="253"/>
      <c r="C256" s="254"/>
      <c r="D256" s="254"/>
      <c r="E256" s="255" t="s">
        <v>22</v>
      </c>
      <c r="F256" s="256" t="s">
        <v>176</v>
      </c>
      <c r="G256" s="254"/>
      <c r="H256" s="254"/>
      <c r="I256" s="254"/>
      <c r="J256" s="254"/>
      <c r="K256" s="257">
        <v>135.09999999999999</v>
      </c>
      <c r="L256" s="254"/>
      <c r="M256" s="254"/>
      <c r="N256" s="254"/>
      <c r="O256" s="254"/>
      <c r="P256" s="254"/>
      <c r="Q256" s="254"/>
      <c r="R256" s="258"/>
      <c r="T256" s="259"/>
      <c r="U256" s="254"/>
      <c r="V256" s="254"/>
      <c r="W256" s="254"/>
      <c r="X256" s="254"/>
      <c r="Y256" s="254"/>
      <c r="Z256" s="254"/>
      <c r="AA256" s="260"/>
      <c r="AT256" s="261" t="s">
        <v>164</v>
      </c>
      <c r="AU256" s="261" t="s">
        <v>107</v>
      </c>
      <c r="AV256" s="12" t="s">
        <v>161</v>
      </c>
      <c r="AW256" s="12" t="s">
        <v>38</v>
      </c>
      <c r="AX256" s="12" t="s">
        <v>39</v>
      </c>
      <c r="AY256" s="261" t="s">
        <v>156</v>
      </c>
    </row>
    <row r="257" s="1" customFormat="1" ht="25.5" customHeight="1">
      <c r="B257" s="48"/>
      <c r="C257" s="221" t="s">
        <v>302</v>
      </c>
      <c r="D257" s="221" t="s">
        <v>157</v>
      </c>
      <c r="E257" s="222" t="s">
        <v>303</v>
      </c>
      <c r="F257" s="223" t="s">
        <v>304</v>
      </c>
      <c r="G257" s="223"/>
      <c r="H257" s="223"/>
      <c r="I257" s="223"/>
      <c r="J257" s="224" t="s">
        <v>160</v>
      </c>
      <c r="K257" s="225">
        <v>4.0099999999999998</v>
      </c>
      <c r="L257" s="226">
        <v>0</v>
      </c>
      <c r="M257" s="227"/>
      <c r="N257" s="228">
        <f>ROUND(L257*K257,1)</f>
        <v>0</v>
      </c>
      <c r="O257" s="228"/>
      <c r="P257" s="228"/>
      <c r="Q257" s="228"/>
      <c r="R257" s="50"/>
      <c r="T257" s="229" t="s">
        <v>22</v>
      </c>
      <c r="U257" s="58" t="s">
        <v>46</v>
      </c>
      <c r="V257" s="49"/>
      <c r="W257" s="230">
        <f>V257*K257</f>
        <v>0</v>
      </c>
      <c r="X257" s="230">
        <v>0</v>
      </c>
      <c r="Y257" s="230">
        <f>X257*K257</f>
        <v>0</v>
      </c>
      <c r="Z257" s="230">
        <v>0.048000000000000001</v>
      </c>
      <c r="AA257" s="231">
        <f>Z257*K257</f>
        <v>0.19247999999999998</v>
      </c>
      <c r="AR257" s="24" t="s">
        <v>161</v>
      </c>
      <c r="AT257" s="24" t="s">
        <v>157</v>
      </c>
      <c r="AU257" s="24" t="s">
        <v>107</v>
      </c>
      <c r="AY257" s="24" t="s">
        <v>156</v>
      </c>
      <c r="BE257" s="144">
        <f>IF(U257="základní",N257,0)</f>
        <v>0</v>
      </c>
      <c r="BF257" s="144">
        <f>IF(U257="snížená",N257,0)</f>
        <v>0</v>
      </c>
      <c r="BG257" s="144">
        <f>IF(U257="zákl. přenesená",N257,0)</f>
        <v>0</v>
      </c>
      <c r="BH257" s="144">
        <f>IF(U257="sníž. přenesená",N257,0)</f>
        <v>0</v>
      </c>
      <c r="BI257" s="144">
        <f>IF(U257="nulová",N257,0)</f>
        <v>0</v>
      </c>
      <c r="BJ257" s="24" t="s">
        <v>39</v>
      </c>
      <c r="BK257" s="144">
        <f>ROUND(L257*K257,1)</f>
        <v>0</v>
      </c>
      <c r="BL257" s="24" t="s">
        <v>161</v>
      </c>
      <c r="BM257" s="24" t="s">
        <v>305</v>
      </c>
    </row>
    <row r="258" s="11" customFormat="1" ht="16.5" customHeight="1">
      <c r="B258" s="242"/>
      <c r="C258" s="243"/>
      <c r="D258" s="243"/>
      <c r="E258" s="244" t="s">
        <v>22</v>
      </c>
      <c r="F258" s="245" t="s">
        <v>306</v>
      </c>
      <c r="G258" s="246"/>
      <c r="H258" s="246"/>
      <c r="I258" s="246"/>
      <c r="J258" s="243"/>
      <c r="K258" s="244" t="s">
        <v>22</v>
      </c>
      <c r="L258" s="243"/>
      <c r="M258" s="243"/>
      <c r="N258" s="243"/>
      <c r="O258" s="243"/>
      <c r="P258" s="243"/>
      <c r="Q258" s="243"/>
      <c r="R258" s="247"/>
      <c r="T258" s="248"/>
      <c r="U258" s="243"/>
      <c r="V258" s="243"/>
      <c r="W258" s="243"/>
      <c r="X258" s="243"/>
      <c r="Y258" s="243"/>
      <c r="Z258" s="243"/>
      <c r="AA258" s="249"/>
      <c r="AT258" s="250" t="s">
        <v>164</v>
      </c>
      <c r="AU258" s="250" t="s">
        <v>107</v>
      </c>
      <c r="AV258" s="11" t="s">
        <v>39</v>
      </c>
      <c r="AW258" s="11" t="s">
        <v>38</v>
      </c>
      <c r="AX258" s="11" t="s">
        <v>81</v>
      </c>
      <c r="AY258" s="250" t="s">
        <v>156</v>
      </c>
    </row>
    <row r="259" s="10" customFormat="1" ht="16.5" customHeight="1">
      <c r="B259" s="232"/>
      <c r="C259" s="233"/>
      <c r="D259" s="233"/>
      <c r="E259" s="234" t="s">
        <v>22</v>
      </c>
      <c r="F259" s="252" t="s">
        <v>307</v>
      </c>
      <c r="G259" s="233"/>
      <c r="H259" s="233"/>
      <c r="I259" s="233"/>
      <c r="J259" s="233"/>
      <c r="K259" s="237">
        <v>0.58099999999999996</v>
      </c>
      <c r="L259" s="233"/>
      <c r="M259" s="233"/>
      <c r="N259" s="233"/>
      <c r="O259" s="233"/>
      <c r="P259" s="233"/>
      <c r="Q259" s="233"/>
      <c r="R259" s="238"/>
      <c r="T259" s="239"/>
      <c r="U259" s="233"/>
      <c r="V259" s="233"/>
      <c r="W259" s="233"/>
      <c r="X259" s="233"/>
      <c r="Y259" s="233"/>
      <c r="Z259" s="233"/>
      <c r="AA259" s="240"/>
      <c r="AT259" s="241" t="s">
        <v>164</v>
      </c>
      <c r="AU259" s="241" t="s">
        <v>107</v>
      </c>
      <c r="AV259" s="10" t="s">
        <v>107</v>
      </c>
      <c r="AW259" s="10" t="s">
        <v>38</v>
      </c>
      <c r="AX259" s="10" t="s">
        <v>81</v>
      </c>
      <c r="AY259" s="241" t="s">
        <v>156</v>
      </c>
    </row>
    <row r="260" s="11" customFormat="1" ht="16.5" customHeight="1">
      <c r="B260" s="242"/>
      <c r="C260" s="243"/>
      <c r="D260" s="243"/>
      <c r="E260" s="244" t="s">
        <v>22</v>
      </c>
      <c r="F260" s="251" t="s">
        <v>308</v>
      </c>
      <c r="G260" s="243"/>
      <c r="H260" s="243"/>
      <c r="I260" s="243"/>
      <c r="J260" s="243"/>
      <c r="K260" s="244" t="s">
        <v>22</v>
      </c>
      <c r="L260" s="243"/>
      <c r="M260" s="243"/>
      <c r="N260" s="243"/>
      <c r="O260" s="243"/>
      <c r="P260" s="243"/>
      <c r="Q260" s="243"/>
      <c r="R260" s="247"/>
      <c r="T260" s="248"/>
      <c r="U260" s="243"/>
      <c r="V260" s="243"/>
      <c r="W260" s="243"/>
      <c r="X260" s="243"/>
      <c r="Y260" s="243"/>
      <c r="Z260" s="243"/>
      <c r="AA260" s="249"/>
      <c r="AT260" s="250" t="s">
        <v>164</v>
      </c>
      <c r="AU260" s="250" t="s">
        <v>107</v>
      </c>
      <c r="AV260" s="11" t="s">
        <v>39</v>
      </c>
      <c r="AW260" s="11" t="s">
        <v>38</v>
      </c>
      <c r="AX260" s="11" t="s">
        <v>81</v>
      </c>
      <c r="AY260" s="250" t="s">
        <v>156</v>
      </c>
    </row>
    <row r="261" s="10" customFormat="1" ht="16.5" customHeight="1">
      <c r="B261" s="232"/>
      <c r="C261" s="233"/>
      <c r="D261" s="233"/>
      <c r="E261" s="234" t="s">
        <v>22</v>
      </c>
      <c r="F261" s="252" t="s">
        <v>309</v>
      </c>
      <c r="G261" s="233"/>
      <c r="H261" s="233"/>
      <c r="I261" s="233"/>
      <c r="J261" s="233"/>
      <c r="K261" s="237">
        <v>0.47999999999999998</v>
      </c>
      <c r="L261" s="233"/>
      <c r="M261" s="233"/>
      <c r="N261" s="233"/>
      <c r="O261" s="233"/>
      <c r="P261" s="233"/>
      <c r="Q261" s="233"/>
      <c r="R261" s="238"/>
      <c r="T261" s="239"/>
      <c r="U261" s="233"/>
      <c r="V261" s="233"/>
      <c r="W261" s="233"/>
      <c r="X261" s="233"/>
      <c r="Y261" s="233"/>
      <c r="Z261" s="233"/>
      <c r="AA261" s="240"/>
      <c r="AT261" s="241" t="s">
        <v>164</v>
      </c>
      <c r="AU261" s="241" t="s">
        <v>107</v>
      </c>
      <c r="AV261" s="10" t="s">
        <v>107</v>
      </c>
      <c r="AW261" s="10" t="s">
        <v>38</v>
      </c>
      <c r="AX261" s="10" t="s">
        <v>81</v>
      </c>
      <c r="AY261" s="241" t="s">
        <v>156</v>
      </c>
    </row>
    <row r="262" s="11" customFormat="1" ht="16.5" customHeight="1">
      <c r="B262" s="242"/>
      <c r="C262" s="243"/>
      <c r="D262" s="243"/>
      <c r="E262" s="244" t="s">
        <v>22</v>
      </c>
      <c r="F262" s="251" t="s">
        <v>310</v>
      </c>
      <c r="G262" s="243"/>
      <c r="H262" s="243"/>
      <c r="I262" s="243"/>
      <c r="J262" s="243"/>
      <c r="K262" s="244" t="s">
        <v>22</v>
      </c>
      <c r="L262" s="243"/>
      <c r="M262" s="243"/>
      <c r="N262" s="243"/>
      <c r="O262" s="243"/>
      <c r="P262" s="243"/>
      <c r="Q262" s="243"/>
      <c r="R262" s="247"/>
      <c r="T262" s="248"/>
      <c r="U262" s="243"/>
      <c r="V262" s="243"/>
      <c r="W262" s="243"/>
      <c r="X262" s="243"/>
      <c r="Y262" s="243"/>
      <c r="Z262" s="243"/>
      <c r="AA262" s="249"/>
      <c r="AT262" s="250" t="s">
        <v>164</v>
      </c>
      <c r="AU262" s="250" t="s">
        <v>107</v>
      </c>
      <c r="AV262" s="11" t="s">
        <v>39</v>
      </c>
      <c r="AW262" s="11" t="s">
        <v>38</v>
      </c>
      <c r="AX262" s="11" t="s">
        <v>81</v>
      </c>
      <c r="AY262" s="250" t="s">
        <v>156</v>
      </c>
    </row>
    <row r="263" s="10" customFormat="1" ht="16.5" customHeight="1">
      <c r="B263" s="232"/>
      <c r="C263" s="233"/>
      <c r="D263" s="233"/>
      <c r="E263" s="234" t="s">
        <v>22</v>
      </c>
      <c r="F263" s="252" t="s">
        <v>311</v>
      </c>
      <c r="G263" s="233"/>
      <c r="H263" s="233"/>
      <c r="I263" s="233"/>
      <c r="J263" s="233"/>
      <c r="K263" s="237">
        <v>0.73599999999999999</v>
      </c>
      <c r="L263" s="233"/>
      <c r="M263" s="233"/>
      <c r="N263" s="233"/>
      <c r="O263" s="233"/>
      <c r="P263" s="233"/>
      <c r="Q263" s="233"/>
      <c r="R263" s="238"/>
      <c r="T263" s="239"/>
      <c r="U263" s="233"/>
      <c r="V263" s="233"/>
      <c r="W263" s="233"/>
      <c r="X263" s="233"/>
      <c r="Y263" s="233"/>
      <c r="Z263" s="233"/>
      <c r="AA263" s="240"/>
      <c r="AT263" s="241" t="s">
        <v>164</v>
      </c>
      <c r="AU263" s="241" t="s">
        <v>107</v>
      </c>
      <c r="AV263" s="10" t="s">
        <v>107</v>
      </c>
      <c r="AW263" s="10" t="s">
        <v>38</v>
      </c>
      <c r="AX263" s="10" t="s">
        <v>81</v>
      </c>
      <c r="AY263" s="241" t="s">
        <v>156</v>
      </c>
    </row>
    <row r="264" s="11" customFormat="1" ht="16.5" customHeight="1">
      <c r="B264" s="242"/>
      <c r="C264" s="243"/>
      <c r="D264" s="243"/>
      <c r="E264" s="244" t="s">
        <v>22</v>
      </c>
      <c r="F264" s="251" t="s">
        <v>312</v>
      </c>
      <c r="G264" s="243"/>
      <c r="H264" s="243"/>
      <c r="I264" s="243"/>
      <c r="J264" s="243"/>
      <c r="K264" s="244" t="s">
        <v>22</v>
      </c>
      <c r="L264" s="243"/>
      <c r="M264" s="243"/>
      <c r="N264" s="243"/>
      <c r="O264" s="243"/>
      <c r="P264" s="243"/>
      <c r="Q264" s="243"/>
      <c r="R264" s="247"/>
      <c r="T264" s="248"/>
      <c r="U264" s="243"/>
      <c r="V264" s="243"/>
      <c r="W264" s="243"/>
      <c r="X264" s="243"/>
      <c r="Y264" s="243"/>
      <c r="Z264" s="243"/>
      <c r="AA264" s="249"/>
      <c r="AT264" s="250" t="s">
        <v>164</v>
      </c>
      <c r="AU264" s="250" t="s">
        <v>107</v>
      </c>
      <c r="AV264" s="11" t="s">
        <v>39</v>
      </c>
      <c r="AW264" s="11" t="s">
        <v>38</v>
      </c>
      <c r="AX264" s="11" t="s">
        <v>81</v>
      </c>
      <c r="AY264" s="250" t="s">
        <v>156</v>
      </c>
    </row>
    <row r="265" s="10" customFormat="1" ht="16.5" customHeight="1">
      <c r="B265" s="232"/>
      <c r="C265" s="233"/>
      <c r="D265" s="233"/>
      <c r="E265" s="234" t="s">
        <v>22</v>
      </c>
      <c r="F265" s="252" t="s">
        <v>313</v>
      </c>
      <c r="G265" s="233"/>
      <c r="H265" s="233"/>
      <c r="I265" s="233"/>
      <c r="J265" s="233"/>
      <c r="K265" s="237">
        <v>0.40000000000000002</v>
      </c>
      <c r="L265" s="233"/>
      <c r="M265" s="233"/>
      <c r="N265" s="233"/>
      <c r="O265" s="233"/>
      <c r="P265" s="233"/>
      <c r="Q265" s="233"/>
      <c r="R265" s="238"/>
      <c r="T265" s="239"/>
      <c r="U265" s="233"/>
      <c r="V265" s="233"/>
      <c r="W265" s="233"/>
      <c r="X265" s="233"/>
      <c r="Y265" s="233"/>
      <c r="Z265" s="233"/>
      <c r="AA265" s="240"/>
      <c r="AT265" s="241" t="s">
        <v>164</v>
      </c>
      <c r="AU265" s="241" t="s">
        <v>107</v>
      </c>
      <c r="AV265" s="10" t="s">
        <v>107</v>
      </c>
      <c r="AW265" s="10" t="s">
        <v>38</v>
      </c>
      <c r="AX265" s="10" t="s">
        <v>81</v>
      </c>
      <c r="AY265" s="241" t="s">
        <v>156</v>
      </c>
    </row>
    <row r="266" s="11" customFormat="1" ht="16.5" customHeight="1">
      <c r="B266" s="242"/>
      <c r="C266" s="243"/>
      <c r="D266" s="243"/>
      <c r="E266" s="244" t="s">
        <v>22</v>
      </c>
      <c r="F266" s="251" t="s">
        <v>314</v>
      </c>
      <c r="G266" s="243"/>
      <c r="H266" s="243"/>
      <c r="I266" s="243"/>
      <c r="J266" s="243"/>
      <c r="K266" s="244" t="s">
        <v>22</v>
      </c>
      <c r="L266" s="243"/>
      <c r="M266" s="243"/>
      <c r="N266" s="243"/>
      <c r="O266" s="243"/>
      <c r="P266" s="243"/>
      <c r="Q266" s="243"/>
      <c r="R266" s="247"/>
      <c r="T266" s="248"/>
      <c r="U266" s="243"/>
      <c r="V266" s="243"/>
      <c r="W266" s="243"/>
      <c r="X266" s="243"/>
      <c r="Y266" s="243"/>
      <c r="Z266" s="243"/>
      <c r="AA266" s="249"/>
      <c r="AT266" s="250" t="s">
        <v>164</v>
      </c>
      <c r="AU266" s="250" t="s">
        <v>107</v>
      </c>
      <c r="AV266" s="11" t="s">
        <v>39</v>
      </c>
      <c r="AW266" s="11" t="s">
        <v>38</v>
      </c>
      <c r="AX266" s="11" t="s">
        <v>81</v>
      </c>
      <c r="AY266" s="250" t="s">
        <v>156</v>
      </c>
    </row>
    <row r="267" s="10" customFormat="1" ht="16.5" customHeight="1">
      <c r="B267" s="232"/>
      <c r="C267" s="233"/>
      <c r="D267" s="233"/>
      <c r="E267" s="234" t="s">
        <v>22</v>
      </c>
      <c r="F267" s="252" t="s">
        <v>315</v>
      </c>
      <c r="G267" s="233"/>
      <c r="H267" s="233"/>
      <c r="I267" s="233"/>
      <c r="J267" s="233"/>
      <c r="K267" s="237">
        <v>0.73499999999999999</v>
      </c>
      <c r="L267" s="233"/>
      <c r="M267" s="233"/>
      <c r="N267" s="233"/>
      <c r="O267" s="233"/>
      <c r="P267" s="233"/>
      <c r="Q267" s="233"/>
      <c r="R267" s="238"/>
      <c r="T267" s="239"/>
      <c r="U267" s="233"/>
      <c r="V267" s="233"/>
      <c r="W267" s="233"/>
      <c r="X267" s="233"/>
      <c r="Y267" s="233"/>
      <c r="Z267" s="233"/>
      <c r="AA267" s="240"/>
      <c r="AT267" s="241" t="s">
        <v>164</v>
      </c>
      <c r="AU267" s="241" t="s">
        <v>107</v>
      </c>
      <c r="AV267" s="10" t="s">
        <v>107</v>
      </c>
      <c r="AW267" s="10" t="s">
        <v>38</v>
      </c>
      <c r="AX267" s="10" t="s">
        <v>81</v>
      </c>
      <c r="AY267" s="241" t="s">
        <v>156</v>
      </c>
    </row>
    <row r="268" s="11" customFormat="1" ht="16.5" customHeight="1">
      <c r="B268" s="242"/>
      <c r="C268" s="243"/>
      <c r="D268" s="243"/>
      <c r="E268" s="244" t="s">
        <v>22</v>
      </c>
      <c r="F268" s="251" t="s">
        <v>316</v>
      </c>
      <c r="G268" s="243"/>
      <c r="H268" s="243"/>
      <c r="I268" s="243"/>
      <c r="J268" s="243"/>
      <c r="K268" s="244" t="s">
        <v>22</v>
      </c>
      <c r="L268" s="243"/>
      <c r="M268" s="243"/>
      <c r="N268" s="243"/>
      <c r="O268" s="243"/>
      <c r="P268" s="243"/>
      <c r="Q268" s="243"/>
      <c r="R268" s="247"/>
      <c r="T268" s="248"/>
      <c r="U268" s="243"/>
      <c r="V268" s="243"/>
      <c r="W268" s="243"/>
      <c r="X268" s="243"/>
      <c r="Y268" s="243"/>
      <c r="Z268" s="243"/>
      <c r="AA268" s="249"/>
      <c r="AT268" s="250" t="s">
        <v>164</v>
      </c>
      <c r="AU268" s="250" t="s">
        <v>107</v>
      </c>
      <c r="AV268" s="11" t="s">
        <v>39</v>
      </c>
      <c r="AW268" s="11" t="s">
        <v>38</v>
      </c>
      <c r="AX268" s="11" t="s">
        <v>81</v>
      </c>
      <c r="AY268" s="250" t="s">
        <v>156</v>
      </c>
    </row>
    <row r="269" s="10" customFormat="1" ht="16.5" customHeight="1">
      <c r="B269" s="232"/>
      <c r="C269" s="233"/>
      <c r="D269" s="233"/>
      <c r="E269" s="234" t="s">
        <v>22</v>
      </c>
      <c r="F269" s="252" t="s">
        <v>317</v>
      </c>
      <c r="G269" s="233"/>
      <c r="H269" s="233"/>
      <c r="I269" s="233"/>
      <c r="J269" s="233"/>
      <c r="K269" s="237">
        <v>0.34200000000000003</v>
      </c>
      <c r="L269" s="233"/>
      <c r="M269" s="233"/>
      <c r="N269" s="233"/>
      <c r="O269" s="233"/>
      <c r="P269" s="233"/>
      <c r="Q269" s="233"/>
      <c r="R269" s="238"/>
      <c r="T269" s="239"/>
      <c r="U269" s="233"/>
      <c r="V269" s="233"/>
      <c r="W269" s="233"/>
      <c r="X269" s="233"/>
      <c r="Y269" s="233"/>
      <c r="Z269" s="233"/>
      <c r="AA269" s="240"/>
      <c r="AT269" s="241" t="s">
        <v>164</v>
      </c>
      <c r="AU269" s="241" t="s">
        <v>107</v>
      </c>
      <c r="AV269" s="10" t="s">
        <v>107</v>
      </c>
      <c r="AW269" s="10" t="s">
        <v>38</v>
      </c>
      <c r="AX269" s="10" t="s">
        <v>81</v>
      </c>
      <c r="AY269" s="241" t="s">
        <v>156</v>
      </c>
    </row>
    <row r="270" s="11" customFormat="1" ht="16.5" customHeight="1">
      <c r="B270" s="242"/>
      <c r="C270" s="243"/>
      <c r="D270" s="243"/>
      <c r="E270" s="244" t="s">
        <v>22</v>
      </c>
      <c r="F270" s="251" t="s">
        <v>318</v>
      </c>
      <c r="G270" s="243"/>
      <c r="H270" s="243"/>
      <c r="I270" s="243"/>
      <c r="J270" s="243"/>
      <c r="K270" s="244" t="s">
        <v>22</v>
      </c>
      <c r="L270" s="243"/>
      <c r="M270" s="243"/>
      <c r="N270" s="243"/>
      <c r="O270" s="243"/>
      <c r="P270" s="243"/>
      <c r="Q270" s="243"/>
      <c r="R270" s="247"/>
      <c r="T270" s="248"/>
      <c r="U270" s="243"/>
      <c r="V270" s="243"/>
      <c r="W270" s="243"/>
      <c r="X270" s="243"/>
      <c r="Y270" s="243"/>
      <c r="Z270" s="243"/>
      <c r="AA270" s="249"/>
      <c r="AT270" s="250" t="s">
        <v>164</v>
      </c>
      <c r="AU270" s="250" t="s">
        <v>107</v>
      </c>
      <c r="AV270" s="11" t="s">
        <v>39</v>
      </c>
      <c r="AW270" s="11" t="s">
        <v>38</v>
      </c>
      <c r="AX270" s="11" t="s">
        <v>81</v>
      </c>
      <c r="AY270" s="250" t="s">
        <v>156</v>
      </c>
    </row>
    <row r="271" s="10" customFormat="1" ht="16.5" customHeight="1">
      <c r="B271" s="232"/>
      <c r="C271" s="233"/>
      <c r="D271" s="233"/>
      <c r="E271" s="234" t="s">
        <v>22</v>
      </c>
      <c r="F271" s="252" t="s">
        <v>319</v>
      </c>
      <c r="G271" s="233"/>
      <c r="H271" s="233"/>
      <c r="I271" s="233"/>
      <c r="J271" s="233"/>
      <c r="K271" s="237">
        <v>0.17599999999999999</v>
      </c>
      <c r="L271" s="233"/>
      <c r="M271" s="233"/>
      <c r="N271" s="233"/>
      <c r="O271" s="233"/>
      <c r="P271" s="233"/>
      <c r="Q271" s="233"/>
      <c r="R271" s="238"/>
      <c r="T271" s="239"/>
      <c r="U271" s="233"/>
      <c r="V271" s="233"/>
      <c r="W271" s="233"/>
      <c r="X271" s="233"/>
      <c r="Y271" s="233"/>
      <c r="Z271" s="233"/>
      <c r="AA271" s="240"/>
      <c r="AT271" s="241" t="s">
        <v>164</v>
      </c>
      <c r="AU271" s="241" t="s">
        <v>107</v>
      </c>
      <c r="AV271" s="10" t="s">
        <v>107</v>
      </c>
      <c r="AW271" s="10" t="s">
        <v>38</v>
      </c>
      <c r="AX271" s="10" t="s">
        <v>81</v>
      </c>
      <c r="AY271" s="241" t="s">
        <v>156</v>
      </c>
    </row>
    <row r="272" s="11" customFormat="1" ht="16.5" customHeight="1">
      <c r="B272" s="242"/>
      <c r="C272" s="243"/>
      <c r="D272" s="243"/>
      <c r="E272" s="244" t="s">
        <v>22</v>
      </c>
      <c r="F272" s="251" t="s">
        <v>320</v>
      </c>
      <c r="G272" s="243"/>
      <c r="H272" s="243"/>
      <c r="I272" s="243"/>
      <c r="J272" s="243"/>
      <c r="K272" s="244" t="s">
        <v>22</v>
      </c>
      <c r="L272" s="243"/>
      <c r="M272" s="243"/>
      <c r="N272" s="243"/>
      <c r="O272" s="243"/>
      <c r="P272" s="243"/>
      <c r="Q272" s="243"/>
      <c r="R272" s="247"/>
      <c r="T272" s="248"/>
      <c r="U272" s="243"/>
      <c r="V272" s="243"/>
      <c r="W272" s="243"/>
      <c r="X272" s="243"/>
      <c r="Y272" s="243"/>
      <c r="Z272" s="243"/>
      <c r="AA272" s="249"/>
      <c r="AT272" s="250" t="s">
        <v>164</v>
      </c>
      <c r="AU272" s="250" t="s">
        <v>107</v>
      </c>
      <c r="AV272" s="11" t="s">
        <v>39</v>
      </c>
      <c r="AW272" s="11" t="s">
        <v>38</v>
      </c>
      <c r="AX272" s="11" t="s">
        <v>81</v>
      </c>
      <c r="AY272" s="250" t="s">
        <v>156</v>
      </c>
    </row>
    <row r="273" s="10" customFormat="1" ht="16.5" customHeight="1">
      <c r="B273" s="232"/>
      <c r="C273" s="233"/>
      <c r="D273" s="233"/>
      <c r="E273" s="234" t="s">
        <v>22</v>
      </c>
      <c r="F273" s="252" t="s">
        <v>321</v>
      </c>
      <c r="G273" s="233"/>
      <c r="H273" s="233"/>
      <c r="I273" s="233"/>
      <c r="J273" s="233"/>
      <c r="K273" s="237">
        <v>0.56000000000000005</v>
      </c>
      <c r="L273" s="233"/>
      <c r="M273" s="233"/>
      <c r="N273" s="233"/>
      <c r="O273" s="233"/>
      <c r="P273" s="233"/>
      <c r="Q273" s="233"/>
      <c r="R273" s="238"/>
      <c r="T273" s="239"/>
      <c r="U273" s="233"/>
      <c r="V273" s="233"/>
      <c r="W273" s="233"/>
      <c r="X273" s="233"/>
      <c r="Y273" s="233"/>
      <c r="Z273" s="233"/>
      <c r="AA273" s="240"/>
      <c r="AT273" s="241" t="s">
        <v>164</v>
      </c>
      <c r="AU273" s="241" t="s">
        <v>107</v>
      </c>
      <c r="AV273" s="10" t="s">
        <v>107</v>
      </c>
      <c r="AW273" s="10" t="s">
        <v>38</v>
      </c>
      <c r="AX273" s="10" t="s">
        <v>81</v>
      </c>
      <c r="AY273" s="241" t="s">
        <v>156</v>
      </c>
    </row>
    <row r="274" s="12" customFormat="1" ht="16.5" customHeight="1">
      <c r="B274" s="253"/>
      <c r="C274" s="254"/>
      <c r="D274" s="254"/>
      <c r="E274" s="255" t="s">
        <v>22</v>
      </c>
      <c r="F274" s="256" t="s">
        <v>176</v>
      </c>
      <c r="G274" s="254"/>
      <c r="H274" s="254"/>
      <c r="I274" s="254"/>
      <c r="J274" s="254"/>
      <c r="K274" s="257">
        <v>4.0099999999999998</v>
      </c>
      <c r="L274" s="254"/>
      <c r="M274" s="254"/>
      <c r="N274" s="254"/>
      <c r="O274" s="254"/>
      <c r="P274" s="254"/>
      <c r="Q274" s="254"/>
      <c r="R274" s="258"/>
      <c r="T274" s="259"/>
      <c r="U274" s="254"/>
      <c r="V274" s="254"/>
      <c r="W274" s="254"/>
      <c r="X274" s="254"/>
      <c r="Y274" s="254"/>
      <c r="Z274" s="254"/>
      <c r="AA274" s="260"/>
      <c r="AT274" s="261" t="s">
        <v>164</v>
      </c>
      <c r="AU274" s="261" t="s">
        <v>107</v>
      </c>
      <c r="AV274" s="12" t="s">
        <v>161</v>
      </c>
      <c r="AW274" s="12" t="s">
        <v>38</v>
      </c>
      <c r="AX274" s="12" t="s">
        <v>39</v>
      </c>
      <c r="AY274" s="261" t="s">
        <v>156</v>
      </c>
    </row>
    <row r="275" s="1" customFormat="1" ht="25.5" customHeight="1">
      <c r="B275" s="48"/>
      <c r="C275" s="221" t="s">
        <v>322</v>
      </c>
      <c r="D275" s="221" t="s">
        <v>157</v>
      </c>
      <c r="E275" s="222" t="s">
        <v>323</v>
      </c>
      <c r="F275" s="223" t="s">
        <v>324</v>
      </c>
      <c r="G275" s="223"/>
      <c r="H275" s="223"/>
      <c r="I275" s="223"/>
      <c r="J275" s="224" t="s">
        <v>160</v>
      </c>
      <c r="K275" s="225">
        <v>2.25</v>
      </c>
      <c r="L275" s="226">
        <v>0</v>
      </c>
      <c r="M275" s="227"/>
      <c r="N275" s="228">
        <f>ROUND(L275*K275,1)</f>
        <v>0</v>
      </c>
      <c r="O275" s="228"/>
      <c r="P275" s="228"/>
      <c r="Q275" s="228"/>
      <c r="R275" s="50"/>
      <c r="T275" s="229" t="s">
        <v>22</v>
      </c>
      <c r="U275" s="58" t="s">
        <v>46</v>
      </c>
      <c r="V275" s="49"/>
      <c r="W275" s="230">
        <f>V275*K275</f>
        <v>0</v>
      </c>
      <c r="X275" s="230">
        <v>0</v>
      </c>
      <c r="Y275" s="230">
        <f>X275*K275</f>
        <v>0</v>
      </c>
      <c r="Z275" s="230">
        <v>0.034000000000000002</v>
      </c>
      <c r="AA275" s="231">
        <f>Z275*K275</f>
        <v>0.076500000000000012</v>
      </c>
      <c r="AR275" s="24" t="s">
        <v>161</v>
      </c>
      <c r="AT275" s="24" t="s">
        <v>157</v>
      </c>
      <c r="AU275" s="24" t="s">
        <v>107</v>
      </c>
      <c r="AY275" s="24" t="s">
        <v>156</v>
      </c>
      <c r="BE275" s="144">
        <f>IF(U275="základní",N275,0)</f>
        <v>0</v>
      </c>
      <c r="BF275" s="144">
        <f>IF(U275="snížená",N275,0)</f>
        <v>0</v>
      </c>
      <c r="BG275" s="144">
        <f>IF(U275="zákl. přenesená",N275,0)</f>
        <v>0</v>
      </c>
      <c r="BH275" s="144">
        <f>IF(U275="sníž. přenesená",N275,0)</f>
        <v>0</v>
      </c>
      <c r="BI275" s="144">
        <f>IF(U275="nulová",N275,0)</f>
        <v>0</v>
      </c>
      <c r="BJ275" s="24" t="s">
        <v>39</v>
      </c>
      <c r="BK275" s="144">
        <f>ROUND(L275*K275,1)</f>
        <v>0</v>
      </c>
      <c r="BL275" s="24" t="s">
        <v>161</v>
      </c>
      <c r="BM275" s="24" t="s">
        <v>325</v>
      </c>
    </row>
    <row r="276" s="11" customFormat="1" ht="16.5" customHeight="1">
      <c r="B276" s="242"/>
      <c r="C276" s="243"/>
      <c r="D276" s="243"/>
      <c r="E276" s="244" t="s">
        <v>22</v>
      </c>
      <c r="F276" s="245" t="s">
        <v>326</v>
      </c>
      <c r="G276" s="246"/>
      <c r="H276" s="246"/>
      <c r="I276" s="246"/>
      <c r="J276" s="243"/>
      <c r="K276" s="244" t="s">
        <v>22</v>
      </c>
      <c r="L276" s="243"/>
      <c r="M276" s="243"/>
      <c r="N276" s="243"/>
      <c r="O276" s="243"/>
      <c r="P276" s="243"/>
      <c r="Q276" s="243"/>
      <c r="R276" s="247"/>
      <c r="T276" s="248"/>
      <c r="U276" s="243"/>
      <c r="V276" s="243"/>
      <c r="W276" s="243"/>
      <c r="X276" s="243"/>
      <c r="Y276" s="243"/>
      <c r="Z276" s="243"/>
      <c r="AA276" s="249"/>
      <c r="AT276" s="250" t="s">
        <v>164</v>
      </c>
      <c r="AU276" s="250" t="s">
        <v>107</v>
      </c>
      <c r="AV276" s="11" t="s">
        <v>39</v>
      </c>
      <c r="AW276" s="11" t="s">
        <v>38</v>
      </c>
      <c r="AX276" s="11" t="s">
        <v>81</v>
      </c>
      <c r="AY276" s="250" t="s">
        <v>156</v>
      </c>
    </row>
    <row r="277" s="10" customFormat="1" ht="16.5" customHeight="1">
      <c r="B277" s="232"/>
      <c r="C277" s="233"/>
      <c r="D277" s="233"/>
      <c r="E277" s="234" t="s">
        <v>22</v>
      </c>
      <c r="F277" s="252" t="s">
        <v>327</v>
      </c>
      <c r="G277" s="233"/>
      <c r="H277" s="233"/>
      <c r="I277" s="233"/>
      <c r="J277" s="233"/>
      <c r="K277" s="237">
        <v>2.25</v>
      </c>
      <c r="L277" s="233"/>
      <c r="M277" s="233"/>
      <c r="N277" s="233"/>
      <c r="O277" s="233"/>
      <c r="P277" s="233"/>
      <c r="Q277" s="233"/>
      <c r="R277" s="238"/>
      <c r="T277" s="239"/>
      <c r="U277" s="233"/>
      <c r="V277" s="233"/>
      <c r="W277" s="233"/>
      <c r="X277" s="233"/>
      <c r="Y277" s="233"/>
      <c r="Z277" s="233"/>
      <c r="AA277" s="240"/>
      <c r="AT277" s="241" t="s">
        <v>164</v>
      </c>
      <c r="AU277" s="241" t="s">
        <v>107</v>
      </c>
      <c r="AV277" s="10" t="s">
        <v>107</v>
      </c>
      <c r="AW277" s="10" t="s">
        <v>38</v>
      </c>
      <c r="AX277" s="10" t="s">
        <v>39</v>
      </c>
      <c r="AY277" s="241" t="s">
        <v>156</v>
      </c>
    </row>
    <row r="278" s="1" customFormat="1" ht="25.5" customHeight="1">
      <c r="B278" s="48"/>
      <c r="C278" s="221" t="s">
        <v>11</v>
      </c>
      <c r="D278" s="221" t="s">
        <v>157</v>
      </c>
      <c r="E278" s="222" t="s">
        <v>328</v>
      </c>
      <c r="F278" s="223" t="s">
        <v>329</v>
      </c>
      <c r="G278" s="223"/>
      <c r="H278" s="223"/>
      <c r="I278" s="223"/>
      <c r="J278" s="224" t="s">
        <v>160</v>
      </c>
      <c r="K278" s="225">
        <v>21.335000000000001</v>
      </c>
      <c r="L278" s="226">
        <v>0</v>
      </c>
      <c r="M278" s="227"/>
      <c r="N278" s="228">
        <f>ROUND(L278*K278,1)</f>
        <v>0</v>
      </c>
      <c r="O278" s="228"/>
      <c r="P278" s="228"/>
      <c r="Q278" s="228"/>
      <c r="R278" s="50"/>
      <c r="T278" s="229" t="s">
        <v>22</v>
      </c>
      <c r="U278" s="58" t="s">
        <v>46</v>
      </c>
      <c r="V278" s="49"/>
      <c r="W278" s="230">
        <f>V278*K278</f>
        <v>0</v>
      </c>
      <c r="X278" s="230">
        <v>0</v>
      </c>
      <c r="Y278" s="230">
        <f>X278*K278</f>
        <v>0</v>
      </c>
      <c r="Z278" s="230">
        <v>0.067000000000000004</v>
      </c>
      <c r="AA278" s="231">
        <f>Z278*K278</f>
        <v>1.4294450000000001</v>
      </c>
      <c r="AR278" s="24" t="s">
        <v>161</v>
      </c>
      <c r="AT278" s="24" t="s">
        <v>157</v>
      </c>
      <c r="AU278" s="24" t="s">
        <v>107</v>
      </c>
      <c r="AY278" s="24" t="s">
        <v>156</v>
      </c>
      <c r="BE278" s="144">
        <f>IF(U278="základní",N278,0)</f>
        <v>0</v>
      </c>
      <c r="BF278" s="144">
        <f>IF(U278="snížená",N278,0)</f>
        <v>0</v>
      </c>
      <c r="BG278" s="144">
        <f>IF(U278="zákl. přenesená",N278,0)</f>
        <v>0</v>
      </c>
      <c r="BH278" s="144">
        <f>IF(U278="sníž. přenesená",N278,0)</f>
        <v>0</v>
      </c>
      <c r="BI278" s="144">
        <f>IF(U278="nulová",N278,0)</f>
        <v>0</v>
      </c>
      <c r="BJ278" s="24" t="s">
        <v>39</v>
      </c>
      <c r="BK278" s="144">
        <f>ROUND(L278*K278,1)</f>
        <v>0</v>
      </c>
      <c r="BL278" s="24" t="s">
        <v>161</v>
      </c>
      <c r="BM278" s="24" t="s">
        <v>330</v>
      </c>
    </row>
    <row r="279" s="11" customFormat="1" ht="16.5" customHeight="1">
      <c r="B279" s="242"/>
      <c r="C279" s="243"/>
      <c r="D279" s="243"/>
      <c r="E279" s="244" t="s">
        <v>22</v>
      </c>
      <c r="F279" s="245" t="s">
        <v>331</v>
      </c>
      <c r="G279" s="246"/>
      <c r="H279" s="246"/>
      <c r="I279" s="246"/>
      <c r="J279" s="243"/>
      <c r="K279" s="244" t="s">
        <v>22</v>
      </c>
      <c r="L279" s="243"/>
      <c r="M279" s="243"/>
      <c r="N279" s="243"/>
      <c r="O279" s="243"/>
      <c r="P279" s="243"/>
      <c r="Q279" s="243"/>
      <c r="R279" s="247"/>
      <c r="T279" s="248"/>
      <c r="U279" s="243"/>
      <c r="V279" s="243"/>
      <c r="W279" s="243"/>
      <c r="X279" s="243"/>
      <c r="Y279" s="243"/>
      <c r="Z279" s="243"/>
      <c r="AA279" s="249"/>
      <c r="AT279" s="250" t="s">
        <v>164</v>
      </c>
      <c r="AU279" s="250" t="s">
        <v>107</v>
      </c>
      <c r="AV279" s="11" t="s">
        <v>39</v>
      </c>
      <c r="AW279" s="11" t="s">
        <v>38</v>
      </c>
      <c r="AX279" s="11" t="s">
        <v>81</v>
      </c>
      <c r="AY279" s="250" t="s">
        <v>156</v>
      </c>
    </row>
    <row r="280" s="10" customFormat="1" ht="16.5" customHeight="1">
      <c r="B280" s="232"/>
      <c r="C280" s="233"/>
      <c r="D280" s="233"/>
      <c r="E280" s="234" t="s">
        <v>22</v>
      </c>
      <c r="F280" s="252" t="s">
        <v>332</v>
      </c>
      <c r="G280" s="233"/>
      <c r="H280" s="233"/>
      <c r="I280" s="233"/>
      <c r="J280" s="233"/>
      <c r="K280" s="237">
        <v>8.6099999999999994</v>
      </c>
      <c r="L280" s="233"/>
      <c r="M280" s="233"/>
      <c r="N280" s="233"/>
      <c r="O280" s="233"/>
      <c r="P280" s="233"/>
      <c r="Q280" s="233"/>
      <c r="R280" s="238"/>
      <c r="T280" s="239"/>
      <c r="U280" s="233"/>
      <c r="V280" s="233"/>
      <c r="W280" s="233"/>
      <c r="X280" s="233"/>
      <c r="Y280" s="233"/>
      <c r="Z280" s="233"/>
      <c r="AA280" s="240"/>
      <c r="AT280" s="241" t="s">
        <v>164</v>
      </c>
      <c r="AU280" s="241" t="s">
        <v>107</v>
      </c>
      <c r="AV280" s="10" t="s">
        <v>107</v>
      </c>
      <c r="AW280" s="10" t="s">
        <v>38</v>
      </c>
      <c r="AX280" s="10" t="s">
        <v>81</v>
      </c>
      <c r="AY280" s="241" t="s">
        <v>156</v>
      </c>
    </row>
    <row r="281" s="11" customFormat="1" ht="16.5" customHeight="1">
      <c r="B281" s="242"/>
      <c r="C281" s="243"/>
      <c r="D281" s="243"/>
      <c r="E281" s="244" t="s">
        <v>22</v>
      </c>
      <c r="F281" s="251" t="s">
        <v>333</v>
      </c>
      <c r="G281" s="243"/>
      <c r="H281" s="243"/>
      <c r="I281" s="243"/>
      <c r="J281" s="243"/>
      <c r="K281" s="244" t="s">
        <v>22</v>
      </c>
      <c r="L281" s="243"/>
      <c r="M281" s="243"/>
      <c r="N281" s="243"/>
      <c r="O281" s="243"/>
      <c r="P281" s="243"/>
      <c r="Q281" s="243"/>
      <c r="R281" s="247"/>
      <c r="T281" s="248"/>
      <c r="U281" s="243"/>
      <c r="V281" s="243"/>
      <c r="W281" s="243"/>
      <c r="X281" s="243"/>
      <c r="Y281" s="243"/>
      <c r="Z281" s="243"/>
      <c r="AA281" s="249"/>
      <c r="AT281" s="250" t="s">
        <v>164</v>
      </c>
      <c r="AU281" s="250" t="s">
        <v>107</v>
      </c>
      <c r="AV281" s="11" t="s">
        <v>39</v>
      </c>
      <c r="AW281" s="11" t="s">
        <v>38</v>
      </c>
      <c r="AX281" s="11" t="s">
        <v>81</v>
      </c>
      <c r="AY281" s="250" t="s">
        <v>156</v>
      </c>
    </row>
    <row r="282" s="10" customFormat="1" ht="16.5" customHeight="1">
      <c r="B282" s="232"/>
      <c r="C282" s="233"/>
      <c r="D282" s="233"/>
      <c r="E282" s="234" t="s">
        <v>22</v>
      </c>
      <c r="F282" s="252" t="s">
        <v>334</v>
      </c>
      <c r="G282" s="233"/>
      <c r="H282" s="233"/>
      <c r="I282" s="233"/>
      <c r="J282" s="233"/>
      <c r="K282" s="237">
        <v>8.5999999999999996</v>
      </c>
      <c r="L282" s="233"/>
      <c r="M282" s="233"/>
      <c r="N282" s="233"/>
      <c r="O282" s="233"/>
      <c r="P282" s="233"/>
      <c r="Q282" s="233"/>
      <c r="R282" s="238"/>
      <c r="T282" s="239"/>
      <c r="U282" s="233"/>
      <c r="V282" s="233"/>
      <c r="W282" s="233"/>
      <c r="X282" s="233"/>
      <c r="Y282" s="233"/>
      <c r="Z282" s="233"/>
      <c r="AA282" s="240"/>
      <c r="AT282" s="241" t="s">
        <v>164</v>
      </c>
      <c r="AU282" s="241" t="s">
        <v>107</v>
      </c>
      <c r="AV282" s="10" t="s">
        <v>107</v>
      </c>
      <c r="AW282" s="10" t="s">
        <v>38</v>
      </c>
      <c r="AX282" s="10" t="s">
        <v>81</v>
      </c>
      <c r="AY282" s="241" t="s">
        <v>156</v>
      </c>
    </row>
    <row r="283" s="11" customFormat="1" ht="16.5" customHeight="1">
      <c r="B283" s="242"/>
      <c r="C283" s="243"/>
      <c r="D283" s="243"/>
      <c r="E283" s="244" t="s">
        <v>22</v>
      </c>
      <c r="F283" s="251" t="s">
        <v>335</v>
      </c>
      <c r="G283" s="243"/>
      <c r="H283" s="243"/>
      <c r="I283" s="243"/>
      <c r="J283" s="243"/>
      <c r="K283" s="244" t="s">
        <v>22</v>
      </c>
      <c r="L283" s="243"/>
      <c r="M283" s="243"/>
      <c r="N283" s="243"/>
      <c r="O283" s="243"/>
      <c r="P283" s="243"/>
      <c r="Q283" s="243"/>
      <c r="R283" s="247"/>
      <c r="T283" s="248"/>
      <c r="U283" s="243"/>
      <c r="V283" s="243"/>
      <c r="W283" s="243"/>
      <c r="X283" s="243"/>
      <c r="Y283" s="243"/>
      <c r="Z283" s="243"/>
      <c r="AA283" s="249"/>
      <c r="AT283" s="250" t="s">
        <v>164</v>
      </c>
      <c r="AU283" s="250" t="s">
        <v>107</v>
      </c>
      <c r="AV283" s="11" t="s">
        <v>39</v>
      </c>
      <c r="AW283" s="11" t="s">
        <v>38</v>
      </c>
      <c r="AX283" s="11" t="s">
        <v>81</v>
      </c>
      <c r="AY283" s="250" t="s">
        <v>156</v>
      </c>
    </row>
    <row r="284" s="10" customFormat="1" ht="16.5" customHeight="1">
      <c r="B284" s="232"/>
      <c r="C284" s="233"/>
      <c r="D284" s="233"/>
      <c r="E284" s="234" t="s">
        <v>22</v>
      </c>
      <c r="F284" s="252" t="s">
        <v>336</v>
      </c>
      <c r="G284" s="233"/>
      <c r="H284" s="233"/>
      <c r="I284" s="233"/>
      <c r="J284" s="233"/>
      <c r="K284" s="237">
        <v>4.125</v>
      </c>
      <c r="L284" s="233"/>
      <c r="M284" s="233"/>
      <c r="N284" s="233"/>
      <c r="O284" s="233"/>
      <c r="P284" s="233"/>
      <c r="Q284" s="233"/>
      <c r="R284" s="238"/>
      <c r="T284" s="239"/>
      <c r="U284" s="233"/>
      <c r="V284" s="233"/>
      <c r="W284" s="233"/>
      <c r="X284" s="233"/>
      <c r="Y284" s="233"/>
      <c r="Z284" s="233"/>
      <c r="AA284" s="240"/>
      <c r="AT284" s="241" t="s">
        <v>164</v>
      </c>
      <c r="AU284" s="241" t="s">
        <v>107</v>
      </c>
      <c r="AV284" s="10" t="s">
        <v>107</v>
      </c>
      <c r="AW284" s="10" t="s">
        <v>38</v>
      </c>
      <c r="AX284" s="10" t="s">
        <v>81</v>
      </c>
      <c r="AY284" s="241" t="s">
        <v>156</v>
      </c>
    </row>
    <row r="285" s="12" customFormat="1" ht="16.5" customHeight="1">
      <c r="B285" s="253"/>
      <c r="C285" s="254"/>
      <c r="D285" s="254"/>
      <c r="E285" s="255" t="s">
        <v>22</v>
      </c>
      <c r="F285" s="256" t="s">
        <v>176</v>
      </c>
      <c r="G285" s="254"/>
      <c r="H285" s="254"/>
      <c r="I285" s="254"/>
      <c r="J285" s="254"/>
      <c r="K285" s="257">
        <v>21.335000000000001</v>
      </c>
      <c r="L285" s="254"/>
      <c r="M285" s="254"/>
      <c r="N285" s="254"/>
      <c r="O285" s="254"/>
      <c r="P285" s="254"/>
      <c r="Q285" s="254"/>
      <c r="R285" s="258"/>
      <c r="T285" s="259"/>
      <c r="U285" s="254"/>
      <c r="V285" s="254"/>
      <c r="W285" s="254"/>
      <c r="X285" s="254"/>
      <c r="Y285" s="254"/>
      <c r="Z285" s="254"/>
      <c r="AA285" s="260"/>
      <c r="AT285" s="261" t="s">
        <v>164</v>
      </c>
      <c r="AU285" s="261" t="s">
        <v>107</v>
      </c>
      <c r="AV285" s="12" t="s">
        <v>161</v>
      </c>
      <c r="AW285" s="12" t="s">
        <v>38</v>
      </c>
      <c r="AX285" s="12" t="s">
        <v>39</v>
      </c>
      <c r="AY285" s="261" t="s">
        <v>156</v>
      </c>
    </row>
    <row r="286" s="1" customFormat="1" ht="25.5" customHeight="1">
      <c r="B286" s="48"/>
      <c r="C286" s="221" t="s">
        <v>337</v>
      </c>
      <c r="D286" s="221" t="s">
        <v>157</v>
      </c>
      <c r="E286" s="222" t="s">
        <v>338</v>
      </c>
      <c r="F286" s="223" t="s">
        <v>339</v>
      </c>
      <c r="G286" s="223"/>
      <c r="H286" s="223"/>
      <c r="I286" s="223"/>
      <c r="J286" s="224" t="s">
        <v>160</v>
      </c>
      <c r="K286" s="225">
        <v>240.19999999999999</v>
      </c>
      <c r="L286" s="226">
        <v>0</v>
      </c>
      <c r="M286" s="227"/>
      <c r="N286" s="228">
        <f>ROUND(L286*K286,1)</f>
        <v>0</v>
      </c>
      <c r="O286" s="228"/>
      <c r="P286" s="228"/>
      <c r="Q286" s="228"/>
      <c r="R286" s="50"/>
      <c r="T286" s="229" t="s">
        <v>22</v>
      </c>
      <c r="U286" s="58" t="s">
        <v>46</v>
      </c>
      <c r="V286" s="49"/>
      <c r="W286" s="230">
        <f>V286*K286</f>
        <v>0</v>
      </c>
      <c r="X286" s="230">
        <v>0</v>
      </c>
      <c r="Y286" s="230">
        <f>X286*K286</f>
        <v>0</v>
      </c>
      <c r="Z286" s="230">
        <v>0.0040000000000000001</v>
      </c>
      <c r="AA286" s="231">
        <f>Z286*K286</f>
        <v>0.96079999999999999</v>
      </c>
      <c r="AR286" s="24" t="s">
        <v>161</v>
      </c>
      <c r="AT286" s="24" t="s">
        <v>157</v>
      </c>
      <c r="AU286" s="24" t="s">
        <v>107</v>
      </c>
      <c r="AY286" s="24" t="s">
        <v>156</v>
      </c>
      <c r="BE286" s="144">
        <f>IF(U286="základní",N286,0)</f>
        <v>0</v>
      </c>
      <c r="BF286" s="144">
        <f>IF(U286="snížená",N286,0)</f>
        <v>0</v>
      </c>
      <c r="BG286" s="144">
        <f>IF(U286="zákl. přenesená",N286,0)</f>
        <v>0</v>
      </c>
      <c r="BH286" s="144">
        <f>IF(U286="sníž. přenesená",N286,0)</f>
        <v>0</v>
      </c>
      <c r="BI286" s="144">
        <f>IF(U286="nulová",N286,0)</f>
        <v>0</v>
      </c>
      <c r="BJ286" s="24" t="s">
        <v>39</v>
      </c>
      <c r="BK286" s="144">
        <f>ROUND(L286*K286,1)</f>
        <v>0</v>
      </c>
      <c r="BL286" s="24" t="s">
        <v>161</v>
      </c>
      <c r="BM286" s="24" t="s">
        <v>340</v>
      </c>
    </row>
    <row r="287" s="11" customFormat="1" ht="16.5" customHeight="1">
      <c r="B287" s="242"/>
      <c r="C287" s="243"/>
      <c r="D287" s="243"/>
      <c r="E287" s="244" t="s">
        <v>22</v>
      </c>
      <c r="F287" s="245" t="s">
        <v>242</v>
      </c>
      <c r="G287" s="246"/>
      <c r="H287" s="246"/>
      <c r="I287" s="246"/>
      <c r="J287" s="243"/>
      <c r="K287" s="244" t="s">
        <v>22</v>
      </c>
      <c r="L287" s="243"/>
      <c r="M287" s="243"/>
      <c r="N287" s="243"/>
      <c r="O287" s="243"/>
      <c r="P287" s="243"/>
      <c r="Q287" s="243"/>
      <c r="R287" s="247"/>
      <c r="T287" s="248"/>
      <c r="U287" s="243"/>
      <c r="V287" s="243"/>
      <c r="W287" s="243"/>
      <c r="X287" s="243"/>
      <c r="Y287" s="243"/>
      <c r="Z287" s="243"/>
      <c r="AA287" s="249"/>
      <c r="AT287" s="250" t="s">
        <v>164</v>
      </c>
      <c r="AU287" s="250" t="s">
        <v>107</v>
      </c>
      <c r="AV287" s="11" t="s">
        <v>39</v>
      </c>
      <c r="AW287" s="11" t="s">
        <v>38</v>
      </c>
      <c r="AX287" s="11" t="s">
        <v>81</v>
      </c>
      <c r="AY287" s="250" t="s">
        <v>156</v>
      </c>
    </row>
    <row r="288" s="10" customFormat="1" ht="16.5" customHeight="1">
      <c r="B288" s="232"/>
      <c r="C288" s="233"/>
      <c r="D288" s="233"/>
      <c r="E288" s="234" t="s">
        <v>22</v>
      </c>
      <c r="F288" s="252" t="s">
        <v>341</v>
      </c>
      <c r="G288" s="233"/>
      <c r="H288" s="233"/>
      <c r="I288" s="233"/>
      <c r="J288" s="233"/>
      <c r="K288" s="237">
        <v>6.9900000000000002</v>
      </c>
      <c r="L288" s="233"/>
      <c r="M288" s="233"/>
      <c r="N288" s="233"/>
      <c r="O288" s="233"/>
      <c r="P288" s="233"/>
      <c r="Q288" s="233"/>
      <c r="R288" s="238"/>
      <c r="T288" s="239"/>
      <c r="U288" s="233"/>
      <c r="V288" s="233"/>
      <c r="W288" s="233"/>
      <c r="X288" s="233"/>
      <c r="Y288" s="233"/>
      <c r="Z288" s="233"/>
      <c r="AA288" s="240"/>
      <c r="AT288" s="241" t="s">
        <v>164</v>
      </c>
      <c r="AU288" s="241" t="s">
        <v>107</v>
      </c>
      <c r="AV288" s="10" t="s">
        <v>107</v>
      </c>
      <c r="AW288" s="10" t="s">
        <v>38</v>
      </c>
      <c r="AX288" s="10" t="s">
        <v>81</v>
      </c>
      <c r="AY288" s="241" t="s">
        <v>156</v>
      </c>
    </row>
    <row r="289" s="11" customFormat="1" ht="16.5" customHeight="1">
      <c r="B289" s="242"/>
      <c r="C289" s="243"/>
      <c r="D289" s="243"/>
      <c r="E289" s="244" t="s">
        <v>22</v>
      </c>
      <c r="F289" s="251" t="s">
        <v>244</v>
      </c>
      <c r="G289" s="243"/>
      <c r="H289" s="243"/>
      <c r="I289" s="243"/>
      <c r="J289" s="243"/>
      <c r="K289" s="244" t="s">
        <v>22</v>
      </c>
      <c r="L289" s="243"/>
      <c r="M289" s="243"/>
      <c r="N289" s="243"/>
      <c r="O289" s="243"/>
      <c r="P289" s="243"/>
      <c r="Q289" s="243"/>
      <c r="R289" s="247"/>
      <c r="T289" s="248"/>
      <c r="U289" s="243"/>
      <c r="V289" s="243"/>
      <c r="W289" s="243"/>
      <c r="X289" s="243"/>
      <c r="Y289" s="243"/>
      <c r="Z289" s="243"/>
      <c r="AA289" s="249"/>
      <c r="AT289" s="250" t="s">
        <v>164</v>
      </c>
      <c r="AU289" s="250" t="s">
        <v>107</v>
      </c>
      <c r="AV289" s="11" t="s">
        <v>39</v>
      </c>
      <c r="AW289" s="11" t="s">
        <v>38</v>
      </c>
      <c r="AX289" s="11" t="s">
        <v>81</v>
      </c>
      <c r="AY289" s="250" t="s">
        <v>156</v>
      </c>
    </row>
    <row r="290" s="10" customFormat="1" ht="16.5" customHeight="1">
      <c r="B290" s="232"/>
      <c r="C290" s="233"/>
      <c r="D290" s="233"/>
      <c r="E290" s="234" t="s">
        <v>22</v>
      </c>
      <c r="F290" s="252" t="s">
        <v>342</v>
      </c>
      <c r="G290" s="233"/>
      <c r="H290" s="233"/>
      <c r="I290" s="233"/>
      <c r="J290" s="233"/>
      <c r="K290" s="237">
        <v>1.05</v>
      </c>
      <c r="L290" s="233"/>
      <c r="M290" s="233"/>
      <c r="N290" s="233"/>
      <c r="O290" s="233"/>
      <c r="P290" s="233"/>
      <c r="Q290" s="233"/>
      <c r="R290" s="238"/>
      <c r="T290" s="239"/>
      <c r="U290" s="233"/>
      <c r="V290" s="233"/>
      <c r="W290" s="233"/>
      <c r="X290" s="233"/>
      <c r="Y290" s="233"/>
      <c r="Z290" s="233"/>
      <c r="AA290" s="240"/>
      <c r="AT290" s="241" t="s">
        <v>164</v>
      </c>
      <c r="AU290" s="241" t="s">
        <v>107</v>
      </c>
      <c r="AV290" s="10" t="s">
        <v>107</v>
      </c>
      <c r="AW290" s="10" t="s">
        <v>38</v>
      </c>
      <c r="AX290" s="10" t="s">
        <v>81</v>
      </c>
      <c r="AY290" s="241" t="s">
        <v>156</v>
      </c>
    </row>
    <row r="291" s="11" customFormat="1" ht="16.5" customHeight="1">
      <c r="B291" s="242"/>
      <c r="C291" s="243"/>
      <c r="D291" s="243"/>
      <c r="E291" s="244" t="s">
        <v>22</v>
      </c>
      <c r="F291" s="251" t="s">
        <v>246</v>
      </c>
      <c r="G291" s="243"/>
      <c r="H291" s="243"/>
      <c r="I291" s="243"/>
      <c r="J291" s="243"/>
      <c r="K291" s="244" t="s">
        <v>22</v>
      </c>
      <c r="L291" s="243"/>
      <c r="M291" s="243"/>
      <c r="N291" s="243"/>
      <c r="O291" s="243"/>
      <c r="P291" s="243"/>
      <c r="Q291" s="243"/>
      <c r="R291" s="247"/>
      <c r="T291" s="248"/>
      <c r="U291" s="243"/>
      <c r="V291" s="243"/>
      <c r="W291" s="243"/>
      <c r="X291" s="243"/>
      <c r="Y291" s="243"/>
      <c r="Z291" s="243"/>
      <c r="AA291" s="249"/>
      <c r="AT291" s="250" t="s">
        <v>164</v>
      </c>
      <c r="AU291" s="250" t="s">
        <v>107</v>
      </c>
      <c r="AV291" s="11" t="s">
        <v>39</v>
      </c>
      <c r="AW291" s="11" t="s">
        <v>38</v>
      </c>
      <c r="AX291" s="11" t="s">
        <v>81</v>
      </c>
      <c r="AY291" s="250" t="s">
        <v>156</v>
      </c>
    </row>
    <row r="292" s="10" customFormat="1" ht="16.5" customHeight="1">
      <c r="B292" s="232"/>
      <c r="C292" s="233"/>
      <c r="D292" s="233"/>
      <c r="E292" s="234" t="s">
        <v>22</v>
      </c>
      <c r="F292" s="252" t="s">
        <v>343</v>
      </c>
      <c r="G292" s="233"/>
      <c r="H292" s="233"/>
      <c r="I292" s="233"/>
      <c r="J292" s="233"/>
      <c r="K292" s="237">
        <v>1.55</v>
      </c>
      <c r="L292" s="233"/>
      <c r="M292" s="233"/>
      <c r="N292" s="233"/>
      <c r="O292" s="233"/>
      <c r="P292" s="233"/>
      <c r="Q292" s="233"/>
      <c r="R292" s="238"/>
      <c r="T292" s="239"/>
      <c r="U292" s="233"/>
      <c r="V292" s="233"/>
      <c r="W292" s="233"/>
      <c r="X292" s="233"/>
      <c r="Y292" s="233"/>
      <c r="Z292" s="233"/>
      <c r="AA292" s="240"/>
      <c r="AT292" s="241" t="s">
        <v>164</v>
      </c>
      <c r="AU292" s="241" t="s">
        <v>107</v>
      </c>
      <c r="AV292" s="10" t="s">
        <v>107</v>
      </c>
      <c r="AW292" s="10" t="s">
        <v>38</v>
      </c>
      <c r="AX292" s="10" t="s">
        <v>81</v>
      </c>
      <c r="AY292" s="241" t="s">
        <v>156</v>
      </c>
    </row>
    <row r="293" s="11" customFormat="1" ht="16.5" customHeight="1">
      <c r="B293" s="242"/>
      <c r="C293" s="243"/>
      <c r="D293" s="243"/>
      <c r="E293" s="244" t="s">
        <v>22</v>
      </c>
      <c r="F293" s="251" t="s">
        <v>252</v>
      </c>
      <c r="G293" s="243"/>
      <c r="H293" s="243"/>
      <c r="I293" s="243"/>
      <c r="J293" s="243"/>
      <c r="K293" s="244" t="s">
        <v>22</v>
      </c>
      <c r="L293" s="243"/>
      <c r="M293" s="243"/>
      <c r="N293" s="243"/>
      <c r="O293" s="243"/>
      <c r="P293" s="243"/>
      <c r="Q293" s="243"/>
      <c r="R293" s="247"/>
      <c r="T293" s="248"/>
      <c r="U293" s="243"/>
      <c r="V293" s="243"/>
      <c r="W293" s="243"/>
      <c r="X293" s="243"/>
      <c r="Y293" s="243"/>
      <c r="Z293" s="243"/>
      <c r="AA293" s="249"/>
      <c r="AT293" s="250" t="s">
        <v>164</v>
      </c>
      <c r="AU293" s="250" t="s">
        <v>107</v>
      </c>
      <c r="AV293" s="11" t="s">
        <v>39</v>
      </c>
      <c r="AW293" s="11" t="s">
        <v>38</v>
      </c>
      <c r="AX293" s="11" t="s">
        <v>81</v>
      </c>
      <c r="AY293" s="250" t="s">
        <v>156</v>
      </c>
    </row>
    <row r="294" s="10" customFormat="1" ht="16.5" customHeight="1">
      <c r="B294" s="232"/>
      <c r="C294" s="233"/>
      <c r="D294" s="233"/>
      <c r="E294" s="234" t="s">
        <v>22</v>
      </c>
      <c r="F294" s="252" t="s">
        <v>344</v>
      </c>
      <c r="G294" s="233"/>
      <c r="H294" s="233"/>
      <c r="I294" s="233"/>
      <c r="J294" s="233"/>
      <c r="K294" s="237">
        <v>8.0099999999999998</v>
      </c>
      <c r="L294" s="233"/>
      <c r="M294" s="233"/>
      <c r="N294" s="233"/>
      <c r="O294" s="233"/>
      <c r="P294" s="233"/>
      <c r="Q294" s="233"/>
      <c r="R294" s="238"/>
      <c r="T294" s="239"/>
      <c r="U294" s="233"/>
      <c r="V294" s="233"/>
      <c r="W294" s="233"/>
      <c r="X294" s="233"/>
      <c r="Y294" s="233"/>
      <c r="Z294" s="233"/>
      <c r="AA294" s="240"/>
      <c r="AT294" s="241" t="s">
        <v>164</v>
      </c>
      <c r="AU294" s="241" t="s">
        <v>107</v>
      </c>
      <c r="AV294" s="10" t="s">
        <v>107</v>
      </c>
      <c r="AW294" s="10" t="s">
        <v>38</v>
      </c>
      <c r="AX294" s="10" t="s">
        <v>81</v>
      </c>
      <c r="AY294" s="241" t="s">
        <v>156</v>
      </c>
    </row>
    <row r="295" s="11" customFormat="1" ht="16.5" customHeight="1">
      <c r="B295" s="242"/>
      <c r="C295" s="243"/>
      <c r="D295" s="243"/>
      <c r="E295" s="244" t="s">
        <v>22</v>
      </c>
      <c r="F295" s="251" t="s">
        <v>254</v>
      </c>
      <c r="G295" s="243"/>
      <c r="H295" s="243"/>
      <c r="I295" s="243"/>
      <c r="J295" s="243"/>
      <c r="K295" s="244" t="s">
        <v>22</v>
      </c>
      <c r="L295" s="243"/>
      <c r="M295" s="243"/>
      <c r="N295" s="243"/>
      <c r="O295" s="243"/>
      <c r="P295" s="243"/>
      <c r="Q295" s="243"/>
      <c r="R295" s="247"/>
      <c r="T295" s="248"/>
      <c r="U295" s="243"/>
      <c r="V295" s="243"/>
      <c r="W295" s="243"/>
      <c r="X295" s="243"/>
      <c r="Y295" s="243"/>
      <c r="Z295" s="243"/>
      <c r="AA295" s="249"/>
      <c r="AT295" s="250" t="s">
        <v>164</v>
      </c>
      <c r="AU295" s="250" t="s">
        <v>107</v>
      </c>
      <c r="AV295" s="11" t="s">
        <v>39</v>
      </c>
      <c r="AW295" s="11" t="s">
        <v>38</v>
      </c>
      <c r="AX295" s="11" t="s">
        <v>81</v>
      </c>
      <c r="AY295" s="250" t="s">
        <v>156</v>
      </c>
    </row>
    <row r="296" s="10" customFormat="1" ht="16.5" customHeight="1">
      <c r="B296" s="232"/>
      <c r="C296" s="233"/>
      <c r="D296" s="233"/>
      <c r="E296" s="234" t="s">
        <v>22</v>
      </c>
      <c r="F296" s="252" t="s">
        <v>345</v>
      </c>
      <c r="G296" s="233"/>
      <c r="H296" s="233"/>
      <c r="I296" s="233"/>
      <c r="J296" s="233"/>
      <c r="K296" s="237">
        <v>2.75</v>
      </c>
      <c r="L296" s="233"/>
      <c r="M296" s="233"/>
      <c r="N296" s="233"/>
      <c r="O296" s="233"/>
      <c r="P296" s="233"/>
      <c r="Q296" s="233"/>
      <c r="R296" s="238"/>
      <c r="T296" s="239"/>
      <c r="U296" s="233"/>
      <c r="V296" s="233"/>
      <c r="W296" s="233"/>
      <c r="X296" s="233"/>
      <c r="Y296" s="233"/>
      <c r="Z296" s="233"/>
      <c r="AA296" s="240"/>
      <c r="AT296" s="241" t="s">
        <v>164</v>
      </c>
      <c r="AU296" s="241" t="s">
        <v>107</v>
      </c>
      <c r="AV296" s="10" t="s">
        <v>107</v>
      </c>
      <c r="AW296" s="10" t="s">
        <v>38</v>
      </c>
      <c r="AX296" s="10" t="s">
        <v>81</v>
      </c>
      <c r="AY296" s="241" t="s">
        <v>156</v>
      </c>
    </row>
    <row r="297" s="11" customFormat="1" ht="16.5" customHeight="1">
      <c r="B297" s="242"/>
      <c r="C297" s="243"/>
      <c r="D297" s="243"/>
      <c r="E297" s="244" t="s">
        <v>22</v>
      </c>
      <c r="F297" s="251" t="s">
        <v>256</v>
      </c>
      <c r="G297" s="243"/>
      <c r="H297" s="243"/>
      <c r="I297" s="243"/>
      <c r="J297" s="243"/>
      <c r="K297" s="244" t="s">
        <v>22</v>
      </c>
      <c r="L297" s="243"/>
      <c r="M297" s="243"/>
      <c r="N297" s="243"/>
      <c r="O297" s="243"/>
      <c r="P297" s="243"/>
      <c r="Q297" s="243"/>
      <c r="R297" s="247"/>
      <c r="T297" s="248"/>
      <c r="U297" s="243"/>
      <c r="V297" s="243"/>
      <c r="W297" s="243"/>
      <c r="X297" s="243"/>
      <c r="Y297" s="243"/>
      <c r="Z297" s="243"/>
      <c r="AA297" s="249"/>
      <c r="AT297" s="250" t="s">
        <v>164</v>
      </c>
      <c r="AU297" s="250" t="s">
        <v>107</v>
      </c>
      <c r="AV297" s="11" t="s">
        <v>39</v>
      </c>
      <c r="AW297" s="11" t="s">
        <v>38</v>
      </c>
      <c r="AX297" s="11" t="s">
        <v>81</v>
      </c>
      <c r="AY297" s="250" t="s">
        <v>156</v>
      </c>
    </row>
    <row r="298" s="10" customFormat="1" ht="16.5" customHeight="1">
      <c r="B298" s="232"/>
      <c r="C298" s="233"/>
      <c r="D298" s="233"/>
      <c r="E298" s="234" t="s">
        <v>22</v>
      </c>
      <c r="F298" s="252" t="s">
        <v>346</v>
      </c>
      <c r="G298" s="233"/>
      <c r="H298" s="233"/>
      <c r="I298" s="233"/>
      <c r="J298" s="233"/>
      <c r="K298" s="237">
        <v>2.75</v>
      </c>
      <c r="L298" s="233"/>
      <c r="M298" s="233"/>
      <c r="N298" s="233"/>
      <c r="O298" s="233"/>
      <c r="P298" s="233"/>
      <c r="Q298" s="233"/>
      <c r="R298" s="238"/>
      <c r="T298" s="239"/>
      <c r="U298" s="233"/>
      <c r="V298" s="233"/>
      <c r="W298" s="233"/>
      <c r="X298" s="233"/>
      <c r="Y298" s="233"/>
      <c r="Z298" s="233"/>
      <c r="AA298" s="240"/>
      <c r="AT298" s="241" t="s">
        <v>164</v>
      </c>
      <c r="AU298" s="241" t="s">
        <v>107</v>
      </c>
      <c r="AV298" s="10" t="s">
        <v>107</v>
      </c>
      <c r="AW298" s="10" t="s">
        <v>38</v>
      </c>
      <c r="AX298" s="10" t="s">
        <v>81</v>
      </c>
      <c r="AY298" s="241" t="s">
        <v>156</v>
      </c>
    </row>
    <row r="299" s="11" customFormat="1" ht="16.5" customHeight="1">
      <c r="B299" s="242"/>
      <c r="C299" s="243"/>
      <c r="D299" s="243"/>
      <c r="E299" s="244" t="s">
        <v>22</v>
      </c>
      <c r="F299" s="251" t="s">
        <v>258</v>
      </c>
      <c r="G299" s="243"/>
      <c r="H299" s="243"/>
      <c r="I299" s="243"/>
      <c r="J299" s="243"/>
      <c r="K299" s="244" t="s">
        <v>22</v>
      </c>
      <c r="L299" s="243"/>
      <c r="M299" s="243"/>
      <c r="N299" s="243"/>
      <c r="O299" s="243"/>
      <c r="P299" s="243"/>
      <c r="Q299" s="243"/>
      <c r="R299" s="247"/>
      <c r="T299" s="248"/>
      <c r="U299" s="243"/>
      <c r="V299" s="243"/>
      <c r="W299" s="243"/>
      <c r="X299" s="243"/>
      <c r="Y299" s="243"/>
      <c r="Z299" s="243"/>
      <c r="AA299" s="249"/>
      <c r="AT299" s="250" t="s">
        <v>164</v>
      </c>
      <c r="AU299" s="250" t="s">
        <v>107</v>
      </c>
      <c r="AV299" s="11" t="s">
        <v>39</v>
      </c>
      <c r="AW299" s="11" t="s">
        <v>38</v>
      </c>
      <c r="AX299" s="11" t="s">
        <v>81</v>
      </c>
      <c r="AY299" s="250" t="s">
        <v>156</v>
      </c>
    </row>
    <row r="300" s="10" customFormat="1" ht="16.5" customHeight="1">
      <c r="B300" s="232"/>
      <c r="C300" s="233"/>
      <c r="D300" s="233"/>
      <c r="E300" s="234" t="s">
        <v>22</v>
      </c>
      <c r="F300" s="252" t="s">
        <v>346</v>
      </c>
      <c r="G300" s="233"/>
      <c r="H300" s="233"/>
      <c r="I300" s="233"/>
      <c r="J300" s="233"/>
      <c r="K300" s="237">
        <v>2.75</v>
      </c>
      <c r="L300" s="233"/>
      <c r="M300" s="233"/>
      <c r="N300" s="233"/>
      <c r="O300" s="233"/>
      <c r="P300" s="233"/>
      <c r="Q300" s="233"/>
      <c r="R300" s="238"/>
      <c r="T300" s="239"/>
      <c r="U300" s="233"/>
      <c r="V300" s="233"/>
      <c r="W300" s="233"/>
      <c r="X300" s="233"/>
      <c r="Y300" s="233"/>
      <c r="Z300" s="233"/>
      <c r="AA300" s="240"/>
      <c r="AT300" s="241" t="s">
        <v>164</v>
      </c>
      <c r="AU300" s="241" t="s">
        <v>107</v>
      </c>
      <c r="AV300" s="10" t="s">
        <v>107</v>
      </c>
      <c r="AW300" s="10" t="s">
        <v>38</v>
      </c>
      <c r="AX300" s="10" t="s">
        <v>81</v>
      </c>
      <c r="AY300" s="241" t="s">
        <v>156</v>
      </c>
    </row>
    <row r="301" s="11" customFormat="1" ht="16.5" customHeight="1">
      <c r="B301" s="242"/>
      <c r="C301" s="243"/>
      <c r="D301" s="243"/>
      <c r="E301" s="244" t="s">
        <v>22</v>
      </c>
      <c r="F301" s="251" t="s">
        <v>259</v>
      </c>
      <c r="G301" s="243"/>
      <c r="H301" s="243"/>
      <c r="I301" s="243"/>
      <c r="J301" s="243"/>
      <c r="K301" s="244" t="s">
        <v>22</v>
      </c>
      <c r="L301" s="243"/>
      <c r="M301" s="243"/>
      <c r="N301" s="243"/>
      <c r="O301" s="243"/>
      <c r="P301" s="243"/>
      <c r="Q301" s="243"/>
      <c r="R301" s="247"/>
      <c r="T301" s="248"/>
      <c r="U301" s="243"/>
      <c r="V301" s="243"/>
      <c r="W301" s="243"/>
      <c r="X301" s="243"/>
      <c r="Y301" s="243"/>
      <c r="Z301" s="243"/>
      <c r="AA301" s="249"/>
      <c r="AT301" s="250" t="s">
        <v>164</v>
      </c>
      <c r="AU301" s="250" t="s">
        <v>107</v>
      </c>
      <c r="AV301" s="11" t="s">
        <v>39</v>
      </c>
      <c r="AW301" s="11" t="s">
        <v>38</v>
      </c>
      <c r="AX301" s="11" t="s">
        <v>81</v>
      </c>
      <c r="AY301" s="250" t="s">
        <v>156</v>
      </c>
    </row>
    <row r="302" s="10" customFormat="1" ht="16.5" customHeight="1">
      <c r="B302" s="232"/>
      <c r="C302" s="233"/>
      <c r="D302" s="233"/>
      <c r="E302" s="234" t="s">
        <v>22</v>
      </c>
      <c r="F302" s="252" t="s">
        <v>347</v>
      </c>
      <c r="G302" s="233"/>
      <c r="H302" s="233"/>
      <c r="I302" s="233"/>
      <c r="J302" s="233"/>
      <c r="K302" s="237">
        <v>2.8999999999999999</v>
      </c>
      <c r="L302" s="233"/>
      <c r="M302" s="233"/>
      <c r="N302" s="233"/>
      <c r="O302" s="233"/>
      <c r="P302" s="233"/>
      <c r="Q302" s="233"/>
      <c r="R302" s="238"/>
      <c r="T302" s="239"/>
      <c r="U302" s="233"/>
      <c r="V302" s="233"/>
      <c r="W302" s="233"/>
      <c r="X302" s="233"/>
      <c r="Y302" s="233"/>
      <c r="Z302" s="233"/>
      <c r="AA302" s="240"/>
      <c r="AT302" s="241" t="s">
        <v>164</v>
      </c>
      <c r="AU302" s="241" t="s">
        <v>107</v>
      </c>
      <c r="AV302" s="10" t="s">
        <v>107</v>
      </c>
      <c r="AW302" s="10" t="s">
        <v>38</v>
      </c>
      <c r="AX302" s="10" t="s">
        <v>81</v>
      </c>
      <c r="AY302" s="241" t="s">
        <v>156</v>
      </c>
    </row>
    <row r="303" s="11" customFormat="1" ht="16.5" customHeight="1">
      <c r="B303" s="242"/>
      <c r="C303" s="243"/>
      <c r="D303" s="243"/>
      <c r="E303" s="244" t="s">
        <v>22</v>
      </c>
      <c r="F303" s="251" t="s">
        <v>265</v>
      </c>
      <c r="G303" s="243"/>
      <c r="H303" s="243"/>
      <c r="I303" s="243"/>
      <c r="J303" s="243"/>
      <c r="K303" s="244" t="s">
        <v>22</v>
      </c>
      <c r="L303" s="243"/>
      <c r="M303" s="243"/>
      <c r="N303" s="243"/>
      <c r="O303" s="243"/>
      <c r="P303" s="243"/>
      <c r="Q303" s="243"/>
      <c r="R303" s="247"/>
      <c r="T303" s="248"/>
      <c r="U303" s="243"/>
      <c r="V303" s="243"/>
      <c r="W303" s="243"/>
      <c r="X303" s="243"/>
      <c r="Y303" s="243"/>
      <c r="Z303" s="243"/>
      <c r="AA303" s="249"/>
      <c r="AT303" s="250" t="s">
        <v>164</v>
      </c>
      <c r="AU303" s="250" t="s">
        <v>107</v>
      </c>
      <c r="AV303" s="11" t="s">
        <v>39</v>
      </c>
      <c r="AW303" s="11" t="s">
        <v>38</v>
      </c>
      <c r="AX303" s="11" t="s">
        <v>81</v>
      </c>
      <c r="AY303" s="250" t="s">
        <v>156</v>
      </c>
    </row>
    <row r="304" s="10" customFormat="1" ht="16.5" customHeight="1">
      <c r="B304" s="232"/>
      <c r="C304" s="233"/>
      <c r="D304" s="233"/>
      <c r="E304" s="234" t="s">
        <v>22</v>
      </c>
      <c r="F304" s="252" t="s">
        <v>348</v>
      </c>
      <c r="G304" s="233"/>
      <c r="H304" s="233"/>
      <c r="I304" s="233"/>
      <c r="J304" s="233"/>
      <c r="K304" s="237">
        <v>6.0999999999999996</v>
      </c>
      <c r="L304" s="233"/>
      <c r="M304" s="233"/>
      <c r="N304" s="233"/>
      <c r="O304" s="233"/>
      <c r="P304" s="233"/>
      <c r="Q304" s="233"/>
      <c r="R304" s="238"/>
      <c r="T304" s="239"/>
      <c r="U304" s="233"/>
      <c r="V304" s="233"/>
      <c r="W304" s="233"/>
      <c r="X304" s="233"/>
      <c r="Y304" s="233"/>
      <c r="Z304" s="233"/>
      <c r="AA304" s="240"/>
      <c r="AT304" s="241" t="s">
        <v>164</v>
      </c>
      <c r="AU304" s="241" t="s">
        <v>107</v>
      </c>
      <c r="AV304" s="10" t="s">
        <v>107</v>
      </c>
      <c r="AW304" s="10" t="s">
        <v>38</v>
      </c>
      <c r="AX304" s="10" t="s">
        <v>81</v>
      </c>
      <c r="AY304" s="241" t="s">
        <v>156</v>
      </c>
    </row>
    <row r="305" s="11" customFormat="1" ht="16.5" customHeight="1">
      <c r="B305" s="242"/>
      <c r="C305" s="243"/>
      <c r="D305" s="243"/>
      <c r="E305" s="244" t="s">
        <v>22</v>
      </c>
      <c r="F305" s="251" t="s">
        <v>267</v>
      </c>
      <c r="G305" s="243"/>
      <c r="H305" s="243"/>
      <c r="I305" s="243"/>
      <c r="J305" s="243"/>
      <c r="K305" s="244" t="s">
        <v>22</v>
      </c>
      <c r="L305" s="243"/>
      <c r="M305" s="243"/>
      <c r="N305" s="243"/>
      <c r="O305" s="243"/>
      <c r="P305" s="243"/>
      <c r="Q305" s="243"/>
      <c r="R305" s="247"/>
      <c r="T305" s="248"/>
      <c r="U305" s="243"/>
      <c r="V305" s="243"/>
      <c r="W305" s="243"/>
      <c r="X305" s="243"/>
      <c r="Y305" s="243"/>
      <c r="Z305" s="243"/>
      <c r="AA305" s="249"/>
      <c r="AT305" s="250" t="s">
        <v>164</v>
      </c>
      <c r="AU305" s="250" t="s">
        <v>107</v>
      </c>
      <c r="AV305" s="11" t="s">
        <v>39</v>
      </c>
      <c r="AW305" s="11" t="s">
        <v>38</v>
      </c>
      <c r="AX305" s="11" t="s">
        <v>81</v>
      </c>
      <c r="AY305" s="250" t="s">
        <v>156</v>
      </c>
    </row>
    <row r="306" s="10" customFormat="1" ht="16.5" customHeight="1">
      <c r="B306" s="232"/>
      <c r="C306" s="233"/>
      <c r="D306" s="233"/>
      <c r="E306" s="234" t="s">
        <v>22</v>
      </c>
      <c r="F306" s="252" t="s">
        <v>349</v>
      </c>
      <c r="G306" s="233"/>
      <c r="H306" s="233"/>
      <c r="I306" s="233"/>
      <c r="J306" s="233"/>
      <c r="K306" s="237">
        <v>6.2000000000000002</v>
      </c>
      <c r="L306" s="233"/>
      <c r="M306" s="233"/>
      <c r="N306" s="233"/>
      <c r="O306" s="233"/>
      <c r="P306" s="233"/>
      <c r="Q306" s="233"/>
      <c r="R306" s="238"/>
      <c r="T306" s="239"/>
      <c r="U306" s="233"/>
      <c r="V306" s="233"/>
      <c r="W306" s="233"/>
      <c r="X306" s="233"/>
      <c r="Y306" s="233"/>
      <c r="Z306" s="233"/>
      <c r="AA306" s="240"/>
      <c r="AT306" s="241" t="s">
        <v>164</v>
      </c>
      <c r="AU306" s="241" t="s">
        <v>107</v>
      </c>
      <c r="AV306" s="10" t="s">
        <v>107</v>
      </c>
      <c r="AW306" s="10" t="s">
        <v>38</v>
      </c>
      <c r="AX306" s="10" t="s">
        <v>81</v>
      </c>
      <c r="AY306" s="241" t="s">
        <v>156</v>
      </c>
    </row>
    <row r="307" s="11" customFormat="1" ht="16.5" customHeight="1">
      <c r="B307" s="242"/>
      <c r="C307" s="243"/>
      <c r="D307" s="243"/>
      <c r="E307" s="244" t="s">
        <v>22</v>
      </c>
      <c r="F307" s="251" t="s">
        <v>269</v>
      </c>
      <c r="G307" s="243"/>
      <c r="H307" s="243"/>
      <c r="I307" s="243"/>
      <c r="J307" s="243"/>
      <c r="K307" s="244" t="s">
        <v>22</v>
      </c>
      <c r="L307" s="243"/>
      <c r="M307" s="243"/>
      <c r="N307" s="243"/>
      <c r="O307" s="243"/>
      <c r="P307" s="243"/>
      <c r="Q307" s="243"/>
      <c r="R307" s="247"/>
      <c r="T307" s="248"/>
      <c r="U307" s="243"/>
      <c r="V307" s="243"/>
      <c r="W307" s="243"/>
      <c r="X307" s="243"/>
      <c r="Y307" s="243"/>
      <c r="Z307" s="243"/>
      <c r="AA307" s="249"/>
      <c r="AT307" s="250" t="s">
        <v>164</v>
      </c>
      <c r="AU307" s="250" t="s">
        <v>107</v>
      </c>
      <c r="AV307" s="11" t="s">
        <v>39</v>
      </c>
      <c r="AW307" s="11" t="s">
        <v>38</v>
      </c>
      <c r="AX307" s="11" t="s">
        <v>81</v>
      </c>
      <c r="AY307" s="250" t="s">
        <v>156</v>
      </c>
    </row>
    <row r="308" s="10" customFormat="1" ht="16.5" customHeight="1">
      <c r="B308" s="232"/>
      <c r="C308" s="233"/>
      <c r="D308" s="233"/>
      <c r="E308" s="234" t="s">
        <v>22</v>
      </c>
      <c r="F308" s="252" t="s">
        <v>350</v>
      </c>
      <c r="G308" s="233"/>
      <c r="H308" s="233"/>
      <c r="I308" s="233"/>
      <c r="J308" s="233"/>
      <c r="K308" s="237">
        <v>12.199999999999999</v>
      </c>
      <c r="L308" s="233"/>
      <c r="M308" s="233"/>
      <c r="N308" s="233"/>
      <c r="O308" s="233"/>
      <c r="P308" s="233"/>
      <c r="Q308" s="233"/>
      <c r="R308" s="238"/>
      <c r="T308" s="239"/>
      <c r="U308" s="233"/>
      <c r="V308" s="233"/>
      <c r="W308" s="233"/>
      <c r="X308" s="233"/>
      <c r="Y308" s="233"/>
      <c r="Z308" s="233"/>
      <c r="AA308" s="240"/>
      <c r="AT308" s="241" t="s">
        <v>164</v>
      </c>
      <c r="AU308" s="241" t="s">
        <v>107</v>
      </c>
      <c r="AV308" s="10" t="s">
        <v>107</v>
      </c>
      <c r="AW308" s="10" t="s">
        <v>38</v>
      </c>
      <c r="AX308" s="10" t="s">
        <v>81</v>
      </c>
      <c r="AY308" s="241" t="s">
        <v>156</v>
      </c>
    </row>
    <row r="309" s="11" customFormat="1" ht="16.5" customHeight="1">
      <c r="B309" s="242"/>
      <c r="C309" s="243"/>
      <c r="D309" s="243"/>
      <c r="E309" s="244" t="s">
        <v>22</v>
      </c>
      <c r="F309" s="251" t="s">
        <v>271</v>
      </c>
      <c r="G309" s="243"/>
      <c r="H309" s="243"/>
      <c r="I309" s="243"/>
      <c r="J309" s="243"/>
      <c r="K309" s="244" t="s">
        <v>22</v>
      </c>
      <c r="L309" s="243"/>
      <c r="M309" s="243"/>
      <c r="N309" s="243"/>
      <c r="O309" s="243"/>
      <c r="P309" s="243"/>
      <c r="Q309" s="243"/>
      <c r="R309" s="247"/>
      <c r="T309" s="248"/>
      <c r="U309" s="243"/>
      <c r="V309" s="243"/>
      <c r="W309" s="243"/>
      <c r="X309" s="243"/>
      <c r="Y309" s="243"/>
      <c r="Z309" s="243"/>
      <c r="AA309" s="249"/>
      <c r="AT309" s="250" t="s">
        <v>164</v>
      </c>
      <c r="AU309" s="250" t="s">
        <v>107</v>
      </c>
      <c r="AV309" s="11" t="s">
        <v>39</v>
      </c>
      <c r="AW309" s="11" t="s">
        <v>38</v>
      </c>
      <c r="AX309" s="11" t="s">
        <v>81</v>
      </c>
      <c r="AY309" s="250" t="s">
        <v>156</v>
      </c>
    </row>
    <row r="310" s="10" customFormat="1" ht="16.5" customHeight="1">
      <c r="B310" s="232"/>
      <c r="C310" s="233"/>
      <c r="D310" s="233"/>
      <c r="E310" s="234" t="s">
        <v>22</v>
      </c>
      <c r="F310" s="252" t="s">
        <v>351</v>
      </c>
      <c r="G310" s="233"/>
      <c r="H310" s="233"/>
      <c r="I310" s="233"/>
      <c r="J310" s="233"/>
      <c r="K310" s="237">
        <v>12</v>
      </c>
      <c r="L310" s="233"/>
      <c r="M310" s="233"/>
      <c r="N310" s="233"/>
      <c r="O310" s="233"/>
      <c r="P310" s="233"/>
      <c r="Q310" s="233"/>
      <c r="R310" s="238"/>
      <c r="T310" s="239"/>
      <c r="U310" s="233"/>
      <c r="V310" s="233"/>
      <c r="W310" s="233"/>
      <c r="X310" s="233"/>
      <c r="Y310" s="233"/>
      <c r="Z310" s="233"/>
      <c r="AA310" s="240"/>
      <c r="AT310" s="241" t="s">
        <v>164</v>
      </c>
      <c r="AU310" s="241" t="s">
        <v>107</v>
      </c>
      <c r="AV310" s="10" t="s">
        <v>107</v>
      </c>
      <c r="AW310" s="10" t="s">
        <v>38</v>
      </c>
      <c r="AX310" s="10" t="s">
        <v>81</v>
      </c>
      <c r="AY310" s="241" t="s">
        <v>156</v>
      </c>
    </row>
    <row r="311" s="11" customFormat="1" ht="16.5" customHeight="1">
      <c r="B311" s="242"/>
      <c r="C311" s="243"/>
      <c r="D311" s="243"/>
      <c r="E311" s="244" t="s">
        <v>22</v>
      </c>
      <c r="F311" s="251" t="s">
        <v>273</v>
      </c>
      <c r="G311" s="243"/>
      <c r="H311" s="243"/>
      <c r="I311" s="243"/>
      <c r="J311" s="243"/>
      <c r="K311" s="244" t="s">
        <v>22</v>
      </c>
      <c r="L311" s="243"/>
      <c r="M311" s="243"/>
      <c r="N311" s="243"/>
      <c r="O311" s="243"/>
      <c r="P311" s="243"/>
      <c r="Q311" s="243"/>
      <c r="R311" s="247"/>
      <c r="T311" s="248"/>
      <c r="U311" s="243"/>
      <c r="V311" s="243"/>
      <c r="W311" s="243"/>
      <c r="X311" s="243"/>
      <c r="Y311" s="243"/>
      <c r="Z311" s="243"/>
      <c r="AA311" s="249"/>
      <c r="AT311" s="250" t="s">
        <v>164</v>
      </c>
      <c r="AU311" s="250" t="s">
        <v>107</v>
      </c>
      <c r="AV311" s="11" t="s">
        <v>39</v>
      </c>
      <c r="AW311" s="11" t="s">
        <v>38</v>
      </c>
      <c r="AX311" s="11" t="s">
        <v>81</v>
      </c>
      <c r="AY311" s="250" t="s">
        <v>156</v>
      </c>
    </row>
    <row r="312" s="10" customFormat="1" ht="16.5" customHeight="1">
      <c r="B312" s="232"/>
      <c r="C312" s="233"/>
      <c r="D312" s="233"/>
      <c r="E312" s="234" t="s">
        <v>22</v>
      </c>
      <c r="F312" s="252" t="s">
        <v>352</v>
      </c>
      <c r="G312" s="233"/>
      <c r="H312" s="233"/>
      <c r="I312" s="233"/>
      <c r="J312" s="233"/>
      <c r="K312" s="237">
        <v>6.5</v>
      </c>
      <c r="L312" s="233"/>
      <c r="M312" s="233"/>
      <c r="N312" s="233"/>
      <c r="O312" s="233"/>
      <c r="P312" s="233"/>
      <c r="Q312" s="233"/>
      <c r="R312" s="238"/>
      <c r="T312" s="239"/>
      <c r="U312" s="233"/>
      <c r="V312" s="233"/>
      <c r="W312" s="233"/>
      <c r="X312" s="233"/>
      <c r="Y312" s="233"/>
      <c r="Z312" s="233"/>
      <c r="AA312" s="240"/>
      <c r="AT312" s="241" t="s">
        <v>164</v>
      </c>
      <c r="AU312" s="241" t="s">
        <v>107</v>
      </c>
      <c r="AV312" s="10" t="s">
        <v>107</v>
      </c>
      <c r="AW312" s="10" t="s">
        <v>38</v>
      </c>
      <c r="AX312" s="10" t="s">
        <v>81</v>
      </c>
      <c r="AY312" s="241" t="s">
        <v>156</v>
      </c>
    </row>
    <row r="313" s="11" customFormat="1" ht="16.5" customHeight="1">
      <c r="B313" s="242"/>
      <c r="C313" s="243"/>
      <c r="D313" s="243"/>
      <c r="E313" s="244" t="s">
        <v>22</v>
      </c>
      <c r="F313" s="251" t="s">
        <v>275</v>
      </c>
      <c r="G313" s="243"/>
      <c r="H313" s="243"/>
      <c r="I313" s="243"/>
      <c r="J313" s="243"/>
      <c r="K313" s="244" t="s">
        <v>22</v>
      </c>
      <c r="L313" s="243"/>
      <c r="M313" s="243"/>
      <c r="N313" s="243"/>
      <c r="O313" s="243"/>
      <c r="P313" s="243"/>
      <c r="Q313" s="243"/>
      <c r="R313" s="247"/>
      <c r="T313" s="248"/>
      <c r="U313" s="243"/>
      <c r="V313" s="243"/>
      <c r="W313" s="243"/>
      <c r="X313" s="243"/>
      <c r="Y313" s="243"/>
      <c r="Z313" s="243"/>
      <c r="AA313" s="249"/>
      <c r="AT313" s="250" t="s">
        <v>164</v>
      </c>
      <c r="AU313" s="250" t="s">
        <v>107</v>
      </c>
      <c r="AV313" s="11" t="s">
        <v>39</v>
      </c>
      <c r="AW313" s="11" t="s">
        <v>38</v>
      </c>
      <c r="AX313" s="11" t="s">
        <v>81</v>
      </c>
      <c r="AY313" s="250" t="s">
        <v>156</v>
      </c>
    </row>
    <row r="314" s="10" customFormat="1" ht="16.5" customHeight="1">
      <c r="B314" s="232"/>
      <c r="C314" s="233"/>
      <c r="D314" s="233"/>
      <c r="E314" s="234" t="s">
        <v>22</v>
      </c>
      <c r="F314" s="252" t="s">
        <v>353</v>
      </c>
      <c r="G314" s="233"/>
      <c r="H314" s="233"/>
      <c r="I314" s="233"/>
      <c r="J314" s="233"/>
      <c r="K314" s="237">
        <v>24.899999999999999</v>
      </c>
      <c r="L314" s="233"/>
      <c r="M314" s="233"/>
      <c r="N314" s="233"/>
      <c r="O314" s="233"/>
      <c r="P314" s="233"/>
      <c r="Q314" s="233"/>
      <c r="R314" s="238"/>
      <c r="T314" s="239"/>
      <c r="U314" s="233"/>
      <c r="V314" s="233"/>
      <c r="W314" s="233"/>
      <c r="X314" s="233"/>
      <c r="Y314" s="233"/>
      <c r="Z314" s="233"/>
      <c r="AA314" s="240"/>
      <c r="AT314" s="241" t="s">
        <v>164</v>
      </c>
      <c r="AU314" s="241" t="s">
        <v>107</v>
      </c>
      <c r="AV314" s="10" t="s">
        <v>107</v>
      </c>
      <c r="AW314" s="10" t="s">
        <v>38</v>
      </c>
      <c r="AX314" s="10" t="s">
        <v>81</v>
      </c>
      <c r="AY314" s="241" t="s">
        <v>156</v>
      </c>
    </row>
    <row r="315" s="11" customFormat="1" ht="16.5" customHeight="1">
      <c r="B315" s="242"/>
      <c r="C315" s="243"/>
      <c r="D315" s="243"/>
      <c r="E315" s="244" t="s">
        <v>22</v>
      </c>
      <c r="F315" s="251" t="s">
        <v>277</v>
      </c>
      <c r="G315" s="243"/>
      <c r="H315" s="243"/>
      <c r="I315" s="243"/>
      <c r="J315" s="243"/>
      <c r="K315" s="244" t="s">
        <v>22</v>
      </c>
      <c r="L315" s="243"/>
      <c r="M315" s="243"/>
      <c r="N315" s="243"/>
      <c r="O315" s="243"/>
      <c r="P315" s="243"/>
      <c r="Q315" s="243"/>
      <c r="R315" s="247"/>
      <c r="T315" s="248"/>
      <c r="U315" s="243"/>
      <c r="V315" s="243"/>
      <c r="W315" s="243"/>
      <c r="X315" s="243"/>
      <c r="Y315" s="243"/>
      <c r="Z315" s="243"/>
      <c r="AA315" s="249"/>
      <c r="AT315" s="250" t="s">
        <v>164</v>
      </c>
      <c r="AU315" s="250" t="s">
        <v>107</v>
      </c>
      <c r="AV315" s="11" t="s">
        <v>39</v>
      </c>
      <c r="AW315" s="11" t="s">
        <v>38</v>
      </c>
      <c r="AX315" s="11" t="s">
        <v>81</v>
      </c>
      <c r="AY315" s="250" t="s">
        <v>156</v>
      </c>
    </row>
    <row r="316" s="10" customFormat="1" ht="16.5" customHeight="1">
      <c r="B316" s="232"/>
      <c r="C316" s="233"/>
      <c r="D316" s="233"/>
      <c r="E316" s="234" t="s">
        <v>22</v>
      </c>
      <c r="F316" s="252" t="s">
        <v>354</v>
      </c>
      <c r="G316" s="233"/>
      <c r="H316" s="233"/>
      <c r="I316" s="233"/>
      <c r="J316" s="233"/>
      <c r="K316" s="237">
        <v>6.9000000000000004</v>
      </c>
      <c r="L316" s="233"/>
      <c r="M316" s="233"/>
      <c r="N316" s="233"/>
      <c r="O316" s="233"/>
      <c r="P316" s="233"/>
      <c r="Q316" s="233"/>
      <c r="R316" s="238"/>
      <c r="T316" s="239"/>
      <c r="U316" s="233"/>
      <c r="V316" s="233"/>
      <c r="W316" s="233"/>
      <c r="X316" s="233"/>
      <c r="Y316" s="233"/>
      <c r="Z316" s="233"/>
      <c r="AA316" s="240"/>
      <c r="AT316" s="241" t="s">
        <v>164</v>
      </c>
      <c r="AU316" s="241" t="s">
        <v>107</v>
      </c>
      <c r="AV316" s="10" t="s">
        <v>107</v>
      </c>
      <c r="AW316" s="10" t="s">
        <v>38</v>
      </c>
      <c r="AX316" s="10" t="s">
        <v>81</v>
      </c>
      <c r="AY316" s="241" t="s">
        <v>156</v>
      </c>
    </row>
    <row r="317" s="11" customFormat="1" ht="16.5" customHeight="1">
      <c r="B317" s="242"/>
      <c r="C317" s="243"/>
      <c r="D317" s="243"/>
      <c r="E317" s="244" t="s">
        <v>22</v>
      </c>
      <c r="F317" s="251" t="s">
        <v>279</v>
      </c>
      <c r="G317" s="243"/>
      <c r="H317" s="243"/>
      <c r="I317" s="243"/>
      <c r="J317" s="243"/>
      <c r="K317" s="244" t="s">
        <v>22</v>
      </c>
      <c r="L317" s="243"/>
      <c r="M317" s="243"/>
      <c r="N317" s="243"/>
      <c r="O317" s="243"/>
      <c r="P317" s="243"/>
      <c r="Q317" s="243"/>
      <c r="R317" s="247"/>
      <c r="T317" s="248"/>
      <c r="U317" s="243"/>
      <c r="V317" s="243"/>
      <c r="W317" s="243"/>
      <c r="X317" s="243"/>
      <c r="Y317" s="243"/>
      <c r="Z317" s="243"/>
      <c r="AA317" s="249"/>
      <c r="AT317" s="250" t="s">
        <v>164</v>
      </c>
      <c r="AU317" s="250" t="s">
        <v>107</v>
      </c>
      <c r="AV317" s="11" t="s">
        <v>39</v>
      </c>
      <c r="AW317" s="11" t="s">
        <v>38</v>
      </c>
      <c r="AX317" s="11" t="s">
        <v>81</v>
      </c>
      <c r="AY317" s="250" t="s">
        <v>156</v>
      </c>
    </row>
    <row r="318" s="10" customFormat="1" ht="16.5" customHeight="1">
      <c r="B318" s="232"/>
      <c r="C318" s="233"/>
      <c r="D318" s="233"/>
      <c r="E318" s="234" t="s">
        <v>22</v>
      </c>
      <c r="F318" s="252" t="s">
        <v>355</v>
      </c>
      <c r="G318" s="233"/>
      <c r="H318" s="233"/>
      <c r="I318" s="233"/>
      <c r="J318" s="233"/>
      <c r="K318" s="237">
        <v>3.52</v>
      </c>
      <c r="L318" s="233"/>
      <c r="M318" s="233"/>
      <c r="N318" s="233"/>
      <c r="O318" s="233"/>
      <c r="P318" s="233"/>
      <c r="Q318" s="233"/>
      <c r="R318" s="238"/>
      <c r="T318" s="239"/>
      <c r="U318" s="233"/>
      <c r="V318" s="233"/>
      <c r="W318" s="233"/>
      <c r="X318" s="233"/>
      <c r="Y318" s="233"/>
      <c r="Z318" s="233"/>
      <c r="AA318" s="240"/>
      <c r="AT318" s="241" t="s">
        <v>164</v>
      </c>
      <c r="AU318" s="241" t="s">
        <v>107</v>
      </c>
      <c r="AV318" s="10" t="s">
        <v>107</v>
      </c>
      <c r="AW318" s="10" t="s">
        <v>38</v>
      </c>
      <c r="AX318" s="10" t="s">
        <v>81</v>
      </c>
      <c r="AY318" s="241" t="s">
        <v>156</v>
      </c>
    </row>
    <row r="319" s="11" customFormat="1" ht="16.5" customHeight="1">
      <c r="B319" s="242"/>
      <c r="C319" s="243"/>
      <c r="D319" s="243"/>
      <c r="E319" s="244" t="s">
        <v>22</v>
      </c>
      <c r="F319" s="251" t="s">
        <v>281</v>
      </c>
      <c r="G319" s="243"/>
      <c r="H319" s="243"/>
      <c r="I319" s="243"/>
      <c r="J319" s="243"/>
      <c r="K319" s="244" t="s">
        <v>22</v>
      </c>
      <c r="L319" s="243"/>
      <c r="M319" s="243"/>
      <c r="N319" s="243"/>
      <c r="O319" s="243"/>
      <c r="P319" s="243"/>
      <c r="Q319" s="243"/>
      <c r="R319" s="247"/>
      <c r="T319" s="248"/>
      <c r="U319" s="243"/>
      <c r="V319" s="243"/>
      <c r="W319" s="243"/>
      <c r="X319" s="243"/>
      <c r="Y319" s="243"/>
      <c r="Z319" s="243"/>
      <c r="AA319" s="249"/>
      <c r="AT319" s="250" t="s">
        <v>164</v>
      </c>
      <c r="AU319" s="250" t="s">
        <v>107</v>
      </c>
      <c r="AV319" s="11" t="s">
        <v>39</v>
      </c>
      <c r="AW319" s="11" t="s">
        <v>38</v>
      </c>
      <c r="AX319" s="11" t="s">
        <v>81</v>
      </c>
      <c r="AY319" s="250" t="s">
        <v>156</v>
      </c>
    </row>
    <row r="320" s="10" customFormat="1" ht="16.5" customHeight="1">
      <c r="B320" s="232"/>
      <c r="C320" s="233"/>
      <c r="D320" s="233"/>
      <c r="E320" s="234" t="s">
        <v>22</v>
      </c>
      <c r="F320" s="252" t="s">
        <v>356</v>
      </c>
      <c r="G320" s="233"/>
      <c r="H320" s="233"/>
      <c r="I320" s="233"/>
      <c r="J320" s="233"/>
      <c r="K320" s="237">
        <v>3.04</v>
      </c>
      <c r="L320" s="233"/>
      <c r="M320" s="233"/>
      <c r="N320" s="233"/>
      <c r="O320" s="233"/>
      <c r="P320" s="233"/>
      <c r="Q320" s="233"/>
      <c r="R320" s="238"/>
      <c r="T320" s="239"/>
      <c r="U320" s="233"/>
      <c r="V320" s="233"/>
      <c r="W320" s="233"/>
      <c r="X320" s="233"/>
      <c r="Y320" s="233"/>
      <c r="Z320" s="233"/>
      <c r="AA320" s="240"/>
      <c r="AT320" s="241" t="s">
        <v>164</v>
      </c>
      <c r="AU320" s="241" t="s">
        <v>107</v>
      </c>
      <c r="AV320" s="10" t="s">
        <v>107</v>
      </c>
      <c r="AW320" s="10" t="s">
        <v>38</v>
      </c>
      <c r="AX320" s="10" t="s">
        <v>81</v>
      </c>
      <c r="AY320" s="241" t="s">
        <v>156</v>
      </c>
    </row>
    <row r="321" s="11" customFormat="1" ht="16.5" customHeight="1">
      <c r="B321" s="242"/>
      <c r="C321" s="243"/>
      <c r="D321" s="243"/>
      <c r="E321" s="244" t="s">
        <v>22</v>
      </c>
      <c r="F321" s="251" t="s">
        <v>283</v>
      </c>
      <c r="G321" s="243"/>
      <c r="H321" s="243"/>
      <c r="I321" s="243"/>
      <c r="J321" s="243"/>
      <c r="K321" s="244" t="s">
        <v>22</v>
      </c>
      <c r="L321" s="243"/>
      <c r="M321" s="243"/>
      <c r="N321" s="243"/>
      <c r="O321" s="243"/>
      <c r="P321" s="243"/>
      <c r="Q321" s="243"/>
      <c r="R321" s="247"/>
      <c r="T321" s="248"/>
      <c r="U321" s="243"/>
      <c r="V321" s="243"/>
      <c r="W321" s="243"/>
      <c r="X321" s="243"/>
      <c r="Y321" s="243"/>
      <c r="Z321" s="243"/>
      <c r="AA321" s="249"/>
      <c r="AT321" s="250" t="s">
        <v>164</v>
      </c>
      <c r="AU321" s="250" t="s">
        <v>107</v>
      </c>
      <c r="AV321" s="11" t="s">
        <v>39</v>
      </c>
      <c r="AW321" s="11" t="s">
        <v>38</v>
      </c>
      <c r="AX321" s="11" t="s">
        <v>81</v>
      </c>
      <c r="AY321" s="250" t="s">
        <v>156</v>
      </c>
    </row>
    <row r="322" s="10" customFormat="1" ht="16.5" customHeight="1">
      <c r="B322" s="232"/>
      <c r="C322" s="233"/>
      <c r="D322" s="233"/>
      <c r="E322" s="234" t="s">
        <v>22</v>
      </c>
      <c r="F322" s="252" t="s">
        <v>357</v>
      </c>
      <c r="G322" s="233"/>
      <c r="H322" s="233"/>
      <c r="I322" s="233"/>
      <c r="J322" s="233"/>
      <c r="K322" s="237">
        <v>3.6099999999999999</v>
      </c>
      <c r="L322" s="233"/>
      <c r="M322" s="233"/>
      <c r="N322" s="233"/>
      <c r="O322" s="233"/>
      <c r="P322" s="233"/>
      <c r="Q322" s="233"/>
      <c r="R322" s="238"/>
      <c r="T322" s="239"/>
      <c r="U322" s="233"/>
      <c r="V322" s="233"/>
      <c r="W322" s="233"/>
      <c r="X322" s="233"/>
      <c r="Y322" s="233"/>
      <c r="Z322" s="233"/>
      <c r="AA322" s="240"/>
      <c r="AT322" s="241" t="s">
        <v>164</v>
      </c>
      <c r="AU322" s="241" t="s">
        <v>107</v>
      </c>
      <c r="AV322" s="10" t="s">
        <v>107</v>
      </c>
      <c r="AW322" s="10" t="s">
        <v>38</v>
      </c>
      <c r="AX322" s="10" t="s">
        <v>81</v>
      </c>
      <c r="AY322" s="241" t="s">
        <v>156</v>
      </c>
    </row>
    <row r="323" s="11" customFormat="1" ht="16.5" customHeight="1">
      <c r="B323" s="242"/>
      <c r="C323" s="243"/>
      <c r="D323" s="243"/>
      <c r="E323" s="244" t="s">
        <v>22</v>
      </c>
      <c r="F323" s="251" t="s">
        <v>285</v>
      </c>
      <c r="G323" s="243"/>
      <c r="H323" s="243"/>
      <c r="I323" s="243"/>
      <c r="J323" s="243"/>
      <c r="K323" s="244" t="s">
        <v>22</v>
      </c>
      <c r="L323" s="243"/>
      <c r="M323" s="243"/>
      <c r="N323" s="243"/>
      <c r="O323" s="243"/>
      <c r="P323" s="243"/>
      <c r="Q323" s="243"/>
      <c r="R323" s="247"/>
      <c r="T323" s="248"/>
      <c r="U323" s="243"/>
      <c r="V323" s="243"/>
      <c r="W323" s="243"/>
      <c r="X323" s="243"/>
      <c r="Y323" s="243"/>
      <c r="Z323" s="243"/>
      <c r="AA323" s="249"/>
      <c r="AT323" s="250" t="s">
        <v>164</v>
      </c>
      <c r="AU323" s="250" t="s">
        <v>107</v>
      </c>
      <c r="AV323" s="11" t="s">
        <v>39</v>
      </c>
      <c r="AW323" s="11" t="s">
        <v>38</v>
      </c>
      <c r="AX323" s="11" t="s">
        <v>81</v>
      </c>
      <c r="AY323" s="250" t="s">
        <v>156</v>
      </c>
    </row>
    <row r="324" s="10" customFormat="1" ht="16.5" customHeight="1">
      <c r="B324" s="232"/>
      <c r="C324" s="233"/>
      <c r="D324" s="233"/>
      <c r="E324" s="234" t="s">
        <v>22</v>
      </c>
      <c r="F324" s="252" t="s">
        <v>358</v>
      </c>
      <c r="G324" s="233"/>
      <c r="H324" s="233"/>
      <c r="I324" s="233"/>
      <c r="J324" s="233"/>
      <c r="K324" s="237">
        <v>3.5800000000000001</v>
      </c>
      <c r="L324" s="233"/>
      <c r="M324" s="233"/>
      <c r="N324" s="233"/>
      <c r="O324" s="233"/>
      <c r="P324" s="233"/>
      <c r="Q324" s="233"/>
      <c r="R324" s="238"/>
      <c r="T324" s="239"/>
      <c r="U324" s="233"/>
      <c r="V324" s="233"/>
      <c r="W324" s="233"/>
      <c r="X324" s="233"/>
      <c r="Y324" s="233"/>
      <c r="Z324" s="233"/>
      <c r="AA324" s="240"/>
      <c r="AT324" s="241" t="s">
        <v>164</v>
      </c>
      <c r="AU324" s="241" t="s">
        <v>107</v>
      </c>
      <c r="AV324" s="10" t="s">
        <v>107</v>
      </c>
      <c r="AW324" s="10" t="s">
        <v>38</v>
      </c>
      <c r="AX324" s="10" t="s">
        <v>81</v>
      </c>
      <c r="AY324" s="241" t="s">
        <v>156</v>
      </c>
    </row>
    <row r="325" s="11" customFormat="1" ht="16.5" customHeight="1">
      <c r="B325" s="242"/>
      <c r="C325" s="243"/>
      <c r="D325" s="243"/>
      <c r="E325" s="244" t="s">
        <v>22</v>
      </c>
      <c r="F325" s="251" t="s">
        <v>291</v>
      </c>
      <c r="G325" s="243"/>
      <c r="H325" s="243"/>
      <c r="I325" s="243"/>
      <c r="J325" s="243"/>
      <c r="K325" s="244" t="s">
        <v>22</v>
      </c>
      <c r="L325" s="243"/>
      <c r="M325" s="243"/>
      <c r="N325" s="243"/>
      <c r="O325" s="243"/>
      <c r="P325" s="243"/>
      <c r="Q325" s="243"/>
      <c r="R325" s="247"/>
      <c r="T325" s="248"/>
      <c r="U325" s="243"/>
      <c r="V325" s="243"/>
      <c r="W325" s="243"/>
      <c r="X325" s="243"/>
      <c r="Y325" s="243"/>
      <c r="Z325" s="243"/>
      <c r="AA325" s="249"/>
      <c r="AT325" s="250" t="s">
        <v>164</v>
      </c>
      <c r="AU325" s="250" t="s">
        <v>107</v>
      </c>
      <c r="AV325" s="11" t="s">
        <v>39</v>
      </c>
      <c r="AW325" s="11" t="s">
        <v>38</v>
      </c>
      <c r="AX325" s="11" t="s">
        <v>81</v>
      </c>
      <c r="AY325" s="250" t="s">
        <v>156</v>
      </c>
    </row>
    <row r="326" s="10" customFormat="1" ht="16.5" customHeight="1">
      <c r="B326" s="232"/>
      <c r="C326" s="233"/>
      <c r="D326" s="233"/>
      <c r="E326" s="234" t="s">
        <v>22</v>
      </c>
      <c r="F326" s="252" t="s">
        <v>359</v>
      </c>
      <c r="G326" s="233"/>
      <c r="H326" s="233"/>
      <c r="I326" s="233"/>
      <c r="J326" s="233"/>
      <c r="K326" s="237">
        <v>17</v>
      </c>
      <c r="L326" s="233"/>
      <c r="M326" s="233"/>
      <c r="N326" s="233"/>
      <c r="O326" s="233"/>
      <c r="P326" s="233"/>
      <c r="Q326" s="233"/>
      <c r="R326" s="238"/>
      <c r="T326" s="239"/>
      <c r="U326" s="233"/>
      <c r="V326" s="233"/>
      <c r="W326" s="233"/>
      <c r="X326" s="233"/>
      <c r="Y326" s="233"/>
      <c r="Z326" s="233"/>
      <c r="AA326" s="240"/>
      <c r="AT326" s="241" t="s">
        <v>164</v>
      </c>
      <c r="AU326" s="241" t="s">
        <v>107</v>
      </c>
      <c r="AV326" s="10" t="s">
        <v>107</v>
      </c>
      <c r="AW326" s="10" t="s">
        <v>38</v>
      </c>
      <c r="AX326" s="10" t="s">
        <v>81</v>
      </c>
      <c r="AY326" s="241" t="s">
        <v>156</v>
      </c>
    </row>
    <row r="327" s="11" customFormat="1" ht="16.5" customHeight="1">
      <c r="B327" s="242"/>
      <c r="C327" s="243"/>
      <c r="D327" s="243"/>
      <c r="E327" s="244" t="s">
        <v>22</v>
      </c>
      <c r="F327" s="251" t="s">
        <v>293</v>
      </c>
      <c r="G327" s="243"/>
      <c r="H327" s="243"/>
      <c r="I327" s="243"/>
      <c r="J327" s="243"/>
      <c r="K327" s="244" t="s">
        <v>22</v>
      </c>
      <c r="L327" s="243"/>
      <c r="M327" s="243"/>
      <c r="N327" s="243"/>
      <c r="O327" s="243"/>
      <c r="P327" s="243"/>
      <c r="Q327" s="243"/>
      <c r="R327" s="247"/>
      <c r="T327" s="248"/>
      <c r="U327" s="243"/>
      <c r="V327" s="243"/>
      <c r="W327" s="243"/>
      <c r="X327" s="243"/>
      <c r="Y327" s="243"/>
      <c r="Z327" s="243"/>
      <c r="AA327" s="249"/>
      <c r="AT327" s="250" t="s">
        <v>164</v>
      </c>
      <c r="AU327" s="250" t="s">
        <v>107</v>
      </c>
      <c r="AV327" s="11" t="s">
        <v>39</v>
      </c>
      <c r="AW327" s="11" t="s">
        <v>38</v>
      </c>
      <c r="AX327" s="11" t="s">
        <v>81</v>
      </c>
      <c r="AY327" s="250" t="s">
        <v>156</v>
      </c>
    </row>
    <row r="328" s="10" customFormat="1" ht="16.5" customHeight="1">
      <c r="B328" s="232"/>
      <c r="C328" s="233"/>
      <c r="D328" s="233"/>
      <c r="E328" s="234" t="s">
        <v>22</v>
      </c>
      <c r="F328" s="252" t="s">
        <v>360</v>
      </c>
      <c r="G328" s="233"/>
      <c r="H328" s="233"/>
      <c r="I328" s="233"/>
      <c r="J328" s="233"/>
      <c r="K328" s="237">
        <v>89.25</v>
      </c>
      <c r="L328" s="233"/>
      <c r="M328" s="233"/>
      <c r="N328" s="233"/>
      <c r="O328" s="233"/>
      <c r="P328" s="233"/>
      <c r="Q328" s="233"/>
      <c r="R328" s="238"/>
      <c r="T328" s="239"/>
      <c r="U328" s="233"/>
      <c r="V328" s="233"/>
      <c r="W328" s="233"/>
      <c r="X328" s="233"/>
      <c r="Y328" s="233"/>
      <c r="Z328" s="233"/>
      <c r="AA328" s="240"/>
      <c r="AT328" s="241" t="s">
        <v>164</v>
      </c>
      <c r="AU328" s="241" t="s">
        <v>107</v>
      </c>
      <c r="AV328" s="10" t="s">
        <v>107</v>
      </c>
      <c r="AW328" s="10" t="s">
        <v>38</v>
      </c>
      <c r="AX328" s="10" t="s">
        <v>81</v>
      </c>
      <c r="AY328" s="241" t="s">
        <v>156</v>
      </c>
    </row>
    <row r="329" s="11" customFormat="1" ht="16.5" customHeight="1">
      <c r="B329" s="242"/>
      <c r="C329" s="243"/>
      <c r="D329" s="243"/>
      <c r="E329" s="244" t="s">
        <v>22</v>
      </c>
      <c r="F329" s="251" t="s">
        <v>296</v>
      </c>
      <c r="G329" s="243"/>
      <c r="H329" s="243"/>
      <c r="I329" s="243"/>
      <c r="J329" s="243"/>
      <c r="K329" s="244" t="s">
        <v>22</v>
      </c>
      <c r="L329" s="243"/>
      <c r="M329" s="243"/>
      <c r="N329" s="243"/>
      <c r="O329" s="243"/>
      <c r="P329" s="243"/>
      <c r="Q329" s="243"/>
      <c r="R329" s="247"/>
      <c r="T329" s="248"/>
      <c r="U329" s="243"/>
      <c r="V329" s="243"/>
      <c r="W329" s="243"/>
      <c r="X329" s="243"/>
      <c r="Y329" s="243"/>
      <c r="Z329" s="243"/>
      <c r="AA329" s="249"/>
      <c r="AT329" s="250" t="s">
        <v>164</v>
      </c>
      <c r="AU329" s="250" t="s">
        <v>107</v>
      </c>
      <c r="AV329" s="11" t="s">
        <v>39</v>
      </c>
      <c r="AW329" s="11" t="s">
        <v>38</v>
      </c>
      <c r="AX329" s="11" t="s">
        <v>81</v>
      </c>
      <c r="AY329" s="250" t="s">
        <v>156</v>
      </c>
    </row>
    <row r="330" s="10" customFormat="1" ht="16.5" customHeight="1">
      <c r="B330" s="232"/>
      <c r="C330" s="233"/>
      <c r="D330" s="233"/>
      <c r="E330" s="234" t="s">
        <v>22</v>
      </c>
      <c r="F330" s="252" t="s">
        <v>361</v>
      </c>
      <c r="G330" s="233"/>
      <c r="H330" s="233"/>
      <c r="I330" s="233"/>
      <c r="J330" s="233"/>
      <c r="K330" s="237">
        <v>4.7999999999999998</v>
      </c>
      <c r="L330" s="233"/>
      <c r="M330" s="233"/>
      <c r="N330" s="233"/>
      <c r="O330" s="233"/>
      <c r="P330" s="233"/>
      <c r="Q330" s="233"/>
      <c r="R330" s="238"/>
      <c r="T330" s="239"/>
      <c r="U330" s="233"/>
      <c r="V330" s="233"/>
      <c r="W330" s="233"/>
      <c r="X330" s="233"/>
      <c r="Y330" s="233"/>
      <c r="Z330" s="233"/>
      <c r="AA330" s="240"/>
      <c r="AT330" s="241" t="s">
        <v>164</v>
      </c>
      <c r="AU330" s="241" t="s">
        <v>107</v>
      </c>
      <c r="AV330" s="10" t="s">
        <v>107</v>
      </c>
      <c r="AW330" s="10" t="s">
        <v>38</v>
      </c>
      <c r="AX330" s="10" t="s">
        <v>81</v>
      </c>
      <c r="AY330" s="241" t="s">
        <v>156</v>
      </c>
    </row>
    <row r="331" s="11" customFormat="1" ht="16.5" customHeight="1">
      <c r="B331" s="242"/>
      <c r="C331" s="243"/>
      <c r="D331" s="243"/>
      <c r="E331" s="244" t="s">
        <v>22</v>
      </c>
      <c r="F331" s="251" t="s">
        <v>298</v>
      </c>
      <c r="G331" s="243"/>
      <c r="H331" s="243"/>
      <c r="I331" s="243"/>
      <c r="J331" s="243"/>
      <c r="K331" s="244" t="s">
        <v>22</v>
      </c>
      <c r="L331" s="243"/>
      <c r="M331" s="243"/>
      <c r="N331" s="243"/>
      <c r="O331" s="243"/>
      <c r="P331" s="243"/>
      <c r="Q331" s="243"/>
      <c r="R331" s="247"/>
      <c r="T331" s="248"/>
      <c r="U331" s="243"/>
      <c r="V331" s="243"/>
      <c r="W331" s="243"/>
      <c r="X331" s="243"/>
      <c r="Y331" s="243"/>
      <c r="Z331" s="243"/>
      <c r="AA331" s="249"/>
      <c r="AT331" s="250" t="s">
        <v>164</v>
      </c>
      <c r="AU331" s="250" t="s">
        <v>107</v>
      </c>
      <c r="AV331" s="11" t="s">
        <v>39</v>
      </c>
      <c r="AW331" s="11" t="s">
        <v>38</v>
      </c>
      <c r="AX331" s="11" t="s">
        <v>81</v>
      </c>
      <c r="AY331" s="250" t="s">
        <v>156</v>
      </c>
    </row>
    <row r="332" s="10" customFormat="1" ht="16.5" customHeight="1">
      <c r="B332" s="232"/>
      <c r="C332" s="233"/>
      <c r="D332" s="233"/>
      <c r="E332" s="234" t="s">
        <v>22</v>
      </c>
      <c r="F332" s="252" t="s">
        <v>362</v>
      </c>
      <c r="G332" s="233"/>
      <c r="H332" s="233"/>
      <c r="I332" s="233"/>
      <c r="J332" s="233"/>
      <c r="K332" s="237">
        <v>6.5499999999999998</v>
      </c>
      <c r="L332" s="233"/>
      <c r="M332" s="233"/>
      <c r="N332" s="233"/>
      <c r="O332" s="233"/>
      <c r="P332" s="233"/>
      <c r="Q332" s="233"/>
      <c r="R332" s="238"/>
      <c r="T332" s="239"/>
      <c r="U332" s="233"/>
      <c r="V332" s="233"/>
      <c r="W332" s="233"/>
      <c r="X332" s="233"/>
      <c r="Y332" s="233"/>
      <c r="Z332" s="233"/>
      <c r="AA332" s="240"/>
      <c r="AT332" s="241" t="s">
        <v>164</v>
      </c>
      <c r="AU332" s="241" t="s">
        <v>107</v>
      </c>
      <c r="AV332" s="10" t="s">
        <v>107</v>
      </c>
      <c r="AW332" s="10" t="s">
        <v>38</v>
      </c>
      <c r="AX332" s="10" t="s">
        <v>81</v>
      </c>
      <c r="AY332" s="241" t="s">
        <v>156</v>
      </c>
    </row>
    <row r="333" s="11" customFormat="1" ht="16.5" customHeight="1">
      <c r="B333" s="242"/>
      <c r="C333" s="243"/>
      <c r="D333" s="243"/>
      <c r="E333" s="244" t="s">
        <v>22</v>
      </c>
      <c r="F333" s="251" t="s">
        <v>300</v>
      </c>
      <c r="G333" s="243"/>
      <c r="H333" s="243"/>
      <c r="I333" s="243"/>
      <c r="J333" s="243"/>
      <c r="K333" s="244" t="s">
        <v>22</v>
      </c>
      <c r="L333" s="243"/>
      <c r="M333" s="243"/>
      <c r="N333" s="243"/>
      <c r="O333" s="243"/>
      <c r="P333" s="243"/>
      <c r="Q333" s="243"/>
      <c r="R333" s="247"/>
      <c r="T333" s="248"/>
      <c r="U333" s="243"/>
      <c r="V333" s="243"/>
      <c r="W333" s="243"/>
      <c r="X333" s="243"/>
      <c r="Y333" s="243"/>
      <c r="Z333" s="243"/>
      <c r="AA333" s="249"/>
      <c r="AT333" s="250" t="s">
        <v>164</v>
      </c>
      <c r="AU333" s="250" t="s">
        <v>107</v>
      </c>
      <c r="AV333" s="11" t="s">
        <v>39</v>
      </c>
      <c r="AW333" s="11" t="s">
        <v>38</v>
      </c>
      <c r="AX333" s="11" t="s">
        <v>81</v>
      </c>
      <c r="AY333" s="250" t="s">
        <v>156</v>
      </c>
    </row>
    <row r="334" s="10" customFormat="1" ht="16.5" customHeight="1">
      <c r="B334" s="232"/>
      <c r="C334" s="233"/>
      <c r="D334" s="233"/>
      <c r="E334" s="234" t="s">
        <v>22</v>
      </c>
      <c r="F334" s="252" t="s">
        <v>363</v>
      </c>
      <c r="G334" s="233"/>
      <c r="H334" s="233"/>
      <c r="I334" s="233"/>
      <c r="J334" s="233"/>
      <c r="K334" s="237">
        <v>5.2999999999999998</v>
      </c>
      <c r="L334" s="233"/>
      <c r="M334" s="233"/>
      <c r="N334" s="233"/>
      <c r="O334" s="233"/>
      <c r="P334" s="233"/>
      <c r="Q334" s="233"/>
      <c r="R334" s="238"/>
      <c r="T334" s="239"/>
      <c r="U334" s="233"/>
      <c r="V334" s="233"/>
      <c r="W334" s="233"/>
      <c r="X334" s="233"/>
      <c r="Y334" s="233"/>
      <c r="Z334" s="233"/>
      <c r="AA334" s="240"/>
      <c r="AT334" s="241" t="s">
        <v>164</v>
      </c>
      <c r="AU334" s="241" t="s">
        <v>107</v>
      </c>
      <c r="AV334" s="10" t="s">
        <v>107</v>
      </c>
      <c r="AW334" s="10" t="s">
        <v>38</v>
      </c>
      <c r="AX334" s="10" t="s">
        <v>81</v>
      </c>
      <c r="AY334" s="241" t="s">
        <v>156</v>
      </c>
    </row>
    <row r="335" s="12" customFormat="1" ht="16.5" customHeight="1">
      <c r="B335" s="253"/>
      <c r="C335" s="254"/>
      <c r="D335" s="254"/>
      <c r="E335" s="255" t="s">
        <v>22</v>
      </c>
      <c r="F335" s="256" t="s">
        <v>176</v>
      </c>
      <c r="G335" s="254"/>
      <c r="H335" s="254"/>
      <c r="I335" s="254"/>
      <c r="J335" s="254"/>
      <c r="K335" s="257">
        <v>240.19999999999999</v>
      </c>
      <c r="L335" s="254"/>
      <c r="M335" s="254"/>
      <c r="N335" s="254"/>
      <c r="O335" s="254"/>
      <c r="P335" s="254"/>
      <c r="Q335" s="254"/>
      <c r="R335" s="258"/>
      <c r="T335" s="259"/>
      <c r="U335" s="254"/>
      <c r="V335" s="254"/>
      <c r="W335" s="254"/>
      <c r="X335" s="254"/>
      <c r="Y335" s="254"/>
      <c r="Z335" s="254"/>
      <c r="AA335" s="260"/>
      <c r="AT335" s="261" t="s">
        <v>164</v>
      </c>
      <c r="AU335" s="261" t="s">
        <v>107</v>
      </c>
      <c r="AV335" s="12" t="s">
        <v>161</v>
      </c>
      <c r="AW335" s="12" t="s">
        <v>38</v>
      </c>
      <c r="AX335" s="12" t="s">
        <v>39</v>
      </c>
      <c r="AY335" s="261" t="s">
        <v>156</v>
      </c>
    </row>
    <row r="336" s="1" customFormat="1" ht="25.5" customHeight="1">
      <c r="B336" s="48"/>
      <c r="C336" s="221" t="s">
        <v>364</v>
      </c>
      <c r="D336" s="221" t="s">
        <v>157</v>
      </c>
      <c r="E336" s="222" t="s">
        <v>365</v>
      </c>
      <c r="F336" s="223" t="s">
        <v>366</v>
      </c>
      <c r="G336" s="223"/>
      <c r="H336" s="223"/>
      <c r="I336" s="223"/>
      <c r="J336" s="224" t="s">
        <v>160</v>
      </c>
      <c r="K336" s="225">
        <v>2.2360000000000002</v>
      </c>
      <c r="L336" s="226">
        <v>0</v>
      </c>
      <c r="M336" s="227"/>
      <c r="N336" s="228">
        <f>ROUND(L336*K336,1)</f>
        <v>0</v>
      </c>
      <c r="O336" s="228"/>
      <c r="P336" s="228"/>
      <c r="Q336" s="228"/>
      <c r="R336" s="50"/>
      <c r="T336" s="229" t="s">
        <v>22</v>
      </c>
      <c r="U336" s="58" t="s">
        <v>46</v>
      </c>
      <c r="V336" s="49"/>
      <c r="W336" s="230">
        <f>V336*K336</f>
        <v>0</v>
      </c>
      <c r="X336" s="230">
        <v>0</v>
      </c>
      <c r="Y336" s="230">
        <f>X336*K336</f>
        <v>0</v>
      </c>
      <c r="Z336" s="230">
        <v>0.065000000000000002</v>
      </c>
      <c r="AA336" s="231">
        <f>Z336*K336</f>
        <v>0.14534000000000003</v>
      </c>
      <c r="AR336" s="24" t="s">
        <v>161</v>
      </c>
      <c r="AT336" s="24" t="s">
        <v>157</v>
      </c>
      <c r="AU336" s="24" t="s">
        <v>107</v>
      </c>
      <c r="AY336" s="24" t="s">
        <v>156</v>
      </c>
      <c r="BE336" s="144">
        <f>IF(U336="základní",N336,0)</f>
        <v>0</v>
      </c>
      <c r="BF336" s="144">
        <f>IF(U336="snížená",N336,0)</f>
        <v>0</v>
      </c>
      <c r="BG336" s="144">
        <f>IF(U336="zákl. přenesená",N336,0)</f>
        <v>0</v>
      </c>
      <c r="BH336" s="144">
        <f>IF(U336="sníž. přenesená",N336,0)</f>
        <v>0</v>
      </c>
      <c r="BI336" s="144">
        <f>IF(U336="nulová",N336,0)</f>
        <v>0</v>
      </c>
      <c r="BJ336" s="24" t="s">
        <v>39</v>
      </c>
      <c r="BK336" s="144">
        <f>ROUND(L336*K336,1)</f>
        <v>0</v>
      </c>
      <c r="BL336" s="24" t="s">
        <v>161</v>
      </c>
      <c r="BM336" s="24" t="s">
        <v>367</v>
      </c>
    </row>
    <row r="337" s="11" customFormat="1" ht="16.5" customHeight="1">
      <c r="B337" s="242"/>
      <c r="C337" s="243"/>
      <c r="D337" s="243"/>
      <c r="E337" s="244" t="s">
        <v>22</v>
      </c>
      <c r="F337" s="245" t="s">
        <v>368</v>
      </c>
      <c r="G337" s="246"/>
      <c r="H337" s="246"/>
      <c r="I337" s="246"/>
      <c r="J337" s="243"/>
      <c r="K337" s="244" t="s">
        <v>22</v>
      </c>
      <c r="L337" s="243"/>
      <c r="M337" s="243"/>
      <c r="N337" s="243"/>
      <c r="O337" s="243"/>
      <c r="P337" s="243"/>
      <c r="Q337" s="243"/>
      <c r="R337" s="247"/>
      <c r="T337" s="248"/>
      <c r="U337" s="243"/>
      <c r="V337" s="243"/>
      <c r="W337" s="243"/>
      <c r="X337" s="243"/>
      <c r="Y337" s="243"/>
      <c r="Z337" s="243"/>
      <c r="AA337" s="249"/>
      <c r="AT337" s="250" t="s">
        <v>164</v>
      </c>
      <c r="AU337" s="250" t="s">
        <v>107</v>
      </c>
      <c r="AV337" s="11" t="s">
        <v>39</v>
      </c>
      <c r="AW337" s="11" t="s">
        <v>38</v>
      </c>
      <c r="AX337" s="11" t="s">
        <v>81</v>
      </c>
      <c r="AY337" s="250" t="s">
        <v>156</v>
      </c>
    </row>
    <row r="338" s="10" customFormat="1" ht="16.5" customHeight="1">
      <c r="B338" s="232"/>
      <c r="C338" s="233"/>
      <c r="D338" s="233"/>
      <c r="E338" s="234" t="s">
        <v>22</v>
      </c>
      <c r="F338" s="252" t="s">
        <v>369</v>
      </c>
      <c r="G338" s="233"/>
      <c r="H338" s="233"/>
      <c r="I338" s="233"/>
      <c r="J338" s="233"/>
      <c r="K338" s="237">
        <v>0.95999999999999996</v>
      </c>
      <c r="L338" s="233"/>
      <c r="M338" s="233"/>
      <c r="N338" s="233"/>
      <c r="O338" s="233"/>
      <c r="P338" s="233"/>
      <c r="Q338" s="233"/>
      <c r="R338" s="238"/>
      <c r="T338" s="239"/>
      <c r="U338" s="233"/>
      <c r="V338" s="233"/>
      <c r="W338" s="233"/>
      <c r="X338" s="233"/>
      <c r="Y338" s="233"/>
      <c r="Z338" s="233"/>
      <c r="AA338" s="240"/>
      <c r="AT338" s="241" t="s">
        <v>164</v>
      </c>
      <c r="AU338" s="241" t="s">
        <v>107</v>
      </c>
      <c r="AV338" s="10" t="s">
        <v>107</v>
      </c>
      <c r="AW338" s="10" t="s">
        <v>38</v>
      </c>
      <c r="AX338" s="10" t="s">
        <v>81</v>
      </c>
      <c r="AY338" s="241" t="s">
        <v>156</v>
      </c>
    </row>
    <row r="339" s="11" customFormat="1" ht="16.5" customHeight="1">
      <c r="B339" s="242"/>
      <c r="C339" s="243"/>
      <c r="D339" s="243"/>
      <c r="E339" s="244" t="s">
        <v>22</v>
      </c>
      <c r="F339" s="251" t="s">
        <v>370</v>
      </c>
      <c r="G339" s="243"/>
      <c r="H339" s="243"/>
      <c r="I339" s="243"/>
      <c r="J339" s="243"/>
      <c r="K339" s="244" t="s">
        <v>22</v>
      </c>
      <c r="L339" s="243"/>
      <c r="M339" s="243"/>
      <c r="N339" s="243"/>
      <c r="O339" s="243"/>
      <c r="P339" s="243"/>
      <c r="Q339" s="243"/>
      <c r="R339" s="247"/>
      <c r="T339" s="248"/>
      <c r="U339" s="243"/>
      <c r="V339" s="243"/>
      <c r="W339" s="243"/>
      <c r="X339" s="243"/>
      <c r="Y339" s="243"/>
      <c r="Z339" s="243"/>
      <c r="AA339" s="249"/>
      <c r="AT339" s="250" t="s">
        <v>164</v>
      </c>
      <c r="AU339" s="250" t="s">
        <v>107</v>
      </c>
      <c r="AV339" s="11" t="s">
        <v>39</v>
      </c>
      <c r="AW339" s="11" t="s">
        <v>38</v>
      </c>
      <c r="AX339" s="11" t="s">
        <v>81</v>
      </c>
      <c r="AY339" s="250" t="s">
        <v>156</v>
      </c>
    </row>
    <row r="340" s="10" customFormat="1" ht="16.5" customHeight="1">
      <c r="B340" s="232"/>
      <c r="C340" s="233"/>
      <c r="D340" s="233"/>
      <c r="E340" s="234" t="s">
        <v>22</v>
      </c>
      <c r="F340" s="252" t="s">
        <v>371</v>
      </c>
      <c r="G340" s="233"/>
      <c r="H340" s="233"/>
      <c r="I340" s="233"/>
      <c r="J340" s="233"/>
      <c r="K340" s="237">
        <v>0.55300000000000005</v>
      </c>
      <c r="L340" s="233"/>
      <c r="M340" s="233"/>
      <c r="N340" s="233"/>
      <c r="O340" s="233"/>
      <c r="P340" s="233"/>
      <c r="Q340" s="233"/>
      <c r="R340" s="238"/>
      <c r="T340" s="239"/>
      <c r="U340" s="233"/>
      <c r="V340" s="233"/>
      <c r="W340" s="233"/>
      <c r="X340" s="233"/>
      <c r="Y340" s="233"/>
      <c r="Z340" s="233"/>
      <c r="AA340" s="240"/>
      <c r="AT340" s="241" t="s">
        <v>164</v>
      </c>
      <c r="AU340" s="241" t="s">
        <v>107</v>
      </c>
      <c r="AV340" s="10" t="s">
        <v>107</v>
      </c>
      <c r="AW340" s="10" t="s">
        <v>38</v>
      </c>
      <c r="AX340" s="10" t="s">
        <v>81</v>
      </c>
      <c r="AY340" s="241" t="s">
        <v>156</v>
      </c>
    </row>
    <row r="341" s="11" customFormat="1" ht="16.5" customHeight="1">
      <c r="B341" s="242"/>
      <c r="C341" s="243"/>
      <c r="D341" s="243"/>
      <c r="E341" s="244" t="s">
        <v>22</v>
      </c>
      <c r="F341" s="251" t="s">
        <v>372</v>
      </c>
      <c r="G341" s="243"/>
      <c r="H341" s="243"/>
      <c r="I341" s="243"/>
      <c r="J341" s="243"/>
      <c r="K341" s="244" t="s">
        <v>22</v>
      </c>
      <c r="L341" s="243"/>
      <c r="M341" s="243"/>
      <c r="N341" s="243"/>
      <c r="O341" s="243"/>
      <c r="P341" s="243"/>
      <c r="Q341" s="243"/>
      <c r="R341" s="247"/>
      <c r="T341" s="248"/>
      <c r="U341" s="243"/>
      <c r="V341" s="243"/>
      <c r="W341" s="243"/>
      <c r="X341" s="243"/>
      <c r="Y341" s="243"/>
      <c r="Z341" s="243"/>
      <c r="AA341" s="249"/>
      <c r="AT341" s="250" t="s">
        <v>164</v>
      </c>
      <c r="AU341" s="250" t="s">
        <v>107</v>
      </c>
      <c r="AV341" s="11" t="s">
        <v>39</v>
      </c>
      <c r="AW341" s="11" t="s">
        <v>38</v>
      </c>
      <c r="AX341" s="11" t="s">
        <v>81</v>
      </c>
      <c r="AY341" s="250" t="s">
        <v>156</v>
      </c>
    </row>
    <row r="342" s="10" customFormat="1" ht="16.5" customHeight="1">
      <c r="B342" s="232"/>
      <c r="C342" s="233"/>
      <c r="D342" s="233"/>
      <c r="E342" s="234" t="s">
        <v>22</v>
      </c>
      <c r="F342" s="252" t="s">
        <v>373</v>
      </c>
      <c r="G342" s="233"/>
      <c r="H342" s="233"/>
      <c r="I342" s="233"/>
      <c r="J342" s="233"/>
      <c r="K342" s="237">
        <v>0.72299999999999998</v>
      </c>
      <c r="L342" s="233"/>
      <c r="M342" s="233"/>
      <c r="N342" s="233"/>
      <c r="O342" s="233"/>
      <c r="P342" s="233"/>
      <c r="Q342" s="233"/>
      <c r="R342" s="238"/>
      <c r="T342" s="239"/>
      <c r="U342" s="233"/>
      <c r="V342" s="233"/>
      <c r="W342" s="233"/>
      <c r="X342" s="233"/>
      <c r="Y342" s="233"/>
      <c r="Z342" s="233"/>
      <c r="AA342" s="240"/>
      <c r="AT342" s="241" t="s">
        <v>164</v>
      </c>
      <c r="AU342" s="241" t="s">
        <v>107</v>
      </c>
      <c r="AV342" s="10" t="s">
        <v>107</v>
      </c>
      <c r="AW342" s="10" t="s">
        <v>38</v>
      </c>
      <c r="AX342" s="10" t="s">
        <v>81</v>
      </c>
      <c r="AY342" s="241" t="s">
        <v>156</v>
      </c>
    </row>
    <row r="343" s="12" customFormat="1" ht="16.5" customHeight="1">
      <c r="B343" s="253"/>
      <c r="C343" s="254"/>
      <c r="D343" s="254"/>
      <c r="E343" s="255" t="s">
        <v>22</v>
      </c>
      <c r="F343" s="256" t="s">
        <v>176</v>
      </c>
      <c r="G343" s="254"/>
      <c r="H343" s="254"/>
      <c r="I343" s="254"/>
      <c r="J343" s="254"/>
      <c r="K343" s="257">
        <v>2.2360000000000002</v>
      </c>
      <c r="L343" s="254"/>
      <c r="M343" s="254"/>
      <c r="N343" s="254"/>
      <c r="O343" s="254"/>
      <c r="P343" s="254"/>
      <c r="Q343" s="254"/>
      <c r="R343" s="258"/>
      <c r="T343" s="259"/>
      <c r="U343" s="254"/>
      <c r="V343" s="254"/>
      <c r="W343" s="254"/>
      <c r="X343" s="254"/>
      <c r="Y343" s="254"/>
      <c r="Z343" s="254"/>
      <c r="AA343" s="260"/>
      <c r="AT343" s="261" t="s">
        <v>164</v>
      </c>
      <c r="AU343" s="261" t="s">
        <v>107</v>
      </c>
      <c r="AV343" s="12" t="s">
        <v>161</v>
      </c>
      <c r="AW343" s="12" t="s">
        <v>38</v>
      </c>
      <c r="AX343" s="12" t="s">
        <v>39</v>
      </c>
      <c r="AY343" s="261" t="s">
        <v>156</v>
      </c>
    </row>
    <row r="344" s="1" customFormat="1" ht="25.5" customHeight="1">
      <c r="B344" s="48"/>
      <c r="C344" s="221" t="s">
        <v>374</v>
      </c>
      <c r="D344" s="221" t="s">
        <v>157</v>
      </c>
      <c r="E344" s="222" t="s">
        <v>375</v>
      </c>
      <c r="F344" s="223" t="s">
        <v>376</v>
      </c>
      <c r="G344" s="223"/>
      <c r="H344" s="223"/>
      <c r="I344" s="223"/>
      <c r="J344" s="224" t="s">
        <v>160</v>
      </c>
      <c r="K344" s="225">
        <v>3.6000000000000001</v>
      </c>
      <c r="L344" s="226">
        <v>0</v>
      </c>
      <c r="M344" s="227"/>
      <c r="N344" s="228">
        <f>ROUND(L344*K344,1)</f>
        <v>0</v>
      </c>
      <c r="O344" s="228"/>
      <c r="P344" s="228"/>
      <c r="Q344" s="228"/>
      <c r="R344" s="50"/>
      <c r="T344" s="229" t="s">
        <v>22</v>
      </c>
      <c r="U344" s="58" t="s">
        <v>46</v>
      </c>
      <c r="V344" s="49"/>
      <c r="W344" s="230">
        <f>V344*K344</f>
        <v>0</v>
      </c>
      <c r="X344" s="230">
        <v>0</v>
      </c>
      <c r="Y344" s="230">
        <f>X344*K344</f>
        <v>0</v>
      </c>
      <c r="Z344" s="230">
        <v>0.041000000000000002</v>
      </c>
      <c r="AA344" s="231">
        <f>Z344*K344</f>
        <v>0.14760000000000001</v>
      </c>
      <c r="AR344" s="24" t="s">
        <v>161</v>
      </c>
      <c r="AT344" s="24" t="s">
        <v>157</v>
      </c>
      <c r="AU344" s="24" t="s">
        <v>107</v>
      </c>
      <c r="AY344" s="24" t="s">
        <v>156</v>
      </c>
      <c r="BE344" s="144">
        <f>IF(U344="základní",N344,0)</f>
        <v>0</v>
      </c>
      <c r="BF344" s="144">
        <f>IF(U344="snížená",N344,0)</f>
        <v>0</v>
      </c>
      <c r="BG344" s="144">
        <f>IF(U344="zákl. přenesená",N344,0)</f>
        <v>0</v>
      </c>
      <c r="BH344" s="144">
        <f>IF(U344="sníž. přenesená",N344,0)</f>
        <v>0</v>
      </c>
      <c r="BI344" s="144">
        <f>IF(U344="nulová",N344,0)</f>
        <v>0</v>
      </c>
      <c r="BJ344" s="24" t="s">
        <v>39</v>
      </c>
      <c r="BK344" s="144">
        <f>ROUND(L344*K344,1)</f>
        <v>0</v>
      </c>
      <c r="BL344" s="24" t="s">
        <v>161</v>
      </c>
      <c r="BM344" s="24" t="s">
        <v>377</v>
      </c>
    </row>
    <row r="345" s="11" customFormat="1" ht="16.5" customHeight="1">
      <c r="B345" s="242"/>
      <c r="C345" s="243"/>
      <c r="D345" s="243"/>
      <c r="E345" s="244" t="s">
        <v>22</v>
      </c>
      <c r="F345" s="245" t="s">
        <v>378</v>
      </c>
      <c r="G345" s="246"/>
      <c r="H345" s="246"/>
      <c r="I345" s="246"/>
      <c r="J345" s="243"/>
      <c r="K345" s="244" t="s">
        <v>22</v>
      </c>
      <c r="L345" s="243"/>
      <c r="M345" s="243"/>
      <c r="N345" s="243"/>
      <c r="O345" s="243"/>
      <c r="P345" s="243"/>
      <c r="Q345" s="243"/>
      <c r="R345" s="247"/>
      <c r="T345" s="248"/>
      <c r="U345" s="243"/>
      <c r="V345" s="243"/>
      <c r="W345" s="243"/>
      <c r="X345" s="243"/>
      <c r="Y345" s="243"/>
      <c r="Z345" s="243"/>
      <c r="AA345" s="249"/>
      <c r="AT345" s="250" t="s">
        <v>164</v>
      </c>
      <c r="AU345" s="250" t="s">
        <v>107</v>
      </c>
      <c r="AV345" s="11" t="s">
        <v>39</v>
      </c>
      <c r="AW345" s="11" t="s">
        <v>38</v>
      </c>
      <c r="AX345" s="11" t="s">
        <v>81</v>
      </c>
      <c r="AY345" s="250" t="s">
        <v>156</v>
      </c>
    </row>
    <row r="346" s="10" customFormat="1" ht="16.5" customHeight="1">
      <c r="B346" s="232"/>
      <c r="C346" s="233"/>
      <c r="D346" s="233"/>
      <c r="E346" s="234" t="s">
        <v>22</v>
      </c>
      <c r="F346" s="252" t="s">
        <v>379</v>
      </c>
      <c r="G346" s="233"/>
      <c r="H346" s="233"/>
      <c r="I346" s="233"/>
      <c r="J346" s="233"/>
      <c r="K346" s="237">
        <v>3.6000000000000001</v>
      </c>
      <c r="L346" s="233"/>
      <c r="M346" s="233"/>
      <c r="N346" s="233"/>
      <c r="O346" s="233"/>
      <c r="P346" s="233"/>
      <c r="Q346" s="233"/>
      <c r="R346" s="238"/>
      <c r="T346" s="239"/>
      <c r="U346" s="233"/>
      <c r="V346" s="233"/>
      <c r="W346" s="233"/>
      <c r="X346" s="233"/>
      <c r="Y346" s="233"/>
      <c r="Z346" s="233"/>
      <c r="AA346" s="240"/>
      <c r="AT346" s="241" t="s">
        <v>164</v>
      </c>
      <c r="AU346" s="241" t="s">
        <v>107</v>
      </c>
      <c r="AV346" s="10" t="s">
        <v>107</v>
      </c>
      <c r="AW346" s="10" t="s">
        <v>38</v>
      </c>
      <c r="AX346" s="10" t="s">
        <v>39</v>
      </c>
      <c r="AY346" s="241" t="s">
        <v>156</v>
      </c>
    </row>
    <row r="347" s="1" customFormat="1" ht="25.5" customHeight="1">
      <c r="B347" s="48"/>
      <c r="C347" s="221" t="s">
        <v>380</v>
      </c>
      <c r="D347" s="221" t="s">
        <v>157</v>
      </c>
      <c r="E347" s="222" t="s">
        <v>381</v>
      </c>
      <c r="F347" s="223" t="s">
        <v>382</v>
      </c>
      <c r="G347" s="223"/>
      <c r="H347" s="223"/>
      <c r="I347" s="223"/>
      <c r="J347" s="224" t="s">
        <v>160</v>
      </c>
      <c r="K347" s="225">
        <v>4.7999999999999998</v>
      </c>
      <c r="L347" s="226">
        <v>0</v>
      </c>
      <c r="M347" s="227"/>
      <c r="N347" s="228">
        <f>ROUND(L347*K347,1)</f>
        <v>0</v>
      </c>
      <c r="O347" s="228"/>
      <c r="P347" s="228"/>
      <c r="Q347" s="228"/>
      <c r="R347" s="50"/>
      <c r="T347" s="229" t="s">
        <v>22</v>
      </c>
      <c r="U347" s="58" t="s">
        <v>46</v>
      </c>
      <c r="V347" s="49"/>
      <c r="W347" s="230">
        <f>V347*K347</f>
        <v>0</v>
      </c>
      <c r="X347" s="230">
        <v>0</v>
      </c>
      <c r="Y347" s="230">
        <f>X347*K347</f>
        <v>0</v>
      </c>
      <c r="Z347" s="230">
        <v>0.034000000000000002</v>
      </c>
      <c r="AA347" s="231">
        <f>Z347*K347</f>
        <v>0.16320000000000001</v>
      </c>
      <c r="AR347" s="24" t="s">
        <v>161</v>
      </c>
      <c r="AT347" s="24" t="s">
        <v>157</v>
      </c>
      <c r="AU347" s="24" t="s">
        <v>107</v>
      </c>
      <c r="AY347" s="24" t="s">
        <v>156</v>
      </c>
      <c r="BE347" s="144">
        <f>IF(U347="základní",N347,0)</f>
        <v>0</v>
      </c>
      <c r="BF347" s="144">
        <f>IF(U347="snížená",N347,0)</f>
        <v>0</v>
      </c>
      <c r="BG347" s="144">
        <f>IF(U347="zákl. přenesená",N347,0)</f>
        <v>0</v>
      </c>
      <c r="BH347" s="144">
        <f>IF(U347="sníž. přenesená",N347,0)</f>
        <v>0</v>
      </c>
      <c r="BI347" s="144">
        <f>IF(U347="nulová",N347,0)</f>
        <v>0</v>
      </c>
      <c r="BJ347" s="24" t="s">
        <v>39</v>
      </c>
      <c r="BK347" s="144">
        <f>ROUND(L347*K347,1)</f>
        <v>0</v>
      </c>
      <c r="BL347" s="24" t="s">
        <v>161</v>
      </c>
      <c r="BM347" s="24" t="s">
        <v>383</v>
      </c>
    </row>
    <row r="348" s="11" customFormat="1" ht="16.5" customHeight="1">
      <c r="B348" s="242"/>
      <c r="C348" s="243"/>
      <c r="D348" s="243"/>
      <c r="E348" s="244" t="s">
        <v>22</v>
      </c>
      <c r="F348" s="245" t="s">
        <v>384</v>
      </c>
      <c r="G348" s="246"/>
      <c r="H348" s="246"/>
      <c r="I348" s="246"/>
      <c r="J348" s="243"/>
      <c r="K348" s="244" t="s">
        <v>22</v>
      </c>
      <c r="L348" s="243"/>
      <c r="M348" s="243"/>
      <c r="N348" s="243"/>
      <c r="O348" s="243"/>
      <c r="P348" s="243"/>
      <c r="Q348" s="243"/>
      <c r="R348" s="247"/>
      <c r="T348" s="248"/>
      <c r="U348" s="243"/>
      <c r="V348" s="243"/>
      <c r="W348" s="243"/>
      <c r="X348" s="243"/>
      <c r="Y348" s="243"/>
      <c r="Z348" s="243"/>
      <c r="AA348" s="249"/>
      <c r="AT348" s="250" t="s">
        <v>164</v>
      </c>
      <c r="AU348" s="250" t="s">
        <v>107</v>
      </c>
      <c r="AV348" s="11" t="s">
        <v>39</v>
      </c>
      <c r="AW348" s="11" t="s">
        <v>38</v>
      </c>
      <c r="AX348" s="11" t="s">
        <v>81</v>
      </c>
      <c r="AY348" s="250" t="s">
        <v>156</v>
      </c>
    </row>
    <row r="349" s="10" customFormat="1" ht="16.5" customHeight="1">
      <c r="B349" s="232"/>
      <c r="C349" s="233"/>
      <c r="D349" s="233"/>
      <c r="E349" s="234" t="s">
        <v>22</v>
      </c>
      <c r="F349" s="252" t="s">
        <v>268</v>
      </c>
      <c r="G349" s="233"/>
      <c r="H349" s="233"/>
      <c r="I349" s="233"/>
      <c r="J349" s="233"/>
      <c r="K349" s="237">
        <v>4.7999999999999998</v>
      </c>
      <c r="L349" s="233"/>
      <c r="M349" s="233"/>
      <c r="N349" s="233"/>
      <c r="O349" s="233"/>
      <c r="P349" s="233"/>
      <c r="Q349" s="233"/>
      <c r="R349" s="238"/>
      <c r="T349" s="239"/>
      <c r="U349" s="233"/>
      <c r="V349" s="233"/>
      <c r="W349" s="233"/>
      <c r="X349" s="233"/>
      <c r="Y349" s="233"/>
      <c r="Z349" s="233"/>
      <c r="AA349" s="240"/>
      <c r="AT349" s="241" t="s">
        <v>164</v>
      </c>
      <c r="AU349" s="241" t="s">
        <v>107</v>
      </c>
      <c r="AV349" s="10" t="s">
        <v>107</v>
      </c>
      <c r="AW349" s="10" t="s">
        <v>38</v>
      </c>
      <c r="AX349" s="10" t="s">
        <v>39</v>
      </c>
      <c r="AY349" s="241" t="s">
        <v>156</v>
      </c>
    </row>
    <row r="350" s="1" customFormat="1" ht="25.5" customHeight="1">
      <c r="B350" s="48"/>
      <c r="C350" s="221" t="s">
        <v>385</v>
      </c>
      <c r="D350" s="221" t="s">
        <v>157</v>
      </c>
      <c r="E350" s="222" t="s">
        <v>386</v>
      </c>
      <c r="F350" s="223" t="s">
        <v>387</v>
      </c>
      <c r="G350" s="223"/>
      <c r="H350" s="223"/>
      <c r="I350" s="223"/>
      <c r="J350" s="224" t="s">
        <v>160</v>
      </c>
      <c r="K350" s="225">
        <v>1.5760000000000001</v>
      </c>
      <c r="L350" s="226">
        <v>0</v>
      </c>
      <c r="M350" s="227"/>
      <c r="N350" s="228">
        <f>ROUND(L350*K350,1)</f>
        <v>0</v>
      </c>
      <c r="O350" s="228"/>
      <c r="P350" s="228"/>
      <c r="Q350" s="228"/>
      <c r="R350" s="50"/>
      <c r="T350" s="229" t="s">
        <v>22</v>
      </c>
      <c r="U350" s="58" t="s">
        <v>46</v>
      </c>
      <c r="V350" s="49"/>
      <c r="W350" s="230">
        <f>V350*K350</f>
        <v>0</v>
      </c>
      <c r="X350" s="230">
        <v>0</v>
      </c>
      <c r="Y350" s="230">
        <f>X350*K350</f>
        <v>0</v>
      </c>
      <c r="Z350" s="230">
        <v>0.075999999999999998</v>
      </c>
      <c r="AA350" s="231">
        <f>Z350*K350</f>
        <v>0.11977600000000001</v>
      </c>
      <c r="AR350" s="24" t="s">
        <v>161</v>
      </c>
      <c r="AT350" s="24" t="s">
        <v>157</v>
      </c>
      <c r="AU350" s="24" t="s">
        <v>107</v>
      </c>
      <c r="AY350" s="24" t="s">
        <v>156</v>
      </c>
      <c r="BE350" s="144">
        <f>IF(U350="základní",N350,0)</f>
        <v>0</v>
      </c>
      <c r="BF350" s="144">
        <f>IF(U350="snížená",N350,0)</f>
        <v>0</v>
      </c>
      <c r="BG350" s="144">
        <f>IF(U350="zákl. přenesená",N350,0)</f>
        <v>0</v>
      </c>
      <c r="BH350" s="144">
        <f>IF(U350="sníž. přenesená",N350,0)</f>
        <v>0</v>
      </c>
      <c r="BI350" s="144">
        <f>IF(U350="nulová",N350,0)</f>
        <v>0</v>
      </c>
      <c r="BJ350" s="24" t="s">
        <v>39</v>
      </c>
      <c r="BK350" s="144">
        <f>ROUND(L350*K350,1)</f>
        <v>0</v>
      </c>
      <c r="BL350" s="24" t="s">
        <v>161</v>
      </c>
      <c r="BM350" s="24" t="s">
        <v>388</v>
      </c>
    </row>
    <row r="351" s="11" customFormat="1" ht="16.5" customHeight="1">
      <c r="B351" s="242"/>
      <c r="C351" s="243"/>
      <c r="D351" s="243"/>
      <c r="E351" s="244" t="s">
        <v>22</v>
      </c>
      <c r="F351" s="245" t="s">
        <v>389</v>
      </c>
      <c r="G351" s="246"/>
      <c r="H351" s="246"/>
      <c r="I351" s="246"/>
      <c r="J351" s="243"/>
      <c r="K351" s="244" t="s">
        <v>22</v>
      </c>
      <c r="L351" s="243"/>
      <c r="M351" s="243"/>
      <c r="N351" s="243"/>
      <c r="O351" s="243"/>
      <c r="P351" s="243"/>
      <c r="Q351" s="243"/>
      <c r="R351" s="247"/>
      <c r="T351" s="248"/>
      <c r="U351" s="243"/>
      <c r="V351" s="243"/>
      <c r="W351" s="243"/>
      <c r="X351" s="243"/>
      <c r="Y351" s="243"/>
      <c r="Z351" s="243"/>
      <c r="AA351" s="249"/>
      <c r="AT351" s="250" t="s">
        <v>164</v>
      </c>
      <c r="AU351" s="250" t="s">
        <v>107</v>
      </c>
      <c r="AV351" s="11" t="s">
        <v>39</v>
      </c>
      <c r="AW351" s="11" t="s">
        <v>38</v>
      </c>
      <c r="AX351" s="11" t="s">
        <v>81</v>
      </c>
      <c r="AY351" s="250" t="s">
        <v>156</v>
      </c>
    </row>
    <row r="352" s="10" customFormat="1" ht="16.5" customHeight="1">
      <c r="B352" s="232"/>
      <c r="C352" s="233"/>
      <c r="D352" s="233"/>
      <c r="E352" s="234" t="s">
        <v>22</v>
      </c>
      <c r="F352" s="252" t="s">
        <v>390</v>
      </c>
      <c r="G352" s="233"/>
      <c r="H352" s="233"/>
      <c r="I352" s="233"/>
      <c r="J352" s="233"/>
      <c r="K352" s="237">
        <v>1.5760000000000001</v>
      </c>
      <c r="L352" s="233"/>
      <c r="M352" s="233"/>
      <c r="N352" s="233"/>
      <c r="O352" s="233"/>
      <c r="P352" s="233"/>
      <c r="Q352" s="233"/>
      <c r="R352" s="238"/>
      <c r="T352" s="239"/>
      <c r="U352" s="233"/>
      <c r="V352" s="233"/>
      <c r="W352" s="233"/>
      <c r="X352" s="233"/>
      <c r="Y352" s="233"/>
      <c r="Z352" s="233"/>
      <c r="AA352" s="240"/>
      <c r="AT352" s="241" t="s">
        <v>164</v>
      </c>
      <c r="AU352" s="241" t="s">
        <v>107</v>
      </c>
      <c r="AV352" s="10" t="s">
        <v>107</v>
      </c>
      <c r="AW352" s="10" t="s">
        <v>38</v>
      </c>
      <c r="AX352" s="10" t="s">
        <v>39</v>
      </c>
      <c r="AY352" s="241" t="s">
        <v>156</v>
      </c>
    </row>
    <row r="353" s="9" customFormat="1" ht="29.88" customHeight="1">
      <c r="B353" s="207"/>
      <c r="C353" s="208"/>
      <c r="D353" s="218" t="s">
        <v>120</v>
      </c>
      <c r="E353" s="218"/>
      <c r="F353" s="218"/>
      <c r="G353" s="218"/>
      <c r="H353" s="218"/>
      <c r="I353" s="218"/>
      <c r="J353" s="218"/>
      <c r="K353" s="218"/>
      <c r="L353" s="218"/>
      <c r="M353" s="218"/>
      <c r="N353" s="219">
        <f>BK353</f>
        <v>0</v>
      </c>
      <c r="O353" s="220"/>
      <c r="P353" s="220"/>
      <c r="Q353" s="220"/>
      <c r="R353" s="211"/>
      <c r="T353" s="212"/>
      <c r="U353" s="208"/>
      <c r="V353" s="208"/>
      <c r="W353" s="213">
        <f>SUM(W354:W357)</f>
        <v>0</v>
      </c>
      <c r="X353" s="208"/>
      <c r="Y353" s="213">
        <f>SUM(Y354:Y357)</f>
        <v>0</v>
      </c>
      <c r="Z353" s="208"/>
      <c r="AA353" s="214">
        <f>SUM(AA354:AA357)</f>
        <v>0</v>
      </c>
      <c r="AR353" s="215" t="s">
        <v>39</v>
      </c>
      <c r="AT353" s="216" t="s">
        <v>80</v>
      </c>
      <c r="AU353" s="216" t="s">
        <v>39</v>
      </c>
      <c r="AY353" s="215" t="s">
        <v>156</v>
      </c>
      <c r="BK353" s="217">
        <f>SUM(BK354:BK357)</f>
        <v>0</v>
      </c>
    </row>
    <row r="354" s="1" customFormat="1" ht="38.25" customHeight="1">
      <c r="B354" s="48"/>
      <c r="C354" s="221" t="s">
        <v>10</v>
      </c>
      <c r="D354" s="221" t="s">
        <v>157</v>
      </c>
      <c r="E354" s="222" t="s">
        <v>391</v>
      </c>
      <c r="F354" s="223" t="s">
        <v>392</v>
      </c>
      <c r="G354" s="223"/>
      <c r="H354" s="223"/>
      <c r="I354" s="223"/>
      <c r="J354" s="224" t="s">
        <v>393</v>
      </c>
      <c r="K354" s="225">
        <v>16.422999999999998</v>
      </c>
      <c r="L354" s="226">
        <v>0</v>
      </c>
      <c r="M354" s="227"/>
      <c r="N354" s="228">
        <f>ROUND(L354*K354,1)</f>
        <v>0</v>
      </c>
      <c r="O354" s="228"/>
      <c r="P354" s="228"/>
      <c r="Q354" s="228"/>
      <c r="R354" s="50"/>
      <c r="T354" s="229" t="s">
        <v>22</v>
      </c>
      <c r="U354" s="58" t="s">
        <v>46</v>
      </c>
      <c r="V354" s="49"/>
      <c r="W354" s="230">
        <f>V354*K354</f>
        <v>0</v>
      </c>
      <c r="X354" s="230">
        <v>0</v>
      </c>
      <c r="Y354" s="230">
        <f>X354*K354</f>
        <v>0</v>
      </c>
      <c r="Z354" s="230">
        <v>0</v>
      </c>
      <c r="AA354" s="231">
        <f>Z354*K354</f>
        <v>0</v>
      </c>
      <c r="AR354" s="24" t="s">
        <v>161</v>
      </c>
      <c r="AT354" s="24" t="s">
        <v>157</v>
      </c>
      <c r="AU354" s="24" t="s">
        <v>107</v>
      </c>
      <c r="AY354" s="24" t="s">
        <v>156</v>
      </c>
      <c r="BE354" s="144">
        <f>IF(U354="základní",N354,0)</f>
        <v>0</v>
      </c>
      <c r="BF354" s="144">
        <f>IF(U354="snížená",N354,0)</f>
        <v>0</v>
      </c>
      <c r="BG354" s="144">
        <f>IF(U354="zákl. přenesená",N354,0)</f>
        <v>0</v>
      </c>
      <c r="BH354" s="144">
        <f>IF(U354="sníž. přenesená",N354,0)</f>
        <v>0</v>
      </c>
      <c r="BI354" s="144">
        <f>IF(U354="nulová",N354,0)</f>
        <v>0</v>
      </c>
      <c r="BJ354" s="24" t="s">
        <v>39</v>
      </c>
      <c r="BK354" s="144">
        <f>ROUND(L354*K354,1)</f>
        <v>0</v>
      </c>
      <c r="BL354" s="24" t="s">
        <v>161</v>
      </c>
      <c r="BM354" s="24" t="s">
        <v>394</v>
      </c>
    </row>
    <row r="355" s="1" customFormat="1" ht="38.25" customHeight="1">
      <c r="B355" s="48"/>
      <c r="C355" s="221" t="s">
        <v>395</v>
      </c>
      <c r="D355" s="221" t="s">
        <v>157</v>
      </c>
      <c r="E355" s="222" t="s">
        <v>396</v>
      </c>
      <c r="F355" s="223" t="s">
        <v>397</v>
      </c>
      <c r="G355" s="223"/>
      <c r="H355" s="223"/>
      <c r="I355" s="223"/>
      <c r="J355" s="224" t="s">
        <v>393</v>
      </c>
      <c r="K355" s="225">
        <v>16.422999999999998</v>
      </c>
      <c r="L355" s="226">
        <v>0</v>
      </c>
      <c r="M355" s="227"/>
      <c r="N355" s="228">
        <f>ROUND(L355*K355,1)</f>
        <v>0</v>
      </c>
      <c r="O355" s="228"/>
      <c r="P355" s="228"/>
      <c r="Q355" s="228"/>
      <c r="R355" s="50"/>
      <c r="T355" s="229" t="s">
        <v>22</v>
      </c>
      <c r="U355" s="58" t="s">
        <v>46</v>
      </c>
      <c r="V355" s="49"/>
      <c r="W355" s="230">
        <f>V355*K355</f>
        <v>0</v>
      </c>
      <c r="X355" s="230">
        <v>0</v>
      </c>
      <c r="Y355" s="230">
        <f>X355*K355</f>
        <v>0</v>
      </c>
      <c r="Z355" s="230">
        <v>0</v>
      </c>
      <c r="AA355" s="231">
        <f>Z355*K355</f>
        <v>0</v>
      </c>
      <c r="AR355" s="24" t="s">
        <v>161</v>
      </c>
      <c r="AT355" s="24" t="s">
        <v>157</v>
      </c>
      <c r="AU355" s="24" t="s">
        <v>107</v>
      </c>
      <c r="AY355" s="24" t="s">
        <v>156</v>
      </c>
      <c r="BE355" s="144">
        <f>IF(U355="základní",N355,0)</f>
        <v>0</v>
      </c>
      <c r="BF355" s="144">
        <f>IF(U355="snížená",N355,0)</f>
        <v>0</v>
      </c>
      <c r="BG355" s="144">
        <f>IF(U355="zákl. přenesená",N355,0)</f>
        <v>0</v>
      </c>
      <c r="BH355" s="144">
        <f>IF(U355="sníž. přenesená",N355,0)</f>
        <v>0</v>
      </c>
      <c r="BI355" s="144">
        <f>IF(U355="nulová",N355,0)</f>
        <v>0</v>
      </c>
      <c r="BJ355" s="24" t="s">
        <v>39</v>
      </c>
      <c r="BK355" s="144">
        <f>ROUND(L355*K355,1)</f>
        <v>0</v>
      </c>
      <c r="BL355" s="24" t="s">
        <v>161</v>
      </c>
      <c r="BM355" s="24" t="s">
        <v>398</v>
      </c>
    </row>
    <row r="356" s="1" customFormat="1" ht="25.5" customHeight="1">
      <c r="B356" s="48"/>
      <c r="C356" s="221" t="s">
        <v>399</v>
      </c>
      <c r="D356" s="221" t="s">
        <v>157</v>
      </c>
      <c r="E356" s="222" t="s">
        <v>400</v>
      </c>
      <c r="F356" s="223" t="s">
        <v>401</v>
      </c>
      <c r="G356" s="223"/>
      <c r="H356" s="223"/>
      <c r="I356" s="223"/>
      <c r="J356" s="224" t="s">
        <v>393</v>
      </c>
      <c r="K356" s="225">
        <v>164.22999999999999</v>
      </c>
      <c r="L356" s="226">
        <v>0</v>
      </c>
      <c r="M356" s="227"/>
      <c r="N356" s="228">
        <f>ROUND(L356*K356,1)</f>
        <v>0</v>
      </c>
      <c r="O356" s="228"/>
      <c r="P356" s="228"/>
      <c r="Q356" s="228"/>
      <c r="R356" s="50"/>
      <c r="T356" s="229" t="s">
        <v>22</v>
      </c>
      <c r="U356" s="58" t="s">
        <v>46</v>
      </c>
      <c r="V356" s="49"/>
      <c r="W356" s="230">
        <f>V356*K356</f>
        <v>0</v>
      </c>
      <c r="X356" s="230">
        <v>0</v>
      </c>
      <c r="Y356" s="230">
        <f>X356*K356</f>
        <v>0</v>
      </c>
      <c r="Z356" s="230">
        <v>0</v>
      </c>
      <c r="AA356" s="231">
        <f>Z356*K356</f>
        <v>0</v>
      </c>
      <c r="AR356" s="24" t="s">
        <v>161</v>
      </c>
      <c r="AT356" s="24" t="s">
        <v>157</v>
      </c>
      <c r="AU356" s="24" t="s">
        <v>107</v>
      </c>
      <c r="AY356" s="24" t="s">
        <v>156</v>
      </c>
      <c r="BE356" s="144">
        <f>IF(U356="základní",N356,0)</f>
        <v>0</v>
      </c>
      <c r="BF356" s="144">
        <f>IF(U356="snížená",N356,0)</f>
        <v>0</v>
      </c>
      <c r="BG356" s="144">
        <f>IF(U356="zákl. přenesená",N356,0)</f>
        <v>0</v>
      </c>
      <c r="BH356" s="144">
        <f>IF(U356="sníž. přenesená",N356,0)</f>
        <v>0</v>
      </c>
      <c r="BI356" s="144">
        <f>IF(U356="nulová",N356,0)</f>
        <v>0</v>
      </c>
      <c r="BJ356" s="24" t="s">
        <v>39</v>
      </c>
      <c r="BK356" s="144">
        <f>ROUND(L356*K356,1)</f>
        <v>0</v>
      </c>
      <c r="BL356" s="24" t="s">
        <v>161</v>
      </c>
      <c r="BM356" s="24" t="s">
        <v>402</v>
      </c>
    </row>
    <row r="357" s="1" customFormat="1" ht="38.25" customHeight="1">
      <c r="B357" s="48"/>
      <c r="C357" s="221" t="s">
        <v>403</v>
      </c>
      <c r="D357" s="221" t="s">
        <v>157</v>
      </c>
      <c r="E357" s="222" t="s">
        <v>404</v>
      </c>
      <c r="F357" s="223" t="s">
        <v>405</v>
      </c>
      <c r="G357" s="223"/>
      <c r="H357" s="223"/>
      <c r="I357" s="223"/>
      <c r="J357" s="224" t="s">
        <v>393</v>
      </c>
      <c r="K357" s="225">
        <v>53.378</v>
      </c>
      <c r="L357" s="226">
        <v>0</v>
      </c>
      <c r="M357" s="227"/>
      <c r="N357" s="228">
        <f>ROUND(L357*K357,1)</f>
        <v>0</v>
      </c>
      <c r="O357" s="228"/>
      <c r="P357" s="228"/>
      <c r="Q357" s="228"/>
      <c r="R357" s="50"/>
      <c r="T357" s="229" t="s">
        <v>22</v>
      </c>
      <c r="U357" s="58" t="s">
        <v>46</v>
      </c>
      <c r="V357" s="49"/>
      <c r="W357" s="230">
        <f>V357*K357</f>
        <v>0</v>
      </c>
      <c r="X357" s="230">
        <v>0</v>
      </c>
      <c r="Y357" s="230">
        <f>X357*K357</f>
        <v>0</v>
      </c>
      <c r="Z357" s="230">
        <v>0</v>
      </c>
      <c r="AA357" s="231">
        <f>Z357*K357</f>
        <v>0</v>
      </c>
      <c r="AR357" s="24" t="s">
        <v>161</v>
      </c>
      <c r="AT357" s="24" t="s">
        <v>157</v>
      </c>
      <c r="AU357" s="24" t="s">
        <v>107</v>
      </c>
      <c r="AY357" s="24" t="s">
        <v>156</v>
      </c>
      <c r="BE357" s="144">
        <f>IF(U357="základní",N357,0)</f>
        <v>0</v>
      </c>
      <c r="BF357" s="144">
        <f>IF(U357="snížená",N357,0)</f>
        <v>0</v>
      </c>
      <c r="BG357" s="144">
        <f>IF(U357="zákl. přenesená",N357,0)</f>
        <v>0</v>
      </c>
      <c r="BH357" s="144">
        <f>IF(U357="sníž. přenesená",N357,0)</f>
        <v>0</v>
      </c>
      <c r="BI357" s="144">
        <f>IF(U357="nulová",N357,0)</f>
        <v>0</v>
      </c>
      <c r="BJ357" s="24" t="s">
        <v>39</v>
      </c>
      <c r="BK357" s="144">
        <f>ROUND(L357*K357,1)</f>
        <v>0</v>
      </c>
      <c r="BL357" s="24" t="s">
        <v>161</v>
      </c>
      <c r="BM357" s="24" t="s">
        <v>406</v>
      </c>
    </row>
    <row r="358" s="9" customFormat="1" ht="29.88" customHeight="1">
      <c r="B358" s="207"/>
      <c r="C358" s="208"/>
      <c r="D358" s="218" t="s">
        <v>121</v>
      </c>
      <c r="E358" s="218"/>
      <c r="F358" s="218"/>
      <c r="G358" s="218"/>
      <c r="H358" s="218"/>
      <c r="I358" s="218"/>
      <c r="J358" s="218"/>
      <c r="K358" s="218"/>
      <c r="L358" s="218"/>
      <c r="M358" s="218"/>
      <c r="N358" s="279">
        <f>BK358</f>
        <v>0</v>
      </c>
      <c r="O358" s="280"/>
      <c r="P358" s="280"/>
      <c r="Q358" s="280"/>
      <c r="R358" s="211"/>
      <c r="T358" s="212"/>
      <c r="U358" s="208"/>
      <c r="V358" s="208"/>
      <c r="W358" s="213">
        <f>W359</f>
        <v>0</v>
      </c>
      <c r="X358" s="208"/>
      <c r="Y358" s="213">
        <f>Y359</f>
        <v>0</v>
      </c>
      <c r="Z358" s="208"/>
      <c r="AA358" s="214">
        <f>AA359</f>
        <v>0</v>
      </c>
      <c r="AR358" s="215" t="s">
        <v>39</v>
      </c>
      <c r="AT358" s="216" t="s">
        <v>80</v>
      </c>
      <c r="AU358" s="216" t="s">
        <v>39</v>
      </c>
      <c r="AY358" s="215" t="s">
        <v>156</v>
      </c>
      <c r="BK358" s="217">
        <f>BK359</f>
        <v>0</v>
      </c>
    </row>
    <row r="359" s="1" customFormat="1" ht="25.5" customHeight="1">
      <c r="B359" s="48"/>
      <c r="C359" s="221" t="s">
        <v>407</v>
      </c>
      <c r="D359" s="221" t="s">
        <v>157</v>
      </c>
      <c r="E359" s="222" t="s">
        <v>408</v>
      </c>
      <c r="F359" s="223" t="s">
        <v>409</v>
      </c>
      <c r="G359" s="223"/>
      <c r="H359" s="223"/>
      <c r="I359" s="223"/>
      <c r="J359" s="224" t="s">
        <v>393</v>
      </c>
      <c r="K359" s="225">
        <v>11.769</v>
      </c>
      <c r="L359" s="226">
        <v>0</v>
      </c>
      <c r="M359" s="227"/>
      <c r="N359" s="228">
        <f>ROUND(L359*K359,1)</f>
        <v>0</v>
      </c>
      <c r="O359" s="228"/>
      <c r="P359" s="228"/>
      <c r="Q359" s="228"/>
      <c r="R359" s="50"/>
      <c r="T359" s="229" t="s">
        <v>22</v>
      </c>
      <c r="U359" s="58" t="s">
        <v>46</v>
      </c>
      <c r="V359" s="49"/>
      <c r="W359" s="230">
        <f>V359*K359</f>
        <v>0</v>
      </c>
      <c r="X359" s="230">
        <v>0</v>
      </c>
      <c r="Y359" s="230">
        <f>X359*K359</f>
        <v>0</v>
      </c>
      <c r="Z359" s="230">
        <v>0</v>
      </c>
      <c r="AA359" s="231">
        <f>Z359*K359</f>
        <v>0</v>
      </c>
      <c r="AR359" s="24" t="s">
        <v>161</v>
      </c>
      <c r="AT359" s="24" t="s">
        <v>157</v>
      </c>
      <c r="AU359" s="24" t="s">
        <v>107</v>
      </c>
      <c r="AY359" s="24" t="s">
        <v>156</v>
      </c>
      <c r="BE359" s="144">
        <f>IF(U359="základní",N359,0)</f>
        <v>0</v>
      </c>
      <c r="BF359" s="144">
        <f>IF(U359="snížená",N359,0)</f>
        <v>0</v>
      </c>
      <c r="BG359" s="144">
        <f>IF(U359="zákl. přenesená",N359,0)</f>
        <v>0</v>
      </c>
      <c r="BH359" s="144">
        <f>IF(U359="sníž. přenesená",N359,0)</f>
        <v>0</v>
      </c>
      <c r="BI359" s="144">
        <f>IF(U359="nulová",N359,0)</f>
        <v>0</v>
      </c>
      <c r="BJ359" s="24" t="s">
        <v>39</v>
      </c>
      <c r="BK359" s="144">
        <f>ROUND(L359*K359,1)</f>
        <v>0</v>
      </c>
      <c r="BL359" s="24" t="s">
        <v>161</v>
      </c>
      <c r="BM359" s="24" t="s">
        <v>410</v>
      </c>
    </row>
    <row r="360" s="9" customFormat="1" ht="37.44" customHeight="1">
      <c r="B360" s="207"/>
      <c r="C360" s="208"/>
      <c r="D360" s="209" t="s">
        <v>122</v>
      </c>
      <c r="E360" s="209"/>
      <c r="F360" s="209"/>
      <c r="G360" s="209"/>
      <c r="H360" s="209"/>
      <c r="I360" s="209"/>
      <c r="J360" s="209"/>
      <c r="K360" s="209"/>
      <c r="L360" s="209"/>
      <c r="M360" s="209"/>
      <c r="N360" s="281">
        <f>BK360</f>
        <v>0</v>
      </c>
      <c r="O360" s="282"/>
      <c r="P360" s="282"/>
      <c r="Q360" s="282"/>
      <c r="R360" s="211"/>
      <c r="T360" s="212"/>
      <c r="U360" s="208"/>
      <c r="V360" s="208"/>
      <c r="W360" s="213">
        <f>W361+W383+W385+W409+W554+W1062+W1154</f>
        <v>0</v>
      </c>
      <c r="X360" s="208"/>
      <c r="Y360" s="213">
        <f>Y361+Y383+Y385+Y409+Y554+Y1062+Y1154</f>
        <v>13.48883556</v>
      </c>
      <c r="Z360" s="208"/>
      <c r="AA360" s="214">
        <f>AA361+AA383+AA385+AA409+AA554+AA1062+AA1154</f>
        <v>1.3049339</v>
      </c>
      <c r="AR360" s="215" t="s">
        <v>107</v>
      </c>
      <c r="AT360" s="216" t="s">
        <v>80</v>
      </c>
      <c r="AU360" s="216" t="s">
        <v>81</v>
      </c>
      <c r="AY360" s="215" t="s">
        <v>156</v>
      </c>
      <c r="BK360" s="217">
        <f>BK361+BK383+BK385+BK409+BK554+BK1062+BK1154</f>
        <v>0</v>
      </c>
    </row>
    <row r="361" s="9" customFormat="1" ht="19.92" customHeight="1">
      <c r="B361" s="207"/>
      <c r="C361" s="208"/>
      <c r="D361" s="218" t="s">
        <v>123</v>
      </c>
      <c r="E361" s="218"/>
      <c r="F361" s="218"/>
      <c r="G361" s="218"/>
      <c r="H361" s="218"/>
      <c r="I361" s="218"/>
      <c r="J361" s="218"/>
      <c r="K361" s="218"/>
      <c r="L361" s="218"/>
      <c r="M361" s="218"/>
      <c r="N361" s="219">
        <f>BK361</f>
        <v>0</v>
      </c>
      <c r="O361" s="220"/>
      <c r="P361" s="220"/>
      <c r="Q361" s="220"/>
      <c r="R361" s="211"/>
      <c r="T361" s="212"/>
      <c r="U361" s="208"/>
      <c r="V361" s="208"/>
      <c r="W361" s="213">
        <f>SUM(W362:W382)</f>
        <v>0</v>
      </c>
      <c r="X361" s="208"/>
      <c r="Y361" s="213">
        <f>SUM(Y362:Y382)</f>
        <v>5.6051688000000004</v>
      </c>
      <c r="Z361" s="208"/>
      <c r="AA361" s="214">
        <f>SUM(AA362:AA382)</f>
        <v>0</v>
      </c>
      <c r="AR361" s="215" t="s">
        <v>107</v>
      </c>
      <c r="AT361" s="216" t="s">
        <v>80</v>
      </c>
      <c r="AU361" s="216" t="s">
        <v>39</v>
      </c>
      <c r="AY361" s="215" t="s">
        <v>156</v>
      </c>
      <c r="BK361" s="217">
        <f>SUM(BK362:BK382)</f>
        <v>0</v>
      </c>
    </row>
    <row r="362" s="1" customFormat="1" ht="38.25" customHeight="1">
      <c r="B362" s="48"/>
      <c r="C362" s="221" t="s">
        <v>411</v>
      </c>
      <c r="D362" s="221" t="s">
        <v>157</v>
      </c>
      <c r="E362" s="222" t="s">
        <v>412</v>
      </c>
      <c r="F362" s="223" t="s">
        <v>413</v>
      </c>
      <c r="G362" s="223"/>
      <c r="H362" s="223"/>
      <c r="I362" s="223"/>
      <c r="J362" s="224" t="s">
        <v>160</v>
      </c>
      <c r="K362" s="225">
        <v>776.71600000000001</v>
      </c>
      <c r="L362" s="226">
        <v>0</v>
      </c>
      <c r="M362" s="227"/>
      <c r="N362" s="228">
        <f>ROUND(L362*K362,1)</f>
        <v>0</v>
      </c>
      <c r="O362" s="228"/>
      <c r="P362" s="228"/>
      <c r="Q362" s="228"/>
      <c r="R362" s="50"/>
      <c r="T362" s="229" t="s">
        <v>22</v>
      </c>
      <c r="U362" s="58" t="s">
        <v>46</v>
      </c>
      <c r="V362" s="49"/>
      <c r="W362" s="230">
        <f>V362*K362</f>
        <v>0</v>
      </c>
      <c r="X362" s="230">
        <v>0</v>
      </c>
      <c r="Y362" s="230">
        <f>X362*K362</f>
        <v>0</v>
      </c>
      <c r="Z362" s="230">
        <v>0</v>
      </c>
      <c r="AA362" s="231">
        <f>Z362*K362</f>
        <v>0</v>
      </c>
      <c r="AR362" s="24" t="s">
        <v>337</v>
      </c>
      <c r="AT362" s="24" t="s">
        <v>157</v>
      </c>
      <c r="AU362" s="24" t="s">
        <v>107</v>
      </c>
      <c r="AY362" s="24" t="s">
        <v>156</v>
      </c>
      <c r="BE362" s="144">
        <f>IF(U362="základní",N362,0)</f>
        <v>0</v>
      </c>
      <c r="BF362" s="144">
        <f>IF(U362="snížená",N362,0)</f>
        <v>0</v>
      </c>
      <c r="BG362" s="144">
        <f>IF(U362="zákl. přenesená",N362,0)</f>
        <v>0</v>
      </c>
      <c r="BH362" s="144">
        <f>IF(U362="sníž. přenesená",N362,0)</f>
        <v>0</v>
      </c>
      <c r="BI362" s="144">
        <f>IF(U362="nulová",N362,0)</f>
        <v>0</v>
      </c>
      <c r="BJ362" s="24" t="s">
        <v>39</v>
      </c>
      <c r="BK362" s="144">
        <f>ROUND(L362*K362,1)</f>
        <v>0</v>
      </c>
      <c r="BL362" s="24" t="s">
        <v>337</v>
      </c>
      <c r="BM362" s="24" t="s">
        <v>414</v>
      </c>
    </row>
    <row r="363" s="11" customFormat="1" ht="16.5" customHeight="1">
      <c r="B363" s="242"/>
      <c r="C363" s="243"/>
      <c r="D363" s="243"/>
      <c r="E363" s="244" t="s">
        <v>22</v>
      </c>
      <c r="F363" s="245" t="s">
        <v>415</v>
      </c>
      <c r="G363" s="246"/>
      <c r="H363" s="246"/>
      <c r="I363" s="246"/>
      <c r="J363" s="243"/>
      <c r="K363" s="244" t="s">
        <v>22</v>
      </c>
      <c r="L363" s="243"/>
      <c r="M363" s="243"/>
      <c r="N363" s="243"/>
      <c r="O363" s="243"/>
      <c r="P363" s="243"/>
      <c r="Q363" s="243"/>
      <c r="R363" s="247"/>
      <c r="T363" s="248"/>
      <c r="U363" s="243"/>
      <c r="V363" s="243"/>
      <c r="W363" s="243"/>
      <c r="X363" s="243"/>
      <c r="Y363" s="243"/>
      <c r="Z363" s="243"/>
      <c r="AA363" s="249"/>
      <c r="AT363" s="250" t="s">
        <v>164</v>
      </c>
      <c r="AU363" s="250" t="s">
        <v>107</v>
      </c>
      <c r="AV363" s="11" t="s">
        <v>39</v>
      </c>
      <c r="AW363" s="11" t="s">
        <v>38</v>
      </c>
      <c r="AX363" s="11" t="s">
        <v>81</v>
      </c>
      <c r="AY363" s="250" t="s">
        <v>156</v>
      </c>
    </row>
    <row r="364" s="10" customFormat="1" ht="16.5" customHeight="1">
      <c r="B364" s="232"/>
      <c r="C364" s="233"/>
      <c r="D364" s="233"/>
      <c r="E364" s="234" t="s">
        <v>22</v>
      </c>
      <c r="F364" s="252" t="s">
        <v>224</v>
      </c>
      <c r="G364" s="233"/>
      <c r="H364" s="233"/>
      <c r="I364" s="233"/>
      <c r="J364" s="233"/>
      <c r="K364" s="237">
        <v>47.299999999999997</v>
      </c>
      <c r="L364" s="233"/>
      <c r="M364" s="233"/>
      <c r="N364" s="233"/>
      <c r="O364" s="233"/>
      <c r="P364" s="233"/>
      <c r="Q364" s="233"/>
      <c r="R364" s="238"/>
      <c r="T364" s="239"/>
      <c r="U364" s="233"/>
      <c r="V364" s="233"/>
      <c r="W364" s="233"/>
      <c r="X364" s="233"/>
      <c r="Y364" s="233"/>
      <c r="Z364" s="233"/>
      <c r="AA364" s="240"/>
      <c r="AT364" s="241" t="s">
        <v>164</v>
      </c>
      <c r="AU364" s="241" t="s">
        <v>107</v>
      </c>
      <c r="AV364" s="10" t="s">
        <v>107</v>
      </c>
      <c r="AW364" s="10" t="s">
        <v>38</v>
      </c>
      <c r="AX364" s="10" t="s">
        <v>81</v>
      </c>
      <c r="AY364" s="241" t="s">
        <v>156</v>
      </c>
    </row>
    <row r="365" s="10" customFormat="1" ht="16.5" customHeight="1">
      <c r="B365" s="232"/>
      <c r="C365" s="233"/>
      <c r="D365" s="233"/>
      <c r="E365" s="234" t="s">
        <v>22</v>
      </c>
      <c r="F365" s="252" t="s">
        <v>225</v>
      </c>
      <c r="G365" s="233"/>
      <c r="H365" s="233"/>
      <c r="I365" s="233"/>
      <c r="J365" s="233"/>
      <c r="K365" s="237">
        <v>66.375</v>
      </c>
      <c r="L365" s="233"/>
      <c r="M365" s="233"/>
      <c r="N365" s="233"/>
      <c r="O365" s="233"/>
      <c r="P365" s="233"/>
      <c r="Q365" s="233"/>
      <c r="R365" s="238"/>
      <c r="T365" s="239"/>
      <c r="U365" s="233"/>
      <c r="V365" s="233"/>
      <c r="W365" s="233"/>
      <c r="X365" s="233"/>
      <c r="Y365" s="233"/>
      <c r="Z365" s="233"/>
      <c r="AA365" s="240"/>
      <c r="AT365" s="241" t="s">
        <v>164</v>
      </c>
      <c r="AU365" s="241" t="s">
        <v>107</v>
      </c>
      <c r="AV365" s="10" t="s">
        <v>107</v>
      </c>
      <c r="AW365" s="10" t="s">
        <v>38</v>
      </c>
      <c r="AX365" s="10" t="s">
        <v>81</v>
      </c>
      <c r="AY365" s="241" t="s">
        <v>156</v>
      </c>
    </row>
    <row r="366" s="10" customFormat="1" ht="16.5" customHeight="1">
      <c r="B366" s="232"/>
      <c r="C366" s="233"/>
      <c r="D366" s="233"/>
      <c r="E366" s="234" t="s">
        <v>22</v>
      </c>
      <c r="F366" s="252" t="s">
        <v>226</v>
      </c>
      <c r="G366" s="233"/>
      <c r="H366" s="233"/>
      <c r="I366" s="233"/>
      <c r="J366" s="233"/>
      <c r="K366" s="237">
        <v>154.23500000000001</v>
      </c>
      <c r="L366" s="233"/>
      <c r="M366" s="233"/>
      <c r="N366" s="233"/>
      <c r="O366" s="233"/>
      <c r="P366" s="233"/>
      <c r="Q366" s="233"/>
      <c r="R366" s="238"/>
      <c r="T366" s="239"/>
      <c r="U366" s="233"/>
      <c r="V366" s="233"/>
      <c r="W366" s="233"/>
      <c r="X366" s="233"/>
      <c r="Y366" s="233"/>
      <c r="Z366" s="233"/>
      <c r="AA366" s="240"/>
      <c r="AT366" s="241" t="s">
        <v>164</v>
      </c>
      <c r="AU366" s="241" t="s">
        <v>107</v>
      </c>
      <c r="AV366" s="10" t="s">
        <v>107</v>
      </c>
      <c r="AW366" s="10" t="s">
        <v>38</v>
      </c>
      <c r="AX366" s="10" t="s">
        <v>81</v>
      </c>
      <c r="AY366" s="241" t="s">
        <v>156</v>
      </c>
    </row>
    <row r="367" s="10" customFormat="1" ht="16.5" customHeight="1">
      <c r="B367" s="232"/>
      <c r="C367" s="233"/>
      <c r="D367" s="233"/>
      <c r="E367" s="234" t="s">
        <v>22</v>
      </c>
      <c r="F367" s="252" t="s">
        <v>227</v>
      </c>
      <c r="G367" s="233"/>
      <c r="H367" s="233"/>
      <c r="I367" s="233"/>
      <c r="J367" s="233"/>
      <c r="K367" s="237">
        <v>76.260000000000005</v>
      </c>
      <c r="L367" s="233"/>
      <c r="M367" s="233"/>
      <c r="N367" s="233"/>
      <c r="O367" s="233"/>
      <c r="P367" s="233"/>
      <c r="Q367" s="233"/>
      <c r="R367" s="238"/>
      <c r="T367" s="239"/>
      <c r="U367" s="233"/>
      <c r="V367" s="233"/>
      <c r="W367" s="233"/>
      <c r="X367" s="233"/>
      <c r="Y367" s="233"/>
      <c r="Z367" s="233"/>
      <c r="AA367" s="240"/>
      <c r="AT367" s="241" t="s">
        <v>164</v>
      </c>
      <c r="AU367" s="241" t="s">
        <v>107</v>
      </c>
      <c r="AV367" s="10" t="s">
        <v>107</v>
      </c>
      <c r="AW367" s="10" t="s">
        <v>38</v>
      </c>
      <c r="AX367" s="10" t="s">
        <v>81</v>
      </c>
      <c r="AY367" s="241" t="s">
        <v>156</v>
      </c>
    </row>
    <row r="368" s="10" customFormat="1" ht="16.5" customHeight="1">
      <c r="B368" s="232"/>
      <c r="C368" s="233"/>
      <c r="D368" s="233"/>
      <c r="E368" s="234" t="s">
        <v>22</v>
      </c>
      <c r="F368" s="252" t="s">
        <v>228</v>
      </c>
      <c r="G368" s="233"/>
      <c r="H368" s="233"/>
      <c r="I368" s="233"/>
      <c r="J368" s="233"/>
      <c r="K368" s="237">
        <v>44.188000000000002</v>
      </c>
      <c r="L368" s="233"/>
      <c r="M368" s="233"/>
      <c r="N368" s="233"/>
      <c r="O368" s="233"/>
      <c r="P368" s="233"/>
      <c r="Q368" s="233"/>
      <c r="R368" s="238"/>
      <c r="T368" s="239"/>
      <c r="U368" s="233"/>
      <c r="V368" s="233"/>
      <c r="W368" s="233"/>
      <c r="X368" s="233"/>
      <c r="Y368" s="233"/>
      <c r="Z368" s="233"/>
      <c r="AA368" s="240"/>
      <c r="AT368" s="241" t="s">
        <v>164</v>
      </c>
      <c r="AU368" s="241" t="s">
        <v>107</v>
      </c>
      <c r="AV368" s="10" t="s">
        <v>107</v>
      </c>
      <c r="AW368" s="10" t="s">
        <v>38</v>
      </c>
      <c r="AX368" s="10" t="s">
        <v>81</v>
      </c>
      <c r="AY368" s="241" t="s">
        <v>156</v>
      </c>
    </row>
    <row r="369" s="13" customFormat="1" ht="16.5" customHeight="1">
      <c r="B369" s="270"/>
      <c r="C369" s="271"/>
      <c r="D369" s="271"/>
      <c r="E369" s="272" t="s">
        <v>22</v>
      </c>
      <c r="F369" s="273" t="s">
        <v>200</v>
      </c>
      <c r="G369" s="271"/>
      <c r="H369" s="271"/>
      <c r="I369" s="271"/>
      <c r="J369" s="271"/>
      <c r="K369" s="274">
        <v>388.358</v>
      </c>
      <c r="L369" s="271"/>
      <c r="M369" s="271"/>
      <c r="N369" s="271"/>
      <c r="O369" s="271"/>
      <c r="P369" s="271"/>
      <c r="Q369" s="271"/>
      <c r="R369" s="275"/>
      <c r="T369" s="276"/>
      <c r="U369" s="271"/>
      <c r="V369" s="271"/>
      <c r="W369" s="271"/>
      <c r="X369" s="271"/>
      <c r="Y369" s="271"/>
      <c r="Z369" s="271"/>
      <c r="AA369" s="277"/>
      <c r="AT369" s="278" t="s">
        <v>164</v>
      </c>
      <c r="AU369" s="278" t="s">
        <v>107</v>
      </c>
      <c r="AV369" s="13" t="s">
        <v>177</v>
      </c>
      <c r="AW369" s="13" t="s">
        <v>38</v>
      </c>
      <c r="AX369" s="13" t="s">
        <v>81</v>
      </c>
      <c r="AY369" s="278" t="s">
        <v>156</v>
      </c>
    </row>
    <row r="370" s="10" customFormat="1" ht="16.5" customHeight="1">
      <c r="B370" s="232"/>
      <c r="C370" s="233"/>
      <c r="D370" s="233"/>
      <c r="E370" s="234" t="s">
        <v>22</v>
      </c>
      <c r="F370" s="252" t="s">
        <v>416</v>
      </c>
      <c r="G370" s="233"/>
      <c r="H370" s="233"/>
      <c r="I370" s="233"/>
      <c r="J370" s="233"/>
      <c r="K370" s="237">
        <v>388.358</v>
      </c>
      <c r="L370" s="233"/>
      <c r="M370" s="233"/>
      <c r="N370" s="233"/>
      <c r="O370" s="233"/>
      <c r="P370" s="233"/>
      <c r="Q370" s="233"/>
      <c r="R370" s="238"/>
      <c r="T370" s="239"/>
      <c r="U370" s="233"/>
      <c r="V370" s="233"/>
      <c r="W370" s="233"/>
      <c r="X370" s="233"/>
      <c r="Y370" s="233"/>
      <c r="Z370" s="233"/>
      <c r="AA370" s="240"/>
      <c r="AT370" s="241" t="s">
        <v>164</v>
      </c>
      <c r="AU370" s="241" t="s">
        <v>107</v>
      </c>
      <c r="AV370" s="10" t="s">
        <v>107</v>
      </c>
      <c r="AW370" s="10" t="s">
        <v>38</v>
      </c>
      <c r="AX370" s="10" t="s">
        <v>81</v>
      </c>
      <c r="AY370" s="241" t="s">
        <v>156</v>
      </c>
    </row>
    <row r="371" s="12" customFormat="1" ht="16.5" customHeight="1">
      <c r="B371" s="253"/>
      <c r="C371" s="254"/>
      <c r="D371" s="254"/>
      <c r="E371" s="255" t="s">
        <v>22</v>
      </c>
      <c r="F371" s="256" t="s">
        <v>176</v>
      </c>
      <c r="G371" s="254"/>
      <c r="H371" s="254"/>
      <c r="I371" s="254"/>
      <c r="J371" s="254"/>
      <c r="K371" s="257">
        <v>776.71600000000001</v>
      </c>
      <c r="L371" s="254"/>
      <c r="M371" s="254"/>
      <c r="N371" s="254"/>
      <c r="O371" s="254"/>
      <c r="P371" s="254"/>
      <c r="Q371" s="254"/>
      <c r="R371" s="258"/>
      <c r="T371" s="259"/>
      <c r="U371" s="254"/>
      <c r="V371" s="254"/>
      <c r="W371" s="254"/>
      <c r="X371" s="254"/>
      <c r="Y371" s="254"/>
      <c r="Z371" s="254"/>
      <c r="AA371" s="260"/>
      <c r="AT371" s="261" t="s">
        <v>164</v>
      </c>
      <c r="AU371" s="261" t="s">
        <v>107</v>
      </c>
      <c r="AV371" s="12" t="s">
        <v>161</v>
      </c>
      <c r="AW371" s="12" t="s">
        <v>38</v>
      </c>
      <c r="AX371" s="12" t="s">
        <v>39</v>
      </c>
      <c r="AY371" s="261" t="s">
        <v>156</v>
      </c>
    </row>
    <row r="372" s="1" customFormat="1" ht="25.5" customHeight="1">
      <c r="B372" s="48"/>
      <c r="C372" s="262" t="s">
        <v>417</v>
      </c>
      <c r="D372" s="262" t="s">
        <v>178</v>
      </c>
      <c r="E372" s="263" t="s">
        <v>418</v>
      </c>
      <c r="F372" s="264" t="s">
        <v>419</v>
      </c>
      <c r="G372" s="264"/>
      <c r="H372" s="264"/>
      <c r="I372" s="264"/>
      <c r="J372" s="265" t="s">
        <v>160</v>
      </c>
      <c r="K372" s="266">
        <v>792.25</v>
      </c>
      <c r="L372" s="267">
        <v>0</v>
      </c>
      <c r="M372" s="268"/>
      <c r="N372" s="269">
        <f>ROUND(L372*K372,1)</f>
        <v>0</v>
      </c>
      <c r="O372" s="228"/>
      <c r="P372" s="228"/>
      <c r="Q372" s="228"/>
      <c r="R372" s="50"/>
      <c r="T372" s="229" t="s">
        <v>22</v>
      </c>
      <c r="U372" s="58" t="s">
        <v>46</v>
      </c>
      <c r="V372" s="49"/>
      <c r="W372" s="230">
        <f>V372*K372</f>
        <v>0</v>
      </c>
      <c r="X372" s="230">
        <v>0.0070000000000000001</v>
      </c>
      <c r="Y372" s="230">
        <f>X372*K372</f>
        <v>5.54575</v>
      </c>
      <c r="Z372" s="230">
        <v>0</v>
      </c>
      <c r="AA372" s="231">
        <f>Z372*K372</f>
        <v>0</v>
      </c>
      <c r="AR372" s="24" t="s">
        <v>420</v>
      </c>
      <c r="AT372" s="24" t="s">
        <v>178</v>
      </c>
      <c r="AU372" s="24" t="s">
        <v>107</v>
      </c>
      <c r="AY372" s="24" t="s">
        <v>156</v>
      </c>
      <c r="BE372" s="144">
        <f>IF(U372="základní",N372,0)</f>
        <v>0</v>
      </c>
      <c r="BF372" s="144">
        <f>IF(U372="snížená",N372,0)</f>
        <v>0</v>
      </c>
      <c r="BG372" s="144">
        <f>IF(U372="zákl. přenesená",N372,0)</f>
        <v>0</v>
      </c>
      <c r="BH372" s="144">
        <f>IF(U372="sníž. přenesená",N372,0)</f>
        <v>0</v>
      </c>
      <c r="BI372" s="144">
        <f>IF(U372="nulová",N372,0)</f>
        <v>0</v>
      </c>
      <c r="BJ372" s="24" t="s">
        <v>39</v>
      </c>
      <c r="BK372" s="144">
        <f>ROUND(L372*K372,1)</f>
        <v>0</v>
      </c>
      <c r="BL372" s="24" t="s">
        <v>337</v>
      </c>
      <c r="BM372" s="24" t="s">
        <v>421</v>
      </c>
    </row>
    <row r="373" s="1" customFormat="1" ht="38.25" customHeight="1">
      <c r="B373" s="48"/>
      <c r="C373" s="221" t="s">
        <v>422</v>
      </c>
      <c r="D373" s="221" t="s">
        <v>157</v>
      </c>
      <c r="E373" s="222" t="s">
        <v>423</v>
      </c>
      <c r="F373" s="223" t="s">
        <v>424</v>
      </c>
      <c r="G373" s="223"/>
      <c r="H373" s="223"/>
      <c r="I373" s="223"/>
      <c r="J373" s="224" t="s">
        <v>160</v>
      </c>
      <c r="K373" s="225">
        <v>388.358</v>
      </c>
      <c r="L373" s="226">
        <v>0</v>
      </c>
      <c r="M373" s="227"/>
      <c r="N373" s="228">
        <f>ROUND(L373*K373,1)</f>
        <v>0</v>
      </c>
      <c r="O373" s="228"/>
      <c r="P373" s="228"/>
      <c r="Q373" s="228"/>
      <c r="R373" s="50"/>
      <c r="T373" s="229" t="s">
        <v>22</v>
      </c>
      <c r="U373" s="58" t="s">
        <v>46</v>
      </c>
      <c r="V373" s="49"/>
      <c r="W373" s="230">
        <f>V373*K373</f>
        <v>0</v>
      </c>
      <c r="X373" s="230">
        <v>1.0000000000000001E-05</v>
      </c>
      <c r="Y373" s="230">
        <f>X373*K373</f>
        <v>0.0038835800000000002</v>
      </c>
      <c r="Z373" s="230">
        <v>0</v>
      </c>
      <c r="AA373" s="231">
        <f>Z373*K373</f>
        <v>0</v>
      </c>
      <c r="AR373" s="24" t="s">
        <v>337</v>
      </c>
      <c r="AT373" s="24" t="s">
        <v>157</v>
      </c>
      <c r="AU373" s="24" t="s">
        <v>107</v>
      </c>
      <c r="AY373" s="24" t="s">
        <v>156</v>
      </c>
      <c r="BE373" s="144">
        <f>IF(U373="základní",N373,0)</f>
        <v>0</v>
      </c>
      <c r="BF373" s="144">
        <f>IF(U373="snížená",N373,0)</f>
        <v>0</v>
      </c>
      <c r="BG373" s="144">
        <f>IF(U373="zákl. přenesená",N373,0)</f>
        <v>0</v>
      </c>
      <c r="BH373" s="144">
        <f>IF(U373="sníž. přenesená",N373,0)</f>
        <v>0</v>
      </c>
      <c r="BI373" s="144">
        <f>IF(U373="nulová",N373,0)</f>
        <v>0</v>
      </c>
      <c r="BJ373" s="24" t="s">
        <v>39</v>
      </c>
      <c r="BK373" s="144">
        <f>ROUND(L373*K373,1)</f>
        <v>0</v>
      </c>
      <c r="BL373" s="24" t="s">
        <v>337</v>
      </c>
      <c r="BM373" s="24" t="s">
        <v>425</v>
      </c>
    </row>
    <row r="374" s="11" customFormat="1" ht="16.5" customHeight="1">
      <c r="B374" s="242"/>
      <c r="C374" s="243"/>
      <c r="D374" s="243"/>
      <c r="E374" s="244" t="s">
        <v>22</v>
      </c>
      <c r="F374" s="245" t="s">
        <v>426</v>
      </c>
      <c r="G374" s="246"/>
      <c r="H374" s="246"/>
      <c r="I374" s="246"/>
      <c r="J374" s="243"/>
      <c r="K374" s="244" t="s">
        <v>22</v>
      </c>
      <c r="L374" s="243"/>
      <c r="M374" s="243"/>
      <c r="N374" s="243"/>
      <c r="O374" s="243"/>
      <c r="P374" s="243"/>
      <c r="Q374" s="243"/>
      <c r="R374" s="247"/>
      <c r="T374" s="248"/>
      <c r="U374" s="243"/>
      <c r="V374" s="243"/>
      <c r="W374" s="243"/>
      <c r="X374" s="243"/>
      <c r="Y374" s="243"/>
      <c r="Z374" s="243"/>
      <c r="AA374" s="249"/>
      <c r="AT374" s="250" t="s">
        <v>164</v>
      </c>
      <c r="AU374" s="250" t="s">
        <v>107</v>
      </c>
      <c r="AV374" s="11" t="s">
        <v>39</v>
      </c>
      <c r="AW374" s="11" t="s">
        <v>38</v>
      </c>
      <c r="AX374" s="11" t="s">
        <v>81</v>
      </c>
      <c r="AY374" s="250" t="s">
        <v>156</v>
      </c>
    </row>
    <row r="375" s="10" customFormat="1" ht="16.5" customHeight="1">
      <c r="B375" s="232"/>
      <c r="C375" s="233"/>
      <c r="D375" s="233"/>
      <c r="E375" s="234" t="s">
        <v>22</v>
      </c>
      <c r="F375" s="252" t="s">
        <v>224</v>
      </c>
      <c r="G375" s="233"/>
      <c r="H375" s="233"/>
      <c r="I375" s="233"/>
      <c r="J375" s="233"/>
      <c r="K375" s="237">
        <v>47.299999999999997</v>
      </c>
      <c r="L375" s="233"/>
      <c r="M375" s="233"/>
      <c r="N375" s="233"/>
      <c r="O375" s="233"/>
      <c r="P375" s="233"/>
      <c r="Q375" s="233"/>
      <c r="R375" s="238"/>
      <c r="T375" s="239"/>
      <c r="U375" s="233"/>
      <c r="V375" s="233"/>
      <c r="W375" s="233"/>
      <c r="X375" s="233"/>
      <c r="Y375" s="233"/>
      <c r="Z375" s="233"/>
      <c r="AA375" s="240"/>
      <c r="AT375" s="241" t="s">
        <v>164</v>
      </c>
      <c r="AU375" s="241" t="s">
        <v>107</v>
      </c>
      <c r="AV375" s="10" t="s">
        <v>107</v>
      </c>
      <c r="AW375" s="10" t="s">
        <v>38</v>
      </c>
      <c r="AX375" s="10" t="s">
        <v>81</v>
      </c>
      <c r="AY375" s="241" t="s">
        <v>156</v>
      </c>
    </row>
    <row r="376" s="10" customFormat="1" ht="16.5" customHeight="1">
      <c r="B376" s="232"/>
      <c r="C376" s="233"/>
      <c r="D376" s="233"/>
      <c r="E376" s="234" t="s">
        <v>22</v>
      </c>
      <c r="F376" s="252" t="s">
        <v>225</v>
      </c>
      <c r="G376" s="233"/>
      <c r="H376" s="233"/>
      <c r="I376" s="233"/>
      <c r="J376" s="233"/>
      <c r="K376" s="237">
        <v>66.375</v>
      </c>
      <c r="L376" s="233"/>
      <c r="M376" s="233"/>
      <c r="N376" s="233"/>
      <c r="O376" s="233"/>
      <c r="P376" s="233"/>
      <c r="Q376" s="233"/>
      <c r="R376" s="238"/>
      <c r="T376" s="239"/>
      <c r="U376" s="233"/>
      <c r="V376" s="233"/>
      <c r="W376" s="233"/>
      <c r="X376" s="233"/>
      <c r="Y376" s="233"/>
      <c r="Z376" s="233"/>
      <c r="AA376" s="240"/>
      <c r="AT376" s="241" t="s">
        <v>164</v>
      </c>
      <c r="AU376" s="241" t="s">
        <v>107</v>
      </c>
      <c r="AV376" s="10" t="s">
        <v>107</v>
      </c>
      <c r="AW376" s="10" t="s">
        <v>38</v>
      </c>
      <c r="AX376" s="10" t="s">
        <v>81</v>
      </c>
      <c r="AY376" s="241" t="s">
        <v>156</v>
      </c>
    </row>
    <row r="377" s="10" customFormat="1" ht="16.5" customHeight="1">
      <c r="B377" s="232"/>
      <c r="C377" s="233"/>
      <c r="D377" s="233"/>
      <c r="E377" s="234" t="s">
        <v>22</v>
      </c>
      <c r="F377" s="252" t="s">
        <v>226</v>
      </c>
      <c r="G377" s="233"/>
      <c r="H377" s="233"/>
      <c r="I377" s="233"/>
      <c r="J377" s="233"/>
      <c r="K377" s="237">
        <v>154.23500000000001</v>
      </c>
      <c r="L377" s="233"/>
      <c r="M377" s="233"/>
      <c r="N377" s="233"/>
      <c r="O377" s="233"/>
      <c r="P377" s="233"/>
      <c r="Q377" s="233"/>
      <c r="R377" s="238"/>
      <c r="T377" s="239"/>
      <c r="U377" s="233"/>
      <c r="V377" s="233"/>
      <c r="W377" s="233"/>
      <c r="X377" s="233"/>
      <c r="Y377" s="233"/>
      <c r="Z377" s="233"/>
      <c r="AA377" s="240"/>
      <c r="AT377" s="241" t="s">
        <v>164</v>
      </c>
      <c r="AU377" s="241" t="s">
        <v>107</v>
      </c>
      <c r="AV377" s="10" t="s">
        <v>107</v>
      </c>
      <c r="AW377" s="10" t="s">
        <v>38</v>
      </c>
      <c r="AX377" s="10" t="s">
        <v>81</v>
      </c>
      <c r="AY377" s="241" t="s">
        <v>156</v>
      </c>
    </row>
    <row r="378" s="10" customFormat="1" ht="16.5" customHeight="1">
      <c r="B378" s="232"/>
      <c r="C378" s="233"/>
      <c r="D378" s="233"/>
      <c r="E378" s="234" t="s">
        <v>22</v>
      </c>
      <c r="F378" s="252" t="s">
        <v>227</v>
      </c>
      <c r="G378" s="233"/>
      <c r="H378" s="233"/>
      <c r="I378" s="233"/>
      <c r="J378" s="233"/>
      <c r="K378" s="237">
        <v>76.260000000000005</v>
      </c>
      <c r="L378" s="233"/>
      <c r="M378" s="233"/>
      <c r="N378" s="233"/>
      <c r="O378" s="233"/>
      <c r="P378" s="233"/>
      <c r="Q378" s="233"/>
      <c r="R378" s="238"/>
      <c r="T378" s="239"/>
      <c r="U378" s="233"/>
      <c r="V378" s="233"/>
      <c r="W378" s="233"/>
      <c r="X378" s="233"/>
      <c r="Y378" s="233"/>
      <c r="Z378" s="233"/>
      <c r="AA378" s="240"/>
      <c r="AT378" s="241" t="s">
        <v>164</v>
      </c>
      <c r="AU378" s="241" t="s">
        <v>107</v>
      </c>
      <c r="AV378" s="10" t="s">
        <v>107</v>
      </c>
      <c r="AW378" s="10" t="s">
        <v>38</v>
      </c>
      <c r="AX378" s="10" t="s">
        <v>81</v>
      </c>
      <c r="AY378" s="241" t="s">
        <v>156</v>
      </c>
    </row>
    <row r="379" s="10" customFormat="1" ht="16.5" customHeight="1">
      <c r="B379" s="232"/>
      <c r="C379" s="233"/>
      <c r="D379" s="233"/>
      <c r="E379" s="234" t="s">
        <v>22</v>
      </c>
      <c r="F379" s="252" t="s">
        <v>228</v>
      </c>
      <c r="G379" s="233"/>
      <c r="H379" s="233"/>
      <c r="I379" s="233"/>
      <c r="J379" s="233"/>
      <c r="K379" s="237">
        <v>44.188000000000002</v>
      </c>
      <c r="L379" s="233"/>
      <c r="M379" s="233"/>
      <c r="N379" s="233"/>
      <c r="O379" s="233"/>
      <c r="P379" s="233"/>
      <c r="Q379" s="233"/>
      <c r="R379" s="238"/>
      <c r="T379" s="239"/>
      <c r="U379" s="233"/>
      <c r="V379" s="233"/>
      <c r="W379" s="233"/>
      <c r="X379" s="233"/>
      <c r="Y379" s="233"/>
      <c r="Z379" s="233"/>
      <c r="AA379" s="240"/>
      <c r="AT379" s="241" t="s">
        <v>164</v>
      </c>
      <c r="AU379" s="241" t="s">
        <v>107</v>
      </c>
      <c r="AV379" s="10" t="s">
        <v>107</v>
      </c>
      <c r="AW379" s="10" t="s">
        <v>38</v>
      </c>
      <c r="AX379" s="10" t="s">
        <v>81</v>
      </c>
      <c r="AY379" s="241" t="s">
        <v>156</v>
      </c>
    </row>
    <row r="380" s="12" customFormat="1" ht="16.5" customHeight="1">
      <c r="B380" s="253"/>
      <c r="C380" s="254"/>
      <c r="D380" s="254"/>
      <c r="E380" s="255" t="s">
        <v>22</v>
      </c>
      <c r="F380" s="256" t="s">
        <v>176</v>
      </c>
      <c r="G380" s="254"/>
      <c r="H380" s="254"/>
      <c r="I380" s="254"/>
      <c r="J380" s="254"/>
      <c r="K380" s="257">
        <v>388.358</v>
      </c>
      <c r="L380" s="254"/>
      <c r="M380" s="254"/>
      <c r="N380" s="254"/>
      <c r="O380" s="254"/>
      <c r="P380" s="254"/>
      <c r="Q380" s="254"/>
      <c r="R380" s="258"/>
      <c r="T380" s="259"/>
      <c r="U380" s="254"/>
      <c r="V380" s="254"/>
      <c r="W380" s="254"/>
      <c r="X380" s="254"/>
      <c r="Y380" s="254"/>
      <c r="Z380" s="254"/>
      <c r="AA380" s="260"/>
      <c r="AT380" s="261" t="s">
        <v>164</v>
      </c>
      <c r="AU380" s="261" t="s">
        <v>107</v>
      </c>
      <c r="AV380" s="12" t="s">
        <v>161</v>
      </c>
      <c r="AW380" s="12" t="s">
        <v>38</v>
      </c>
      <c r="AX380" s="12" t="s">
        <v>39</v>
      </c>
      <c r="AY380" s="261" t="s">
        <v>156</v>
      </c>
    </row>
    <row r="381" s="1" customFormat="1" ht="38.25" customHeight="1">
      <c r="B381" s="48"/>
      <c r="C381" s="262" t="s">
        <v>427</v>
      </c>
      <c r="D381" s="262" t="s">
        <v>178</v>
      </c>
      <c r="E381" s="263" t="s">
        <v>428</v>
      </c>
      <c r="F381" s="264" t="s">
        <v>429</v>
      </c>
      <c r="G381" s="264"/>
      <c r="H381" s="264"/>
      <c r="I381" s="264"/>
      <c r="J381" s="265" t="s">
        <v>160</v>
      </c>
      <c r="K381" s="266">
        <v>427.19400000000002</v>
      </c>
      <c r="L381" s="267">
        <v>0</v>
      </c>
      <c r="M381" s="268"/>
      <c r="N381" s="269">
        <f>ROUND(L381*K381,1)</f>
        <v>0</v>
      </c>
      <c r="O381" s="228"/>
      <c r="P381" s="228"/>
      <c r="Q381" s="228"/>
      <c r="R381" s="50"/>
      <c r="T381" s="229" t="s">
        <v>22</v>
      </c>
      <c r="U381" s="58" t="s">
        <v>46</v>
      </c>
      <c r="V381" s="49"/>
      <c r="W381" s="230">
        <f>V381*K381</f>
        <v>0</v>
      </c>
      <c r="X381" s="230">
        <v>0.00012999999999999999</v>
      </c>
      <c r="Y381" s="230">
        <f>X381*K381</f>
        <v>0.055535219999999996</v>
      </c>
      <c r="Z381" s="230">
        <v>0</v>
      </c>
      <c r="AA381" s="231">
        <f>Z381*K381</f>
        <v>0</v>
      </c>
      <c r="AR381" s="24" t="s">
        <v>420</v>
      </c>
      <c r="AT381" s="24" t="s">
        <v>178</v>
      </c>
      <c r="AU381" s="24" t="s">
        <v>107</v>
      </c>
      <c r="AY381" s="24" t="s">
        <v>156</v>
      </c>
      <c r="BE381" s="144">
        <f>IF(U381="základní",N381,0)</f>
        <v>0</v>
      </c>
      <c r="BF381" s="144">
        <f>IF(U381="snížená",N381,0)</f>
        <v>0</v>
      </c>
      <c r="BG381" s="144">
        <f>IF(U381="zákl. přenesená",N381,0)</f>
        <v>0</v>
      </c>
      <c r="BH381" s="144">
        <f>IF(U381="sníž. přenesená",N381,0)</f>
        <v>0</v>
      </c>
      <c r="BI381" s="144">
        <f>IF(U381="nulová",N381,0)</f>
        <v>0</v>
      </c>
      <c r="BJ381" s="24" t="s">
        <v>39</v>
      </c>
      <c r="BK381" s="144">
        <f>ROUND(L381*K381,1)</f>
        <v>0</v>
      </c>
      <c r="BL381" s="24" t="s">
        <v>337</v>
      </c>
      <c r="BM381" s="24" t="s">
        <v>430</v>
      </c>
    </row>
    <row r="382" s="1" customFormat="1" ht="25.5" customHeight="1">
      <c r="B382" s="48"/>
      <c r="C382" s="221" t="s">
        <v>431</v>
      </c>
      <c r="D382" s="221" t="s">
        <v>157</v>
      </c>
      <c r="E382" s="222" t="s">
        <v>432</v>
      </c>
      <c r="F382" s="223" t="s">
        <v>433</v>
      </c>
      <c r="G382" s="223"/>
      <c r="H382" s="223"/>
      <c r="I382" s="223"/>
      <c r="J382" s="224" t="s">
        <v>434</v>
      </c>
      <c r="K382" s="283">
        <v>0</v>
      </c>
      <c r="L382" s="226">
        <v>0</v>
      </c>
      <c r="M382" s="227"/>
      <c r="N382" s="228">
        <f>ROUND(L382*K382,1)</f>
        <v>0</v>
      </c>
      <c r="O382" s="228"/>
      <c r="P382" s="228"/>
      <c r="Q382" s="228"/>
      <c r="R382" s="50"/>
      <c r="T382" s="229" t="s">
        <v>22</v>
      </c>
      <c r="U382" s="58" t="s">
        <v>46</v>
      </c>
      <c r="V382" s="49"/>
      <c r="W382" s="230">
        <f>V382*K382</f>
        <v>0</v>
      </c>
      <c r="X382" s="230">
        <v>0</v>
      </c>
      <c r="Y382" s="230">
        <f>X382*K382</f>
        <v>0</v>
      </c>
      <c r="Z382" s="230">
        <v>0</v>
      </c>
      <c r="AA382" s="231">
        <f>Z382*K382</f>
        <v>0</v>
      </c>
      <c r="AR382" s="24" t="s">
        <v>337</v>
      </c>
      <c r="AT382" s="24" t="s">
        <v>157</v>
      </c>
      <c r="AU382" s="24" t="s">
        <v>107</v>
      </c>
      <c r="AY382" s="24" t="s">
        <v>156</v>
      </c>
      <c r="BE382" s="144">
        <f>IF(U382="základní",N382,0)</f>
        <v>0</v>
      </c>
      <c r="BF382" s="144">
        <f>IF(U382="snížená",N382,0)</f>
        <v>0</v>
      </c>
      <c r="BG382" s="144">
        <f>IF(U382="zákl. přenesená",N382,0)</f>
        <v>0</v>
      </c>
      <c r="BH382" s="144">
        <f>IF(U382="sníž. přenesená",N382,0)</f>
        <v>0</v>
      </c>
      <c r="BI382" s="144">
        <f>IF(U382="nulová",N382,0)</f>
        <v>0</v>
      </c>
      <c r="BJ382" s="24" t="s">
        <v>39</v>
      </c>
      <c r="BK382" s="144">
        <f>ROUND(L382*K382,1)</f>
        <v>0</v>
      </c>
      <c r="BL382" s="24" t="s">
        <v>337</v>
      </c>
      <c r="BM382" s="24" t="s">
        <v>435</v>
      </c>
    </row>
    <row r="383" s="9" customFormat="1" ht="29.88" customHeight="1">
      <c r="B383" s="207"/>
      <c r="C383" s="208"/>
      <c r="D383" s="218" t="s">
        <v>124</v>
      </c>
      <c r="E383" s="218"/>
      <c r="F383" s="218"/>
      <c r="G383" s="218"/>
      <c r="H383" s="218"/>
      <c r="I383" s="218"/>
      <c r="J383" s="218"/>
      <c r="K383" s="218"/>
      <c r="L383" s="218"/>
      <c r="M383" s="218"/>
      <c r="N383" s="279">
        <f>BK383</f>
        <v>0</v>
      </c>
      <c r="O383" s="280"/>
      <c r="P383" s="280"/>
      <c r="Q383" s="280"/>
      <c r="R383" s="211"/>
      <c r="T383" s="212"/>
      <c r="U383" s="208"/>
      <c r="V383" s="208"/>
      <c r="W383" s="213">
        <f>W384</f>
        <v>0</v>
      </c>
      <c r="X383" s="208"/>
      <c r="Y383" s="213">
        <f>Y384</f>
        <v>0</v>
      </c>
      <c r="Z383" s="208"/>
      <c r="AA383" s="214">
        <f>AA384</f>
        <v>0</v>
      </c>
      <c r="AR383" s="215" t="s">
        <v>107</v>
      </c>
      <c r="AT383" s="216" t="s">
        <v>80</v>
      </c>
      <c r="AU383" s="216" t="s">
        <v>39</v>
      </c>
      <c r="AY383" s="215" t="s">
        <v>156</v>
      </c>
      <c r="BK383" s="217">
        <f>BK384</f>
        <v>0</v>
      </c>
    </row>
    <row r="384" s="1" customFormat="1" ht="16.5" customHeight="1">
      <c r="B384" s="48"/>
      <c r="C384" s="221" t="s">
        <v>436</v>
      </c>
      <c r="D384" s="221" t="s">
        <v>157</v>
      </c>
      <c r="E384" s="222" t="s">
        <v>437</v>
      </c>
      <c r="F384" s="223" t="s">
        <v>438</v>
      </c>
      <c r="G384" s="223"/>
      <c r="H384" s="223"/>
      <c r="I384" s="223"/>
      <c r="J384" s="224" t="s">
        <v>439</v>
      </c>
      <c r="K384" s="225">
        <v>1</v>
      </c>
      <c r="L384" s="226">
        <v>0</v>
      </c>
      <c r="M384" s="227"/>
      <c r="N384" s="228">
        <f>ROUND(L384*K384,1)</f>
        <v>0</v>
      </c>
      <c r="O384" s="228"/>
      <c r="P384" s="228"/>
      <c r="Q384" s="228"/>
      <c r="R384" s="50"/>
      <c r="T384" s="229" t="s">
        <v>22</v>
      </c>
      <c r="U384" s="58" t="s">
        <v>46</v>
      </c>
      <c r="V384" s="49"/>
      <c r="W384" s="230">
        <f>V384*K384</f>
        <v>0</v>
      </c>
      <c r="X384" s="230">
        <v>0</v>
      </c>
      <c r="Y384" s="230">
        <f>X384*K384</f>
        <v>0</v>
      </c>
      <c r="Z384" s="230">
        <v>0</v>
      </c>
      <c r="AA384" s="231">
        <f>Z384*K384</f>
        <v>0</v>
      </c>
      <c r="AR384" s="24" t="s">
        <v>337</v>
      </c>
      <c r="AT384" s="24" t="s">
        <v>157</v>
      </c>
      <c r="AU384" s="24" t="s">
        <v>107</v>
      </c>
      <c r="AY384" s="24" t="s">
        <v>156</v>
      </c>
      <c r="BE384" s="144">
        <f>IF(U384="základní",N384,0)</f>
        <v>0</v>
      </c>
      <c r="BF384" s="144">
        <f>IF(U384="snížená",N384,0)</f>
        <v>0</v>
      </c>
      <c r="BG384" s="144">
        <f>IF(U384="zákl. přenesená",N384,0)</f>
        <v>0</v>
      </c>
      <c r="BH384" s="144">
        <f>IF(U384="sníž. přenesená",N384,0)</f>
        <v>0</v>
      </c>
      <c r="BI384" s="144">
        <f>IF(U384="nulová",N384,0)</f>
        <v>0</v>
      </c>
      <c r="BJ384" s="24" t="s">
        <v>39</v>
      </c>
      <c r="BK384" s="144">
        <f>ROUND(L384*K384,1)</f>
        <v>0</v>
      </c>
      <c r="BL384" s="24" t="s">
        <v>337</v>
      </c>
      <c r="BM384" s="24" t="s">
        <v>440</v>
      </c>
    </row>
    <row r="385" s="9" customFormat="1" ht="29.88" customHeight="1">
      <c r="B385" s="207"/>
      <c r="C385" s="208"/>
      <c r="D385" s="218" t="s">
        <v>125</v>
      </c>
      <c r="E385" s="218"/>
      <c r="F385" s="218"/>
      <c r="G385" s="218"/>
      <c r="H385" s="218"/>
      <c r="I385" s="218"/>
      <c r="J385" s="218"/>
      <c r="K385" s="218"/>
      <c r="L385" s="218"/>
      <c r="M385" s="218"/>
      <c r="N385" s="279">
        <f>BK385</f>
        <v>0</v>
      </c>
      <c r="O385" s="280"/>
      <c r="P385" s="280"/>
      <c r="Q385" s="280"/>
      <c r="R385" s="211"/>
      <c r="T385" s="212"/>
      <c r="U385" s="208"/>
      <c r="V385" s="208"/>
      <c r="W385" s="213">
        <f>SUM(W386:W408)</f>
        <v>0</v>
      </c>
      <c r="X385" s="208"/>
      <c r="Y385" s="213">
        <f>SUM(Y386:Y408)</f>
        <v>2.6611302299999999</v>
      </c>
      <c r="Z385" s="208"/>
      <c r="AA385" s="214">
        <f>SUM(AA386:AA408)</f>
        <v>0</v>
      </c>
      <c r="AR385" s="215" t="s">
        <v>107</v>
      </c>
      <c r="AT385" s="216" t="s">
        <v>80</v>
      </c>
      <c r="AU385" s="216" t="s">
        <v>39</v>
      </c>
      <c r="AY385" s="215" t="s">
        <v>156</v>
      </c>
      <c r="BK385" s="217">
        <f>SUM(BK386:BK408)</f>
        <v>0</v>
      </c>
    </row>
    <row r="386" s="1" customFormat="1" ht="16.5" customHeight="1">
      <c r="B386" s="48"/>
      <c r="C386" s="221" t="s">
        <v>420</v>
      </c>
      <c r="D386" s="221" t="s">
        <v>157</v>
      </c>
      <c r="E386" s="222" t="s">
        <v>441</v>
      </c>
      <c r="F386" s="223" t="s">
        <v>442</v>
      </c>
      <c r="G386" s="223"/>
      <c r="H386" s="223"/>
      <c r="I386" s="223"/>
      <c r="J386" s="224" t="s">
        <v>185</v>
      </c>
      <c r="K386" s="225">
        <v>445.56</v>
      </c>
      <c r="L386" s="226">
        <v>0</v>
      </c>
      <c r="M386" s="227"/>
      <c r="N386" s="228">
        <f>ROUND(L386*K386,1)</f>
        <v>0</v>
      </c>
      <c r="O386" s="228"/>
      <c r="P386" s="228"/>
      <c r="Q386" s="228"/>
      <c r="R386" s="50"/>
      <c r="T386" s="229" t="s">
        <v>22</v>
      </c>
      <c r="U386" s="58" t="s">
        <v>46</v>
      </c>
      <c r="V386" s="49"/>
      <c r="W386" s="230">
        <f>V386*K386</f>
        <v>0</v>
      </c>
      <c r="X386" s="230">
        <v>2.0000000000000002E-05</v>
      </c>
      <c r="Y386" s="230">
        <f>X386*K386</f>
        <v>0.0089112000000000011</v>
      </c>
      <c r="Z386" s="230">
        <v>0</v>
      </c>
      <c r="AA386" s="231">
        <f>Z386*K386</f>
        <v>0</v>
      </c>
      <c r="AR386" s="24" t="s">
        <v>337</v>
      </c>
      <c r="AT386" s="24" t="s">
        <v>157</v>
      </c>
      <c r="AU386" s="24" t="s">
        <v>107</v>
      </c>
      <c r="AY386" s="24" t="s">
        <v>156</v>
      </c>
      <c r="BE386" s="144">
        <f>IF(U386="základní",N386,0)</f>
        <v>0</v>
      </c>
      <c r="BF386" s="144">
        <f>IF(U386="snížená",N386,0)</f>
        <v>0</v>
      </c>
      <c r="BG386" s="144">
        <f>IF(U386="zákl. přenesená",N386,0)</f>
        <v>0</v>
      </c>
      <c r="BH386" s="144">
        <f>IF(U386="sníž. přenesená",N386,0)</f>
        <v>0</v>
      </c>
      <c r="BI386" s="144">
        <f>IF(U386="nulová",N386,0)</f>
        <v>0</v>
      </c>
      <c r="BJ386" s="24" t="s">
        <v>39</v>
      </c>
      <c r="BK386" s="144">
        <f>ROUND(L386*K386,1)</f>
        <v>0</v>
      </c>
      <c r="BL386" s="24" t="s">
        <v>337</v>
      </c>
      <c r="BM386" s="24" t="s">
        <v>443</v>
      </c>
    </row>
    <row r="387" s="11" customFormat="1" ht="16.5" customHeight="1">
      <c r="B387" s="242"/>
      <c r="C387" s="243"/>
      <c r="D387" s="243"/>
      <c r="E387" s="244" t="s">
        <v>22</v>
      </c>
      <c r="F387" s="245" t="s">
        <v>444</v>
      </c>
      <c r="G387" s="246"/>
      <c r="H387" s="246"/>
      <c r="I387" s="246"/>
      <c r="J387" s="243"/>
      <c r="K387" s="244" t="s">
        <v>22</v>
      </c>
      <c r="L387" s="243"/>
      <c r="M387" s="243"/>
      <c r="N387" s="243"/>
      <c r="O387" s="243"/>
      <c r="P387" s="243"/>
      <c r="Q387" s="243"/>
      <c r="R387" s="247"/>
      <c r="T387" s="248"/>
      <c r="U387" s="243"/>
      <c r="V387" s="243"/>
      <c r="W387" s="243"/>
      <c r="X387" s="243"/>
      <c r="Y387" s="243"/>
      <c r="Z387" s="243"/>
      <c r="AA387" s="249"/>
      <c r="AT387" s="250" t="s">
        <v>164</v>
      </c>
      <c r="AU387" s="250" t="s">
        <v>107</v>
      </c>
      <c r="AV387" s="11" t="s">
        <v>39</v>
      </c>
      <c r="AW387" s="11" t="s">
        <v>38</v>
      </c>
      <c r="AX387" s="11" t="s">
        <v>81</v>
      </c>
      <c r="AY387" s="250" t="s">
        <v>156</v>
      </c>
    </row>
    <row r="388" s="11" customFormat="1" ht="16.5" customHeight="1">
      <c r="B388" s="242"/>
      <c r="C388" s="243"/>
      <c r="D388" s="243"/>
      <c r="E388" s="244" t="s">
        <v>22</v>
      </c>
      <c r="F388" s="251" t="s">
        <v>445</v>
      </c>
      <c r="G388" s="243"/>
      <c r="H388" s="243"/>
      <c r="I388" s="243"/>
      <c r="J388" s="243"/>
      <c r="K388" s="244" t="s">
        <v>22</v>
      </c>
      <c r="L388" s="243"/>
      <c r="M388" s="243"/>
      <c r="N388" s="243"/>
      <c r="O388" s="243"/>
      <c r="P388" s="243"/>
      <c r="Q388" s="243"/>
      <c r="R388" s="247"/>
      <c r="T388" s="248"/>
      <c r="U388" s="243"/>
      <c r="V388" s="243"/>
      <c r="W388" s="243"/>
      <c r="X388" s="243"/>
      <c r="Y388" s="243"/>
      <c r="Z388" s="243"/>
      <c r="AA388" s="249"/>
      <c r="AT388" s="250" t="s">
        <v>164</v>
      </c>
      <c r="AU388" s="250" t="s">
        <v>107</v>
      </c>
      <c r="AV388" s="11" t="s">
        <v>39</v>
      </c>
      <c r="AW388" s="11" t="s">
        <v>38</v>
      </c>
      <c r="AX388" s="11" t="s">
        <v>81</v>
      </c>
      <c r="AY388" s="250" t="s">
        <v>156</v>
      </c>
    </row>
    <row r="389" s="10" customFormat="1" ht="16.5" customHeight="1">
      <c r="B389" s="232"/>
      <c r="C389" s="233"/>
      <c r="D389" s="233"/>
      <c r="E389" s="234" t="s">
        <v>22</v>
      </c>
      <c r="F389" s="252" t="s">
        <v>446</v>
      </c>
      <c r="G389" s="233"/>
      <c r="H389" s="233"/>
      <c r="I389" s="233"/>
      <c r="J389" s="233"/>
      <c r="K389" s="237">
        <v>76.280000000000001</v>
      </c>
      <c r="L389" s="233"/>
      <c r="M389" s="233"/>
      <c r="N389" s="233"/>
      <c r="O389" s="233"/>
      <c r="P389" s="233"/>
      <c r="Q389" s="233"/>
      <c r="R389" s="238"/>
      <c r="T389" s="239"/>
      <c r="U389" s="233"/>
      <c r="V389" s="233"/>
      <c r="W389" s="233"/>
      <c r="X389" s="233"/>
      <c r="Y389" s="233"/>
      <c r="Z389" s="233"/>
      <c r="AA389" s="240"/>
      <c r="AT389" s="241" t="s">
        <v>164</v>
      </c>
      <c r="AU389" s="241" t="s">
        <v>107</v>
      </c>
      <c r="AV389" s="10" t="s">
        <v>107</v>
      </c>
      <c r="AW389" s="10" t="s">
        <v>38</v>
      </c>
      <c r="AX389" s="10" t="s">
        <v>81</v>
      </c>
      <c r="AY389" s="241" t="s">
        <v>156</v>
      </c>
    </row>
    <row r="390" s="10" customFormat="1" ht="16.5" customHeight="1">
      <c r="B390" s="232"/>
      <c r="C390" s="233"/>
      <c r="D390" s="233"/>
      <c r="E390" s="234" t="s">
        <v>22</v>
      </c>
      <c r="F390" s="252" t="s">
        <v>447</v>
      </c>
      <c r="G390" s="233"/>
      <c r="H390" s="233"/>
      <c r="I390" s="233"/>
      <c r="J390" s="233"/>
      <c r="K390" s="237">
        <v>58.624000000000002</v>
      </c>
      <c r="L390" s="233"/>
      <c r="M390" s="233"/>
      <c r="N390" s="233"/>
      <c r="O390" s="233"/>
      <c r="P390" s="233"/>
      <c r="Q390" s="233"/>
      <c r="R390" s="238"/>
      <c r="T390" s="239"/>
      <c r="U390" s="233"/>
      <c r="V390" s="233"/>
      <c r="W390" s="233"/>
      <c r="X390" s="233"/>
      <c r="Y390" s="233"/>
      <c r="Z390" s="233"/>
      <c r="AA390" s="240"/>
      <c r="AT390" s="241" t="s">
        <v>164</v>
      </c>
      <c r="AU390" s="241" t="s">
        <v>107</v>
      </c>
      <c r="AV390" s="10" t="s">
        <v>107</v>
      </c>
      <c r="AW390" s="10" t="s">
        <v>38</v>
      </c>
      <c r="AX390" s="10" t="s">
        <v>81</v>
      </c>
      <c r="AY390" s="241" t="s">
        <v>156</v>
      </c>
    </row>
    <row r="391" s="10" customFormat="1" ht="16.5" customHeight="1">
      <c r="B391" s="232"/>
      <c r="C391" s="233"/>
      <c r="D391" s="233"/>
      <c r="E391" s="234" t="s">
        <v>22</v>
      </c>
      <c r="F391" s="252" t="s">
        <v>448</v>
      </c>
      <c r="G391" s="233"/>
      <c r="H391" s="233"/>
      <c r="I391" s="233"/>
      <c r="J391" s="233"/>
      <c r="K391" s="237">
        <v>31</v>
      </c>
      <c r="L391" s="233"/>
      <c r="M391" s="233"/>
      <c r="N391" s="233"/>
      <c r="O391" s="233"/>
      <c r="P391" s="233"/>
      <c r="Q391" s="233"/>
      <c r="R391" s="238"/>
      <c r="T391" s="239"/>
      <c r="U391" s="233"/>
      <c r="V391" s="233"/>
      <c r="W391" s="233"/>
      <c r="X391" s="233"/>
      <c r="Y391" s="233"/>
      <c r="Z391" s="233"/>
      <c r="AA391" s="240"/>
      <c r="AT391" s="241" t="s">
        <v>164</v>
      </c>
      <c r="AU391" s="241" t="s">
        <v>107</v>
      </c>
      <c r="AV391" s="10" t="s">
        <v>107</v>
      </c>
      <c r="AW391" s="10" t="s">
        <v>38</v>
      </c>
      <c r="AX391" s="10" t="s">
        <v>81</v>
      </c>
      <c r="AY391" s="241" t="s">
        <v>156</v>
      </c>
    </row>
    <row r="392" s="10" customFormat="1" ht="16.5" customHeight="1">
      <c r="B392" s="232"/>
      <c r="C392" s="233"/>
      <c r="D392" s="233"/>
      <c r="E392" s="234" t="s">
        <v>22</v>
      </c>
      <c r="F392" s="252" t="s">
        <v>449</v>
      </c>
      <c r="G392" s="233"/>
      <c r="H392" s="233"/>
      <c r="I392" s="233"/>
      <c r="J392" s="233"/>
      <c r="K392" s="237">
        <v>14.986000000000001</v>
      </c>
      <c r="L392" s="233"/>
      <c r="M392" s="233"/>
      <c r="N392" s="233"/>
      <c r="O392" s="233"/>
      <c r="P392" s="233"/>
      <c r="Q392" s="233"/>
      <c r="R392" s="238"/>
      <c r="T392" s="239"/>
      <c r="U392" s="233"/>
      <c r="V392" s="233"/>
      <c r="W392" s="233"/>
      <c r="X392" s="233"/>
      <c r="Y392" s="233"/>
      <c r="Z392" s="233"/>
      <c r="AA392" s="240"/>
      <c r="AT392" s="241" t="s">
        <v>164</v>
      </c>
      <c r="AU392" s="241" t="s">
        <v>107</v>
      </c>
      <c r="AV392" s="10" t="s">
        <v>107</v>
      </c>
      <c r="AW392" s="10" t="s">
        <v>38</v>
      </c>
      <c r="AX392" s="10" t="s">
        <v>81</v>
      </c>
      <c r="AY392" s="241" t="s">
        <v>156</v>
      </c>
    </row>
    <row r="393" s="10" customFormat="1" ht="16.5" customHeight="1">
      <c r="B393" s="232"/>
      <c r="C393" s="233"/>
      <c r="D393" s="233"/>
      <c r="E393" s="234" t="s">
        <v>22</v>
      </c>
      <c r="F393" s="252" t="s">
        <v>450</v>
      </c>
      <c r="G393" s="233"/>
      <c r="H393" s="233"/>
      <c r="I393" s="233"/>
      <c r="J393" s="233"/>
      <c r="K393" s="237">
        <v>41.890000000000001</v>
      </c>
      <c r="L393" s="233"/>
      <c r="M393" s="233"/>
      <c r="N393" s="233"/>
      <c r="O393" s="233"/>
      <c r="P393" s="233"/>
      <c r="Q393" s="233"/>
      <c r="R393" s="238"/>
      <c r="T393" s="239"/>
      <c r="U393" s="233"/>
      <c r="V393" s="233"/>
      <c r="W393" s="233"/>
      <c r="X393" s="233"/>
      <c r="Y393" s="233"/>
      <c r="Z393" s="233"/>
      <c r="AA393" s="240"/>
      <c r="AT393" s="241" t="s">
        <v>164</v>
      </c>
      <c r="AU393" s="241" t="s">
        <v>107</v>
      </c>
      <c r="AV393" s="10" t="s">
        <v>107</v>
      </c>
      <c r="AW393" s="10" t="s">
        <v>38</v>
      </c>
      <c r="AX393" s="10" t="s">
        <v>81</v>
      </c>
      <c r="AY393" s="241" t="s">
        <v>156</v>
      </c>
    </row>
    <row r="394" s="13" customFormat="1" ht="16.5" customHeight="1">
      <c r="B394" s="270"/>
      <c r="C394" s="271"/>
      <c r="D394" s="271"/>
      <c r="E394" s="272" t="s">
        <v>22</v>
      </c>
      <c r="F394" s="273" t="s">
        <v>200</v>
      </c>
      <c r="G394" s="271"/>
      <c r="H394" s="271"/>
      <c r="I394" s="271"/>
      <c r="J394" s="271"/>
      <c r="K394" s="274">
        <v>222.78</v>
      </c>
      <c r="L394" s="271"/>
      <c r="M394" s="271"/>
      <c r="N394" s="271"/>
      <c r="O394" s="271"/>
      <c r="P394" s="271"/>
      <c r="Q394" s="271"/>
      <c r="R394" s="275"/>
      <c r="T394" s="276"/>
      <c r="U394" s="271"/>
      <c r="V394" s="271"/>
      <c r="W394" s="271"/>
      <c r="X394" s="271"/>
      <c r="Y394" s="271"/>
      <c r="Z394" s="271"/>
      <c r="AA394" s="277"/>
      <c r="AT394" s="278" t="s">
        <v>164</v>
      </c>
      <c r="AU394" s="278" t="s">
        <v>107</v>
      </c>
      <c r="AV394" s="13" t="s">
        <v>177</v>
      </c>
      <c r="AW394" s="13" t="s">
        <v>38</v>
      </c>
      <c r="AX394" s="13" t="s">
        <v>81</v>
      </c>
      <c r="AY394" s="278" t="s">
        <v>156</v>
      </c>
    </row>
    <row r="395" s="10" customFormat="1" ht="16.5" customHeight="1">
      <c r="B395" s="232"/>
      <c r="C395" s="233"/>
      <c r="D395" s="233"/>
      <c r="E395" s="234" t="s">
        <v>22</v>
      </c>
      <c r="F395" s="252" t="s">
        <v>451</v>
      </c>
      <c r="G395" s="233"/>
      <c r="H395" s="233"/>
      <c r="I395" s="233"/>
      <c r="J395" s="233"/>
      <c r="K395" s="237">
        <v>222.78</v>
      </c>
      <c r="L395" s="233"/>
      <c r="M395" s="233"/>
      <c r="N395" s="233"/>
      <c r="O395" s="233"/>
      <c r="P395" s="233"/>
      <c r="Q395" s="233"/>
      <c r="R395" s="238"/>
      <c r="T395" s="239"/>
      <c r="U395" s="233"/>
      <c r="V395" s="233"/>
      <c r="W395" s="233"/>
      <c r="X395" s="233"/>
      <c r="Y395" s="233"/>
      <c r="Z395" s="233"/>
      <c r="AA395" s="240"/>
      <c r="AT395" s="241" t="s">
        <v>164</v>
      </c>
      <c r="AU395" s="241" t="s">
        <v>107</v>
      </c>
      <c r="AV395" s="10" t="s">
        <v>107</v>
      </c>
      <c r="AW395" s="10" t="s">
        <v>38</v>
      </c>
      <c r="AX395" s="10" t="s">
        <v>81</v>
      </c>
      <c r="AY395" s="241" t="s">
        <v>156</v>
      </c>
    </row>
    <row r="396" s="12" customFormat="1" ht="16.5" customHeight="1">
      <c r="B396" s="253"/>
      <c r="C396" s="254"/>
      <c r="D396" s="254"/>
      <c r="E396" s="255" t="s">
        <v>22</v>
      </c>
      <c r="F396" s="256" t="s">
        <v>176</v>
      </c>
      <c r="G396" s="254"/>
      <c r="H396" s="254"/>
      <c r="I396" s="254"/>
      <c r="J396" s="254"/>
      <c r="K396" s="257">
        <v>445.56</v>
      </c>
      <c r="L396" s="254"/>
      <c r="M396" s="254"/>
      <c r="N396" s="254"/>
      <c r="O396" s="254"/>
      <c r="P396" s="254"/>
      <c r="Q396" s="254"/>
      <c r="R396" s="258"/>
      <c r="T396" s="259"/>
      <c r="U396" s="254"/>
      <c r="V396" s="254"/>
      <c r="W396" s="254"/>
      <c r="X396" s="254"/>
      <c r="Y396" s="254"/>
      <c r="Z396" s="254"/>
      <c r="AA396" s="260"/>
      <c r="AT396" s="261" t="s">
        <v>164</v>
      </c>
      <c r="AU396" s="261" t="s">
        <v>107</v>
      </c>
      <c r="AV396" s="12" t="s">
        <v>161</v>
      </c>
      <c r="AW396" s="12" t="s">
        <v>38</v>
      </c>
      <c r="AX396" s="12" t="s">
        <v>39</v>
      </c>
      <c r="AY396" s="261" t="s">
        <v>156</v>
      </c>
    </row>
    <row r="397" s="1" customFormat="1" ht="25.5" customHeight="1">
      <c r="B397" s="48"/>
      <c r="C397" s="262" t="s">
        <v>452</v>
      </c>
      <c r="D397" s="262" t="s">
        <v>178</v>
      </c>
      <c r="E397" s="263" t="s">
        <v>453</v>
      </c>
      <c r="F397" s="264" t="s">
        <v>454</v>
      </c>
      <c r="G397" s="264"/>
      <c r="H397" s="264"/>
      <c r="I397" s="264"/>
      <c r="J397" s="265" t="s">
        <v>455</v>
      </c>
      <c r="K397" s="266">
        <v>1.5589999999999999</v>
      </c>
      <c r="L397" s="267">
        <v>0</v>
      </c>
      <c r="M397" s="268"/>
      <c r="N397" s="269">
        <f>ROUND(L397*K397,1)</f>
        <v>0</v>
      </c>
      <c r="O397" s="228"/>
      <c r="P397" s="228"/>
      <c r="Q397" s="228"/>
      <c r="R397" s="50"/>
      <c r="T397" s="229" t="s">
        <v>22</v>
      </c>
      <c r="U397" s="58" t="s">
        <v>46</v>
      </c>
      <c r="V397" s="49"/>
      <c r="W397" s="230">
        <f>V397*K397</f>
        <v>0</v>
      </c>
      <c r="X397" s="230">
        <v>0.55000000000000004</v>
      </c>
      <c r="Y397" s="230">
        <f>X397*K397</f>
        <v>0.85745000000000005</v>
      </c>
      <c r="Z397" s="230">
        <v>0</v>
      </c>
      <c r="AA397" s="231">
        <f>Z397*K397</f>
        <v>0</v>
      </c>
      <c r="AR397" s="24" t="s">
        <v>420</v>
      </c>
      <c r="AT397" s="24" t="s">
        <v>178</v>
      </c>
      <c r="AU397" s="24" t="s">
        <v>107</v>
      </c>
      <c r="AY397" s="24" t="s">
        <v>156</v>
      </c>
      <c r="BE397" s="144">
        <f>IF(U397="základní",N397,0)</f>
        <v>0</v>
      </c>
      <c r="BF397" s="144">
        <f>IF(U397="snížená",N397,0)</f>
        <v>0</v>
      </c>
      <c r="BG397" s="144">
        <f>IF(U397="zákl. přenesená",N397,0)</f>
        <v>0</v>
      </c>
      <c r="BH397" s="144">
        <f>IF(U397="sníž. přenesená",N397,0)</f>
        <v>0</v>
      </c>
      <c r="BI397" s="144">
        <f>IF(U397="nulová",N397,0)</f>
        <v>0</v>
      </c>
      <c r="BJ397" s="24" t="s">
        <v>39</v>
      </c>
      <c r="BK397" s="144">
        <f>ROUND(L397*K397,1)</f>
        <v>0</v>
      </c>
      <c r="BL397" s="24" t="s">
        <v>337</v>
      </c>
      <c r="BM397" s="24" t="s">
        <v>456</v>
      </c>
    </row>
    <row r="398" s="10" customFormat="1" ht="16.5" customHeight="1">
      <c r="B398" s="232"/>
      <c r="C398" s="233"/>
      <c r="D398" s="233"/>
      <c r="E398" s="234" t="s">
        <v>22</v>
      </c>
      <c r="F398" s="235" t="s">
        <v>457</v>
      </c>
      <c r="G398" s="236"/>
      <c r="H398" s="236"/>
      <c r="I398" s="236"/>
      <c r="J398" s="233"/>
      <c r="K398" s="237">
        <v>1.5589999999999999</v>
      </c>
      <c r="L398" s="233"/>
      <c r="M398" s="233"/>
      <c r="N398" s="233"/>
      <c r="O398" s="233"/>
      <c r="P398" s="233"/>
      <c r="Q398" s="233"/>
      <c r="R398" s="238"/>
      <c r="T398" s="239"/>
      <c r="U398" s="233"/>
      <c r="V398" s="233"/>
      <c r="W398" s="233"/>
      <c r="X398" s="233"/>
      <c r="Y398" s="233"/>
      <c r="Z398" s="233"/>
      <c r="AA398" s="240"/>
      <c r="AT398" s="241" t="s">
        <v>164</v>
      </c>
      <c r="AU398" s="241" t="s">
        <v>107</v>
      </c>
      <c r="AV398" s="10" t="s">
        <v>107</v>
      </c>
      <c r="AW398" s="10" t="s">
        <v>38</v>
      </c>
      <c r="AX398" s="10" t="s">
        <v>39</v>
      </c>
      <c r="AY398" s="241" t="s">
        <v>156</v>
      </c>
    </row>
    <row r="399" s="1" customFormat="1" ht="25.5" customHeight="1">
      <c r="B399" s="48"/>
      <c r="C399" s="221" t="s">
        <v>458</v>
      </c>
      <c r="D399" s="221" t="s">
        <v>157</v>
      </c>
      <c r="E399" s="222" t="s">
        <v>459</v>
      </c>
      <c r="F399" s="223" t="s">
        <v>460</v>
      </c>
      <c r="G399" s="223"/>
      <c r="H399" s="223"/>
      <c r="I399" s="223"/>
      <c r="J399" s="224" t="s">
        <v>455</v>
      </c>
      <c r="K399" s="225">
        <v>1.5589999999999999</v>
      </c>
      <c r="L399" s="226">
        <v>0</v>
      </c>
      <c r="M399" s="227"/>
      <c r="N399" s="228">
        <f>ROUND(L399*K399,1)</f>
        <v>0</v>
      </c>
      <c r="O399" s="228"/>
      <c r="P399" s="228"/>
      <c r="Q399" s="228"/>
      <c r="R399" s="50"/>
      <c r="T399" s="229" t="s">
        <v>22</v>
      </c>
      <c r="U399" s="58" t="s">
        <v>46</v>
      </c>
      <c r="V399" s="49"/>
      <c r="W399" s="230">
        <f>V399*K399</f>
        <v>0</v>
      </c>
      <c r="X399" s="230">
        <v>0.024469999999999999</v>
      </c>
      <c r="Y399" s="230">
        <f>X399*K399</f>
        <v>0.038148729999999999</v>
      </c>
      <c r="Z399" s="230">
        <v>0</v>
      </c>
      <c r="AA399" s="231">
        <f>Z399*K399</f>
        <v>0</v>
      </c>
      <c r="AR399" s="24" t="s">
        <v>337</v>
      </c>
      <c r="AT399" s="24" t="s">
        <v>157</v>
      </c>
      <c r="AU399" s="24" t="s">
        <v>107</v>
      </c>
      <c r="AY399" s="24" t="s">
        <v>156</v>
      </c>
      <c r="BE399" s="144">
        <f>IF(U399="základní",N399,0)</f>
        <v>0</v>
      </c>
      <c r="BF399" s="144">
        <f>IF(U399="snížená",N399,0)</f>
        <v>0</v>
      </c>
      <c r="BG399" s="144">
        <f>IF(U399="zákl. přenesená",N399,0)</f>
        <v>0</v>
      </c>
      <c r="BH399" s="144">
        <f>IF(U399="sníž. přenesená",N399,0)</f>
        <v>0</v>
      </c>
      <c r="BI399" s="144">
        <f>IF(U399="nulová",N399,0)</f>
        <v>0</v>
      </c>
      <c r="BJ399" s="24" t="s">
        <v>39</v>
      </c>
      <c r="BK399" s="144">
        <f>ROUND(L399*K399,1)</f>
        <v>0</v>
      </c>
      <c r="BL399" s="24" t="s">
        <v>337</v>
      </c>
      <c r="BM399" s="24" t="s">
        <v>461</v>
      </c>
    </row>
    <row r="400" s="1" customFormat="1" ht="25.5" customHeight="1">
      <c r="B400" s="48"/>
      <c r="C400" s="221" t="s">
        <v>462</v>
      </c>
      <c r="D400" s="221" t="s">
        <v>157</v>
      </c>
      <c r="E400" s="222" t="s">
        <v>463</v>
      </c>
      <c r="F400" s="223" t="s">
        <v>464</v>
      </c>
      <c r="G400" s="223"/>
      <c r="H400" s="223"/>
      <c r="I400" s="223"/>
      <c r="J400" s="224" t="s">
        <v>160</v>
      </c>
      <c r="K400" s="225">
        <v>111.39</v>
      </c>
      <c r="L400" s="226">
        <v>0</v>
      </c>
      <c r="M400" s="227"/>
      <c r="N400" s="228">
        <f>ROUND(L400*K400,1)</f>
        <v>0</v>
      </c>
      <c r="O400" s="228"/>
      <c r="P400" s="228"/>
      <c r="Q400" s="228"/>
      <c r="R400" s="50"/>
      <c r="T400" s="229" t="s">
        <v>22</v>
      </c>
      <c r="U400" s="58" t="s">
        <v>46</v>
      </c>
      <c r="V400" s="49"/>
      <c r="W400" s="230">
        <f>V400*K400</f>
        <v>0</v>
      </c>
      <c r="X400" s="230">
        <v>0.015769999999999999</v>
      </c>
      <c r="Y400" s="230">
        <f>X400*K400</f>
        <v>1.7566203</v>
      </c>
      <c r="Z400" s="230">
        <v>0</v>
      </c>
      <c r="AA400" s="231">
        <f>Z400*K400</f>
        <v>0</v>
      </c>
      <c r="AR400" s="24" t="s">
        <v>337</v>
      </c>
      <c r="AT400" s="24" t="s">
        <v>157</v>
      </c>
      <c r="AU400" s="24" t="s">
        <v>107</v>
      </c>
      <c r="AY400" s="24" t="s">
        <v>156</v>
      </c>
      <c r="BE400" s="144">
        <f>IF(U400="základní",N400,0)</f>
        <v>0</v>
      </c>
      <c r="BF400" s="144">
        <f>IF(U400="snížená",N400,0)</f>
        <v>0</v>
      </c>
      <c r="BG400" s="144">
        <f>IF(U400="zákl. přenesená",N400,0)</f>
        <v>0</v>
      </c>
      <c r="BH400" s="144">
        <f>IF(U400="sníž. přenesená",N400,0)</f>
        <v>0</v>
      </c>
      <c r="BI400" s="144">
        <f>IF(U400="nulová",N400,0)</f>
        <v>0</v>
      </c>
      <c r="BJ400" s="24" t="s">
        <v>39</v>
      </c>
      <c r="BK400" s="144">
        <f>ROUND(L400*K400,1)</f>
        <v>0</v>
      </c>
      <c r="BL400" s="24" t="s">
        <v>337</v>
      </c>
      <c r="BM400" s="24" t="s">
        <v>465</v>
      </c>
    </row>
    <row r="401" s="11" customFormat="1" ht="16.5" customHeight="1">
      <c r="B401" s="242"/>
      <c r="C401" s="243"/>
      <c r="D401" s="243"/>
      <c r="E401" s="244" t="s">
        <v>22</v>
      </c>
      <c r="F401" s="245" t="s">
        <v>445</v>
      </c>
      <c r="G401" s="246"/>
      <c r="H401" s="246"/>
      <c r="I401" s="246"/>
      <c r="J401" s="243"/>
      <c r="K401" s="244" t="s">
        <v>22</v>
      </c>
      <c r="L401" s="243"/>
      <c r="M401" s="243"/>
      <c r="N401" s="243"/>
      <c r="O401" s="243"/>
      <c r="P401" s="243"/>
      <c r="Q401" s="243"/>
      <c r="R401" s="247"/>
      <c r="T401" s="248"/>
      <c r="U401" s="243"/>
      <c r="V401" s="243"/>
      <c r="W401" s="243"/>
      <c r="X401" s="243"/>
      <c r="Y401" s="243"/>
      <c r="Z401" s="243"/>
      <c r="AA401" s="249"/>
      <c r="AT401" s="250" t="s">
        <v>164</v>
      </c>
      <c r="AU401" s="250" t="s">
        <v>107</v>
      </c>
      <c r="AV401" s="11" t="s">
        <v>39</v>
      </c>
      <c r="AW401" s="11" t="s">
        <v>38</v>
      </c>
      <c r="AX401" s="11" t="s">
        <v>81</v>
      </c>
      <c r="AY401" s="250" t="s">
        <v>156</v>
      </c>
    </row>
    <row r="402" s="10" customFormat="1" ht="16.5" customHeight="1">
      <c r="B402" s="232"/>
      <c r="C402" s="233"/>
      <c r="D402" s="233"/>
      <c r="E402" s="234" t="s">
        <v>22</v>
      </c>
      <c r="F402" s="252" t="s">
        <v>466</v>
      </c>
      <c r="G402" s="233"/>
      <c r="H402" s="233"/>
      <c r="I402" s="233"/>
      <c r="J402" s="233"/>
      <c r="K402" s="237">
        <v>38.140000000000001</v>
      </c>
      <c r="L402" s="233"/>
      <c r="M402" s="233"/>
      <c r="N402" s="233"/>
      <c r="O402" s="233"/>
      <c r="P402" s="233"/>
      <c r="Q402" s="233"/>
      <c r="R402" s="238"/>
      <c r="T402" s="239"/>
      <c r="U402" s="233"/>
      <c r="V402" s="233"/>
      <c r="W402" s="233"/>
      <c r="X402" s="233"/>
      <c r="Y402" s="233"/>
      <c r="Z402" s="233"/>
      <c r="AA402" s="240"/>
      <c r="AT402" s="241" t="s">
        <v>164</v>
      </c>
      <c r="AU402" s="241" t="s">
        <v>107</v>
      </c>
      <c r="AV402" s="10" t="s">
        <v>107</v>
      </c>
      <c r="AW402" s="10" t="s">
        <v>38</v>
      </c>
      <c r="AX402" s="10" t="s">
        <v>81</v>
      </c>
      <c r="AY402" s="241" t="s">
        <v>156</v>
      </c>
    </row>
    <row r="403" s="10" customFormat="1" ht="16.5" customHeight="1">
      <c r="B403" s="232"/>
      <c r="C403" s="233"/>
      <c r="D403" s="233"/>
      <c r="E403" s="234" t="s">
        <v>22</v>
      </c>
      <c r="F403" s="252" t="s">
        <v>467</v>
      </c>
      <c r="G403" s="233"/>
      <c r="H403" s="233"/>
      <c r="I403" s="233"/>
      <c r="J403" s="233"/>
      <c r="K403" s="237">
        <v>29.312000000000001</v>
      </c>
      <c r="L403" s="233"/>
      <c r="M403" s="233"/>
      <c r="N403" s="233"/>
      <c r="O403" s="233"/>
      <c r="P403" s="233"/>
      <c r="Q403" s="233"/>
      <c r="R403" s="238"/>
      <c r="T403" s="239"/>
      <c r="U403" s="233"/>
      <c r="V403" s="233"/>
      <c r="W403" s="233"/>
      <c r="X403" s="233"/>
      <c r="Y403" s="233"/>
      <c r="Z403" s="233"/>
      <c r="AA403" s="240"/>
      <c r="AT403" s="241" t="s">
        <v>164</v>
      </c>
      <c r="AU403" s="241" t="s">
        <v>107</v>
      </c>
      <c r="AV403" s="10" t="s">
        <v>107</v>
      </c>
      <c r="AW403" s="10" t="s">
        <v>38</v>
      </c>
      <c r="AX403" s="10" t="s">
        <v>81</v>
      </c>
      <c r="AY403" s="241" t="s">
        <v>156</v>
      </c>
    </row>
    <row r="404" s="10" customFormat="1" ht="16.5" customHeight="1">
      <c r="B404" s="232"/>
      <c r="C404" s="233"/>
      <c r="D404" s="233"/>
      <c r="E404" s="234" t="s">
        <v>22</v>
      </c>
      <c r="F404" s="252" t="s">
        <v>468</v>
      </c>
      <c r="G404" s="233"/>
      <c r="H404" s="233"/>
      <c r="I404" s="233"/>
      <c r="J404" s="233"/>
      <c r="K404" s="237">
        <v>15.5</v>
      </c>
      <c r="L404" s="233"/>
      <c r="M404" s="233"/>
      <c r="N404" s="233"/>
      <c r="O404" s="233"/>
      <c r="P404" s="233"/>
      <c r="Q404" s="233"/>
      <c r="R404" s="238"/>
      <c r="T404" s="239"/>
      <c r="U404" s="233"/>
      <c r="V404" s="233"/>
      <c r="W404" s="233"/>
      <c r="X404" s="233"/>
      <c r="Y404" s="233"/>
      <c r="Z404" s="233"/>
      <c r="AA404" s="240"/>
      <c r="AT404" s="241" t="s">
        <v>164</v>
      </c>
      <c r="AU404" s="241" t="s">
        <v>107</v>
      </c>
      <c r="AV404" s="10" t="s">
        <v>107</v>
      </c>
      <c r="AW404" s="10" t="s">
        <v>38</v>
      </c>
      <c r="AX404" s="10" t="s">
        <v>81</v>
      </c>
      <c r="AY404" s="241" t="s">
        <v>156</v>
      </c>
    </row>
    <row r="405" s="10" customFormat="1" ht="16.5" customHeight="1">
      <c r="B405" s="232"/>
      <c r="C405" s="233"/>
      <c r="D405" s="233"/>
      <c r="E405" s="234" t="s">
        <v>22</v>
      </c>
      <c r="F405" s="252" t="s">
        <v>469</v>
      </c>
      <c r="G405" s="233"/>
      <c r="H405" s="233"/>
      <c r="I405" s="233"/>
      <c r="J405" s="233"/>
      <c r="K405" s="237">
        <v>7.4930000000000003</v>
      </c>
      <c r="L405" s="233"/>
      <c r="M405" s="233"/>
      <c r="N405" s="233"/>
      <c r="O405" s="233"/>
      <c r="P405" s="233"/>
      <c r="Q405" s="233"/>
      <c r="R405" s="238"/>
      <c r="T405" s="239"/>
      <c r="U405" s="233"/>
      <c r="V405" s="233"/>
      <c r="W405" s="233"/>
      <c r="X405" s="233"/>
      <c r="Y405" s="233"/>
      <c r="Z405" s="233"/>
      <c r="AA405" s="240"/>
      <c r="AT405" s="241" t="s">
        <v>164</v>
      </c>
      <c r="AU405" s="241" t="s">
        <v>107</v>
      </c>
      <c r="AV405" s="10" t="s">
        <v>107</v>
      </c>
      <c r="AW405" s="10" t="s">
        <v>38</v>
      </c>
      <c r="AX405" s="10" t="s">
        <v>81</v>
      </c>
      <c r="AY405" s="241" t="s">
        <v>156</v>
      </c>
    </row>
    <row r="406" s="10" customFormat="1" ht="16.5" customHeight="1">
      <c r="B406" s="232"/>
      <c r="C406" s="233"/>
      <c r="D406" s="233"/>
      <c r="E406" s="234" t="s">
        <v>22</v>
      </c>
      <c r="F406" s="252" t="s">
        <v>470</v>
      </c>
      <c r="G406" s="233"/>
      <c r="H406" s="233"/>
      <c r="I406" s="233"/>
      <c r="J406" s="233"/>
      <c r="K406" s="237">
        <v>20.945</v>
      </c>
      <c r="L406" s="233"/>
      <c r="M406" s="233"/>
      <c r="N406" s="233"/>
      <c r="O406" s="233"/>
      <c r="P406" s="233"/>
      <c r="Q406" s="233"/>
      <c r="R406" s="238"/>
      <c r="T406" s="239"/>
      <c r="U406" s="233"/>
      <c r="V406" s="233"/>
      <c r="W406" s="233"/>
      <c r="X406" s="233"/>
      <c r="Y406" s="233"/>
      <c r="Z406" s="233"/>
      <c r="AA406" s="240"/>
      <c r="AT406" s="241" t="s">
        <v>164</v>
      </c>
      <c r="AU406" s="241" t="s">
        <v>107</v>
      </c>
      <c r="AV406" s="10" t="s">
        <v>107</v>
      </c>
      <c r="AW406" s="10" t="s">
        <v>38</v>
      </c>
      <c r="AX406" s="10" t="s">
        <v>81</v>
      </c>
      <c r="AY406" s="241" t="s">
        <v>156</v>
      </c>
    </row>
    <row r="407" s="12" customFormat="1" ht="16.5" customHeight="1">
      <c r="B407" s="253"/>
      <c r="C407" s="254"/>
      <c r="D407" s="254"/>
      <c r="E407" s="255" t="s">
        <v>22</v>
      </c>
      <c r="F407" s="256" t="s">
        <v>176</v>
      </c>
      <c r="G407" s="254"/>
      <c r="H407" s="254"/>
      <c r="I407" s="254"/>
      <c r="J407" s="254"/>
      <c r="K407" s="257">
        <v>111.39</v>
      </c>
      <c r="L407" s="254"/>
      <c r="M407" s="254"/>
      <c r="N407" s="254"/>
      <c r="O407" s="254"/>
      <c r="P407" s="254"/>
      <c r="Q407" s="254"/>
      <c r="R407" s="258"/>
      <c r="T407" s="259"/>
      <c r="U407" s="254"/>
      <c r="V407" s="254"/>
      <c r="W407" s="254"/>
      <c r="X407" s="254"/>
      <c r="Y407" s="254"/>
      <c r="Z407" s="254"/>
      <c r="AA407" s="260"/>
      <c r="AT407" s="261" t="s">
        <v>164</v>
      </c>
      <c r="AU407" s="261" t="s">
        <v>107</v>
      </c>
      <c r="AV407" s="12" t="s">
        <v>161</v>
      </c>
      <c r="AW407" s="12" t="s">
        <v>38</v>
      </c>
      <c r="AX407" s="12" t="s">
        <v>39</v>
      </c>
      <c r="AY407" s="261" t="s">
        <v>156</v>
      </c>
    </row>
    <row r="408" s="1" customFormat="1" ht="25.5" customHeight="1">
      <c r="B408" s="48"/>
      <c r="C408" s="221" t="s">
        <v>471</v>
      </c>
      <c r="D408" s="221" t="s">
        <v>157</v>
      </c>
      <c r="E408" s="222" t="s">
        <v>472</v>
      </c>
      <c r="F408" s="223" t="s">
        <v>473</v>
      </c>
      <c r="G408" s="223"/>
      <c r="H408" s="223"/>
      <c r="I408" s="223"/>
      <c r="J408" s="224" t="s">
        <v>434</v>
      </c>
      <c r="K408" s="283">
        <v>0</v>
      </c>
      <c r="L408" s="226">
        <v>0</v>
      </c>
      <c r="M408" s="227"/>
      <c r="N408" s="228">
        <f>ROUND(L408*K408,1)</f>
        <v>0</v>
      </c>
      <c r="O408" s="228"/>
      <c r="P408" s="228"/>
      <c r="Q408" s="228"/>
      <c r="R408" s="50"/>
      <c r="T408" s="229" t="s">
        <v>22</v>
      </c>
      <c r="U408" s="58" t="s">
        <v>46</v>
      </c>
      <c r="V408" s="49"/>
      <c r="W408" s="230">
        <f>V408*K408</f>
        <v>0</v>
      </c>
      <c r="X408" s="230">
        <v>0</v>
      </c>
      <c r="Y408" s="230">
        <f>X408*K408</f>
        <v>0</v>
      </c>
      <c r="Z408" s="230">
        <v>0</v>
      </c>
      <c r="AA408" s="231">
        <f>Z408*K408</f>
        <v>0</v>
      </c>
      <c r="AR408" s="24" t="s">
        <v>337</v>
      </c>
      <c r="AT408" s="24" t="s">
        <v>157</v>
      </c>
      <c r="AU408" s="24" t="s">
        <v>107</v>
      </c>
      <c r="AY408" s="24" t="s">
        <v>156</v>
      </c>
      <c r="BE408" s="144">
        <f>IF(U408="základní",N408,0)</f>
        <v>0</v>
      </c>
      <c r="BF408" s="144">
        <f>IF(U408="snížená",N408,0)</f>
        <v>0</v>
      </c>
      <c r="BG408" s="144">
        <f>IF(U408="zákl. přenesená",N408,0)</f>
        <v>0</v>
      </c>
      <c r="BH408" s="144">
        <f>IF(U408="sníž. přenesená",N408,0)</f>
        <v>0</v>
      </c>
      <c r="BI408" s="144">
        <f>IF(U408="nulová",N408,0)</f>
        <v>0</v>
      </c>
      <c r="BJ408" s="24" t="s">
        <v>39</v>
      </c>
      <c r="BK408" s="144">
        <f>ROUND(L408*K408,1)</f>
        <v>0</v>
      </c>
      <c r="BL408" s="24" t="s">
        <v>337</v>
      </c>
      <c r="BM408" s="24" t="s">
        <v>474</v>
      </c>
    </row>
    <row r="409" s="9" customFormat="1" ht="29.88" customHeight="1">
      <c r="B409" s="207"/>
      <c r="C409" s="208"/>
      <c r="D409" s="218" t="s">
        <v>126</v>
      </c>
      <c r="E409" s="218"/>
      <c r="F409" s="218"/>
      <c r="G409" s="218"/>
      <c r="H409" s="218"/>
      <c r="I409" s="218"/>
      <c r="J409" s="218"/>
      <c r="K409" s="218"/>
      <c r="L409" s="218"/>
      <c r="M409" s="218"/>
      <c r="N409" s="279">
        <f>BK409</f>
        <v>0</v>
      </c>
      <c r="O409" s="280"/>
      <c r="P409" s="280"/>
      <c r="Q409" s="280"/>
      <c r="R409" s="211"/>
      <c r="T409" s="212"/>
      <c r="U409" s="208"/>
      <c r="V409" s="208"/>
      <c r="W409" s="213">
        <f>SUM(W410:W553)</f>
        <v>0</v>
      </c>
      <c r="X409" s="208"/>
      <c r="Y409" s="213">
        <f>SUM(Y410:Y553)</f>
        <v>0.42327979999999998</v>
      </c>
      <c r="Z409" s="208"/>
      <c r="AA409" s="214">
        <f>SUM(AA410:AA553)</f>
        <v>0.20569390000000001</v>
      </c>
      <c r="AR409" s="215" t="s">
        <v>107</v>
      </c>
      <c r="AT409" s="216" t="s">
        <v>80</v>
      </c>
      <c r="AU409" s="216" t="s">
        <v>39</v>
      </c>
      <c r="AY409" s="215" t="s">
        <v>156</v>
      </c>
      <c r="BK409" s="217">
        <f>SUM(BK410:BK553)</f>
        <v>0</v>
      </c>
    </row>
    <row r="410" s="1" customFormat="1" ht="16.5" customHeight="1">
      <c r="B410" s="48"/>
      <c r="C410" s="221" t="s">
        <v>475</v>
      </c>
      <c r="D410" s="221" t="s">
        <v>157</v>
      </c>
      <c r="E410" s="222" t="s">
        <v>476</v>
      </c>
      <c r="F410" s="223" t="s">
        <v>477</v>
      </c>
      <c r="G410" s="223"/>
      <c r="H410" s="223"/>
      <c r="I410" s="223"/>
      <c r="J410" s="224" t="s">
        <v>185</v>
      </c>
      <c r="K410" s="225">
        <v>123.17</v>
      </c>
      <c r="L410" s="226">
        <v>0</v>
      </c>
      <c r="M410" s="227"/>
      <c r="N410" s="228">
        <f>ROUND(L410*K410,1)</f>
        <v>0</v>
      </c>
      <c r="O410" s="228"/>
      <c r="P410" s="228"/>
      <c r="Q410" s="228"/>
      <c r="R410" s="50"/>
      <c r="T410" s="229" t="s">
        <v>22</v>
      </c>
      <c r="U410" s="58" t="s">
        <v>46</v>
      </c>
      <c r="V410" s="49"/>
      <c r="W410" s="230">
        <f>V410*K410</f>
        <v>0</v>
      </c>
      <c r="X410" s="230">
        <v>0</v>
      </c>
      <c r="Y410" s="230">
        <f>X410*K410</f>
        <v>0</v>
      </c>
      <c r="Z410" s="230">
        <v>0.00167</v>
      </c>
      <c r="AA410" s="231">
        <f>Z410*K410</f>
        <v>0.20569390000000001</v>
      </c>
      <c r="AR410" s="24" t="s">
        <v>337</v>
      </c>
      <c r="AT410" s="24" t="s">
        <v>157</v>
      </c>
      <c r="AU410" s="24" t="s">
        <v>107</v>
      </c>
      <c r="AY410" s="24" t="s">
        <v>156</v>
      </c>
      <c r="BE410" s="144">
        <f>IF(U410="základní",N410,0)</f>
        <v>0</v>
      </c>
      <c r="BF410" s="144">
        <f>IF(U410="snížená",N410,0)</f>
        <v>0</v>
      </c>
      <c r="BG410" s="144">
        <f>IF(U410="zákl. přenesená",N410,0)</f>
        <v>0</v>
      </c>
      <c r="BH410" s="144">
        <f>IF(U410="sníž. přenesená",N410,0)</f>
        <v>0</v>
      </c>
      <c r="BI410" s="144">
        <f>IF(U410="nulová",N410,0)</f>
        <v>0</v>
      </c>
      <c r="BJ410" s="24" t="s">
        <v>39</v>
      </c>
      <c r="BK410" s="144">
        <f>ROUND(L410*K410,1)</f>
        <v>0</v>
      </c>
      <c r="BL410" s="24" t="s">
        <v>337</v>
      </c>
      <c r="BM410" s="24" t="s">
        <v>478</v>
      </c>
    </row>
    <row r="411" s="11" customFormat="1" ht="16.5" customHeight="1">
      <c r="B411" s="242"/>
      <c r="C411" s="243"/>
      <c r="D411" s="243"/>
      <c r="E411" s="244" t="s">
        <v>22</v>
      </c>
      <c r="F411" s="245" t="s">
        <v>265</v>
      </c>
      <c r="G411" s="246"/>
      <c r="H411" s="246"/>
      <c r="I411" s="246"/>
      <c r="J411" s="243"/>
      <c r="K411" s="244" t="s">
        <v>22</v>
      </c>
      <c r="L411" s="243"/>
      <c r="M411" s="243"/>
      <c r="N411" s="243"/>
      <c r="O411" s="243"/>
      <c r="P411" s="243"/>
      <c r="Q411" s="243"/>
      <c r="R411" s="247"/>
      <c r="T411" s="248"/>
      <c r="U411" s="243"/>
      <c r="V411" s="243"/>
      <c r="W411" s="243"/>
      <c r="X411" s="243"/>
      <c r="Y411" s="243"/>
      <c r="Z411" s="243"/>
      <c r="AA411" s="249"/>
      <c r="AT411" s="250" t="s">
        <v>164</v>
      </c>
      <c r="AU411" s="250" t="s">
        <v>107</v>
      </c>
      <c r="AV411" s="11" t="s">
        <v>39</v>
      </c>
      <c r="AW411" s="11" t="s">
        <v>38</v>
      </c>
      <c r="AX411" s="11" t="s">
        <v>81</v>
      </c>
      <c r="AY411" s="250" t="s">
        <v>156</v>
      </c>
    </row>
    <row r="412" s="10" customFormat="1" ht="16.5" customHeight="1">
      <c r="B412" s="232"/>
      <c r="C412" s="233"/>
      <c r="D412" s="233"/>
      <c r="E412" s="234" t="s">
        <v>22</v>
      </c>
      <c r="F412" s="252" t="s">
        <v>479</v>
      </c>
      <c r="G412" s="233"/>
      <c r="H412" s="233"/>
      <c r="I412" s="233"/>
      <c r="J412" s="233"/>
      <c r="K412" s="237">
        <v>3.5</v>
      </c>
      <c r="L412" s="233"/>
      <c r="M412" s="233"/>
      <c r="N412" s="233"/>
      <c r="O412" s="233"/>
      <c r="P412" s="233"/>
      <c r="Q412" s="233"/>
      <c r="R412" s="238"/>
      <c r="T412" s="239"/>
      <c r="U412" s="233"/>
      <c r="V412" s="233"/>
      <c r="W412" s="233"/>
      <c r="X412" s="233"/>
      <c r="Y412" s="233"/>
      <c r="Z412" s="233"/>
      <c r="AA412" s="240"/>
      <c r="AT412" s="241" t="s">
        <v>164</v>
      </c>
      <c r="AU412" s="241" t="s">
        <v>107</v>
      </c>
      <c r="AV412" s="10" t="s">
        <v>107</v>
      </c>
      <c r="AW412" s="10" t="s">
        <v>38</v>
      </c>
      <c r="AX412" s="10" t="s">
        <v>81</v>
      </c>
      <c r="AY412" s="241" t="s">
        <v>156</v>
      </c>
    </row>
    <row r="413" s="11" customFormat="1" ht="16.5" customHeight="1">
      <c r="B413" s="242"/>
      <c r="C413" s="243"/>
      <c r="D413" s="243"/>
      <c r="E413" s="244" t="s">
        <v>22</v>
      </c>
      <c r="F413" s="251" t="s">
        <v>306</v>
      </c>
      <c r="G413" s="243"/>
      <c r="H413" s="243"/>
      <c r="I413" s="243"/>
      <c r="J413" s="243"/>
      <c r="K413" s="244" t="s">
        <v>22</v>
      </c>
      <c r="L413" s="243"/>
      <c r="M413" s="243"/>
      <c r="N413" s="243"/>
      <c r="O413" s="243"/>
      <c r="P413" s="243"/>
      <c r="Q413" s="243"/>
      <c r="R413" s="247"/>
      <c r="T413" s="248"/>
      <c r="U413" s="243"/>
      <c r="V413" s="243"/>
      <c r="W413" s="243"/>
      <c r="X413" s="243"/>
      <c r="Y413" s="243"/>
      <c r="Z413" s="243"/>
      <c r="AA413" s="249"/>
      <c r="AT413" s="250" t="s">
        <v>164</v>
      </c>
      <c r="AU413" s="250" t="s">
        <v>107</v>
      </c>
      <c r="AV413" s="11" t="s">
        <v>39</v>
      </c>
      <c r="AW413" s="11" t="s">
        <v>38</v>
      </c>
      <c r="AX413" s="11" t="s">
        <v>81</v>
      </c>
      <c r="AY413" s="250" t="s">
        <v>156</v>
      </c>
    </row>
    <row r="414" s="10" customFormat="1" ht="16.5" customHeight="1">
      <c r="B414" s="232"/>
      <c r="C414" s="233"/>
      <c r="D414" s="233"/>
      <c r="E414" s="234" t="s">
        <v>22</v>
      </c>
      <c r="F414" s="252" t="s">
        <v>480</v>
      </c>
      <c r="G414" s="233"/>
      <c r="H414" s="233"/>
      <c r="I414" s="233"/>
      <c r="J414" s="233"/>
      <c r="K414" s="237">
        <v>0.59999999999999998</v>
      </c>
      <c r="L414" s="233"/>
      <c r="M414" s="233"/>
      <c r="N414" s="233"/>
      <c r="O414" s="233"/>
      <c r="P414" s="233"/>
      <c r="Q414" s="233"/>
      <c r="R414" s="238"/>
      <c r="T414" s="239"/>
      <c r="U414" s="233"/>
      <c r="V414" s="233"/>
      <c r="W414" s="233"/>
      <c r="X414" s="233"/>
      <c r="Y414" s="233"/>
      <c r="Z414" s="233"/>
      <c r="AA414" s="240"/>
      <c r="AT414" s="241" t="s">
        <v>164</v>
      </c>
      <c r="AU414" s="241" t="s">
        <v>107</v>
      </c>
      <c r="AV414" s="10" t="s">
        <v>107</v>
      </c>
      <c r="AW414" s="10" t="s">
        <v>38</v>
      </c>
      <c r="AX414" s="10" t="s">
        <v>81</v>
      </c>
      <c r="AY414" s="241" t="s">
        <v>156</v>
      </c>
    </row>
    <row r="415" s="11" customFormat="1" ht="16.5" customHeight="1">
      <c r="B415" s="242"/>
      <c r="C415" s="243"/>
      <c r="D415" s="243"/>
      <c r="E415" s="244" t="s">
        <v>22</v>
      </c>
      <c r="F415" s="251" t="s">
        <v>308</v>
      </c>
      <c r="G415" s="243"/>
      <c r="H415" s="243"/>
      <c r="I415" s="243"/>
      <c r="J415" s="243"/>
      <c r="K415" s="244" t="s">
        <v>22</v>
      </c>
      <c r="L415" s="243"/>
      <c r="M415" s="243"/>
      <c r="N415" s="243"/>
      <c r="O415" s="243"/>
      <c r="P415" s="243"/>
      <c r="Q415" s="243"/>
      <c r="R415" s="247"/>
      <c r="T415" s="248"/>
      <c r="U415" s="243"/>
      <c r="V415" s="243"/>
      <c r="W415" s="243"/>
      <c r="X415" s="243"/>
      <c r="Y415" s="243"/>
      <c r="Z415" s="243"/>
      <c r="AA415" s="249"/>
      <c r="AT415" s="250" t="s">
        <v>164</v>
      </c>
      <c r="AU415" s="250" t="s">
        <v>107</v>
      </c>
      <c r="AV415" s="11" t="s">
        <v>39</v>
      </c>
      <c r="AW415" s="11" t="s">
        <v>38</v>
      </c>
      <c r="AX415" s="11" t="s">
        <v>81</v>
      </c>
      <c r="AY415" s="250" t="s">
        <v>156</v>
      </c>
    </row>
    <row r="416" s="10" customFormat="1" ht="16.5" customHeight="1">
      <c r="B416" s="232"/>
      <c r="C416" s="233"/>
      <c r="D416" s="233"/>
      <c r="E416" s="234" t="s">
        <v>22</v>
      </c>
      <c r="F416" s="252" t="s">
        <v>481</v>
      </c>
      <c r="G416" s="233"/>
      <c r="H416" s="233"/>
      <c r="I416" s="233"/>
      <c r="J416" s="233"/>
      <c r="K416" s="237">
        <v>0.5</v>
      </c>
      <c r="L416" s="233"/>
      <c r="M416" s="233"/>
      <c r="N416" s="233"/>
      <c r="O416" s="233"/>
      <c r="P416" s="233"/>
      <c r="Q416" s="233"/>
      <c r="R416" s="238"/>
      <c r="T416" s="239"/>
      <c r="U416" s="233"/>
      <c r="V416" s="233"/>
      <c r="W416" s="233"/>
      <c r="X416" s="233"/>
      <c r="Y416" s="233"/>
      <c r="Z416" s="233"/>
      <c r="AA416" s="240"/>
      <c r="AT416" s="241" t="s">
        <v>164</v>
      </c>
      <c r="AU416" s="241" t="s">
        <v>107</v>
      </c>
      <c r="AV416" s="10" t="s">
        <v>107</v>
      </c>
      <c r="AW416" s="10" t="s">
        <v>38</v>
      </c>
      <c r="AX416" s="10" t="s">
        <v>81</v>
      </c>
      <c r="AY416" s="241" t="s">
        <v>156</v>
      </c>
    </row>
    <row r="417" s="11" customFormat="1" ht="16.5" customHeight="1">
      <c r="B417" s="242"/>
      <c r="C417" s="243"/>
      <c r="D417" s="243"/>
      <c r="E417" s="244" t="s">
        <v>22</v>
      </c>
      <c r="F417" s="251" t="s">
        <v>310</v>
      </c>
      <c r="G417" s="243"/>
      <c r="H417" s="243"/>
      <c r="I417" s="243"/>
      <c r="J417" s="243"/>
      <c r="K417" s="244" t="s">
        <v>22</v>
      </c>
      <c r="L417" s="243"/>
      <c r="M417" s="243"/>
      <c r="N417" s="243"/>
      <c r="O417" s="243"/>
      <c r="P417" s="243"/>
      <c r="Q417" s="243"/>
      <c r="R417" s="247"/>
      <c r="T417" s="248"/>
      <c r="U417" s="243"/>
      <c r="V417" s="243"/>
      <c r="W417" s="243"/>
      <c r="X417" s="243"/>
      <c r="Y417" s="243"/>
      <c r="Z417" s="243"/>
      <c r="AA417" s="249"/>
      <c r="AT417" s="250" t="s">
        <v>164</v>
      </c>
      <c r="AU417" s="250" t="s">
        <v>107</v>
      </c>
      <c r="AV417" s="11" t="s">
        <v>39</v>
      </c>
      <c r="AW417" s="11" t="s">
        <v>38</v>
      </c>
      <c r="AX417" s="11" t="s">
        <v>81</v>
      </c>
      <c r="AY417" s="250" t="s">
        <v>156</v>
      </c>
    </row>
    <row r="418" s="10" customFormat="1" ht="16.5" customHeight="1">
      <c r="B418" s="232"/>
      <c r="C418" s="233"/>
      <c r="D418" s="233"/>
      <c r="E418" s="234" t="s">
        <v>22</v>
      </c>
      <c r="F418" s="252" t="s">
        <v>482</v>
      </c>
      <c r="G418" s="233"/>
      <c r="H418" s="233"/>
      <c r="I418" s="233"/>
      <c r="J418" s="233"/>
      <c r="K418" s="237">
        <v>0.80000000000000004</v>
      </c>
      <c r="L418" s="233"/>
      <c r="M418" s="233"/>
      <c r="N418" s="233"/>
      <c r="O418" s="233"/>
      <c r="P418" s="233"/>
      <c r="Q418" s="233"/>
      <c r="R418" s="238"/>
      <c r="T418" s="239"/>
      <c r="U418" s="233"/>
      <c r="V418" s="233"/>
      <c r="W418" s="233"/>
      <c r="X418" s="233"/>
      <c r="Y418" s="233"/>
      <c r="Z418" s="233"/>
      <c r="AA418" s="240"/>
      <c r="AT418" s="241" t="s">
        <v>164</v>
      </c>
      <c r="AU418" s="241" t="s">
        <v>107</v>
      </c>
      <c r="AV418" s="10" t="s">
        <v>107</v>
      </c>
      <c r="AW418" s="10" t="s">
        <v>38</v>
      </c>
      <c r="AX418" s="10" t="s">
        <v>81</v>
      </c>
      <c r="AY418" s="241" t="s">
        <v>156</v>
      </c>
    </row>
    <row r="419" s="11" customFormat="1" ht="16.5" customHeight="1">
      <c r="B419" s="242"/>
      <c r="C419" s="243"/>
      <c r="D419" s="243"/>
      <c r="E419" s="244" t="s">
        <v>22</v>
      </c>
      <c r="F419" s="251" t="s">
        <v>312</v>
      </c>
      <c r="G419" s="243"/>
      <c r="H419" s="243"/>
      <c r="I419" s="243"/>
      <c r="J419" s="243"/>
      <c r="K419" s="244" t="s">
        <v>22</v>
      </c>
      <c r="L419" s="243"/>
      <c r="M419" s="243"/>
      <c r="N419" s="243"/>
      <c r="O419" s="243"/>
      <c r="P419" s="243"/>
      <c r="Q419" s="243"/>
      <c r="R419" s="247"/>
      <c r="T419" s="248"/>
      <c r="U419" s="243"/>
      <c r="V419" s="243"/>
      <c r="W419" s="243"/>
      <c r="X419" s="243"/>
      <c r="Y419" s="243"/>
      <c r="Z419" s="243"/>
      <c r="AA419" s="249"/>
      <c r="AT419" s="250" t="s">
        <v>164</v>
      </c>
      <c r="AU419" s="250" t="s">
        <v>107</v>
      </c>
      <c r="AV419" s="11" t="s">
        <v>39</v>
      </c>
      <c r="AW419" s="11" t="s">
        <v>38</v>
      </c>
      <c r="AX419" s="11" t="s">
        <v>81</v>
      </c>
      <c r="AY419" s="250" t="s">
        <v>156</v>
      </c>
    </row>
    <row r="420" s="10" customFormat="1" ht="16.5" customHeight="1">
      <c r="B420" s="232"/>
      <c r="C420" s="233"/>
      <c r="D420" s="233"/>
      <c r="E420" s="234" t="s">
        <v>22</v>
      </c>
      <c r="F420" s="252" t="s">
        <v>483</v>
      </c>
      <c r="G420" s="233"/>
      <c r="H420" s="233"/>
      <c r="I420" s="233"/>
      <c r="J420" s="233"/>
      <c r="K420" s="237">
        <v>1</v>
      </c>
      <c r="L420" s="233"/>
      <c r="M420" s="233"/>
      <c r="N420" s="233"/>
      <c r="O420" s="233"/>
      <c r="P420" s="233"/>
      <c r="Q420" s="233"/>
      <c r="R420" s="238"/>
      <c r="T420" s="239"/>
      <c r="U420" s="233"/>
      <c r="V420" s="233"/>
      <c r="W420" s="233"/>
      <c r="X420" s="233"/>
      <c r="Y420" s="233"/>
      <c r="Z420" s="233"/>
      <c r="AA420" s="240"/>
      <c r="AT420" s="241" t="s">
        <v>164</v>
      </c>
      <c r="AU420" s="241" t="s">
        <v>107</v>
      </c>
      <c r="AV420" s="10" t="s">
        <v>107</v>
      </c>
      <c r="AW420" s="10" t="s">
        <v>38</v>
      </c>
      <c r="AX420" s="10" t="s">
        <v>81</v>
      </c>
      <c r="AY420" s="241" t="s">
        <v>156</v>
      </c>
    </row>
    <row r="421" s="11" customFormat="1" ht="16.5" customHeight="1">
      <c r="B421" s="242"/>
      <c r="C421" s="243"/>
      <c r="D421" s="243"/>
      <c r="E421" s="244" t="s">
        <v>22</v>
      </c>
      <c r="F421" s="251" t="s">
        <v>314</v>
      </c>
      <c r="G421" s="243"/>
      <c r="H421" s="243"/>
      <c r="I421" s="243"/>
      <c r="J421" s="243"/>
      <c r="K421" s="244" t="s">
        <v>22</v>
      </c>
      <c r="L421" s="243"/>
      <c r="M421" s="243"/>
      <c r="N421" s="243"/>
      <c r="O421" s="243"/>
      <c r="P421" s="243"/>
      <c r="Q421" s="243"/>
      <c r="R421" s="247"/>
      <c r="T421" s="248"/>
      <c r="U421" s="243"/>
      <c r="V421" s="243"/>
      <c r="W421" s="243"/>
      <c r="X421" s="243"/>
      <c r="Y421" s="243"/>
      <c r="Z421" s="243"/>
      <c r="AA421" s="249"/>
      <c r="AT421" s="250" t="s">
        <v>164</v>
      </c>
      <c r="AU421" s="250" t="s">
        <v>107</v>
      </c>
      <c r="AV421" s="11" t="s">
        <v>39</v>
      </c>
      <c r="AW421" s="11" t="s">
        <v>38</v>
      </c>
      <c r="AX421" s="11" t="s">
        <v>81</v>
      </c>
      <c r="AY421" s="250" t="s">
        <v>156</v>
      </c>
    </row>
    <row r="422" s="10" customFormat="1" ht="16.5" customHeight="1">
      <c r="B422" s="232"/>
      <c r="C422" s="233"/>
      <c r="D422" s="233"/>
      <c r="E422" s="234" t="s">
        <v>22</v>
      </c>
      <c r="F422" s="252" t="s">
        <v>484</v>
      </c>
      <c r="G422" s="233"/>
      <c r="H422" s="233"/>
      <c r="I422" s="233"/>
      <c r="J422" s="233"/>
      <c r="K422" s="237">
        <v>1.05</v>
      </c>
      <c r="L422" s="233"/>
      <c r="M422" s="233"/>
      <c r="N422" s="233"/>
      <c r="O422" s="233"/>
      <c r="P422" s="233"/>
      <c r="Q422" s="233"/>
      <c r="R422" s="238"/>
      <c r="T422" s="239"/>
      <c r="U422" s="233"/>
      <c r="V422" s="233"/>
      <c r="W422" s="233"/>
      <c r="X422" s="233"/>
      <c r="Y422" s="233"/>
      <c r="Z422" s="233"/>
      <c r="AA422" s="240"/>
      <c r="AT422" s="241" t="s">
        <v>164</v>
      </c>
      <c r="AU422" s="241" t="s">
        <v>107</v>
      </c>
      <c r="AV422" s="10" t="s">
        <v>107</v>
      </c>
      <c r="AW422" s="10" t="s">
        <v>38</v>
      </c>
      <c r="AX422" s="10" t="s">
        <v>81</v>
      </c>
      <c r="AY422" s="241" t="s">
        <v>156</v>
      </c>
    </row>
    <row r="423" s="11" customFormat="1" ht="16.5" customHeight="1">
      <c r="B423" s="242"/>
      <c r="C423" s="243"/>
      <c r="D423" s="243"/>
      <c r="E423" s="244" t="s">
        <v>22</v>
      </c>
      <c r="F423" s="251" t="s">
        <v>291</v>
      </c>
      <c r="G423" s="243"/>
      <c r="H423" s="243"/>
      <c r="I423" s="243"/>
      <c r="J423" s="243"/>
      <c r="K423" s="244" t="s">
        <v>22</v>
      </c>
      <c r="L423" s="243"/>
      <c r="M423" s="243"/>
      <c r="N423" s="243"/>
      <c r="O423" s="243"/>
      <c r="P423" s="243"/>
      <c r="Q423" s="243"/>
      <c r="R423" s="247"/>
      <c r="T423" s="248"/>
      <c r="U423" s="243"/>
      <c r="V423" s="243"/>
      <c r="W423" s="243"/>
      <c r="X423" s="243"/>
      <c r="Y423" s="243"/>
      <c r="Z423" s="243"/>
      <c r="AA423" s="249"/>
      <c r="AT423" s="250" t="s">
        <v>164</v>
      </c>
      <c r="AU423" s="250" t="s">
        <v>107</v>
      </c>
      <c r="AV423" s="11" t="s">
        <v>39</v>
      </c>
      <c r="AW423" s="11" t="s">
        <v>38</v>
      </c>
      <c r="AX423" s="11" t="s">
        <v>81</v>
      </c>
      <c r="AY423" s="250" t="s">
        <v>156</v>
      </c>
    </row>
    <row r="424" s="10" customFormat="1" ht="16.5" customHeight="1">
      <c r="B424" s="232"/>
      <c r="C424" s="233"/>
      <c r="D424" s="233"/>
      <c r="E424" s="234" t="s">
        <v>22</v>
      </c>
      <c r="F424" s="252" t="s">
        <v>485</v>
      </c>
      <c r="G424" s="233"/>
      <c r="H424" s="233"/>
      <c r="I424" s="233"/>
      <c r="J424" s="233"/>
      <c r="K424" s="237">
        <v>7.7999999999999998</v>
      </c>
      <c r="L424" s="233"/>
      <c r="M424" s="233"/>
      <c r="N424" s="233"/>
      <c r="O424" s="233"/>
      <c r="P424" s="233"/>
      <c r="Q424" s="233"/>
      <c r="R424" s="238"/>
      <c r="T424" s="239"/>
      <c r="U424" s="233"/>
      <c r="V424" s="233"/>
      <c r="W424" s="233"/>
      <c r="X424" s="233"/>
      <c r="Y424" s="233"/>
      <c r="Z424" s="233"/>
      <c r="AA424" s="240"/>
      <c r="AT424" s="241" t="s">
        <v>164</v>
      </c>
      <c r="AU424" s="241" t="s">
        <v>107</v>
      </c>
      <c r="AV424" s="10" t="s">
        <v>107</v>
      </c>
      <c r="AW424" s="10" t="s">
        <v>38</v>
      </c>
      <c r="AX424" s="10" t="s">
        <v>81</v>
      </c>
      <c r="AY424" s="241" t="s">
        <v>156</v>
      </c>
    </row>
    <row r="425" s="11" customFormat="1" ht="16.5" customHeight="1">
      <c r="B425" s="242"/>
      <c r="C425" s="243"/>
      <c r="D425" s="243"/>
      <c r="E425" s="244" t="s">
        <v>22</v>
      </c>
      <c r="F425" s="251" t="s">
        <v>252</v>
      </c>
      <c r="G425" s="243"/>
      <c r="H425" s="243"/>
      <c r="I425" s="243"/>
      <c r="J425" s="243"/>
      <c r="K425" s="244" t="s">
        <v>22</v>
      </c>
      <c r="L425" s="243"/>
      <c r="M425" s="243"/>
      <c r="N425" s="243"/>
      <c r="O425" s="243"/>
      <c r="P425" s="243"/>
      <c r="Q425" s="243"/>
      <c r="R425" s="247"/>
      <c r="T425" s="248"/>
      <c r="U425" s="243"/>
      <c r="V425" s="243"/>
      <c r="W425" s="243"/>
      <c r="X425" s="243"/>
      <c r="Y425" s="243"/>
      <c r="Z425" s="243"/>
      <c r="AA425" s="249"/>
      <c r="AT425" s="250" t="s">
        <v>164</v>
      </c>
      <c r="AU425" s="250" t="s">
        <v>107</v>
      </c>
      <c r="AV425" s="11" t="s">
        <v>39</v>
      </c>
      <c r="AW425" s="11" t="s">
        <v>38</v>
      </c>
      <c r="AX425" s="11" t="s">
        <v>81</v>
      </c>
      <c r="AY425" s="250" t="s">
        <v>156</v>
      </c>
    </row>
    <row r="426" s="10" customFormat="1" ht="16.5" customHeight="1">
      <c r="B426" s="232"/>
      <c r="C426" s="233"/>
      <c r="D426" s="233"/>
      <c r="E426" s="234" t="s">
        <v>22</v>
      </c>
      <c r="F426" s="252" t="s">
        <v>486</v>
      </c>
      <c r="G426" s="233"/>
      <c r="H426" s="233"/>
      <c r="I426" s="233"/>
      <c r="J426" s="233"/>
      <c r="K426" s="237">
        <v>3.6000000000000001</v>
      </c>
      <c r="L426" s="233"/>
      <c r="M426" s="233"/>
      <c r="N426" s="233"/>
      <c r="O426" s="233"/>
      <c r="P426" s="233"/>
      <c r="Q426" s="233"/>
      <c r="R426" s="238"/>
      <c r="T426" s="239"/>
      <c r="U426" s="233"/>
      <c r="V426" s="233"/>
      <c r="W426" s="233"/>
      <c r="X426" s="233"/>
      <c r="Y426" s="233"/>
      <c r="Z426" s="233"/>
      <c r="AA426" s="240"/>
      <c r="AT426" s="241" t="s">
        <v>164</v>
      </c>
      <c r="AU426" s="241" t="s">
        <v>107</v>
      </c>
      <c r="AV426" s="10" t="s">
        <v>107</v>
      </c>
      <c r="AW426" s="10" t="s">
        <v>38</v>
      </c>
      <c r="AX426" s="10" t="s">
        <v>81</v>
      </c>
      <c r="AY426" s="241" t="s">
        <v>156</v>
      </c>
    </row>
    <row r="427" s="11" customFormat="1" ht="16.5" customHeight="1">
      <c r="B427" s="242"/>
      <c r="C427" s="243"/>
      <c r="D427" s="243"/>
      <c r="E427" s="244" t="s">
        <v>22</v>
      </c>
      <c r="F427" s="251" t="s">
        <v>316</v>
      </c>
      <c r="G427" s="243"/>
      <c r="H427" s="243"/>
      <c r="I427" s="243"/>
      <c r="J427" s="243"/>
      <c r="K427" s="244" t="s">
        <v>22</v>
      </c>
      <c r="L427" s="243"/>
      <c r="M427" s="243"/>
      <c r="N427" s="243"/>
      <c r="O427" s="243"/>
      <c r="P427" s="243"/>
      <c r="Q427" s="243"/>
      <c r="R427" s="247"/>
      <c r="T427" s="248"/>
      <c r="U427" s="243"/>
      <c r="V427" s="243"/>
      <c r="W427" s="243"/>
      <c r="X427" s="243"/>
      <c r="Y427" s="243"/>
      <c r="Z427" s="243"/>
      <c r="AA427" s="249"/>
      <c r="AT427" s="250" t="s">
        <v>164</v>
      </c>
      <c r="AU427" s="250" t="s">
        <v>107</v>
      </c>
      <c r="AV427" s="11" t="s">
        <v>39</v>
      </c>
      <c r="AW427" s="11" t="s">
        <v>38</v>
      </c>
      <c r="AX427" s="11" t="s">
        <v>81</v>
      </c>
      <c r="AY427" s="250" t="s">
        <v>156</v>
      </c>
    </row>
    <row r="428" s="10" customFormat="1" ht="16.5" customHeight="1">
      <c r="B428" s="232"/>
      <c r="C428" s="233"/>
      <c r="D428" s="233"/>
      <c r="E428" s="234" t="s">
        <v>22</v>
      </c>
      <c r="F428" s="252" t="s">
        <v>480</v>
      </c>
      <c r="G428" s="233"/>
      <c r="H428" s="233"/>
      <c r="I428" s="233"/>
      <c r="J428" s="233"/>
      <c r="K428" s="237">
        <v>0.59999999999999998</v>
      </c>
      <c r="L428" s="233"/>
      <c r="M428" s="233"/>
      <c r="N428" s="233"/>
      <c r="O428" s="233"/>
      <c r="P428" s="233"/>
      <c r="Q428" s="233"/>
      <c r="R428" s="238"/>
      <c r="T428" s="239"/>
      <c r="U428" s="233"/>
      <c r="V428" s="233"/>
      <c r="W428" s="233"/>
      <c r="X428" s="233"/>
      <c r="Y428" s="233"/>
      <c r="Z428" s="233"/>
      <c r="AA428" s="240"/>
      <c r="AT428" s="241" t="s">
        <v>164</v>
      </c>
      <c r="AU428" s="241" t="s">
        <v>107</v>
      </c>
      <c r="AV428" s="10" t="s">
        <v>107</v>
      </c>
      <c r="AW428" s="10" t="s">
        <v>38</v>
      </c>
      <c r="AX428" s="10" t="s">
        <v>81</v>
      </c>
      <c r="AY428" s="241" t="s">
        <v>156</v>
      </c>
    </row>
    <row r="429" s="11" customFormat="1" ht="16.5" customHeight="1">
      <c r="B429" s="242"/>
      <c r="C429" s="243"/>
      <c r="D429" s="243"/>
      <c r="E429" s="244" t="s">
        <v>22</v>
      </c>
      <c r="F429" s="251" t="s">
        <v>232</v>
      </c>
      <c r="G429" s="243"/>
      <c r="H429" s="243"/>
      <c r="I429" s="243"/>
      <c r="J429" s="243"/>
      <c r="K429" s="244" t="s">
        <v>22</v>
      </c>
      <c r="L429" s="243"/>
      <c r="M429" s="243"/>
      <c r="N429" s="243"/>
      <c r="O429" s="243"/>
      <c r="P429" s="243"/>
      <c r="Q429" s="243"/>
      <c r="R429" s="247"/>
      <c r="T429" s="248"/>
      <c r="U429" s="243"/>
      <c r="V429" s="243"/>
      <c r="W429" s="243"/>
      <c r="X429" s="243"/>
      <c r="Y429" s="243"/>
      <c r="Z429" s="243"/>
      <c r="AA429" s="249"/>
      <c r="AT429" s="250" t="s">
        <v>164</v>
      </c>
      <c r="AU429" s="250" t="s">
        <v>107</v>
      </c>
      <c r="AV429" s="11" t="s">
        <v>39</v>
      </c>
      <c r="AW429" s="11" t="s">
        <v>38</v>
      </c>
      <c r="AX429" s="11" t="s">
        <v>81</v>
      </c>
      <c r="AY429" s="250" t="s">
        <v>156</v>
      </c>
    </row>
    <row r="430" s="10" customFormat="1" ht="16.5" customHeight="1">
      <c r="B430" s="232"/>
      <c r="C430" s="233"/>
      <c r="D430" s="233"/>
      <c r="E430" s="234" t="s">
        <v>22</v>
      </c>
      <c r="F430" s="252" t="s">
        <v>487</v>
      </c>
      <c r="G430" s="233"/>
      <c r="H430" s="233"/>
      <c r="I430" s="233"/>
      <c r="J430" s="233"/>
      <c r="K430" s="237">
        <v>2.2000000000000002</v>
      </c>
      <c r="L430" s="233"/>
      <c r="M430" s="233"/>
      <c r="N430" s="233"/>
      <c r="O430" s="233"/>
      <c r="P430" s="233"/>
      <c r="Q430" s="233"/>
      <c r="R430" s="238"/>
      <c r="T430" s="239"/>
      <c r="U430" s="233"/>
      <c r="V430" s="233"/>
      <c r="W430" s="233"/>
      <c r="X430" s="233"/>
      <c r="Y430" s="233"/>
      <c r="Z430" s="233"/>
      <c r="AA430" s="240"/>
      <c r="AT430" s="241" t="s">
        <v>164</v>
      </c>
      <c r="AU430" s="241" t="s">
        <v>107</v>
      </c>
      <c r="AV430" s="10" t="s">
        <v>107</v>
      </c>
      <c r="AW430" s="10" t="s">
        <v>38</v>
      </c>
      <c r="AX430" s="10" t="s">
        <v>81</v>
      </c>
      <c r="AY430" s="241" t="s">
        <v>156</v>
      </c>
    </row>
    <row r="431" s="11" customFormat="1" ht="16.5" customHeight="1">
      <c r="B431" s="242"/>
      <c r="C431" s="243"/>
      <c r="D431" s="243"/>
      <c r="E431" s="244" t="s">
        <v>22</v>
      </c>
      <c r="F431" s="251" t="s">
        <v>368</v>
      </c>
      <c r="G431" s="243"/>
      <c r="H431" s="243"/>
      <c r="I431" s="243"/>
      <c r="J431" s="243"/>
      <c r="K431" s="244" t="s">
        <v>22</v>
      </c>
      <c r="L431" s="243"/>
      <c r="M431" s="243"/>
      <c r="N431" s="243"/>
      <c r="O431" s="243"/>
      <c r="P431" s="243"/>
      <c r="Q431" s="243"/>
      <c r="R431" s="247"/>
      <c r="T431" s="248"/>
      <c r="U431" s="243"/>
      <c r="V431" s="243"/>
      <c r="W431" s="243"/>
      <c r="X431" s="243"/>
      <c r="Y431" s="243"/>
      <c r="Z431" s="243"/>
      <c r="AA431" s="249"/>
      <c r="AT431" s="250" t="s">
        <v>164</v>
      </c>
      <c r="AU431" s="250" t="s">
        <v>107</v>
      </c>
      <c r="AV431" s="11" t="s">
        <v>39</v>
      </c>
      <c r="AW431" s="11" t="s">
        <v>38</v>
      </c>
      <c r="AX431" s="11" t="s">
        <v>81</v>
      </c>
      <c r="AY431" s="250" t="s">
        <v>156</v>
      </c>
    </row>
    <row r="432" s="10" customFormat="1" ht="16.5" customHeight="1">
      <c r="B432" s="232"/>
      <c r="C432" s="233"/>
      <c r="D432" s="233"/>
      <c r="E432" s="234" t="s">
        <v>22</v>
      </c>
      <c r="F432" s="252" t="s">
        <v>488</v>
      </c>
      <c r="G432" s="233"/>
      <c r="H432" s="233"/>
      <c r="I432" s="233"/>
      <c r="J432" s="233"/>
      <c r="K432" s="237">
        <v>1.1000000000000001</v>
      </c>
      <c r="L432" s="233"/>
      <c r="M432" s="233"/>
      <c r="N432" s="233"/>
      <c r="O432" s="233"/>
      <c r="P432" s="233"/>
      <c r="Q432" s="233"/>
      <c r="R432" s="238"/>
      <c r="T432" s="239"/>
      <c r="U432" s="233"/>
      <c r="V432" s="233"/>
      <c r="W432" s="233"/>
      <c r="X432" s="233"/>
      <c r="Y432" s="233"/>
      <c r="Z432" s="233"/>
      <c r="AA432" s="240"/>
      <c r="AT432" s="241" t="s">
        <v>164</v>
      </c>
      <c r="AU432" s="241" t="s">
        <v>107</v>
      </c>
      <c r="AV432" s="10" t="s">
        <v>107</v>
      </c>
      <c r="AW432" s="10" t="s">
        <v>38</v>
      </c>
      <c r="AX432" s="10" t="s">
        <v>81</v>
      </c>
      <c r="AY432" s="241" t="s">
        <v>156</v>
      </c>
    </row>
    <row r="433" s="11" customFormat="1" ht="16.5" customHeight="1">
      <c r="B433" s="242"/>
      <c r="C433" s="243"/>
      <c r="D433" s="243"/>
      <c r="E433" s="244" t="s">
        <v>22</v>
      </c>
      <c r="F433" s="251" t="s">
        <v>267</v>
      </c>
      <c r="G433" s="243"/>
      <c r="H433" s="243"/>
      <c r="I433" s="243"/>
      <c r="J433" s="243"/>
      <c r="K433" s="244" t="s">
        <v>22</v>
      </c>
      <c r="L433" s="243"/>
      <c r="M433" s="243"/>
      <c r="N433" s="243"/>
      <c r="O433" s="243"/>
      <c r="P433" s="243"/>
      <c r="Q433" s="243"/>
      <c r="R433" s="247"/>
      <c r="T433" s="248"/>
      <c r="U433" s="243"/>
      <c r="V433" s="243"/>
      <c r="W433" s="243"/>
      <c r="X433" s="243"/>
      <c r="Y433" s="243"/>
      <c r="Z433" s="243"/>
      <c r="AA433" s="249"/>
      <c r="AT433" s="250" t="s">
        <v>164</v>
      </c>
      <c r="AU433" s="250" t="s">
        <v>107</v>
      </c>
      <c r="AV433" s="11" t="s">
        <v>39</v>
      </c>
      <c r="AW433" s="11" t="s">
        <v>38</v>
      </c>
      <c r="AX433" s="11" t="s">
        <v>81</v>
      </c>
      <c r="AY433" s="250" t="s">
        <v>156</v>
      </c>
    </row>
    <row r="434" s="10" customFormat="1" ht="16.5" customHeight="1">
      <c r="B434" s="232"/>
      <c r="C434" s="233"/>
      <c r="D434" s="233"/>
      <c r="E434" s="234" t="s">
        <v>22</v>
      </c>
      <c r="F434" s="252" t="s">
        <v>489</v>
      </c>
      <c r="G434" s="233"/>
      <c r="H434" s="233"/>
      <c r="I434" s="233"/>
      <c r="J434" s="233"/>
      <c r="K434" s="237">
        <v>3</v>
      </c>
      <c r="L434" s="233"/>
      <c r="M434" s="233"/>
      <c r="N434" s="233"/>
      <c r="O434" s="233"/>
      <c r="P434" s="233"/>
      <c r="Q434" s="233"/>
      <c r="R434" s="238"/>
      <c r="T434" s="239"/>
      <c r="U434" s="233"/>
      <c r="V434" s="233"/>
      <c r="W434" s="233"/>
      <c r="X434" s="233"/>
      <c r="Y434" s="233"/>
      <c r="Z434" s="233"/>
      <c r="AA434" s="240"/>
      <c r="AT434" s="241" t="s">
        <v>164</v>
      </c>
      <c r="AU434" s="241" t="s">
        <v>107</v>
      </c>
      <c r="AV434" s="10" t="s">
        <v>107</v>
      </c>
      <c r="AW434" s="10" t="s">
        <v>38</v>
      </c>
      <c r="AX434" s="10" t="s">
        <v>81</v>
      </c>
      <c r="AY434" s="241" t="s">
        <v>156</v>
      </c>
    </row>
    <row r="435" s="11" customFormat="1" ht="16.5" customHeight="1">
      <c r="B435" s="242"/>
      <c r="C435" s="243"/>
      <c r="D435" s="243"/>
      <c r="E435" s="244" t="s">
        <v>22</v>
      </c>
      <c r="F435" s="251" t="s">
        <v>384</v>
      </c>
      <c r="G435" s="243"/>
      <c r="H435" s="243"/>
      <c r="I435" s="243"/>
      <c r="J435" s="243"/>
      <c r="K435" s="244" t="s">
        <v>22</v>
      </c>
      <c r="L435" s="243"/>
      <c r="M435" s="243"/>
      <c r="N435" s="243"/>
      <c r="O435" s="243"/>
      <c r="P435" s="243"/>
      <c r="Q435" s="243"/>
      <c r="R435" s="247"/>
      <c r="T435" s="248"/>
      <c r="U435" s="243"/>
      <c r="V435" s="243"/>
      <c r="W435" s="243"/>
      <c r="X435" s="243"/>
      <c r="Y435" s="243"/>
      <c r="Z435" s="243"/>
      <c r="AA435" s="249"/>
      <c r="AT435" s="250" t="s">
        <v>164</v>
      </c>
      <c r="AU435" s="250" t="s">
        <v>107</v>
      </c>
      <c r="AV435" s="11" t="s">
        <v>39</v>
      </c>
      <c r="AW435" s="11" t="s">
        <v>38</v>
      </c>
      <c r="AX435" s="11" t="s">
        <v>81</v>
      </c>
      <c r="AY435" s="250" t="s">
        <v>156</v>
      </c>
    </row>
    <row r="436" s="10" customFormat="1" ht="16.5" customHeight="1">
      <c r="B436" s="232"/>
      <c r="C436" s="233"/>
      <c r="D436" s="233"/>
      <c r="E436" s="234" t="s">
        <v>22</v>
      </c>
      <c r="F436" s="252" t="s">
        <v>489</v>
      </c>
      <c r="G436" s="233"/>
      <c r="H436" s="233"/>
      <c r="I436" s="233"/>
      <c r="J436" s="233"/>
      <c r="K436" s="237">
        <v>3</v>
      </c>
      <c r="L436" s="233"/>
      <c r="M436" s="233"/>
      <c r="N436" s="233"/>
      <c r="O436" s="233"/>
      <c r="P436" s="233"/>
      <c r="Q436" s="233"/>
      <c r="R436" s="238"/>
      <c r="T436" s="239"/>
      <c r="U436" s="233"/>
      <c r="V436" s="233"/>
      <c r="W436" s="233"/>
      <c r="X436" s="233"/>
      <c r="Y436" s="233"/>
      <c r="Z436" s="233"/>
      <c r="AA436" s="240"/>
      <c r="AT436" s="241" t="s">
        <v>164</v>
      </c>
      <c r="AU436" s="241" t="s">
        <v>107</v>
      </c>
      <c r="AV436" s="10" t="s">
        <v>107</v>
      </c>
      <c r="AW436" s="10" t="s">
        <v>38</v>
      </c>
      <c r="AX436" s="10" t="s">
        <v>81</v>
      </c>
      <c r="AY436" s="241" t="s">
        <v>156</v>
      </c>
    </row>
    <row r="437" s="11" customFormat="1" ht="16.5" customHeight="1">
      <c r="B437" s="242"/>
      <c r="C437" s="243"/>
      <c r="D437" s="243"/>
      <c r="E437" s="244" t="s">
        <v>22</v>
      </c>
      <c r="F437" s="251" t="s">
        <v>378</v>
      </c>
      <c r="G437" s="243"/>
      <c r="H437" s="243"/>
      <c r="I437" s="243"/>
      <c r="J437" s="243"/>
      <c r="K437" s="244" t="s">
        <v>22</v>
      </c>
      <c r="L437" s="243"/>
      <c r="M437" s="243"/>
      <c r="N437" s="243"/>
      <c r="O437" s="243"/>
      <c r="P437" s="243"/>
      <c r="Q437" s="243"/>
      <c r="R437" s="247"/>
      <c r="T437" s="248"/>
      <c r="U437" s="243"/>
      <c r="V437" s="243"/>
      <c r="W437" s="243"/>
      <c r="X437" s="243"/>
      <c r="Y437" s="243"/>
      <c r="Z437" s="243"/>
      <c r="AA437" s="249"/>
      <c r="AT437" s="250" t="s">
        <v>164</v>
      </c>
      <c r="AU437" s="250" t="s">
        <v>107</v>
      </c>
      <c r="AV437" s="11" t="s">
        <v>39</v>
      </c>
      <c r="AW437" s="11" t="s">
        <v>38</v>
      </c>
      <c r="AX437" s="11" t="s">
        <v>81</v>
      </c>
      <c r="AY437" s="250" t="s">
        <v>156</v>
      </c>
    </row>
    <row r="438" s="10" customFormat="1" ht="16.5" customHeight="1">
      <c r="B438" s="232"/>
      <c r="C438" s="233"/>
      <c r="D438" s="233"/>
      <c r="E438" s="234" t="s">
        <v>22</v>
      </c>
      <c r="F438" s="252" t="s">
        <v>490</v>
      </c>
      <c r="G438" s="233"/>
      <c r="H438" s="233"/>
      <c r="I438" s="233"/>
      <c r="J438" s="233"/>
      <c r="K438" s="237">
        <v>2.25</v>
      </c>
      <c r="L438" s="233"/>
      <c r="M438" s="233"/>
      <c r="N438" s="233"/>
      <c r="O438" s="233"/>
      <c r="P438" s="233"/>
      <c r="Q438" s="233"/>
      <c r="R438" s="238"/>
      <c r="T438" s="239"/>
      <c r="U438" s="233"/>
      <c r="V438" s="233"/>
      <c r="W438" s="233"/>
      <c r="X438" s="233"/>
      <c r="Y438" s="233"/>
      <c r="Z438" s="233"/>
      <c r="AA438" s="240"/>
      <c r="AT438" s="241" t="s">
        <v>164</v>
      </c>
      <c r="AU438" s="241" t="s">
        <v>107</v>
      </c>
      <c r="AV438" s="10" t="s">
        <v>107</v>
      </c>
      <c r="AW438" s="10" t="s">
        <v>38</v>
      </c>
      <c r="AX438" s="10" t="s">
        <v>81</v>
      </c>
      <c r="AY438" s="241" t="s">
        <v>156</v>
      </c>
    </row>
    <row r="439" s="11" customFormat="1" ht="16.5" customHeight="1">
      <c r="B439" s="242"/>
      <c r="C439" s="243"/>
      <c r="D439" s="243"/>
      <c r="E439" s="244" t="s">
        <v>22</v>
      </c>
      <c r="F439" s="251" t="s">
        <v>326</v>
      </c>
      <c r="G439" s="243"/>
      <c r="H439" s="243"/>
      <c r="I439" s="243"/>
      <c r="J439" s="243"/>
      <c r="K439" s="244" t="s">
        <v>22</v>
      </c>
      <c r="L439" s="243"/>
      <c r="M439" s="243"/>
      <c r="N439" s="243"/>
      <c r="O439" s="243"/>
      <c r="P439" s="243"/>
      <c r="Q439" s="243"/>
      <c r="R439" s="247"/>
      <c r="T439" s="248"/>
      <c r="U439" s="243"/>
      <c r="V439" s="243"/>
      <c r="W439" s="243"/>
      <c r="X439" s="243"/>
      <c r="Y439" s="243"/>
      <c r="Z439" s="243"/>
      <c r="AA439" s="249"/>
      <c r="AT439" s="250" t="s">
        <v>164</v>
      </c>
      <c r="AU439" s="250" t="s">
        <v>107</v>
      </c>
      <c r="AV439" s="11" t="s">
        <v>39</v>
      </c>
      <c r="AW439" s="11" t="s">
        <v>38</v>
      </c>
      <c r="AX439" s="11" t="s">
        <v>81</v>
      </c>
      <c r="AY439" s="250" t="s">
        <v>156</v>
      </c>
    </row>
    <row r="440" s="10" customFormat="1" ht="16.5" customHeight="1">
      <c r="B440" s="232"/>
      <c r="C440" s="233"/>
      <c r="D440" s="233"/>
      <c r="E440" s="234" t="s">
        <v>22</v>
      </c>
      <c r="F440" s="252" t="s">
        <v>491</v>
      </c>
      <c r="G440" s="233"/>
      <c r="H440" s="233"/>
      <c r="I440" s="233"/>
      <c r="J440" s="233"/>
      <c r="K440" s="237">
        <v>1.5</v>
      </c>
      <c r="L440" s="233"/>
      <c r="M440" s="233"/>
      <c r="N440" s="233"/>
      <c r="O440" s="233"/>
      <c r="P440" s="233"/>
      <c r="Q440" s="233"/>
      <c r="R440" s="238"/>
      <c r="T440" s="239"/>
      <c r="U440" s="233"/>
      <c r="V440" s="233"/>
      <c r="W440" s="233"/>
      <c r="X440" s="233"/>
      <c r="Y440" s="233"/>
      <c r="Z440" s="233"/>
      <c r="AA440" s="240"/>
      <c r="AT440" s="241" t="s">
        <v>164</v>
      </c>
      <c r="AU440" s="241" t="s">
        <v>107</v>
      </c>
      <c r="AV440" s="10" t="s">
        <v>107</v>
      </c>
      <c r="AW440" s="10" t="s">
        <v>38</v>
      </c>
      <c r="AX440" s="10" t="s">
        <v>81</v>
      </c>
      <c r="AY440" s="241" t="s">
        <v>156</v>
      </c>
    </row>
    <row r="441" s="11" customFormat="1" ht="16.5" customHeight="1">
      <c r="B441" s="242"/>
      <c r="C441" s="243"/>
      <c r="D441" s="243"/>
      <c r="E441" s="244" t="s">
        <v>22</v>
      </c>
      <c r="F441" s="251" t="s">
        <v>370</v>
      </c>
      <c r="G441" s="243"/>
      <c r="H441" s="243"/>
      <c r="I441" s="243"/>
      <c r="J441" s="243"/>
      <c r="K441" s="244" t="s">
        <v>22</v>
      </c>
      <c r="L441" s="243"/>
      <c r="M441" s="243"/>
      <c r="N441" s="243"/>
      <c r="O441" s="243"/>
      <c r="P441" s="243"/>
      <c r="Q441" s="243"/>
      <c r="R441" s="247"/>
      <c r="T441" s="248"/>
      <c r="U441" s="243"/>
      <c r="V441" s="243"/>
      <c r="W441" s="243"/>
      <c r="X441" s="243"/>
      <c r="Y441" s="243"/>
      <c r="Z441" s="243"/>
      <c r="AA441" s="249"/>
      <c r="AT441" s="250" t="s">
        <v>164</v>
      </c>
      <c r="AU441" s="250" t="s">
        <v>107</v>
      </c>
      <c r="AV441" s="11" t="s">
        <v>39</v>
      </c>
      <c r="AW441" s="11" t="s">
        <v>38</v>
      </c>
      <c r="AX441" s="11" t="s">
        <v>81</v>
      </c>
      <c r="AY441" s="250" t="s">
        <v>156</v>
      </c>
    </row>
    <row r="442" s="10" customFormat="1" ht="16.5" customHeight="1">
      <c r="B442" s="232"/>
      <c r="C442" s="233"/>
      <c r="D442" s="233"/>
      <c r="E442" s="234" t="s">
        <v>22</v>
      </c>
      <c r="F442" s="252" t="s">
        <v>492</v>
      </c>
      <c r="G442" s="233"/>
      <c r="H442" s="233"/>
      <c r="I442" s="233"/>
      <c r="J442" s="233"/>
      <c r="K442" s="237">
        <v>0.65000000000000002</v>
      </c>
      <c r="L442" s="233"/>
      <c r="M442" s="233"/>
      <c r="N442" s="233"/>
      <c r="O442" s="233"/>
      <c r="P442" s="233"/>
      <c r="Q442" s="233"/>
      <c r="R442" s="238"/>
      <c r="T442" s="239"/>
      <c r="U442" s="233"/>
      <c r="V442" s="233"/>
      <c r="W442" s="233"/>
      <c r="X442" s="233"/>
      <c r="Y442" s="233"/>
      <c r="Z442" s="233"/>
      <c r="AA442" s="240"/>
      <c r="AT442" s="241" t="s">
        <v>164</v>
      </c>
      <c r="AU442" s="241" t="s">
        <v>107</v>
      </c>
      <c r="AV442" s="10" t="s">
        <v>107</v>
      </c>
      <c r="AW442" s="10" t="s">
        <v>38</v>
      </c>
      <c r="AX442" s="10" t="s">
        <v>81</v>
      </c>
      <c r="AY442" s="241" t="s">
        <v>156</v>
      </c>
    </row>
    <row r="443" s="11" customFormat="1" ht="16.5" customHeight="1">
      <c r="B443" s="242"/>
      <c r="C443" s="243"/>
      <c r="D443" s="243"/>
      <c r="E443" s="244" t="s">
        <v>22</v>
      </c>
      <c r="F443" s="251" t="s">
        <v>293</v>
      </c>
      <c r="G443" s="243"/>
      <c r="H443" s="243"/>
      <c r="I443" s="243"/>
      <c r="J443" s="243"/>
      <c r="K443" s="244" t="s">
        <v>22</v>
      </c>
      <c r="L443" s="243"/>
      <c r="M443" s="243"/>
      <c r="N443" s="243"/>
      <c r="O443" s="243"/>
      <c r="P443" s="243"/>
      <c r="Q443" s="243"/>
      <c r="R443" s="247"/>
      <c r="T443" s="248"/>
      <c r="U443" s="243"/>
      <c r="V443" s="243"/>
      <c r="W443" s="243"/>
      <c r="X443" s="243"/>
      <c r="Y443" s="243"/>
      <c r="Z443" s="243"/>
      <c r="AA443" s="249"/>
      <c r="AT443" s="250" t="s">
        <v>164</v>
      </c>
      <c r="AU443" s="250" t="s">
        <v>107</v>
      </c>
      <c r="AV443" s="11" t="s">
        <v>39</v>
      </c>
      <c r="AW443" s="11" t="s">
        <v>38</v>
      </c>
      <c r="AX443" s="11" t="s">
        <v>81</v>
      </c>
      <c r="AY443" s="250" t="s">
        <v>156</v>
      </c>
    </row>
    <row r="444" s="10" customFormat="1" ht="16.5" customHeight="1">
      <c r="B444" s="232"/>
      <c r="C444" s="233"/>
      <c r="D444" s="233"/>
      <c r="E444" s="234" t="s">
        <v>22</v>
      </c>
      <c r="F444" s="252" t="s">
        <v>493</v>
      </c>
      <c r="G444" s="233"/>
      <c r="H444" s="233"/>
      <c r="I444" s="233"/>
      <c r="J444" s="233"/>
      <c r="K444" s="237">
        <v>43.049999999999997</v>
      </c>
      <c r="L444" s="233"/>
      <c r="M444" s="233"/>
      <c r="N444" s="233"/>
      <c r="O444" s="233"/>
      <c r="P444" s="233"/>
      <c r="Q444" s="233"/>
      <c r="R444" s="238"/>
      <c r="T444" s="239"/>
      <c r="U444" s="233"/>
      <c r="V444" s="233"/>
      <c r="W444" s="233"/>
      <c r="X444" s="233"/>
      <c r="Y444" s="233"/>
      <c r="Z444" s="233"/>
      <c r="AA444" s="240"/>
      <c r="AT444" s="241" t="s">
        <v>164</v>
      </c>
      <c r="AU444" s="241" t="s">
        <v>107</v>
      </c>
      <c r="AV444" s="10" t="s">
        <v>107</v>
      </c>
      <c r="AW444" s="10" t="s">
        <v>38</v>
      </c>
      <c r="AX444" s="10" t="s">
        <v>81</v>
      </c>
      <c r="AY444" s="241" t="s">
        <v>156</v>
      </c>
    </row>
    <row r="445" s="11" customFormat="1" ht="16.5" customHeight="1">
      <c r="B445" s="242"/>
      <c r="C445" s="243"/>
      <c r="D445" s="243"/>
      <c r="E445" s="244" t="s">
        <v>22</v>
      </c>
      <c r="F445" s="251" t="s">
        <v>269</v>
      </c>
      <c r="G445" s="243"/>
      <c r="H445" s="243"/>
      <c r="I445" s="243"/>
      <c r="J445" s="243"/>
      <c r="K445" s="244" t="s">
        <v>22</v>
      </c>
      <c r="L445" s="243"/>
      <c r="M445" s="243"/>
      <c r="N445" s="243"/>
      <c r="O445" s="243"/>
      <c r="P445" s="243"/>
      <c r="Q445" s="243"/>
      <c r="R445" s="247"/>
      <c r="T445" s="248"/>
      <c r="U445" s="243"/>
      <c r="V445" s="243"/>
      <c r="W445" s="243"/>
      <c r="X445" s="243"/>
      <c r="Y445" s="243"/>
      <c r="Z445" s="243"/>
      <c r="AA445" s="249"/>
      <c r="AT445" s="250" t="s">
        <v>164</v>
      </c>
      <c r="AU445" s="250" t="s">
        <v>107</v>
      </c>
      <c r="AV445" s="11" t="s">
        <v>39</v>
      </c>
      <c r="AW445" s="11" t="s">
        <v>38</v>
      </c>
      <c r="AX445" s="11" t="s">
        <v>81</v>
      </c>
      <c r="AY445" s="250" t="s">
        <v>156</v>
      </c>
    </row>
    <row r="446" s="10" customFormat="1" ht="16.5" customHeight="1">
      <c r="B446" s="232"/>
      <c r="C446" s="233"/>
      <c r="D446" s="233"/>
      <c r="E446" s="234" t="s">
        <v>22</v>
      </c>
      <c r="F446" s="252" t="s">
        <v>494</v>
      </c>
      <c r="G446" s="233"/>
      <c r="H446" s="233"/>
      <c r="I446" s="233"/>
      <c r="J446" s="233"/>
      <c r="K446" s="237">
        <v>5</v>
      </c>
      <c r="L446" s="233"/>
      <c r="M446" s="233"/>
      <c r="N446" s="233"/>
      <c r="O446" s="233"/>
      <c r="P446" s="233"/>
      <c r="Q446" s="233"/>
      <c r="R446" s="238"/>
      <c r="T446" s="239"/>
      <c r="U446" s="233"/>
      <c r="V446" s="233"/>
      <c r="W446" s="233"/>
      <c r="X446" s="233"/>
      <c r="Y446" s="233"/>
      <c r="Z446" s="233"/>
      <c r="AA446" s="240"/>
      <c r="AT446" s="241" t="s">
        <v>164</v>
      </c>
      <c r="AU446" s="241" t="s">
        <v>107</v>
      </c>
      <c r="AV446" s="10" t="s">
        <v>107</v>
      </c>
      <c r="AW446" s="10" t="s">
        <v>38</v>
      </c>
      <c r="AX446" s="10" t="s">
        <v>81</v>
      </c>
      <c r="AY446" s="241" t="s">
        <v>156</v>
      </c>
    </row>
    <row r="447" s="11" customFormat="1" ht="16.5" customHeight="1">
      <c r="B447" s="242"/>
      <c r="C447" s="243"/>
      <c r="D447" s="243"/>
      <c r="E447" s="244" t="s">
        <v>22</v>
      </c>
      <c r="F447" s="251" t="s">
        <v>271</v>
      </c>
      <c r="G447" s="243"/>
      <c r="H447" s="243"/>
      <c r="I447" s="243"/>
      <c r="J447" s="243"/>
      <c r="K447" s="244" t="s">
        <v>22</v>
      </c>
      <c r="L447" s="243"/>
      <c r="M447" s="243"/>
      <c r="N447" s="243"/>
      <c r="O447" s="243"/>
      <c r="P447" s="243"/>
      <c r="Q447" s="243"/>
      <c r="R447" s="247"/>
      <c r="T447" s="248"/>
      <c r="U447" s="243"/>
      <c r="V447" s="243"/>
      <c r="W447" s="243"/>
      <c r="X447" s="243"/>
      <c r="Y447" s="243"/>
      <c r="Z447" s="243"/>
      <c r="AA447" s="249"/>
      <c r="AT447" s="250" t="s">
        <v>164</v>
      </c>
      <c r="AU447" s="250" t="s">
        <v>107</v>
      </c>
      <c r="AV447" s="11" t="s">
        <v>39</v>
      </c>
      <c r="AW447" s="11" t="s">
        <v>38</v>
      </c>
      <c r="AX447" s="11" t="s">
        <v>81</v>
      </c>
      <c r="AY447" s="250" t="s">
        <v>156</v>
      </c>
    </row>
    <row r="448" s="10" customFormat="1" ht="16.5" customHeight="1">
      <c r="B448" s="232"/>
      <c r="C448" s="233"/>
      <c r="D448" s="233"/>
      <c r="E448" s="234" t="s">
        <v>22</v>
      </c>
      <c r="F448" s="252" t="s">
        <v>495</v>
      </c>
      <c r="G448" s="233"/>
      <c r="H448" s="233"/>
      <c r="I448" s="233"/>
      <c r="J448" s="233"/>
      <c r="K448" s="237">
        <v>2.3999999999999999</v>
      </c>
      <c r="L448" s="233"/>
      <c r="M448" s="233"/>
      <c r="N448" s="233"/>
      <c r="O448" s="233"/>
      <c r="P448" s="233"/>
      <c r="Q448" s="233"/>
      <c r="R448" s="238"/>
      <c r="T448" s="239"/>
      <c r="U448" s="233"/>
      <c r="V448" s="233"/>
      <c r="W448" s="233"/>
      <c r="X448" s="233"/>
      <c r="Y448" s="233"/>
      <c r="Z448" s="233"/>
      <c r="AA448" s="240"/>
      <c r="AT448" s="241" t="s">
        <v>164</v>
      </c>
      <c r="AU448" s="241" t="s">
        <v>107</v>
      </c>
      <c r="AV448" s="10" t="s">
        <v>107</v>
      </c>
      <c r="AW448" s="10" t="s">
        <v>38</v>
      </c>
      <c r="AX448" s="10" t="s">
        <v>81</v>
      </c>
      <c r="AY448" s="241" t="s">
        <v>156</v>
      </c>
    </row>
    <row r="449" s="11" customFormat="1" ht="16.5" customHeight="1">
      <c r="B449" s="242"/>
      <c r="C449" s="243"/>
      <c r="D449" s="243"/>
      <c r="E449" s="244" t="s">
        <v>22</v>
      </c>
      <c r="F449" s="251" t="s">
        <v>273</v>
      </c>
      <c r="G449" s="243"/>
      <c r="H449" s="243"/>
      <c r="I449" s="243"/>
      <c r="J449" s="243"/>
      <c r="K449" s="244" t="s">
        <v>22</v>
      </c>
      <c r="L449" s="243"/>
      <c r="M449" s="243"/>
      <c r="N449" s="243"/>
      <c r="O449" s="243"/>
      <c r="P449" s="243"/>
      <c r="Q449" s="243"/>
      <c r="R449" s="247"/>
      <c r="T449" s="248"/>
      <c r="U449" s="243"/>
      <c r="V449" s="243"/>
      <c r="W449" s="243"/>
      <c r="X449" s="243"/>
      <c r="Y449" s="243"/>
      <c r="Z449" s="243"/>
      <c r="AA449" s="249"/>
      <c r="AT449" s="250" t="s">
        <v>164</v>
      </c>
      <c r="AU449" s="250" t="s">
        <v>107</v>
      </c>
      <c r="AV449" s="11" t="s">
        <v>39</v>
      </c>
      <c r="AW449" s="11" t="s">
        <v>38</v>
      </c>
      <c r="AX449" s="11" t="s">
        <v>81</v>
      </c>
      <c r="AY449" s="250" t="s">
        <v>156</v>
      </c>
    </row>
    <row r="450" s="10" customFormat="1" ht="16.5" customHeight="1">
      <c r="B450" s="232"/>
      <c r="C450" s="233"/>
      <c r="D450" s="233"/>
      <c r="E450" s="234" t="s">
        <v>22</v>
      </c>
      <c r="F450" s="252" t="s">
        <v>496</v>
      </c>
      <c r="G450" s="233"/>
      <c r="H450" s="233"/>
      <c r="I450" s="233"/>
      <c r="J450" s="233"/>
      <c r="K450" s="237">
        <v>2.2999999999999998</v>
      </c>
      <c r="L450" s="233"/>
      <c r="M450" s="233"/>
      <c r="N450" s="233"/>
      <c r="O450" s="233"/>
      <c r="P450" s="233"/>
      <c r="Q450" s="233"/>
      <c r="R450" s="238"/>
      <c r="T450" s="239"/>
      <c r="U450" s="233"/>
      <c r="V450" s="233"/>
      <c r="W450" s="233"/>
      <c r="X450" s="233"/>
      <c r="Y450" s="233"/>
      <c r="Z450" s="233"/>
      <c r="AA450" s="240"/>
      <c r="AT450" s="241" t="s">
        <v>164</v>
      </c>
      <c r="AU450" s="241" t="s">
        <v>107</v>
      </c>
      <c r="AV450" s="10" t="s">
        <v>107</v>
      </c>
      <c r="AW450" s="10" t="s">
        <v>38</v>
      </c>
      <c r="AX450" s="10" t="s">
        <v>81</v>
      </c>
      <c r="AY450" s="241" t="s">
        <v>156</v>
      </c>
    </row>
    <row r="451" s="11" customFormat="1" ht="16.5" customHeight="1">
      <c r="B451" s="242"/>
      <c r="C451" s="243"/>
      <c r="D451" s="243"/>
      <c r="E451" s="244" t="s">
        <v>22</v>
      </c>
      <c r="F451" s="251" t="s">
        <v>296</v>
      </c>
      <c r="G451" s="243"/>
      <c r="H451" s="243"/>
      <c r="I451" s="243"/>
      <c r="J451" s="243"/>
      <c r="K451" s="244" t="s">
        <v>22</v>
      </c>
      <c r="L451" s="243"/>
      <c r="M451" s="243"/>
      <c r="N451" s="243"/>
      <c r="O451" s="243"/>
      <c r="P451" s="243"/>
      <c r="Q451" s="243"/>
      <c r="R451" s="247"/>
      <c r="T451" s="248"/>
      <c r="U451" s="243"/>
      <c r="V451" s="243"/>
      <c r="W451" s="243"/>
      <c r="X451" s="243"/>
      <c r="Y451" s="243"/>
      <c r="Z451" s="243"/>
      <c r="AA451" s="249"/>
      <c r="AT451" s="250" t="s">
        <v>164</v>
      </c>
      <c r="AU451" s="250" t="s">
        <v>107</v>
      </c>
      <c r="AV451" s="11" t="s">
        <v>39</v>
      </c>
      <c r="AW451" s="11" t="s">
        <v>38</v>
      </c>
      <c r="AX451" s="11" t="s">
        <v>81</v>
      </c>
      <c r="AY451" s="250" t="s">
        <v>156</v>
      </c>
    </row>
    <row r="452" s="10" customFormat="1" ht="16.5" customHeight="1">
      <c r="B452" s="232"/>
      <c r="C452" s="233"/>
      <c r="D452" s="233"/>
      <c r="E452" s="234" t="s">
        <v>22</v>
      </c>
      <c r="F452" s="252" t="s">
        <v>497</v>
      </c>
      <c r="G452" s="233"/>
      <c r="H452" s="233"/>
      <c r="I452" s="233"/>
      <c r="J452" s="233"/>
      <c r="K452" s="237">
        <v>2.3999999999999999</v>
      </c>
      <c r="L452" s="233"/>
      <c r="M452" s="233"/>
      <c r="N452" s="233"/>
      <c r="O452" s="233"/>
      <c r="P452" s="233"/>
      <c r="Q452" s="233"/>
      <c r="R452" s="238"/>
      <c r="T452" s="239"/>
      <c r="U452" s="233"/>
      <c r="V452" s="233"/>
      <c r="W452" s="233"/>
      <c r="X452" s="233"/>
      <c r="Y452" s="233"/>
      <c r="Z452" s="233"/>
      <c r="AA452" s="240"/>
      <c r="AT452" s="241" t="s">
        <v>164</v>
      </c>
      <c r="AU452" s="241" t="s">
        <v>107</v>
      </c>
      <c r="AV452" s="10" t="s">
        <v>107</v>
      </c>
      <c r="AW452" s="10" t="s">
        <v>38</v>
      </c>
      <c r="AX452" s="10" t="s">
        <v>81</v>
      </c>
      <c r="AY452" s="241" t="s">
        <v>156</v>
      </c>
    </row>
    <row r="453" s="11" customFormat="1" ht="16.5" customHeight="1">
      <c r="B453" s="242"/>
      <c r="C453" s="243"/>
      <c r="D453" s="243"/>
      <c r="E453" s="244" t="s">
        <v>22</v>
      </c>
      <c r="F453" s="251" t="s">
        <v>275</v>
      </c>
      <c r="G453" s="243"/>
      <c r="H453" s="243"/>
      <c r="I453" s="243"/>
      <c r="J453" s="243"/>
      <c r="K453" s="244" t="s">
        <v>22</v>
      </c>
      <c r="L453" s="243"/>
      <c r="M453" s="243"/>
      <c r="N453" s="243"/>
      <c r="O453" s="243"/>
      <c r="P453" s="243"/>
      <c r="Q453" s="243"/>
      <c r="R453" s="247"/>
      <c r="T453" s="248"/>
      <c r="U453" s="243"/>
      <c r="V453" s="243"/>
      <c r="W453" s="243"/>
      <c r="X453" s="243"/>
      <c r="Y453" s="243"/>
      <c r="Z453" s="243"/>
      <c r="AA453" s="249"/>
      <c r="AT453" s="250" t="s">
        <v>164</v>
      </c>
      <c r="AU453" s="250" t="s">
        <v>107</v>
      </c>
      <c r="AV453" s="11" t="s">
        <v>39</v>
      </c>
      <c r="AW453" s="11" t="s">
        <v>38</v>
      </c>
      <c r="AX453" s="11" t="s">
        <v>81</v>
      </c>
      <c r="AY453" s="250" t="s">
        <v>156</v>
      </c>
    </row>
    <row r="454" s="10" customFormat="1" ht="16.5" customHeight="1">
      <c r="B454" s="232"/>
      <c r="C454" s="233"/>
      <c r="D454" s="233"/>
      <c r="E454" s="234" t="s">
        <v>22</v>
      </c>
      <c r="F454" s="252" t="s">
        <v>498</v>
      </c>
      <c r="G454" s="233"/>
      <c r="H454" s="233"/>
      <c r="I454" s="233"/>
      <c r="J454" s="233"/>
      <c r="K454" s="237">
        <v>11.699999999999999</v>
      </c>
      <c r="L454" s="233"/>
      <c r="M454" s="233"/>
      <c r="N454" s="233"/>
      <c r="O454" s="233"/>
      <c r="P454" s="233"/>
      <c r="Q454" s="233"/>
      <c r="R454" s="238"/>
      <c r="T454" s="239"/>
      <c r="U454" s="233"/>
      <c r="V454" s="233"/>
      <c r="W454" s="233"/>
      <c r="X454" s="233"/>
      <c r="Y454" s="233"/>
      <c r="Z454" s="233"/>
      <c r="AA454" s="240"/>
      <c r="AT454" s="241" t="s">
        <v>164</v>
      </c>
      <c r="AU454" s="241" t="s">
        <v>107</v>
      </c>
      <c r="AV454" s="10" t="s">
        <v>107</v>
      </c>
      <c r="AW454" s="10" t="s">
        <v>38</v>
      </c>
      <c r="AX454" s="10" t="s">
        <v>81</v>
      </c>
      <c r="AY454" s="241" t="s">
        <v>156</v>
      </c>
    </row>
    <row r="455" s="11" customFormat="1" ht="16.5" customHeight="1">
      <c r="B455" s="242"/>
      <c r="C455" s="243"/>
      <c r="D455" s="243"/>
      <c r="E455" s="244" t="s">
        <v>22</v>
      </c>
      <c r="F455" s="251" t="s">
        <v>277</v>
      </c>
      <c r="G455" s="243"/>
      <c r="H455" s="243"/>
      <c r="I455" s="243"/>
      <c r="J455" s="243"/>
      <c r="K455" s="244" t="s">
        <v>22</v>
      </c>
      <c r="L455" s="243"/>
      <c r="M455" s="243"/>
      <c r="N455" s="243"/>
      <c r="O455" s="243"/>
      <c r="P455" s="243"/>
      <c r="Q455" s="243"/>
      <c r="R455" s="247"/>
      <c r="T455" s="248"/>
      <c r="U455" s="243"/>
      <c r="V455" s="243"/>
      <c r="W455" s="243"/>
      <c r="X455" s="243"/>
      <c r="Y455" s="243"/>
      <c r="Z455" s="243"/>
      <c r="AA455" s="249"/>
      <c r="AT455" s="250" t="s">
        <v>164</v>
      </c>
      <c r="AU455" s="250" t="s">
        <v>107</v>
      </c>
      <c r="AV455" s="11" t="s">
        <v>39</v>
      </c>
      <c r="AW455" s="11" t="s">
        <v>38</v>
      </c>
      <c r="AX455" s="11" t="s">
        <v>81</v>
      </c>
      <c r="AY455" s="250" t="s">
        <v>156</v>
      </c>
    </row>
    <row r="456" s="10" customFormat="1" ht="16.5" customHeight="1">
      <c r="B456" s="232"/>
      <c r="C456" s="233"/>
      <c r="D456" s="233"/>
      <c r="E456" s="234" t="s">
        <v>22</v>
      </c>
      <c r="F456" s="252" t="s">
        <v>499</v>
      </c>
      <c r="G456" s="233"/>
      <c r="H456" s="233"/>
      <c r="I456" s="233"/>
      <c r="J456" s="233"/>
      <c r="K456" s="237">
        <v>2.5</v>
      </c>
      <c r="L456" s="233"/>
      <c r="M456" s="233"/>
      <c r="N456" s="233"/>
      <c r="O456" s="233"/>
      <c r="P456" s="233"/>
      <c r="Q456" s="233"/>
      <c r="R456" s="238"/>
      <c r="T456" s="239"/>
      <c r="U456" s="233"/>
      <c r="V456" s="233"/>
      <c r="W456" s="233"/>
      <c r="X456" s="233"/>
      <c r="Y456" s="233"/>
      <c r="Z456" s="233"/>
      <c r="AA456" s="240"/>
      <c r="AT456" s="241" t="s">
        <v>164</v>
      </c>
      <c r="AU456" s="241" t="s">
        <v>107</v>
      </c>
      <c r="AV456" s="10" t="s">
        <v>107</v>
      </c>
      <c r="AW456" s="10" t="s">
        <v>38</v>
      </c>
      <c r="AX456" s="10" t="s">
        <v>81</v>
      </c>
      <c r="AY456" s="241" t="s">
        <v>156</v>
      </c>
    </row>
    <row r="457" s="11" customFormat="1" ht="16.5" customHeight="1">
      <c r="B457" s="242"/>
      <c r="C457" s="243"/>
      <c r="D457" s="243"/>
      <c r="E457" s="244" t="s">
        <v>22</v>
      </c>
      <c r="F457" s="251" t="s">
        <v>242</v>
      </c>
      <c r="G457" s="243"/>
      <c r="H457" s="243"/>
      <c r="I457" s="243"/>
      <c r="J457" s="243"/>
      <c r="K457" s="244" t="s">
        <v>22</v>
      </c>
      <c r="L457" s="243"/>
      <c r="M457" s="243"/>
      <c r="N457" s="243"/>
      <c r="O457" s="243"/>
      <c r="P457" s="243"/>
      <c r="Q457" s="243"/>
      <c r="R457" s="247"/>
      <c r="T457" s="248"/>
      <c r="U457" s="243"/>
      <c r="V457" s="243"/>
      <c r="W457" s="243"/>
      <c r="X457" s="243"/>
      <c r="Y457" s="243"/>
      <c r="Z457" s="243"/>
      <c r="AA457" s="249"/>
      <c r="AT457" s="250" t="s">
        <v>164</v>
      </c>
      <c r="AU457" s="250" t="s">
        <v>107</v>
      </c>
      <c r="AV457" s="11" t="s">
        <v>39</v>
      </c>
      <c r="AW457" s="11" t="s">
        <v>38</v>
      </c>
      <c r="AX457" s="11" t="s">
        <v>81</v>
      </c>
      <c r="AY457" s="250" t="s">
        <v>156</v>
      </c>
    </row>
    <row r="458" s="10" customFormat="1" ht="16.5" customHeight="1">
      <c r="B458" s="232"/>
      <c r="C458" s="233"/>
      <c r="D458" s="233"/>
      <c r="E458" s="234" t="s">
        <v>22</v>
      </c>
      <c r="F458" s="252" t="s">
        <v>500</v>
      </c>
      <c r="G458" s="233"/>
      <c r="H458" s="233"/>
      <c r="I458" s="233"/>
      <c r="J458" s="233"/>
      <c r="K458" s="237">
        <v>1.5900000000000001</v>
      </c>
      <c r="L458" s="233"/>
      <c r="M458" s="233"/>
      <c r="N458" s="233"/>
      <c r="O458" s="233"/>
      <c r="P458" s="233"/>
      <c r="Q458" s="233"/>
      <c r="R458" s="238"/>
      <c r="T458" s="239"/>
      <c r="U458" s="233"/>
      <c r="V458" s="233"/>
      <c r="W458" s="233"/>
      <c r="X458" s="233"/>
      <c r="Y458" s="233"/>
      <c r="Z458" s="233"/>
      <c r="AA458" s="240"/>
      <c r="AT458" s="241" t="s">
        <v>164</v>
      </c>
      <c r="AU458" s="241" t="s">
        <v>107</v>
      </c>
      <c r="AV458" s="10" t="s">
        <v>107</v>
      </c>
      <c r="AW458" s="10" t="s">
        <v>38</v>
      </c>
      <c r="AX458" s="10" t="s">
        <v>81</v>
      </c>
      <c r="AY458" s="241" t="s">
        <v>156</v>
      </c>
    </row>
    <row r="459" s="11" customFormat="1" ht="16.5" customHeight="1">
      <c r="B459" s="242"/>
      <c r="C459" s="243"/>
      <c r="D459" s="243"/>
      <c r="E459" s="244" t="s">
        <v>22</v>
      </c>
      <c r="F459" s="251" t="s">
        <v>254</v>
      </c>
      <c r="G459" s="243"/>
      <c r="H459" s="243"/>
      <c r="I459" s="243"/>
      <c r="J459" s="243"/>
      <c r="K459" s="244" t="s">
        <v>22</v>
      </c>
      <c r="L459" s="243"/>
      <c r="M459" s="243"/>
      <c r="N459" s="243"/>
      <c r="O459" s="243"/>
      <c r="P459" s="243"/>
      <c r="Q459" s="243"/>
      <c r="R459" s="247"/>
      <c r="T459" s="248"/>
      <c r="U459" s="243"/>
      <c r="V459" s="243"/>
      <c r="W459" s="243"/>
      <c r="X459" s="243"/>
      <c r="Y459" s="243"/>
      <c r="Z459" s="243"/>
      <c r="AA459" s="249"/>
      <c r="AT459" s="250" t="s">
        <v>164</v>
      </c>
      <c r="AU459" s="250" t="s">
        <v>107</v>
      </c>
      <c r="AV459" s="11" t="s">
        <v>39</v>
      </c>
      <c r="AW459" s="11" t="s">
        <v>38</v>
      </c>
      <c r="AX459" s="11" t="s">
        <v>81</v>
      </c>
      <c r="AY459" s="250" t="s">
        <v>156</v>
      </c>
    </row>
    <row r="460" s="10" customFormat="1" ht="16.5" customHeight="1">
      <c r="B460" s="232"/>
      <c r="C460" s="233"/>
      <c r="D460" s="233"/>
      <c r="E460" s="234" t="s">
        <v>22</v>
      </c>
      <c r="F460" s="252" t="s">
        <v>501</v>
      </c>
      <c r="G460" s="233"/>
      <c r="H460" s="233"/>
      <c r="I460" s="233"/>
      <c r="J460" s="233"/>
      <c r="K460" s="237">
        <v>0.94999999999999996</v>
      </c>
      <c r="L460" s="233"/>
      <c r="M460" s="233"/>
      <c r="N460" s="233"/>
      <c r="O460" s="233"/>
      <c r="P460" s="233"/>
      <c r="Q460" s="233"/>
      <c r="R460" s="238"/>
      <c r="T460" s="239"/>
      <c r="U460" s="233"/>
      <c r="V460" s="233"/>
      <c r="W460" s="233"/>
      <c r="X460" s="233"/>
      <c r="Y460" s="233"/>
      <c r="Z460" s="233"/>
      <c r="AA460" s="240"/>
      <c r="AT460" s="241" t="s">
        <v>164</v>
      </c>
      <c r="AU460" s="241" t="s">
        <v>107</v>
      </c>
      <c r="AV460" s="10" t="s">
        <v>107</v>
      </c>
      <c r="AW460" s="10" t="s">
        <v>38</v>
      </c>
      <c r="AX460" s="10" t="s">
        <v>81</v>
      </c>
      <c r="AY460" s="241" t="s">
        <v>156</v>
      </c>
    </row>
    <row r="461" s="11" customFormat="1" ht="16.5" customHeight="1">
      <c r="B461" s="242"/>
      <c r="C461" s="243"/>
      <c r="D461" s="243"/>
      <c r="E461" s="244" t="s">
        <v>22</v>
      </c>
      <c r="F461" s="251" t="s">
        <v>279</v>
      </c>
      <c r="G461" s="243"/>
      <c r="H461" s="243"/>
      <c r="I461" s="243"/>
      <c r="J461" s="243"/>
      <c r="K461" s="244" t="s">
        <v>22</v>
      </c>
      <c r="L461" s="243"/>
      <c r="M461" s="243"/>
      <c r="N461" s="243"/>
      <c r="O461" s="243"/>
      <c r="P461" s="243"/>
      <c r="Q461" s="243"/>
      <c r="R461" s="247"/>
      <c r="T461" s="248"/>
      <c r="U461" s="243"/>
      <c r="V461" s="243"/>
      <c r="W461" s="243"/>
      <c r="X461" s="243"/>
      <c r="Y461" s="243"/>
      <c r="Z461" s="243"/>
      <c r="AA461" s="249"/>
      <c r="AT461" s="250" t="s">
        <v>164</v>
      </c>
      <c r="AU461" s="250" t="s">
        <v>107</v>
      </c>
      <c r="AV461" s="11" t="s">
        <v>39</v>
      </c>
      <c r="AW461" s="11" t="s">
        <v>38</v>
      </c>
      <c r="AX461" s="11" t="s">
        <v>81</v>
      </c>
      <c r="AY461" s="250" t="s">
        <v>156</v>
      </c>
    </row>
    <row r="462" s="10" customFormat="1" ht="16.5" customHeight="1">
      <c r="B462" s="232"/>
      <c r="C462" s="233"/>
      <c r="D462" s="233"/>
      <c r="E462" s="234" t="s">
        <v>22</v>
      </c>
      <c r="F462" s="252" t="s">
        <v>502</v>
      </c>
      <c r="G462" s="233"/>
      <c r="H462" s="233"/>
      <c r="I462" s="233"/>
      <c r="J462" s="233"/>
      <c r="K462" s="237">
        <v>1.8999999999999999</v>
      </c>
      <c r="L462" s="233"/>
      <c r="M462" s="233"/>
      <c r="N462" s="233"/>
      <c r="O462" s="233"/>
      <c r="P462" s="233"/>
      <c r="Q462" s="233"/>
      <c r="R462" s="238"/>
      <c r="T462" s="239"/>
      <c r="U462" s="233"/>
      <c r="V462" s="233"/>
      <c r="W462" s="233"/>
      <c r="X462" s="233"/>
      <c r="Y462" s="233"/>
      <c r="Z462" s="233"/>
      <c r="AA462" s="240"/>
      <c r="AT462" s="241" t="s">
        <v>164</v>
      </c>
      <c r="AU462" s="241" t="s">
        <v>107</v>
      </c>
      <c r="AV462" s="10" t="s">
        <v>107</v>
      </c>
      <c r="AW462" s="10" t="s">
        <v>38</v>
      </c>
      <c r="AX462" s="10" t="s">
        <v>81</v>
      </c>
      <c r="AY462" s="241" t="s">
        <v>156</v>
      </c>
    </row>
    <row r="463" s="11" customFormat="1" ht="16.5" customHeight="1">
      <c r="B463" s="242"/>
      <c r="C463" s="243"/>
      <c r="D463" s="243"/>
      <c r="E463" s="244" t="s">
        <v>22</v>
      </c>
      <c r="F463" s="251" t="s">
        <v>281</v>
      </c>
      <c r="G463" s="243"/>
      <c r="H463" s="243"/>
      <c r="I463" s="243"/>
      <c r="J463" s="243"/>
      <c r="K463" s="244" t="s">
        <v>22</v>
      </c>
      <c r="L463" s="243"/>
      <c r="M463" s="243"/>
      <c r="N463" s="243"/>
      <c r="O463" s="243"/>
      <c r="P463" s="243"/>
      <c r="Q463" s="243"/>
      <c r="R463" s="247"/>
      <c r="T463" s="248"/>
      <c r="U463" s="243"/>
      <c r="V463" s="243"/>
      <c r="W463" s="243"/>
      <c r="X463" s="243"/>
      <c r="Y463" s="243"/>
      <c r="Z463" s="243"/>
      <c r="AA463" s="249"/>
      <c r="AT463" s="250" t="s">
        <v>164</v>
      </c>
      <c r="AU463" s="250" t="s">
        <v>107</v>
      </c>
      <c r="AV463" s="11" t="s">
        <v>39</v>
      </c>
      <c r="AW463" s="11" t="s">
        <v>38</v>
      </c>
      <c r="AX463" s="11" t="s">
        <v>81</v>
      </c>
      <c r="AY463" s="250" t="s">
        <v>156</v>
      </c>
    </row>
    <row r="464" s="10" customFormat="1" ht="16.5" customHeight="1">
      <c r="B464" s="232"/>
      <c r="C464" s="233"/>
      <c r="D464" s="233"/>
      <c r="E464" s="234" t="s">
        <v>22</v>
      </c>
      <c r="F464" s="252" t="s">
        <v>503</v>
      </c>
      <c r="G464" s="233"/>
      <c r="H464" s="233"/>
      <c r="I464" s="233"/>
      <c r="J464" s="233"/>
      <c r="K464" s="237">
        <v>1.4199999999999999</v>
      </c>
      <c r="L464" s="233"/>
      <c r="M464" s="233"/>
      <c r="N464" s="233"/>
      <c r="O464" s="233"/>
      <c r="P464" s="233"/>
      <c r="Q464" s="233"/>
      <c r="R464" s="238"/>
      <c r="T464" s="239"/>
      <c r="U464" s="233"/>
      <c r="V464" s="233"/>
      <c r="W464" s="233"/>
      <c r="X464" s="233"/>
      <c r="Y464" s="233"/>
      <c r="Z464" s="233"/>
      <c r="AA464" s="240"/>
      <c r="AT464" s="241" t="s">
        <v>164</v>
      </c>
      <c r="AU464" s="241" t="s">
        <v>107</v>
      </c>
      <c r="AV464" s="10" t="s">
        <v>107</v>
      </c>
      <c r="AW464" s="10" t="s">
        <v>38</v>
      </c>
      <c r="AX464" s="10" t="s">
        <v>81</v>
      </c>
      <c r="AY464" s="241" t="s">
        <v>156</v>
      </c>
    </row>
    <row r="465" s="11" customFormat="1" ht="16.5" customHeight="1">
      <c r="B465" s="242"/>
      <c r="C465" s="243"/>
      <c r="D465" s="243"/>
      <c r="E465" s="244" t="s">
        <v>22</v>
      </c>
      <c r="F465" s="251" t="s">
        <v>283</v>
      </c>
      <c r="G465" s="243"/>
      <c r="H465" s="243"/>
      <c r="I465" s="243"/>
      <c r="J465" s="243"/>
      <c r="K465" s="244" t="s">
        <v>22</v>
      </c>
      <c r="L465" s="243"/>
      <c r="M465" s="243"/>
      <c r="N465" s="243"/>
      <c r="O465" s="243"/>
      <c r="P465" s="243"/>
      <c r="Q465" s="243"/>
      <c r="R465" s="247"/>
      <c r="T465" s="248"/>
      <c r="U465" s="243"/>
      <c r="V465" s="243"/>
      <c r="W465" s="243"/>
      <c r="X465" s="243"/>
      <c r="Y465" s="243"/>
      <c r="Z465" s="243"/>
      <c r="AA465" s="249"/>
      <c r="AT465" s="250" t="s">
        <v>164</v>
      </c>
      <c r="AU465" s="250" t="s">
        <v>107</v>
      </c>
      <c r="AV465" s="11" t="s">
        <v>39</v>
      </c>
      <c r="AW465" s="11" t="s">
        <v>38</v>
      </c>
      <c r="AX465" s="11" t="s">
        <v>81</v>
      </c>
      <c r="AY465" s="250" t="s">
        <v>156</v>
      </c>
    </row>
    <row r="466" s="10" customFormat="1" ht="16.5" customHeight="1">
      <c r="B466" s="232"/>
      <c r="C466" s="233"/>
      <c r="D466" s="233"/>
      <c r="E466" s="234" t="s">
        <v>22</v>
      </c>
      <c r="F466" s="252" t="s">
        <v>504</v>
      </c>
      <c r="G466" s="233"/>
      <c r="H466" s="233"/>
      <c r="I466" s="233"/>
      <c r="J466" s="233"/>
      <c r="K466" s="237">
        <v>1.72</v>
      </c>
      <c r="L466" s="233"/>
      <c r="M466" s="233"/>
      <c r="N466" s="233"/>
      <c r="O466" s="233"/>
      <c r="P466" s="233"/>
      <c r="Q466" s="233"/>
      <c r="R466" s="238"/>
      <c r="T466" s="239"/>
      <c r="U466" s="233"/>
      <c r="V466" s="233"/>
      <c r="W466" s="233"/>
      <c r="X466" s="233"/>
      <c r="Y466" s="233"/>
      <c r="Z466" s="233"/>
      <c r="AA466" s="240"/>
      <c r="AT466" s="241" t="s">
        <v>164</v>
      </c>
      <c r="AU466" s="241" t="s">
        <v>107</v>
      </c>
      <c r="AV466" s="10" t="s">
        <v>107</v>
      </c>
      <c r="AW466" s="10" t="s">
        <v>38</v>
      </c>
      <c r="AX466" s="10" t="s">
        <v>81</v>
      </c>
      <c r="AY466" s="241" t="s">
        <v>156</v>
      </c>
    </row>
    <row r="467" s="11" customFormat="1" ht="16.5" customHeight="1">
      <c r="B467" s="242"/>
      <c r="C467" s="243"/>
      <c r="D467" s="243"/>
      <c r="E467" s="244" t="s">
        <v>22</v>
      </c>
      <c r="F467" s="251" t="s">
        <v>285</v>
      </c>
      <c r="G467" s="243"/>
      <c r="H467" s="243"/>
      <c r="I467" s="243"/>
      <c r="J467" s="243"/>
      <c r="K467" s="244" t="s">
        <v>22</v>
      </c>
      <c r="L467" s="243"/>
      <c r="M467" s="243"/>
      <c r="N467" s="243"/>
      <c r="O467" s="243"/>
      <c r="P467" s="243"/>
      <c r="Q467" s="243"/>
      <c r="R467" s="247"/>
      <c r="T467" s="248"/>
      <c r="U467" s="243"/>
      <c r="V467" s="243"/>
      <c r="W467" s="243"/>
      <c r="X467" s="243"/>
      <c r="Y467" s="243"/>
      <c r="Z467" s="243"/>
      <c r="AA467" s="249"/>
      <c r="AT467" s="250" t="s">
        <v>164</v>
      </c>
      <c r="AU467" s="250" t="s">
        <v>107</v>
      </c>
      <c r="AV467" s="11" t="s">
        <v>39</v>
      </c>
      <c r="AW467" s="11" t="s">
        <v>38</v>
      </c>
      <c r="AX467" s="11" t="s">
        <v>81</v>
      </c>
      <c r="AY467" s="250" t="s">
        <v>156</v>
      </c>
    </row>
    <row r="468" s="10" customFormat="1" ht="16.5" customHeight="1">
      <c r="B468" s="232"/>
      <c r="C468" s="233"/>
      <c r="D468" s="233"/>
      <c r="E468" s="234" t="s">
        <v>22</v>
      </c>
      <c r="F468" s="252" t="s">
        <v>505</v>
      </c>
      <c r="G468" s="233"/>
      <c r="H468" s="233"/>
      <c r="I468" s="233"/>
      <c r="J468" s="233"/>
      <c r="K468" s="237">
        <v>1.3999999999999999</v>
      </c>
      <c r="L468" s="233"/>
      <c r="M468" s="233"/>
      <c r="N468" s="233"/>
      <c r="O468" s="233"/>
      <c r="P468" s="233"/>
      <c r="Q468" s="233"/>
      <c r="R468" s="238"/>
      <c r="T468" s="239"/>
      <c r="U468" s="233"/>
      <c r="V468" s="233"/>
      <c r="W468" s="233"/>
      <c r="X468" s="233"/>
      <c r="Y468" s="233"/>
      <c r="Z468" s="233"/>
      <c r="AA468" s="240"/>
      <c r="AT468" s="241" t="s">
        <v>164</v>
      </c>
      <c r="AU468" s="241" t="s">
        <v>107</v>
      </c>
      <c r="AV468" s="10" t="s">
        <v>107</v>
      </c>
      <c r="AW468" s="10" t="s">
        <v>38</v>
      </c>
      <c r="AX468" s="10" t="s">
        <v>81</v>
      </c>
      <c r="AY468" s="241" t="s">
        <v>156</v>
      </c>
    </row>
    <row r="469" s="11" customFormat="1" ht="16.5" customHeight="1">
      <c r="B469" s="242"/>
      <c r="C469" s="243"/>
      <c r="D469" s="243"/>
      <c r="E469" s="244" t="s">
        <v>22</v>
      </c>
      <c r="F469" s="251" t="s">
        <v>372</v>
      </c>
      <c r="G469" s="243"/>
      <c r="H469" s="243"/>
      <c r="I469" s="243"/>
      <c r="J469" s="243"/>
      <c r="K469" s="244" t="s">
        <v>22</v>
      </c>
      <c r="L469" s="243"/>
      <c r="M469" s="243"/>
      <c r="N469" s="243"/>
      <c r="O469" s="243"/>
      <c r="P469" s="243"/>
      <c r="Q469" s="243"/>
      <c r="R469" s="247"/>
      <c r="T469" s="248"/>
      <c r="U469" s="243"/>
      <c r="V469" s="243"/>
      <c r="W469" s="243"/>
      <c r="X469" s="243"/>
      <c r="Y469" s="243"/>
      <c r="Z469" s="243"/>
      <c r="AA469" s="249"/>
      <c r="AT469" s="250" t="s">
        <v>164</v>
      </c>
      <c r="AU469" s="250" t="s">
        <v>107</v>
      </c>
      <c r="AV469" s="11" t="s">
        <v>39</v>
      </c>
      <c r="AW469" s="11" t="s">
        <v>38</v>
      </c>
      <c r="AX469" s="11" t="s">
        <v>81</v>
      </c>
      <c r="AY469" s="250" t="s">
        <v>156</v>
      </c>
    </row>
    <row r="470" s="10" customFormat="1" ht="16.5" customHeight="1">
      <c r="B470" s="232"/>
      <c r="C470" s="233"/>
      <c r="D470" s="233"/>
      <c r="E470" s="234" t="s">
        <v>22</v>
      </c>
      <c r="F470" s="252" t="s">
        <v>506</v>
      </c>
      <c r="G470" s="233"/>
      <c r="H470" s="233"/>
      <c r="I470" s="233"/>
      <c r="J470" s="233"/>
      <c r="K470" s="237">
        <v>0.84999999999999998</v>
      </c>
      <c r="L470" s="233"/>
      <c r="M470" s="233"/>
      <c r="N470" s="233"/>
      <c r="O470" s="233"/>
      <c r="P470" s="233"/>
      <c r="Q470" s="233"/>
      <c r="R470" s="238"/>
      <c r="T470" s="239"/>
      <c r="U470" s="233"/>
      <c r="V470" s="233"/>
      <c r="W470" s="233"/>
      <c r="X470" s="233"/>
      <c r="Y470" s="233"/>
      <c r="Z470" s="233"/>
      <c r="AA470" s="240"/>
      <c r="AT470" s="241" t="s">
        <v>164</v>
      </c>
      <c r="AU470" s="241" t="s">
        <v>107</v>
      </c>
      <c r="AV470" s="10" t="s">
        <v>107</v>
      </c>
      <c r="AW470" s="10" t="s">
        <v>38</v>
      </c>
      <c r="AX470" s="10" t="s">
        <v>81</v>
      </c>
      <c r="AY470" s="241" t="s">
        <v>156</v>
      </c>
    </row>
    <row r="471" s="11" customFormat="1" ht="16.5" customHeight="1">
      <c r="B471" s="242"/>
      <c r="C471" s="243"/>
      <c r="D471" s="243"/>
      <c r="E471" s="244" t="s">
        <v>22</v>
      </c>
      <c r="F471" s="251" t="s">
        <v>244</v>
      </c>
      <c r="G471" s="243"/>
      <c r="H471" s="243"/>
      <c r="I471" s="243"/>
      <c r="J471" s="243"/>
      <c r="K471" s="244" t="s">
        <v>22</v>
      </c>
      <c r="L471" s="243"/>
      <c r="M471" s="243"/>
      <c r="N471" s="243"/>
      <c r="O471" s="243"/>
      <c r="P471" s="243"/>
      <c r="Q471" s="243"/>
      <c r="R471" s="247"/>
      <c r="T471" s="248"/>
      <c r="U471" s="243"/>
      <c r="V471" s="243"/>
      <c r="W471" s="243"/>
      <c r="X471" s="243"/>
      <c r="Y471" s="243"/>
      <c r="Z471" s="243"/>
      <c r="AA471" s="249"/>
      <c r="AT471" s="250" t="s">
        <v>164</v>
      </c>
      <c r="AU471" s="250" t="s">
        <v>107</v>
      </c>
      <c r="AV471" s="11" t="s">
        <v>39</v>
      </c>
      <c r="AW471" s="11" t="s">
        <v>38</v>
      </c>
      <c r="AX471" s="11" t="s">
        <v>81</v>
      </c>
      <c r="AY471" s="250" t="s">
        <v>156</v>
      </c>
    </row>
    <row r="472" s="10" customFormat="1" ht="16.5" customHeight="1">
      <c r="B472" s="232"/>
      <c r="C472" s="233"/>
      <c r="D472" s="233"/>
      <c r="E472" s="234" t="s">
        <v>22</v>
      </c>
      <c r="F472" s="252" t="s">
        <v>507</v>
      </c>
      <c r="G472" s="233"/>
      <c r="H472" s="233"/>
      <c r="I472" s="233"/>
      <c r="J472" s="233"/>
      <c r="K472" s="237">
        <v>0.55000000000000004</v>
      </c>
      <c r="L472" s="233"/>
      <c r="M472" s="233"/>
      <c r="N472" s="233"/>
      <c r="O472" s="233"/>
      <c r="P472" s="233"/>
      <c r="Q472" s="233"/>
      <c r="R472" s="238"/>
      <c r="T472" s="239"/>
      <c r="U472" s="233"/>
      <c r="V472" s="233"/>
      <c r="W472" s="233"/>
      <c r="X472" s="233"/>
      <c r="Y472" s="233"/>
      <c r="Z472" s="233"/>
      <c r="AA472" s="240"/>
      <c r="AT472" s="241" t="s">
        <v>164</v>
      </c>
      <c r="AU472" s="241" t="s">
        <v>107</v>
      </c>
      <c r="AV472" s="10" t="s">
        <v>107</v>
      </c>
      <c r="AW472" s="10" t="s">
        <v>38</v>
      </c>
      <c r="AX472" s="10" t="s">
        <v>81</v>
      </c>
      <c r="AY472" s="241" t="s">
        <v>156</v>
      </c>
    </row>
    <row r="473" s="11" customFormat="1" ht="16.5" customHeight="1">
      <c r="B473" s="242"/>
      <c r="C473" s="243"/>
      <c r="D473" s="243"/>
      <c r="E473" s="244" t="s">
        <v>22</v>
      </c>
      <c r="F473" s="251" t="s">
        <v>256</v>
      </c>
      <c r="G473" s="243"/>
      <c r="H473" s="243"/>
      <c r="I473" s="243"/>
      <c r="J473" s="243"/>
      <c r="K473" s="244" t="s">
        <v>22</v>
      </c>
      <c r="L473" s="243"/>
      <c r="M473" s="243"/>
      <c r="N473" s="243"/>
      <c r="O473" s="243"/>
      <c r="P473" s="243"/>
      <c r="Q473" s="243"/>
      <c r="R473" s="247"/>
      <c r="T473" s="248"/>
      <c r="U473" s="243"/>
      <c r="V473" s="243"/>
      <c r="W473" s="243"/>
      <c r="X473" s="243"/>
      <c r="Y473" s="243"/>
      <c r="Z473" s="243"/>
      <c r="AA473" s="249"/>
      <c r="AT473" s="250" t="s">
        <v>164</v>
      </c>
      <c r="AU473" s="250" t="s">
        <v>107</v>
      </c>
      <c r="AV473" s="11" t="s">
        <v>39</v>
      </c>
      <c r="AW473" s="11" t="s">
        <v>38</v>
      </c>
      <c r="AX473" s="11" t="s">
        <v>81</v>
      </c>
      <c r="AY473" s="250" t="s">
        <v>156</v>
      </c>
    </row>
    <row r="474" s="10" customFormat="1" ht="16.5" customHeight="1">
      <c r="B474" s="232"/>
      <c r="C474" s="233"/>
      <c r="D474" s="233"/>
      <c r="E474" s="234" t="s">
        <v>22</v>
      </c>
      <c r="F474" s="252" t="s">
        <v>508</v>
      </c>
      <c r="G474" s="233"/>
      <c r="H474" s="233"/>
      <c r="I474" s="233"/>
      <c r="J474" s="233"/>
      <c r="K474" s="237">
        <v>1.1499999999999999</v>
      </c>
      <c r="L474" s="233"/>
      <c r="M474" s="233"/>
      <c r="N474" s="233"/>
      <c r="O474" s="233"/>
      <c r="P474" s="233"/>
      <c r="Q474" s="233"/>
      <c r="R474" s="238"/>
      <c r="T474" s="239"/>
      <c r="U474" s="233"/>
      <c r="V474" s="233"/>
      <c r="W474" s="233"/>
      <c r="X474" s="233"/>
      <c r="Y474" s="233"/>
      <c r="Z474" s="233"/>
      <c r="AA474" s="240"/>
      <c r="AT474" s="241" t="s">
        <v>164</v>
      </c>
      <c r="AU474" s="241" t="s">
        <v>107</v>
      </c>
      <c r="AV474" s="10" t="s">
        <v>107</v>
      </c>
      <c r="AW474" s="10" t="s">
        <v>38</v>
      </c>
      <c r="AX474" s="10" t="s">
        <v>81</v>
      </c>
      <c r="AY474" s="241" t="s">
        <v>156</v>
      </c>
    </row>
    <row r="475" s="11" customFormat="1" ht="16.5" customHeight="1">
      <c r="B475" s="242"/>
      <c r="C475" s="243"/>
      <c r="D475" s="243"/>
      <c r="E475" s="244" t="s">
        <v>22</v>
      </c>
      <c r="F475" s="251" t="s">
        <v>258</v>
      </c>
      <c r="G475" s="243"/>
      <c r="H475" s="243"/>
      <c r="I475" s="243"/>
      <c r="J475" s="243"/>
      <c r="K475" s="244" t="s">
        <v>22</v>
      </c>
      <c r="L475" s="243"/>
      <c r="M475" s="243"/>
      <c r="N475" s="243"/>
      <c r="O475" s="243"/>
      <c r="P475" s="243"/>
      <c r="Q475" s="243"/>
      <c r="R475" s="247"/>
      <c r="T475" s="248"/>
      <c r="U475" s="243"/>
      <c r="V475" s="243"/>
      <c r="W475" s="243"/>
      <c r="X475" s="243"/>
      <c r="Y475" s="243"/>
      <c r="Z475" s="243"/>
      <c r="AA475" s="249"/>
      <c r="AT475" s="250" t="s">
        <v>164</v>
      </c>
      <c r="AU475" s="250" t="s">
        <v>107</v>
      </c>
      <c r="AV475" s="11" t="s">
        <v>39</v>
      </c>
      <c r="AW475" s="11" t="s">
        <v>38</v>
      </c>
      <c r="AX475" s="11" t="s">
        <v>81</v>
      </c>
      <c r="AY475" s="250" t="s">
        <v>156</v>
      </c>
    </row>
    <row r="476" s="10" customFormat="1" ht="16.5" customHeight="1">
      <c r="B476" s="232"/>
      <c r="C476" s="233"/>
      <c r="D476" s="233"/>
      <c r="E476" s="234" t="s">
        <v>22</v>
      </c>
      <c r="F476" s="252" t="s">
        <v>508</v>
      </c>
      <c r="G476" s="233"/>
      <c r="H476" s="233"/>
      <c r="I476" s="233"/>
      <c r="J476" s="233"/>
      <c r="K476" s="237">
        <v>1.1499999999999999</v>
      </c>
      <c r="L476" s="233"/>
      <c r="M476" s="233"/>
      <c r="N476" s="233"/>
      <c r="O476" s="233"/>
      <c r="P476" s="233"/>
      <c r="Q476" s="233"/>
      <c r="R476" s="238"/>
      <c r="T476" s="239"/>
      <c r="U476" s="233"/>
      <c r="V476" s="233"/>
      <c r="W476" s="233"/>
      <c r="X476" s="233"/>
      <c r="Y476" s="233"/>
      <c r="Z476" s="233"/>
      <c r="AA476" s="240"/>
      <c r="AT476" s="241" t="s">
        <v>164</v>
      </c>
      <c r="AU476" s="241" t="s">
        <v>107</v>
      </c>
      <c r="AV476" s="10" t="s">
        <v>107</v>
      </c>
      <c r="AW476" s="10" t="s">
        <v>38</v>
      </c>
      <c r="AX476" s="10" t="s">
        <v>81</v>
      </c>
      <c r="AY476" s="241" t="s">
        <v>156</v>
      </c>
    </row>
    <row r="477" s="11" customFormat="1" ht="16.5" customHeight="1">
      <c r="B477" s="242"/>
      <c r="C477" s="243"/>
      <c r="D477" s="243"/>
      <c r="E477" s="244" t="s">
        <v>22</v>
      </c>
      <c r="F477" s="251" t="s">
        <v>298</v>
      </c>
      <c r="G477" s="243"/>
      <c r="H477" s="243"/>
      <c r="I477" s="243"/>
      <c r="J477" s="243"/>
      <c r="K477" s="244" t="s">
        <v>22</v>
      </c>
      <c r="L477" s="243"/>
      <c r="M477" s="243"/>
      <c r="N477" s="243"/>
      <c r="O477" s="243"/>
      <c r="P477" s="243"/>
      <c r="Q477" s="243"/>
      <c r="R477" s="247"/>
      <c r="T477" s="248"/>
      <c r="U477" s="243"/>
      <c r="V477" s="243"/>
      <c r="W477" s="243"/>
      <c r="X477" s="243"/>
      <c r="Y477" s="243"/>
      <c r="Z477" s="243"/>
      <c r="AA477" s="249"/>
      <c r="AT477" s="250" t="s">
        <v>164</v>
      </c>
      <c r="AU477" s="250" t="s">
        <v>107</v>
      </c>
      <c r="AV477" s="11" t="s">
        <v>39</v>
      </c>
      <c r="AW477" s="11" t="s">
        <v>38</v>
      </c>
      <c r="AX477" s="11" t="s">
        <v>81</v>
      </c>
      <c r="AY477" s="250" t="s">
        <v>156</v>
      </c>
    </row>
    <row r="478" s="10" customFormat="1" ht="16.5" customHeight="1">
      <c r="B478" s="232"/>
      <c r="C478" s="233"/>
      <c r="D478" s="233"/>
      <c r="E478" s="234" t="s">
        <v>22</v>
      </c>
      <c r="F478" s="252" t="s">
        <v>509</v>
      </c>
      <c r="G478" s="233"/>
      <c r="H478" s="233"/>
      <c r="I478" s="233"/>
      <c r="J478" s="233"/>
      <c r="K478" s="237">
        <v>2.3500000000000001</v>
      </c>
      <c r="L478" s="233"/>
      <c r="M478" s="233"/>
      <c r="N478" s="233"/>
      <c r="O478" s="233"/>
      <c r="P478" s="233"/>
      <c r="Q478" s="233"/>
      <c r="R478" s="238"/>
      <c r="T478" s="239"/>
      <c r="U478" s="233"/>
      <c r="V478" s="233"/>
      <c r="W478" s="233"/>
      <c r="X478" s="233"/>
      <c r="Y478" s="233"/>
      <c r="Z478" s="233"/>
      <c r="AA478" s="240"/>
      <c r="AT478" s="241" t="s">
        <v>164</v>
      </c>
      <c r="AU478" s="241" t="s">
        <v>107</v>
      </c>
      <c r="AV478" s="10" t="s">
        <v>107</v>
      </c>
      <c r="AW478" s="10" t="s">
        <v>38</v>
      </c>
      <c r="AX478" s="10" t="s">
        <v>81</v>
      </c>
      <c r="AY478" s="241" t="s">
        <v>156</v>
      </c>
    </row>
    <row r="479" s="11" customFormat="1" ht="16.5" customHeight="1">
      <c r="B479" s="242"/>
      <c r="C479" s="243"/>
      <c r="D479" s="243"/>
      <c r="E479" s="244" t="s">
        <v>22</v>
      </c>
      <c r="F479" s="251" t="s">
        <v>300</v>
      </c>
      <c r="G479" s="243"/>
      <c r="H479" s="243"/>
      <c r="I479" s="243"/>
      <c r="J479" s="243"/>
      <c r="K479" s="244" t="s">
        <v>22</v>
      </c>
      <c r="L479" s="243"/>
      <c r="M479" s="243"/>
      <c r="N479" s="243"/>
      <c r="O479" s="243"/>
      <c r="P479" s="243"/>
      <c r="Q479" s="243"/>
      <c r="R479" s="247"/>
      <c r="T479" s="248"/>
      <c r="U479" s="243"/>
      <c r="V479" s="243"/>
      <c r="W479" s="243"/>
      <c r="X479" s="243"/>
      <c r="Y479" s="243"/>
      <c r="Z479" s="243"/>
      <c r="AA479" s="249"/>
      <c r="AT479" s="250" t="s">
        <v>164</v>
      </c>
      <c r="AU479" s="250" t="s">
        <v>107</v>
      </c>
      <c r="AV479" s="11" t="s">
        <v>39</v>
      </c>
      <c r="AW479" s="11" t="s">
        <v>38</v>
      </c>
      <c r="AX479" s="11" t="s">
        <v>81</v>
      </c>
      <c r="AY479" s="250" t="s">
        <v>156</v>
      </c>
    </row>
    <row r="480" s="10" customFormat="1" ht="16.5" customHeight="1">
      <c r="B480" s="232"/>
      <c r="C480" s="233"/>
      <c r="D480" s="233"/>
      <c r="E480" s="234" t="s">
        <v>22</v>
      </c>
      <c r="F480" s="252" t="s">
        <v>510</v>
      </c>
      <c r="G480" s="233"/>
      <c r="H480" s="233"/>
      <c r="I480" s="233"/>
      <c r="J480" s="233"/>
      <c r="K480" s="237">
        <v>2.2000000000000002</v>
      </c>
      <c r="L480" s="233"/>
      <c r="M480" s="233"/>
      <c r="N480" s="233"/>
      <c r="O480" s="233"/>
      <c r="P480" s="233"/>
      <c r="Q480" s="233"/>
      <c r="R480" s="238"/>
      <c r="T480" s="239"/>
      <c r="U480" s="233"/>
      <c r="V480" s="233"/>
      <c r="W480" s="233"/>
      <c r="X480" s="233"/>
      <c r="Y480" s="233"/>
      <c r="Z480" s="233"/>
      <c r="AA480" s="240"/>
      <c r="AT480" s="241" t="s">
        <v>164</v>
      </c>
      <c r="AU480" s="241" t="s">
        <v>107</v>
      </c>
      <c r="AV480" s="10" t="s">
        <v>107</v>
      </c>
      <c r="AW480" s="10" t="s">
        <v>38</v>
      </c>
      <c r="AX480" s="10" t="s">
        <v>81</v>
      </c>
      <c r="AY480" s="241" t="s">
        <v>156</v>
      </c>
    </row>
    <row r="481" s="11" customFormat="1" ht="16.5" customHeight="1">
      <c r="B481" s="242"/>
      <c r="C481" s="243"/>
      <c r="D481" s="243"/>
      <c r="E481" s="244" t="s">
        <v>22</v>
      </c>
      <c r="F481" s="251" t="s">
        <v>259</v>
      </c>
      <c r="G481" s="243"/>
      <c r="H481" s="243"/>
      <c r="I481" s="243"/>
      <c r="J481" s="243"/>
      <c r="K481" s="244" t="s">
        <v>22</v>
      </c>
      <c r="L481" s="243"/>
      <c r="M481" s="243"/>
      <c r="N481" s="243"/>
      <c r="O481" s="243"/>
      <c r="P481" s="243"/>
      <c r="Q481" s="243"/>
      <c r="R481" s="247"/>
      <c r="T481" s="248"/>
      <c r="U481" s="243"/>
      <c r="V481" s="243"/>
      <c r="W481" s="243"/>
      <c r="X481" s="243"/>
      <c r="Y481" s="243"/>
      <c r="Z481" s="243"/>
      <c r="AA481" s="249"/>
      <c r="AT481" s="250" t="s">
        <v>164</v>
      </c>
      <c r="AU481" s="250" t="s">
        <v>107</v>
      </c>
      <c r="AV481" s="11" t="s">
        <v>39</v>
      </c>
      <c r="AW481" s="11" t="s">
        <v>38</v>
      </c>
      <c r="AX481" s="11" t="s">
        <v>81</v>
      </c>
      <c r="AY481" s="250" t="s">
        <v>156</v>
      </c>
    </row>
    <row r="482" s="10" customFormat="1" ht="16.5" customHeight="1">
      <c r="B482" s="232"/>
      <c r="C482" s="233"/>
      <c r="D482" s="233"/>
      <c r="E482" s="234" t="s">
        <v>22</v>
      </c>
      <c r="F482" s="252" t="s">
        <v>511</v>
      </c>
      <c r="G482" s="233"/>
      <c r="H482" s="233"/>
      <c r="I482" s="233"/>
      <c r="J482" s="233"/>
      <c r="K482" s="237">
        <v>1</v>
      </c>
      <c r="L482" s="233"/>
      <c r="M482" s="233"/>
      <c r="N482" s="233"/>
      <c r="O482" s="233"/>
      <c r="P482" s="233"/>
      <c r="Q482" s="233"/>
      <c r="R482" s="238"/>
      <c r="T482" s="239"/>
      <c r="U482" s="233"/>
      <c r="V482" s="233"/>
      <c r="W482" s="233"/>
      <c r="X482" s="233"/>
      <c r="Y482" s="233"/>
      <c r="Z482" s="233"/>
      <c r="AA482" s="240"/>
      <c r="AT482" s="241" t="s">
        <v>164</v>
      </c>
      <c r="AU482" s="241" t="s">
        <v>107</v>
      </c>
      <c r="AV482" s="10" t="s">
        <v>107</v>
      </c>
      <c r="AW482" s="10" t="s">
        <v>38</v>
      </c>
      <c r="AX482" s="10" t="s">
        <v>81</v>
      </c>
      <c r="AY482" s="241" t="s">
        <v>156</v>
      </c>
    </row>
    <row r="483" s="11" customFormat="1" ht="16.5" customHeight="1">
      <c r="B483" s="242"/>
      <c r="C483" s="243"/>
      <c r="D483" s="243"/>
      <c r="E483" s="244" t="s">
        <v>22</v>
      </c>
      <c r="F483" s="251" t="s">
        <v>246</v>
      </c>
      <c r="G483" s="243"/>
      <c r="H483" s="243"/>
      <c r="I483" s="243"/>
      <c r="J483" s="243"/>
      <c r="K483" s="244" t="s">
        <v>22</v>
      </c>
      <c r="L483" s="243"/>
      <c r="M483" s="243"/>
      <c r="N483" s="243"/>
      <c r="O483" s="243"/>
      <c r="P483" s="243"/>
      <c r="Q483" s="243"/>
      <c r="R483" s="247"/>
      <c r="T483" s="248"/>
      <c r="U483" s="243"/>
      <c r="V483" s="243"/>
      <c r="W483" s="243"/>
      <c r="X483" s="243"/>
      <c r="Y483" s="243"/>
      <c r="Z483" s="243"/>
      <c r="AA483" s="249"/>
      <c r="AT483" s="250" t="s">
        <v>164</v>
      </c>
      <c r="AU483" s="250" t="s">
        <v>107</v>
      </c>
      <c r="AV483" s="11" t="s">
        <v>39</v>
      </c>
      <c r="AW483" s="11" t="s">
        <v>38</v>
      </c>
      <c r="AX483" s="11" t="s">
        <v>81</v>
      </c>
      <c r="AY483" s="250" t="s">
        <v>156</v>
      </c>
    </row>
    <row r="484" s="10" customFormat="1" ht="16.5" customHeight="1">
      <c r="B484" s="232"/>
      <c r="C484" s="233"/>
      <c r="D484" s="233"/>
      <c r="E484" s="234" t="s">
        <v>22</v>
      </c>
      <c r="F484" s="252" t="s">
        <v>512</v>
      </c>
      <c r="G484" s="233"/>
      <c r="H484" s="233"/>
      <c r="I484" s="233"/>
      <c r="J484" s="233"/>
      <c r="K484" s="237">
        <v>1.02</v>
      </c>
      <c r="L484" s="233"/>
      <c r="M484" s="233"/>
      <c r="N484" s="233"/>
      <c r="O484" s="233"/>
      <c r="P484" s="233"/>
      <c r="Q484" s="233"/>
      <c r="R484" s="238"/>
      <c r="T484" s="239"/>
      <c r="U484" s="233"/>
      <c r="V484" s="233"/>
      <c r="W484" s="233"/>
      <c r="X484" s="233"/>
      <c r="Y484" s="233"/>
      <c r="Z484" s="233"/>
      <c r="AA484" s="240"/>
      <c r="AT484" s="241" t="s">
        <v>164</v>
      </c>
      <c r="AU484" s="241" t="s">
        <v>107</v>
      </c>
      <c r="AV484" s="10" t="s">
        <v>107</v>
      </c>
      <c r="AW484" s="10" t="s">
        <v>38</v>
      </c>
      <c r="AX484" s="10" t="s">
        <v>81</v>
      </c>
      <c r="AY484" s="241" t="s">
        <v>156</v>
      </c>
    </row>
    <row r="485" s="11" customFormat="1" ht="16.5" customHeight="1">
      <c r="B485" s="242"/>
      <c r="C485" s="243"/>
      <c r="D485" s="243"/>
      <c r="E485" s="244" t="s">
        <v>22</v>
      </c>
      <c r="F485" s="251" t="s">
        <v>318</v>
      </c>
      <c r="G485" s="243"/>
      <c r="H485" s="243"/>
      <c r="I485" s="243"/>
      <c r="J485" s="243"/>
      <c r="K485" s="244" t="s">
        <v>22</v>
      </c>
      <c r="L485" s="243"/>
      <c r="M485" s="243"/>
      <c r="N485" s="243"/>
      <c r="O485" s="243"/>
      <c r="P485" s="243"/>
      <c r="Q485" s="243"/>
      <c r="R485" s="247"/>
      <c r="T485" s="248"/>
      <c r="U485" s="243"/>
      <c r="V485" s="243"/>
      <c r="W485" s="243"/>
      <c r="X485" s="243"/>
      <c r="Y485" s="243"/>
      <c r="Z485" s="243"/>
      <c r="AA485" s="249"/>
      <c r="AT485" s="250" t="s">
        <v>164</v>
      </c>
      <c r="AU485" s="250" t="s">
        <v>107</v>
      </c>
      <c r="AV485" s="11" t="s">
        <v>39</v>
      </c>
      <c r="AW485" s="11" t="s">
        <v>38</v>
      </c>
      <c r="AX485" s="11" t="s">
        <v>81</v>
      </c>
      <c r="AY485" s="250" t="s">
        <v>156</v>
      </c>
    </row>
    <row r="486" s="10" customFormat="1" ht="16.5" customHeight="1">
      <c r="B486" s="232"/>
      <c r="C486" s="233"/>
      <c r="D486" s="233"/>
      <c r="E486" s="234" t="s">
        <v>22</v>
      </c>
      <c r="F486" s="252" t="s">
        <v>513</v>
      </c>
      <c r="G486" s="233"/>
      <c r="H486" s="233"/>
      <c r="I486" s="233"/>
      <c r="J486" s="233"/>
      <c r="K486" s="237">
        <v>0.41999999999999998</v>
      </c>
      <c r="L486" s="233"/>
      <c r="M486" s="233"/>
      <c r="N486" s="233"/>
      <c r="O486" s="233"/>
      <c r="P486" s="233"/>
      <c r="Q486" s="233"/>
      <c r="R486" s="238"/>
      <c r="T486" s="239"/>
      <c r="U486" s="233"/>
      <c r="V486" s="233"/>
      <c r="W486" s="233"/>
      <c r="X486" s="233"/>
      <c r="Y486" s="233"/>
      <c r="Z486" s="233"/>
      <c r="AA486" s="240"/>
      <c r="AT486" s="241" t="s">
        <v>164</v>
      </c>
      <c r="AU486" s="241" t="s">
        <v>107</v>
      </c>
      <c r="AV486" s="10" t="s">
        <v>107</v>
      </c>
      <c r="AW486" s="10" t="s">
        <v>38</v>
      </c>
      <c r="AX486" s="10" t="s">
        <v>81</v>
      </c>
      <c r="AY486" s="241" t="s">
        <v>156</v>
      </c>
    </row>
    <row r="487" s="11" customFormat="1" ht="16.5" customHeight="1">
      <c r="B487" s="242"/>
      <c r="C487" s="243"/>
      <c r="D487" s="243"/>
      <c r="E487" s="244" t="s">
        <v>22</v>
      </c>
      <c r="F487" s="251" t="s">
        <v>320</v>
      </c>
      <c r="G487" s="243"/>
      <c r="H487" s="243"/>
      <c r="I487" s="243"/>
      <c r="J487" s="243"/>
      <c r="K487" s="244" t="s">
        <v>22</v>
      </c>
      <c r="L487" s="243"/>
      <c r="M487" s="243"/>
      <c r="N487" s="243"/>
      <c r="O487" s="243"/>
      <c r="P487" s="243"/>
      <c r="Q487" s="243"/>
      <c r="R487" s="247"/>
      <c r="T487" s="248"/>
      <c r="U487" s="243"/>
      <c r="V487" s="243"/>
      <c r="W487" s="243"/>
      <c r="X487" s="243"/>
      <c r="Y487" s="243"/>
      <c r="Z487" s="243"/>
      <c r="AA487" s="249"/>
      <c r="AT487" s="250" t="s">
        <v>164</v>
      </c>
      <c r="AU487" s="250" t="s">
        <v>107</v>
      </c>
      <c r="AV487" s="11" t="s">
        <v>39</v>
      </c>
      <c r="AW487" s="11" t="s">
        <v>38</v>
      </c>
      <c r="AX487" s="11" t="s">
        <v>81</v>
      </c>
      <c r="AY487" s="250" t="s">
        <v>156</v>
      </c>
    </row>
    <row r="488" s="10" customFormat="1" ht="16.5" customHeight="1">
      <c r="B488" s="232"/>
      <c r="C488" s="233"/>
      <c r="D488" s="233"/>
      <c r="E488" s="234" t="s">
        <v>22</v>
      </c>
      <c r="F488" s="252" t="s">
        <v>511</v>
      </c>
      <c r="G488" s="233"/>
      <c r="H488" s="233"/>
      <c r="I488" s="233"/>
      <c r="J488" s="233"/>
      <c r="K488" s="237">
        <v>1</v>
      </c>
      <c r="L488" s="233"/>
      <c r="M488" s="233"/>
      <c r="N488" s="233"/>
      <c r="O488" s="233"/>
      <c r="P488" s="233"/>
      <c r="Q488" s="233"/>
      <c r="R488" s="238"/>
      <c r="T488" s="239"/>
      <c r="U488" s="233"/>
      <c r="V488" s="233"/>
      <c r="W488" s="233"/>
      <c r="X488" s="233"/>
      <c r="Y488" s="233"/>
      <c r="Z488" s="233"/>
      <c r="AA488" s="240"/>
      <c r="AT488" s="241" t="s">
        <v>164</v>
      </c>
      <c r="AU488" s="241" t="s">
        <v>107</v>
      </c>
      <c r="AV488" s="10" t="s">
        <v>107</v>
      </c>
      <c r="AW488" s="10" t="s">
        <v>38</v>
      </c>
      <c r="AX488" s="10" t="s">
        <v>81</v>
      </c>
      <c r="AY488" s="241" t="s">
        <v>156</v>
      </c>
    </row>
    <row r="489" s="12" customFormat="1" ht="16.5" customHeight="1">
      <c r="B489" s="253"/>
      <c r="C489" s="254"/>
      <c r="D489" s="254"/>
      <c r="E489" s="255" t="s">
        <v>22</v>
      </c>
      <c r="F489" s="256" t="s">
        <v>176</v>
      </c>
      <c r="G489" s="254"/>
      <c r="H489" s="254"/>
      <c r="I489" s="254"/>
      <c r="J489" s="254"/>
      <c r="K489" s="257">
        <v>123.17</v>
      </c>
      <c r="L489" s="254"/>
      <c r="M489" s="254"/>
      <c r="N489" s="254"/>
      <c r="O489" s="254"/>
      <c r="P489" s="254"/>
      <c r="Q489" s="254"/>
      <c r="R489" s="258"/>
      <c r="T489" s="259"/>
      <c r="U489" s="254"/>
      <c r="V489" s="254"/>
      <c r="W489" s="254"/>
      <c r="X489" s="254"/>
      <c r="Y489" s="254"/>
      <c r="Z489" s="254"/>
      <c r="AA489" s="260"/>
      <c r="AT489" s="261" t="s">
        <v>164</v>
      </c>
      <c r="AU489" s="261" t="s">
        <v>107</v>
      </c>
      <c r="AV489" s="12" t="s">
        <v>161</v>
      </c>
      <c r="AW489" s="12" t="s">
        <v>38</v>
      </c>
      <c r="AX489" s="12" t="s">
        <v>39</v>
      </c>
      <c r="AY489" s="261" t="s">
        <v>156</v>
      </c>
    </row>
    <row r="490" s="1" customFormat="1" ht="38.25" customHeight="1">
      <c r="B490" s="48"/>
      <c r="C490" s="221" t="s">
        <v>514</v>
      </c>
      <c r="D490" s="221" t="s">
        <v>157</v>
      </c>
      <c r="E490" s="222" t="s">
        <v>515</v>
      </c>
      <c r="F490" s="223" t="s">
        <v>516</v>
      </c>
      <c r="G490" s="223"/>
      <c r="H490" s="223"/>
      <c r="I490" s="223"/>
      <c r="J490" s="224" t="s">
        <v>185</v>
      </c>
      <c r="K490" s="225">
        <v>47</v>
      </c>
      <c r="L490" s="226">
        <v>0</v>
      </c>
      <c r="M490" s="227"/>
      <c r="N490" s="228">
        <f>ROUND(L490*K490,1)</f>
        <v>0</v>
      </c>
      <c r="O490" s="228"/>
      <c r="P490" s="228"/>
      <c r="Q490" s="228"/>
      <c r="R490" s="50"/>
      <c r="T490" s="229" t="s">
        <v>22</v>
      </c>
      <c r="U490" s="58" t="s">
        <v>46</v>
      </c>
      <c r="V490" s="49"/>
      <c r="W490" s="230">
        <f>V490*K490</f>
        <v>0</v>
      </c>
      <c r="X490" s="230">
        <v>0.0026900000000000001</v>
      </c>
      <c r="Y490" s="230">
        <f>X490*K490</f>
        <v>0.12643000000000002</v>
      </c>
      <c r="Z490" s="230">
        <v>0</v>
      </c>
      <c r="AA490" s="231">
        <f>Z490*K490</f>
        <v>0</v>
      </c>
      <c r="AR490" s="24" t="s">
        <v>337</v>
      </c>
      <c r="AT490" s="24" t="s">
        <v>157</v>
      </c>
      <c r="AU490" s="24" t="s">
        <v>107</v>
      </c>
      <c r="AY490" s="24" t="s">
        <v>156</v>
      </c>
      <c r="BE490" s="144">
        <f>IF(U490="základní",N490,0)</f>
        <v>0</v>
      </c>
      <c r="BF490" s="144">
        <f>IF(U490="snížená",N490,0)</f>
        <v>0</v>
      </c>
      <c r="BG490" s="144">
        <f>IF(U490="zákl. přenesená",N490,0)</f>
        <v>0</v>
      </c>
      <c r="BH490" s="144">
        <f>IF(U490="sníž. přenesená",N490,0)</f>
        <v>0</v>
      </c>
      <c r="BI490" s="144">
        <f>IF(U490="nulová",N490,0)</f>
        <v>0</v>
      </c>
      <c r="BJ490" s="24" t="s">
        <v>39</v>
      </c>
      <c r="BK490" s="144">
        <f>ROUND(L490*K490,1)</f>
        <v>0</v>
      </c>
      <c r="BL490" s="24" t="s">
        <v>337</v>
      </c>
      <c r="BM490" s="24" t="s">
        <v>517</v>
      </c>
    </row>
    <row r="491" s="11" customFormat="1" ht="16.5" customHeight="1">
      <c r="B491" s="242"/>
      <c r="C491" s="243"/>
      <c r="D491" s="243"/>
      <c r="E491" s="244" t="s">
        <v>22</v>
      </c>
      <c r="F491" s="245" t="s">
        <v>518</v>
      </c>
      <c r="G491" s="246"/>
      <c r="H491" s="246"/>
      <c r="I491" s="246"/>
      <c r="J491" s="243"/>
      <c r="K491" s="244" t="s">
        <v>22</v>
      </c>
      <c r="L491" s="243"/>
      <c r="M491" s="243"/>
      <c r="N491" s="243"/>
      <c r="O491" s="243"/>
      <c r="P491" s="243"/>
      <c r="Q491" s="243"/>
      <c r="R491" s="247"/>
      <c r="T491" s="248"/>
      <c r="U491" s="243"/>
      <c r="V491" s="243"/>
      <c r="W491" s="243"/>
      <c r="X491" s="243"/>
      <c r="Y491" s="243"/>
      <c r="Z491" s="243"/>
      <c r="AA491" s="249"/>
      <c r="AT491" s="250" t="s">
        <v>164</v>
      </c>
      <c r="AU491" s="250" t="s">
        <v>107</v>
      </c>
      <c r="AV491" s="11" t="s">
        <v>39</v>
      </c>
      <c r="AW491" s="11" t="s">
        <v>38</v>
      </c>
      <c r="AX491" s="11" t="s">
        <v>81</v>
      </c>
      <c r="AY491" s="250" t="s">
        <v>156</v>
      </c>
    </row>
    <row r="492" s="10" customFormat="1" ht="16.5" customHeight="1">
      <c r="B492" s="232"/>
      <c r="C492" s="233"/>
      <c r="D492" s="233"/>
      <c r="E492" s="234" t="s">
        <v>22</v>
      </c>
      <c r="F492" s="252" t="s">
        <v>519</v>
      </c>
      <c r="G492" s="233"/>
      <c r="H492" s="233"/>
      <c r="I492" s="233"/>
      <c r="J492" s="233"/>
      <c r="K492" s="237">
        <v>44.100000000000001</v>
      </c>
      <c r="L492" s="233"/>
      <c r="M492" s="233"/>
      <c r="N492" s="233"/>
      <c r="O492" s="233"/>
      <c r="P492" s="233"/>
      <c r="Q492" s="233"/>
      <c r="R492" s="238"/>
      <c r="T492" s="239"/>
      <c r="U492" s="233"/>
      <c r="V492" s="233"/>
      <c r="W492" s="233"/>
      <c r="X492" s="233"/>
      <c r="Y492" s="233"/>
      <c r="Z492" s="233"/>
      <c r="AA492" s="240"/>
      <c r="AT492" s="241" t="s">
        <v>164</v>
      </c>
      <c r="AU492" s="241" t="s">
        <v>107</v>
      </c>
      <c r="AV492" s="10" t="s">
        <v>107</v>
      </c>
      <c r="AW492" s="10" t="s">
        <v>38</v>
      </c>
      <c r="AX492" s="10" t="s">
        <v>81</v>
      </c>
      <c r="AY492" s="241" t="s">
        <v>156</v>
      </c>
    </row>
    <row r="493" s="11" customFormat="1" ht="16.5" customHeight="1">
      <c r="B493" s="242"/>
      <c r="C493" s="243"/>
      <c r="D493" s="243"/>
      <c r="E493" s="244" t="s">
        <v>22</v>
      </c>
      <c r="F493" s="251" t="s">
        <v>520</v>
      </c>
      <c r="G493" s="243"/>
      <c r="H493" s="243"/>
      <c r="I493" s="243"/>
      <c r="J493" s="243"/>
      <c r="K493" s="244" t="s">
        <v>22</v>
      </c>
      <c r="L493" s="243"/>
      <c r="M493" s="243"/>
      <c r="N493" s="243"/>
      <c r="O493" s="243"/>
      <c r="P493" s="243"/>
      <c r="Q493" s="243"/>
      <c r="R493" s="247"/>
      <c r="T493" s="248"/>
      <c r="U493" s="243"/>
      <c r="V493" s="243"/>
      <c r="W493" s="243"/>
      <c r="X493" s="243"/>
      <c r="Y493" s="243"/>
      <c r="Z493" s="243"/>
      <c r="AA493" s="249"/>
      <c r="AT493" s="250" t="s">
        <v>164</v>
      </c>
      <c r="AU493" s="250" t="s">
        <v>107</v>
      </c>
      <c r="AV493" s="11" t="s">
        <v>39</v>
      </c>
      <c r="AW493" s="11" t="s">
        <v>38</v>
      </c>
      <c r="AX493" s="11" t="s">
        <v>81</v>
      </c>
      <c r="AY493" s="250" t="s">
        <v>156</v>
      </c>
    </row>
    <row r="494" s="10" customFormat="1" ht="16.5" customHeight="1">
      <c r="B494" s="232"/>
      <c r="C494" s="233"/>
      <c r="D494" s="233"/>
      <c r="E494" s="234" t="s">
        <v>22</v>
      </c>
      <c r="F494" s="252" t="s">
        <v>521</v>
      </c>
      <c r="G494" s="233"/>
      <c r="H494" s="233"/>
      <c r="I494" s="233"/>
      <c r="J494" s="233"/>
      <c r="K494" s="237">
        <v>0.90000000000000002</v>
      </c>
      <c r="L494" s="233"/>
      <c r="M494" s="233"/>
      <c r="N494" s="233"/>
      <c r="O494" s="233"/>
      <c r="P494" s="233"/>
      <c r="Q494" s="233"/>
      <c r="R494" s="238"/>
      <c r="T494" s="239"/>
      <c r="U494" s="233"/>
      <c r="V494" s="233"/>
      <c r="W494" s="233"/>
      <c r="X494" s="233"/>
      <c r="Y494" s="233"/>
      <c r="Z494" s="233"/>
      <c r="AA494" s="240"/>
      <c r="AT494" s="241" t="s">
        <v>164</v>
      </c>
      <c r="AU494" s="241" t="s">
        <v>107</v>
      </c>
      <c r="AV494" s="10" t="s">
        <v>107</v>
      </c>
      <c r="AW494" s="10" t="s">
        <v>38</v>
      </c>
      <c r="AX494" s="10" t="s">
        <v>81</v>
      </c>
      <c r="AY494" s="241" t="s">
        <v>156</v>
      </c>
    </row>
    <row r="495" s="11" customFormat="1" ht="16.5" customHeight="1">
      <c r="B495" s="242"/>
      <c r="C495" s="243"/>
      <c r="D495" s="243"/>
      <c r="E495" s="244" t="s">
        <v>22</v>
      </c>
      <c r="F495" s="251" t="s">
        <v>522</v>
      </c>
      <c r="G495" s="243"/>
      <c r="H495" s="243"/>
      <c r="I495" s="243"/>
      <c r="J495" s="243"/>
      <c r="K495" s="244" t="s">
        <v>22</v>
      </c>
      <c r="L495" s="243"/>
      <c r="M495" s="243"/>
      <c r="N495" s="243"/>
      <c r="O495" s="243"/>
      <c r="P495" s="243"/>
      <c r="Q495" s="243"/>
      <c r="R495" s="247"/>
      <c r="T495" s="248"/>
      <c r="U495" s="243"/>
      <c r="V495" s="243"/>
      <c r="W495" s="243"/>
      <c r="X495" s="243"/>
      <c r="Y495" s="243"/>
      <c r="Z495" s="243"/>
      <c r="AA495" s="249"/>
      <c r="AT495" s="250" t="s">
        <v>164</v>
      </c>
      <c r="AU495" s="250" t="s">
        <v>107</v>
      </c>
      <c r="AV495" s="11" t="s">
        <v>39</v>
      </c>
      <c r="AW495" s="11" t="s">
        <v>38</v>
      </c>
      <c r="AX495" s="11" t="s">
        <v>81</v>
      </c>
      <c r="AY495" s="250" t="s">
        <v>156</v>
      </c>
    </row>
    <row r="496" s="10" customFormat="1" ht="16.5" customHeight="1">
      <c r="B496" s="232"/>
      <c r="C496" s="233"/>
      <c r="D496" s="233"/>
      <c r="E496" s="234" t="s">
        <v>22</v>
      </c>
      <c r="F496" s="252" t="s">
        <v>480</v>
      </c>
      <c r="G496" s="233"/>
      <c r="H496" s="233"/>
      <c r="I496" s="233"/>
      <c r="J496" s="233"/>
      <c r="K496" s="237">
        <v>0.59999999999999998</v>
      </c>
      <c r="L496" s="233"/>
      <c r="M496" s="233"/>
      <c r="N496" s="233"/>
      <c r="O496" s="233"/>
      <c r="P496" s="233"/>
      <c r="Q496" s="233"/>
      <c r="R496" s="238"/>
      <c r="T496" s="239"/>
      <c r="U496" s="233"/>
      <c r="V496" s="233"/>
      <c r="W496" s="233"/>
      <c r="X496" s="233"/>
      <c r="Y496" s="233"/>
      <c r="Z496" s="233"/>
      <c r="AA496" s="240"/>
      <c r="AT496" s="241" t="s">
        <v>164</v>
      </c>
      <c r="AU496" s="241" t="s">
        <v>107</v>
      </c>
      <c r="AV496" s="10" t="s">
        <v>107</v>
      </c>
      <c r="AW496" s="10" t="s">
        <v>38</v>
      </c>
      <c r="AX496" s="10" t="s">
        <v>81</v>
      </c>
      <c r="AY496" s="241" t="s">
        <v>156</v>
      </c>
    </row>
    <row r="497" s="11" customFormat="1" ht="16.5" customHeight="1">
      <c r="B497" s="242"/>
      <c r="C497" s="243"/>
      <c r="D497" s="243"/>
      <c r="E497" s="244" t="s">
        <v>22</v>
      </c>
      <c r="F497" s="251" t="s">
        <v>523</v>
      </c>
      <c r="G497" s="243"/>
      <c r="H497" s="243"/>
      <c r="I497" s="243"/>
      <c r="J497" s="243"/>
      <c r="K497" s="244" t="s">
        <v>22</v>
      </c>
      <c r="L497" s="243"/>
      <c r="M497" s="243"/>
      <c r="N497" s="243"/>
      <c r="O497" s="243"/>
      <c r="P497" s="243"/>
      <c r="Q497" s="243"/>
      <c r="R497" s="247"/>
      <c r="T497" s="248"/>
      <c r="U497" s="243"/>
      <c r="V497" s="243"/>
      <c r="W497" s="243"/>
      <c r="X497" s="243"/>
      <c r="Y497" s="243"/>
      <c r="Z497" s="243"/>
      <c r="AA497" s="249"/>
      <c r="AT497" s="250" t="s">
        <v>164</v>
      </c>
      <c r="AU497" s="250" t="s">
        <v>107</v>
      </c>
      <c r="AV497" s="11" t="s">
        <v>39</v>
      </c>
      <c r="AW497" s="11" t="s">
        <v>38</v>
      </c>
      <c r="AX497" s="11" t="s">
        <v>81</v>
      </c>
      <c r="AY497" s="250" t="s">
        <v>156</v>
      </c>
    </row>
    <row r="498" s="10" customFormat="1" ht="16.5" customHeight="1">
      <c r="B498" s="232"/>
      <c r="C498" s="233"/>
      <c r="D498" s="233"/>
      <c r="E498" s="234" t="s">
        <v>22</v>
      </c>
      <c r="F498" s="252" t="s">
        <v>524</v>
      </c>
      <c r="G498" s="233"/>
      <c r="H498" s="233"/>
      <c r="I498" s="233"/>
      <c r="J498" s="233"/>
      <c r="K498" s="237">
        <v>1.3999999999999999</v>
      </c>
      <c r="L498" s="233"/>
      <c r="M498" s="233"/>
      <c r="N498" s="233"/>
      <c r="O498" s="233"/>
      <c r="P498" s="233"/>
      <c r="Q498" s="233"/>
      <c r="R498" s="238"/>
      <c r="T498" s="239"/>
      <c r="U498" s="233"/>
      <c r="V498" s="233"/>
      <c r="W498" s="233"/>
      <c r="X498" s="233"/>
      <c r="Y498" s="233"/>
      <c r="Z498" s="233"/>
      <c r="AA498" s="240"/>
      <c r="AT498" s="241" t="s">
        <v>164</v>
      </c>
      <c r="AU498" s="241" t="s">
        <v>107</v>
      </c>
      <c r="AV498" s="10" t="s">
        <v>107</v>
      </c>
      <c r="AW498" s="10" t="s">
        <v>38</v>
      </c>
      <c r="AX498" s="10" t="s">
        <v>81</v>
      </c>
      <c r="AY498" s="241" t="s">
        <v>156</v>
      </c>
    </row>
    <row r="499" s="12" customFormat="1" ht="16.5" customHeight="1">
      <c r="B499" s="253"/>
      <c r="C499" s="254"/>
      <c r="D499" s="254"/>
      <c r="E499" s="255" t="s">
        <v>22</v>
      </c>
      <c r="F499" s="256" t="s">
        <v>176</v>
      </c>
      <c r="G499" s="254"/>
      <c r="H499" s="254"/>
      <c r="I499" s="254"/>
      <c r="J499" s="254"/>
      <c r="K499" s="257">
        <v>47</v>
      </c>
      <c r="L499" s="254"/>
      <c r="M499" s="254"/>
      <c r="N499" s="254"/>
      <c r="O499" s="254"/>
      <c r="P499" s="254"/>
      <c r="Q499" s="254"/>
      <c r="R499" s="258"/>
      <c r="T499" s="259"/>
      <c r="U499" s="254"/>
      <c r="V499" s="254"/>
      <c r="W499" s="254"/>
      <c r="X499" s="254"/>
      <c r="Y499" s="254"/>
      <c r="Z499" s="254"/>
      <c r="AA499" s="260"/>
      <c r="AT499" s="261" t="s">
        <v>164</v>
      </c>
      <c r="AU499" s="261" t="s">
        <v>107</v>
      </c>
      <c r="AV499" s="12" t="s">
        <v>161</v>
      </c>
      <c r="AW499" s="12" t="s">
        <v>38</v>
      </c>
      <c r="AX499" s="12" t="s">
        <v>39</v>
      </c>
      <c r="AY499" s="261" t="s">
        <v>156</v>
      </c>
    </row>
    <row r="500" s="1" customFormat="1" ht="38.25" customHeight="1">
      <c r="B500" s="48"/>
      <c r="C500" s="221" t="s">
        <v>525</v>
      </c>
      <c r="D500" s="221" t="s">
        <v>157</v>
      </c>
      <c r="E500" s="222" t="s">
        <v>526</v>
      </c>
      <c r="F500" s="223" t="s">
        <v>527</v>
      </c>
      <c r="G500" s="223"/>
      <c r="H500" s="223"/>
      <c r="I500" s="223"/>
      <c r="J500" s="224" t="s">
        <v>185</v>
      </c>
      <c r="K500" s="225">
        <v>3.6000000000000001</v>
      </c>
      <c r="L500" s="226">
        <v>0</v>
      </c>
      <c r="M500" s="227"/>
      <c r="N500" s="228">
        <f>ROUND(L500*K500,1)</f>
        <v>0</v>
      </c>
      <c r="O500" s="228"/>
      <c r="P500" s="228"/>
      <c r="Q500" s="228"/>
      <c r="R500" s="50"/>
      <c r="T500" s="229" t="s">
        <v>22</v>
      </c>
      <c r="U500" s="58" t="s">
        <v>46</v>
      </c>
      <c r="V500" s="49"/>
      <c r="W500" s="230">
        <f>V500*K500</f>
        <v>0</v>
      </c>
      <c r="X500" s="230">
        <v>0.0035799999999999998</v>
      </c>
      <c r="Y500" s="230">
        <f>X500*K500</f>
        <v>0.012888</v>
      </c>
      <c r="Z500" s="230">
        <v>0</v>
      </c>
      <c r="AA500" s="231">
        <f>Z500*K500</f>
        <v>0</v>
      </c>
      <c r="AR500" s="24" t="s">
        <v>337</v>
      </c>
      <c r="AT500" s="24" t="s">
        <v>157</v>
      </c>
      <c r="AU500" s="24" t="s">
        <v>107</v>
      </c>
      <c r="AY500" s="24" t="s">
        <v>156</v>
      </c>
      <c r="BE500" s="144">
        <f>IF(U500="základní",N500,0)</f>
        <v>0</v>
      </c>
      <c r="BF500" s="144">
        <f>IF(U500="snížená",N500,0)</f>
        <v>0</v>
      </c>
      <c r="BG500" s="144">
        <f>IF(U500="zákl. přenesená",N500,0)</f>
        <v>0</v>
      </c>
      <c r="BH500" s="144">
        <f>IF(U500="sníž. přenesená",N500,0)</f>
        <v>0</v>
      </c>
      <c r="BI500" s="144">
        <f>IF(U500="nulová",N500,0)</f>
        <v>0</v>
      </c>
      <c r="BJ500" s="24" t="s">
        <v>39</v>
      </c>
      <c r="BK500" s="144">
        <f>ROUND(L500*K500,1)</f>
        <v>0</v>
      </c>
      <c r="BL500" s="24" t="s">
        <v>337</v>
      </c>
      <c r="BM500" s="24" t="s">
        <v>528</v>
      </c>
    </row>
    <row r="501" s="11" customFormat="1" ht="16.5" customHeight="1">
      <c r="B501" s="242"/>
      <c r="C501" s="243"/>
      <c r="D501" s="243"/>
      <c r="E501" s="244" t="s">
        <v>22</v>
      </c>
      <c r="F501" s="245" t="s">
        <v>529</v>
      </c>
      <c r="G501" s="246"/>
      <c r="H501" s="246"/>
      <c r="I501" s="246"/>
      <c r="J501" s="243"/>
      <c r="K501" s="244" t="s">
        <v>22</v>
      </c>
      <c r="L501" s="243"/>
      <c r="M501" s="243"/>
      <c r="N501" s="243"/>
      <c r="O501" s="243"/>
      <c r="P501" s="243"/>
      <c r="Q501" s="243"/>
      <c r="R501" s="247"/>
      <c r="T501" s="248"/>
      <c r="U501" s="243"/>
      <c r="V501" s="243"/>
      <c r="W501" s="243"/>
      <c r="X501" s="243"/>
      <c r="Y501" s="243"/>
      <c r="Z501" s="243"/>
      <c r="AA501" s="249"/>
      <c r="AT501" s="250" t="s">
        <v>164</v>
      </c>
      <c r="AU501" s="250" t="s">
        <v>107</v>
      </c>
      <c r="AV501" s="11" t="s">
        <v>39</v>
      </c>
      <c r="AW501" s="11" t="s">
        <v>38</v>
      </c>
      <c r="AX501" s="11" t="s">
        <v>81</v>
      </c>
      <c r="AY501" s="250" t="s">
        <v>156</v>
      </c>
    </row>
    <row r="502" s="10" customFormat="1" ht="16.5" customHeight="1">
      <c r="B502" s="232"/>
      <c r="C502" s="233"/>
      <c r="D502" s="233"/>
      <c r="E502" s="234" t="s">
        <v>22</v>
      </c>
      <c r="F502" s="252" t="s">
        <v>530</v>
      </c>
      <c r="G502" s="233"/>
      <c r="H502" s="233"/>
      <c r="I502" s="233"/>
      <c r="J502" s="233"/>
      <c r="K502" s="237">
        <v>3.6000000000000001</v>
      </c>
      <c r="L502" s="233"/>
      <c r="M502" s="233"/>
      <c r="N502" s="233"/>
      <c r="O502" s="233"/>
      <c r="P502" s="233"/>
      <c r="Q502" s="233"/>
      <c r="R502" s="238"/>
      <c r="T502" s="239"/>
      <c r="U502" s="233"/>
      <c r="V502" s="233"/>
      <c r="W502" s="233"/>
      <c r="X502" s="233"/>
      <c r="Y502" s="233"/>
      <c r="Z502" s="233"/>
      <c r="AA502" s="240"/>
      <c r="AT502" s="241" t="s">
        <v>164</v>
      </c>
      <c r="AU502" s="241" t="s">
        <v>107</v>
      </c>
      <c r="AV502" s="10" t="s">
        <v>107</v>
      </c>
      <c r="AW502" s="10" t="s">
        <v>38</v>
      </c>
      <c r="AX502" s="10" t="s">
        <v>39</v>
      </c>
      <c r="AY502" s="241" t="s">
        <v>156</v>
      </c>
    </row>
    <row r="503" s="1" customFormat="1" ht="38.25" customHeight="1">
      <c r="B503" s="48"/>
      <c r="C503" s="221" t="s">
        <v>531</v>
      </c>
      <c r="D503" s="221" t="s">
        <v>157</v>
      </c>
      <c r="E503" s="222" t="s">
        <v>532</v>
      </c>
      <c r="F503" s="223" t="s">
        <v>533</v>
      </c>
      <c r="G503" s="223"/>
      <c r="H503" s="223"/>
      <c r="I503" s="223"/>
      <c r="J503" s="224" t="s">
        <v>185</v>
      </c>
      <c r="K503" s="225">
        <v>41.380000000000003</v>
      </c>
      <c r="L503" s="226">
        <v>0</v>
      </c>
      <c r="M503" s="227"/>
      <c r="N503" s="228">
        <f>ROUND(L503*K503,1)</f>
        <v>0</v>
      </c>
      <c r="O503" s="228"/>
      <c r="P503" s="228"/>
      <c r="Q503" s="228"/>
      <c r="R503" s="50"/>
      <c r="T503" s="229" t="s">
        <v>22</v>
      </c>
      <c r="U503" s="58" t="s">
        <v>46</v>
      </c>
      <c r="V503" s="49"/>
      <c r="W503" s="230">
        <f>V503*K503</f>
        <v>0</v>
      </c>
      <c r="X503" s="230">
        <v>0.0035799999999999998</v>
      </c>
      <c r="Y503" s="230">
        <f>X503*K503</f>
        <v>0.14814040000000001</v>
      </c>
      <c r="Z503" s="230">
        <v>0</v>
      </c>
      <c r="AA503" s="231">
        <f>Z503*K503</f>
        <v>0</v>
      </c>
      <c r="AR503" s="24" t="s">
        <v>337</v>
      </c>
      <c r="AT503" s="24" t="s">
        <v>157</v>
      </c>
      <c r="AU503" s="24" t="s">
        <v>107</v>
      </c>
      <c r="AY503" s="24" t="s">
        <v>156</v>
      </c>
      <c r="BE503" s="144">
        <f>IF(U503="základní",N503,0)</f>
        <v>0</v>
      </c>
      <c r="BF503" s="144">
        <f>IF(U503="snížená",N503,0)</f>
        <v>0</v>
      </c>
      <c r="BG503" s="144">
        <f>IF(U503="zákl. přenesená",N503,0)</f>
        <v>0</v>
      </c>
      <c r="BH503" s="144">
        <f>IF(U503="sníž. přenesená",N503,0)</f>
        <v>0</v>
      </c>
      <c r="BI503" s="144">
        <f>IF(U503="nulová",N503,0)</f>
        <v>0</v>
      </c>
      <c r="BJ503" s="24" t="s">
        <v>39</v>
      </c>
      <c r="BK503" s="144">
        <f>ROUND(L503*K503,1)</f>
        <v>0</v>
      </c>
      <c r="BL503" s="24" t="s">
        <v>337</v>
      </c>
      <c r="BM503" s="24" t="s">
        <v>534</v>
      </c>
    </row>
    <row r="504" s="11" customFormat="1" ht="16.5" customHeight="1">
      <c r="B504" s="242"/>
      <c r="C504" s="243"/>
      <c r="D504" s="243"/>
      <c r="E504" s="244" t="s">
        <v>22</v>
      </c>
      <c r="F504" s="245" t="s">
        <v>535</v>
      </c>
      <c r="G504" s="246"/>
      <c r="H504" s="246"/>
      <c r="I504" s="246"/>
      <c r="J504" s="243"/>
      <c r="K504" s="244" t="s">
        <v>22</v>
      </c>
      <c r="L504" s="243"/>
      <c r="M504" s="243"/>
      <c r="N504" s="243"/>
      <c r="O504" s="243"/>
      <c r="P504" s="243"/>
      <c r="Q504" s="243"/>
      <c r="R504" s="247"/>
      <c r="T504" s="248"/>
      <c r="U504" s="243"/>
      <c r="V504" s="243"/>
      <c r="W504" s="243"/>
      <c r="X504" s="243"/>
      <c r="Y504" s="243"/>
      <c r="Z504" s="243"/>
      <c r="AA504" s="249"/>
      <c r="AT504" s="250" t="s">
        <v>164</v>
      </c>
      <c r="AU504" s="250" t="s">
        <v>107</v>
      </c>
      <c r="AV504" s="11" t="s">
        <v>39</v>
      </c>
      <c r="AW504" s="11" t="s">
        <v>38</v>
      </c>
      <c r="AX504" s="11" t="s">
        <v>81</v>
      </c>
      <c r="AY504" s="250" t="s">
        <v>156</v>
      </c>
    </row>
    <row r="505" s="10" customFormat="1" ht="16.5" customHeight="1">
      <c r="B505" s="232"/>
      <c r="C505" s="233"/>
      <c r="D505" s="233"/>
      <c r="E505" s="234" t="s">
        <v>22</v>
      </c>
      <c r="F505" s="252" t="s">
        <v>536</v>
      </c>
      <c r="G505" s="233"/>
      <c r="H505" s="233"/>
      <c r="I505" s="233"/>
      <c r="J505" s="233"/>
      <c r="K505" s="237">
        <v>10</v>
      </c>
      <c r="L505" s="233"/>
      <c r="M505" s="233"/>
      <c r="N505" s="233"/>
      <c r="O505" s="233"/>
      <c r="P505" s="233"/>
      <c r="Q505" s="233"/>
      <c r="R505" s="238"/>
      <c r="T505" s="239"/>
      <c r="U505" s="233"/>
      <c r="V505" s="233"/>
      <c r="W505" s="233"/>
      <c r="X505" s="233"/>
      <c r="Y505" s="233"/>
      <c r="Z505" s="233"/>
      <c r="AA505" s="240"/>
      <c r="AT505" s="241" t="s">
        <v>164</v>
      </c>
      <c r="AU505" s="241" t="s">
        <v>107</v>
      </c>
      <c r="AV505" s="10" t="s">
        <v>107</v>
      </c>
      <c r="AW505" s="10" t="s">
        <v>38</v>
      </c>
      <c r="AX505" s="10" t="s">
        <v>81</v>
      </c>
      <c r="AY505" s="241" t="s">
        <v>156</v>
      </c>
    </row>
    <row r="506" s="11" customFormat="1" ht="16.5" customHeight="1">
      <c r="B506" s="242"/>
      <c r="C506" s="243"/>
      <c r="D506" s="243"/>
      <c r="E506" s="244" t="s">
        <v>22</v>
      </c>
      <c r="F506" s="251" t="s">
        <v>537</v>
      </c>
      <c r="G506" s="243"/>
      <c r="H506" s="243"/>
      <c r="I506" s="243"/>
      <c r="J506" s="243"/>
      <c r="K506" s="244" t="s">
        <v>22</v>
      </c>
      <c r="L506" s="243"/>
      <c r="M506" s="243"/>
      <c r="N506" s="243"/>
      <c r="O506" s="243"/>
      <c r="P506" s="243"/>
      <c r="Q506" s="243"/>
      <c r="R506" s="247"/>
      <c r="T506" s="248"/>
      <c r="U506" s="243"/>
      <c r="V506" s="243"/>
      <c r="W506" s="243"/>
      <c r="X506" s="243"/>
      <c r="Y506" s="243"/>
      <c r="Z506" s="243"/>
      <c r="AA506" s="249"/>
      <c r="AT506" s="250" t="s">
        <v>164</v>
      </c>
      <c r="AU506" s="250" t="s">
        <v>107</v>
      </c>
      <c r="AV506" s="11" t="s">
        <v>39</v>
      </c>
      <c r="AW506" s="11" t="s">
        <v>38</v>
      </c>
      <c r="AX506" s="11" t="s">
        <v>81</v>
      </c>
      <c r="AY506" s="250" t="s">
        <v>156</v>
      </c>
    </row>
    <row r="507" s="10" customFormat="1" ht="16.5" customHeight="1">
      <c r="B507" s="232"/>
      <c r="C507" s="233"/>
      <c r="D507" s="233"/>
      <c r="E507" s="234" t="s">
        <v>22</v>
      </c>
      <c r="F507" s="252" t="s">
        <v>538</v>
      </c>
      <c r="G507" s="233"/>
      <c r="H507" s="233"/>
      <c r="I507" s="233"/>
      <c r="J507" s="233"/>
      <c r="K507" s="237">
        <v>3.6000000000000001</v>
      </c>
      <c r="L507" s="233"/>
      <c r="M507" s="233"/>
      <c r="N507" s="233"/>
      <c r="O507" s="233"/>
      <c r="P507" s="233"/>
      <c r="Q507" s="233"/>
      <c r="R507" s="238"/>
      <c r="T507" s="239"/>
      <c r="U507" s="233"/>
      <c r="V507" s="233"/>
      <c r="W507" s="233"/>
      <c r="X507" s="233"/>
      <c r="Y507" s="233"/>
      <c r="Z507" s="233"/>
      <c r="AA507" s="240"/>
      <c r="AT507" s="241" t="s">
        <v>164</v>
      </c>
      <c r="AU507" s="241" t="s">
        <v>107</v>
      </c>
      <c r="AV507" s="10" t="s">
        <v>107</v>
      </c>
      <c r="AW507" s="10" t="s">
        <v>38</v>
      </c>
      <c r="AX507" s="10" t="s">
        <v>81</v>
      </c>
      <c r="AY507" s="241" t="s">
        <v>156</v>
      </c>
    </row>
    <row r="508" s="11" customFormat="1" ht="16.5" customHeight="1">
      <c r="B508" s="242"/>
      <c r="C508" s="243"/>
      <c r="D508" s="243"/>
      <c r="E508" s="244" t="s">
        <v>22</v>
      </c>
      <c r="F508" s="251" t="s">
        <v>539</v>
      </c>
      <c r="G508" s="243"/>
      <c r="H508" s="243"/>
      <c r="I508" s="243"/>
      <c r="J508" s="243"/>
      <c r="K508" s="244" t="s">
        <v>22</v>
      </c>
      <c r="L508" s="243"/>
      <c r="M508" s="243"/>
      <c r="N508" s="243"/>
      <c r="O508" s="243"/>
      <c r="P508" s="243"/>
      <c r="Q508" s="243"/>
      <c r="R508" s="247"/>
      <c r="T508" s="248"/>
      <c r="U508" s="243"/>
      <c r="V508" s="243"/>
      <c r="W508" s="243"/>
      <c r="X508" s="243"/>
      <c r="Y508" s="243"/>
      <c r="Z508" s="243"/>
      <c r="AA508" s="249"/>
      <c r="AT508" s="250" t="s">
        <v>164</v>
      </c>
      <c r="AU508" s="250" t="s">
        <v>107</v>
      </c>
      <c r="AV508" s="11" t="s">
        <v>39</v>
      </c>
      <c r="AW508" s="11" t="s">
        <v>38</v>
      </c>
      <c r="AX508" s="11" t="s">
        <v>81</v>
      </c>
      <c r="AY508" s="250" t="s">
        <v>156</v>
      </c>
    </row>
    <row r="509" s="10" customFormat="1" ht="16.5" customHeight="1">
      <c r="B509" s="232"/>
      <c r="C509" s="233"/>
      <c r="D509" s="233"/>
      <c r="E509" s="234" t="s">
        <v>22</v>
      </c>
      <c r="F509" s="252" t="s">
        <v>524</v>
      </c>
      <c r="G509" s="233"/>
      <c r="H509" s="233"/>
      <c r="I509" s="233"/>
      <c r="J509" s="233"/>
      <c r="K509" s="237">
        <v>1.3999999999999999</v>
      </c>
      <c r="L509" s="233"/>
      <c r="M509" s="233"/>
      <c r="N509" s="233"/>
      <c r="O509" s="233"/>
      <c r="P509" s="233"/>
      <c r="Q509" s="233"/>
      <c r="R509" s="238"/>
      <c r="T509" s="239"/>
      <c r="U509" s="233"/>
      <c r="V509" s="233"/>
      <c r="W509" s="233"/>
      <c r="X509" s="233"/>
      <c r="Y509" s="233"/>
      <c r="Z509" s="233"/>
      <c r="AA509" s="240"/>
      <c r="AT509" s="241" t="s">
        <v>164</v>
      </c>
      <c r="AU509" s="241" t="s">
        <v>107</v>
      </c>
      <c r="AV509" s="10" t="s">
        <v>107</v>
      </c>
      <c r="AW509" s="10" t="s">
        <v>38</v>
      </c>
      <c r="AX509" s="10" t="s">
        <v>81</v>
      </c>
      <c r="AY509" s="241" t="s">
        <v>156</v>
      </c>
    </row>
    <row r="510" s="11" customFormat="1" ht="16.5" customHeight="1">
      <c r="B510" s="242"/>
      <c r="C510" s="243"/>
      <c r="D510" s="243"/>
      <c r="E510" s="244" t="s">
        <v>22</v>
      </c>
      <c r="F510" s="251" t="s">
        <v>540</v>
      </c>
      <c r="G510" s="243"/>
      <c r="H510" s="243"/>
      <c r="I510" s="243"/>
      <c r="J510" s="243"/>
      <c r="K510" s="244" t="s">
        <v>22</v>
      </c>
      <c r="L510" s="243"/>
      <c r="M510" s="243"/>
      <c r="N510" s="243"/>
      <c r="O510" s="243"/>
      <c r="P510" s="243"/>
      <c r="Q510" s="243"/>
      <c r="R510" s="247"/>
      <c r="T510" s="248"/>
      <c r="U510" s="243"/>
      <c r="V510" s="243"/>
      <c r="W510" s="243"/>
      <c r="X510" s="243"/>
      <c r="Y510" s="243"/>
      <c r="Z510" s="243"/>
      <c r="AA510" s="249"/>
      <c r="AT510" s="250" t="s">
        <v>164</v>
      </c>
      <c r="AU510" s="250" t="s">
        <v>107</v>
      </c>
      <c r="AV510" s="11" t="s">
        <v>39</v>
      </c>
      <c r="AW510" s="11" t="s">
        <v>38</v>
      </c>
      <c r="AX510" s="11" t="s">
        <v>81</v>
      </c>
      <c r="AY510" s="250" t="s">
        <v>156</v>
      </c>
    </row>
    <row r="511" s="10" customFormat="1" ht="16.5" customHeight="1">
      <c r="B511" s="232"/>
      <c r="C511" s="233"/>
      <c r="D511" s="233"/>
      <c r="E511" s="234" t="s">
        <v>22</v>
      </c>
      <c r="F511" s="252" t="s">
        <v>541</v>
      </c>
      <c r="G511" s="233"/>
      <c r="H511" s="233"/>
      <c r="I511" s="233"/>
      <c r="J511" s="233"/>
      <c r="K511" s="237">
        <v>12</v>
      </c>
      <c r="L511" s="233"/>
      <c r="M511" s="233"/>
      <c r="N511" s="233"/>
      <c r="O511" s="233"/>
      <c r="P511" s="233"/>
      <c r="Q511" s="233"/>
      <c r="R511" s="238"/>
      <c r="T511" s="239"/>
      <c r="U511" s="233"/>
      <c r="V511" s="233"/>
      <c r="W511" s="233"/>
      <c r="X511" s="233"/>
      <c r="Y511" s="233"/>
      <c r="Z511" s="233"/>
      <c r="AA511" s="240"/>
      <c r="AT511" s="241" t="s">
        <v>164</v>
      </c>
      <c r="AU511" s="241" t="s">
        <v>107</v>
      </c>
      <c r="AV511" s="10" t="s">
        <v>107</v>
      </c>
      <c r="AW511" s="10" t="s">
        <v>38</v>
      </c>
      <c r="AX511" s="10" t="s">
        <v>81</v>
      </c>
      <c r="AY511" s="241" t="s">
        <v>156</v>
      </c>
    </row>
    <row r="512" s="11" customFormat="1" ht="16.5" customHeight="1">
      <c r="B512" s="242"/>
      <c r="C512" s="243"/>
      <c r="D512" s="243"/>
      <c r="E512" s="244" t="s">
        <v>22</v>
      </c>
      <c r="F512" s="251" t="s">
        <v>542</v>
      </c>
      <c r="G512" s="243"/>
      <c r="H512" s="243"/>
      <c r="I512" s="243"/>
      <c r="J512" s="243"/>
      <c r="K512" s="244" t="s">
        <v>22</v>
      </c>
      <c r="L512" s="243"/>
      <c r="M512" s="243"/>
      <c r="N512" s="243"/>
      <c r="O512" s="243"/>
      <c r="P512" s="243"/>
      <c r="Q512" s="243"/>
      <c r="R512" s="247"/>
      <c r="T512" s="248"/>
      <c r="U512" s="243"/>
      <c r="V512" s="243"/>
      <c r="W512" s="243"/>
      <c r="X512" s="243"/>
      <c r="Y512" s="243"/>
      <c r="Z512" s="243"/>
      <c r="AA512" s="249"/>
      <c r="AT512" s="250" t="s">
        <v>164</v>
      </c>
      <c r="AU512" s="250" t="s">
        <v>107</v>
      </c>
      <c r="AV512" s="11" t="s">
        <v>39</v>
      </c>
      <c r="AW512" s="11" t="s">
        <v>38</v>
      </c>
      <c r="AX512" s="11" t="s">
        <v>81</v>
      </c>
      <c r="AY512" s="250" t="s">
        <v>156</v>
      </c>
    </row>
    <row r="513" s="10" customFormat="1" ht="16.5" customHeight="1">
      <c r="B513" s="232"/>
      <c r="C513" s="233"/>
      <c r="D513" s="233"/>
      <c r="E513" s="234" t="s">
        <v>22</v>
      </c>
      <c r="F513" s="252" t="s">
        <v>543</v>
      </c>
      <c r="G513" s="233"/>
      <c r="H513" s="233"/>
      <c r="I513" s="233"/>
      <c r="J513" s="233"/>
      <c r="K513" s="237">
        <v>2.6000000000000001</v>
      </c>
      <c r="L513" s="233"/>
      <c r="M513" s="233"/>
      <c r="N513" s="233"/>
      <c r="O513" s="233"/>
      <c r="P513" s="233"/>
      <c r="Q513" s="233"/>
      <c r="R513" s="238"/>
      <c r="T513" s="239"/>
      <c r="U513" s="233"/>
      <c r="V513" s="233"/>
      <c r="W513" s="233"/>
      <c r="X513" s="233"/>
      <c r="Y513" s="233"/>
      <c r="Z513" s="233"/>
      <c r="AA513" s="240"/>
      <c r="AT513" s="241" t="s">
        <v>164</v>
      </c>
      <c r="AU513" s="241" t="s">
        <v>107</v>
      </c>
      <c r="AV513" s="10" t="s">
        <v>107</v>
      </c>
      <c r="AW513" s="10" t="s">
        <v>38</v>
      </c>
      <c r="AX513" s="10" t="s">
        <v>81</v>
      </c>
      <c r="AY513" s="241" t="s">
        <v>156</v>
      </c>
    </row>
    <row r="514" s="11" customFormat="1" ht="16.5" customHeight="1">
      <c r="B514" s="242"/>
      <c r="C514" s="243"/>
      <c r="D514" s="243"/>
      <c r="E514" s="244" t="s">
        <v>22</v>
      </c>
      <c r="F514" s="251" t="s">
        <v>544</v>
      </c>
      <c r="G514" s="243"/>
      <c r="H514" s="243"/>
      <c r="I514" s="243"/>
      <c r="J514" s="243"/>
      <c r="K514" s="244" t="s">
        <v>22</v>
      </c>
      <c r="L514" s="243"/>
      <c r="M514" s="243"/>
      <c r="N514" s="243"/>
      <c r="O514" s="243"/>
      <c r="P514" s="243"/>
      <c r="Q514" s="243"/>
      <c r="R514" s="247"/>
      <c r="T514" s="248"/>
      <c r="U514" s="243"/>
      <c r="V514" s="243"/>
      <c r="W514" s="243"/>
      <c r="X514" s="243"/>
      <c r="Y514" s="243"/>
      <c r="Z514" s="243"/>
      <c r="AA514" s="249"/>
      <c r="AT514" s="250" t="s">
        <v>164</v>
      </c>
      <c r="AU514" s="250" t="s">
        <v>107</v>
      </c>
      <c r="AV514" s="11" t="s">
        <v>39</v>
      </c>
      <c r="AW514" s="11" t="s">
        <v>38</v>
      </c>
      <c r="AX514" s="11" t="s">
        <v>81</v>
      </c>
      <c r="AY514" s="250" t="s">
        <v>156</v>
      </c>
    </row>
    <row r="515" s="10" customFormat="1" ht="16.5" customHeight="1">
      <c r="B515" s="232"/>
      <c r="C515" s="233"/>
      <c r="D515" s="233"/>
      <c r="E515" s="234" t="s">
        <v>22</v>
      </c>
      <c r="F515" s="252" t="s">
        <v>545</v>
      </c>
      <c r="G515" s="233"/>
      <c r="H515" s="233"/>
      <c r="I515" s="233"/>
      <c r="J515" s="233"/>
      <c r="K515" s="237">
        <v>1.74</v>
      </c>
      <c r="L515" s="233"/>
      <c r="M515" s="233"/>
      <c r="N515" s="233"/>
      <c r="O515" s="233"/>
      <c r="P515" s="233"/>
      <c r="Q515" s="233"/>
      <c r="R515" s="238"/>
      <c r="T515" s="239"/>
      <c r="U515" s="233"/>
      <c r="V515" s="233"/>
      <c r="W515" s="233"/>
      <c r="X515" s="233"/>
      <c r="Y515" s="233"/>
      <c r="Z515" s="233"/>
      <c r="AA515" s="240"/>
      <c r="AT515" s="241" t="s">
        <v>164</v>
      </c>
      <c r="AU515" s="241" t="s">
        <v>107</v>
      </c>
      <c r="AV515" s="10" t="s">
        <v>107</v>
      </c>
      <c r="AW515" s="10" t="s">
        <v>38</v>
      </c>
      <c r="AX515" s="10" t="s">
        <v>81</v>
      </c>
      <c r="AY515" s="241" t="s">
        <v>156</v>
      </c>
    </row>
    <row r="516" s="11" customFormat="1" ht="16.5" customHeight="1">
      <c r="B516" s="242"/>
      <c r="C516" s="243"/>
      <c r="D516" s="243"/>
      <c r="E516" s="244" t="s">
        <v>22</v>
      </c>
      <c r="F516" s="251" t="s">
        <v>546</v>
      </c>
      <c r="G516" s="243"/>
      <c r="H516" s="243"/>
      <c r="I516" s="243"/>
      <c r="J516" s="243"/>
      <c r="K516" s="244" t="s">
        <v>22</v>
      </c>
      <c r="L516" s="243"/>
      <c r="M516" s="243"/>
      <c r="N516" s="243"/>
      <c r="O516" s="243"/>
      <c r="P516" s="243"/>
      <c r="Q516" s="243"/>
      <c r="R516" s="247"/>
      <c r="T516" s="248"/>
      <c r="U516" s="243"/>
      <c r="V516" s="243"/>
      <c r="W516" s="243"/>
      <c r="X516" s="243"/>
      <c r="Y516" s="243"/>
      <c r="Z516" s="243"/>
      <c r="AA516" s="249"/>
      <c r="AT516" s="250" t="s">
        <v>164</v>
      </c>
      <c r="AU516" s="250" t="s">
        <v>107</v>
      </c>
      <c r="AV516" s="11" t="s">
        <v>39</v>
      </c>
      <c r="AW516" s="11" t="s">
        <v>38</v>
      </c>
      <c r="AX516" s="11" t="s">
        <v>81</v>
      </c>
      <c r="AY516" s="250" t="s">
        <v>156</v>
      </c>
    </row>
    <row r="517" s="10" customFormat="1" ht="16.5" customHeight="1">
      <c r="B517" s="232"/>
      <c r="C517" s="233"/>
      <c r="D517" s="233"/>
      <c r="E517" s="234" t="s">
        <v>22</v>
      </c>
      <c r="F517" s="252" t="s">
        <v>511</v>
      </c>
      <c r="G517" s="233"/>
      <c r="H517" s="233"/>
      <c r="I517" s="233"/>
      <c r="J517" s="233"/>
      <c r="K517" s="237">
        <v>1</v>
      </c>
      <c r="L517" s="233"/>
      <c r="M517" s="233"/>
      <c r="N517" s="233"/>
      <c r="O517" s="233"/>
      <c r="P517" s="233"/>
      <c r="Q517" s="233"/>
      <c r="R517" s="238"/>
      <c r="T517" s="239"/>
      <c r="U517" s="233"/>
      <c r="V517" s="233"/>
      <c r="W517" s="233"/>
      <c r="X517" s="233"/>
      <c r="Y517" s="233"/>
      <c r="Z517" s="233"/>
      <c r="AA517" s="240"/>
      <c r="AT517" s="241" t="s">
        <v>164</v>
      </c>
      <c r="AU517" s="241" t="s">
        <v>107</v>
      </c>
      <c r="AV517" s="10" t="s">
        <v>107</v>
      </c>
      <c r="AW517" s="10" t="s">
        <v>38</v>
      </c>
      <c r="AX517" s="10" t="s">
        <v>81</v>
      </c>
      <c r="AY517" s="241" t="s">
        <v>156</v>
      </c>
    </row>
    <row r="518" s="11" customFormat="1" ht="16.5" customHeight="1">
      <c r="B518" s="242"/>
      <c r="C518" s="243"/>
      <c r="D518" s="243"/>
      <c r="E518" s="244" t="s">
        <v>22</v>
      </c>
      <c r="F518" s="251" t="s">
        <v>547</v>
      </c>
      <c r="G518" s="243"/>
      <c r="H518" s="243"/>
      <c r="I518" s="243"/>
      <c r="J518" s="243"/>
      <c r="K518" s="244" t="s">
        <v>22</v>
      </c>
      <c r="L518" s="243"/>
      <c r="M518" s="243"/>
      <c r="N518" s="243"/>
      <c r="O518" s="243"/>
      <c r="P518" s="243"/>
      <c r="Q518" s="243"/>
      <c r="R518" s="247"/>
      <c r="T518" s="248"/>
      <c r="U518" s="243"/>
      <c r="V518" s="243"/>
      <c r="W518" s="243"/>
      <c r="X518" s="243"/>
      <c r="Y518" s="243"/>
      <c r="Z518" s="243"/>
      <c r="AA518" s="249"/>
      <c r="AT518" s="250" t="s">
        <v>164</v>
      </c>
      <c r="AU518" s="250" t="s">
        <v>107</v>
      </c>
      <c r="AV518" s="11" t="s">
        <v>39</v>
      </c>
      <c r="AW518" s="11" t="s">
        <v>38</v>
      </c>
      <c r="AX518" s="11" t="s">
        <v>81</v>
      </c>
      <c r="AY518" s="250" t="s">
        <v>156</v>
      </c>
    </row>
    <row r="519" s="10" customFormat="1" ht="16.5" customHeight="1">
      <c r="B519" s="232"/>
      <c r="C519" s="233"/>
      <c r="D519" s="233"/>
      <c r="E519" s="234" t="s">
        <v>22</v>
      </c>
      <c r="F519" s="252" t="s">
        <v>548</v>
      </c>
      <c r="G519" s="233"/>
      <c r="H519" s="233"/>
      <c r="I519" s="233"/>
      <c r="J519" s="233"/>
      <c r="K519" s="237">
        <v>1.95</v>
      </c>
      <c r="L519" s="233"/>
      <c r="M519" s="233"/>
      <c r="N519" s="233"/>
      <c r="O519" s="233"/>
      <c r="P519" s="233"/>
      <c r="Q519" s="233"/>
      <c r="R519" s="238"/>
      <c r="T519" s="239"/>
      <c r="U519" s="233"/>
      <c r="V519" s="233"/>
      <c r="W519" s="233"/>
      <c r="X519" s="233"/>
      <c r="Y519" s="233"/>
      <c r="Z519" s="233"/>
      <c r="AA519" s="240"/>
      <c r="AT519" s="241" t="s">
        <v>164</v>
      </c>
      <c r="AU519" s="241" t="s">
        <v>107</v>
      </c>
      <c r="AV519" s="10" t="s">
        <v>107</v>
      </c>
      <c r="AW519" s="10" t="s">
        <v>38</v>
      </c>
      <c r="AX519" s="10" t="s">
        <v>81</v>
      </c>
      <c r="AY519" s="241" t="s">
        <v>156</v>
      </c>
    </row>
    <row r="520" s="11" customFormat="1" ht="16.5" customHeight="1">
      <c r="B520" s="242"/>
      <c r="C520" s="243"/>
      <c r="D520" s="243"/>
      <c r="E520" s="244" t="s">
        <v>22</v>
      </c>
      <c r="F520" s="251" t="s">
        <v>549</v>
      </c>
      <c r="G520" s="243"/>
      <c r="H520" s="243"/>
      <c r="I520" s="243"/>
      <c r="J520" s="243"/>
      <c r="K520" s="244" t="s">
        <v>22</v>
      </c>
      <c r="L520" s="243"/>
      <c r="M520" s="243"/>
      <c r="N520" s="243"/>
      <c r="O520" s="243"/>
      <c r="P520" s="243"/>
      <c r="Q520" s="243"/>
      <c r="R520" s="247"/>
      <c r="T520" s="248"/>
      <c r="U520" s="243"/>
      <c r="V520" s="243"/>
      <c r="W520" s="243"/>
      <c r="X520" s="243"/>
      <c r="Y520" s="243"/>
      <c r="Z520" s="243"/>
      <c r="AA520" s="249"/>
      <c r="AT520" s="250" t="s">
        <v>164</v>
      </c>
      <c r="AU520" s="250" t="s">
        <v>107</v>
      </c>
      <c r="AV520" s="11" t="s">
        <v>39</v>
      </c>
      <c r="AW520" s="11" t="s">
        <v>38</v>
      </c>
      <c r="AX520" s="11" t="s">
        <v>81</v>
      </c>
      <c r="AY520" s="250" t="s">
        <v>156</v>
      </c>
    </row>
    <row r="521" s="10" customFormat="1" ht="16.5" customHeight="1">
      <c r="B521" s="232"/>
      <c r="C521" s="233"/>
      <c r="D521" s="233"/>
      <c r="E521" s="234" t="s">
        <v>22</v>
      </c>
      <c r="F521" s="252" t="s">
        <v>550</v>
      </c>
      <c r="G521" s="233"/>
      <c r="H521" s="233"/>
      <c r="I521" s="233"/>
      <c r="J521" s="233"/>
      <c r="K521" s="237">
        <v>1.47</v>
      </c>
      <c r="L521" s="233"/>
      <c r="M521" s="233"/>
      <c r="N521" s="233"/>
      <c r="O521" s="233"/>
      <c r="P521" s="233"/>
      <c r="Q521" s="233"/>
      <c r="R521" s="238"/>
      <c r="T521" s="239"/>
      <c r="U521" s="233"/>
      <c r="V521" s="233"/>
      <c r="W521" s="233"/>
      <c r="X521" s="233"/>
      <c r="Y521" s="233"/>
      <c r="Z521" s="233"/>
      <c r="AA521" s="240"/>
      <c r="AT521" s="241" t="s">
        <v>164</v>
      </c>
      <c r="AU521" s="241" t="s">
        <v>107</v>
      </c>
      <c r="AV521" s="10" t="s">
        <v>107</v>
      </c>
      <c r="AW521" s="10" t="s">
        <v>38</v>
      </c>
      <c r="AX521" s="10" t="s">
        <v>81</v>
      </c>
      <c r="AY521" s="241" t="s">
        <v>156</v>
      </c>
    </row>
    <row r="522" s="11" customFormat="1" ht="16.5" customHeight="1">
      <c r="B522" s="242"/>
      <c r="C522" s="243"/>
      <c r="D522" s="243"/>
      <c r="E522" s="244" t="s">
        <v>22</v>
      </c>
      <c r="F522" s="251" t="s">
        <v>551</v>
      </c>
      <c r="G522" s="243"/>
      <c r="H522" s="243"/>
      <c r="I522" s="243"/>
      <c r="J522" s="243"/>
      <c r="K522" s="244" t="s">
        <v>22</v>
      </c>
      <c r="L522" s="243"/>
      <c r="M522" s="243"/>
      <c r="N522" s="243"/>
      <c r="O522" s="243"/>
      <c r="P522" s="243"/>
      <c r="Q522" s="243"/>
      <c r="R522" s="247"/>
      <c r="T522" s="248"/>
      <c r="U522" s="243"/>
      <c r="V522" s="243"/>
      <c r="W522" s="243"/>
      <c r="X522" s="243"/>
      <c r="Y522" s="243"/>
      <c r="Z522" s="243"/>
      <c r="AA522" s="249"/>
      <c r="AT522" s="250" t="s">
        <v>164</v>
      </c>
      <c r="AU522" s="250" t="s">
        <v>107</v>
      </c>
      <c r="AV522" s="11" t="s">
        <v>39</v>
      </c>
      <c r="AW522" s="11" t="s">
        <v>38</v>
      </c>
      <c r="AX522" s="11" t="s">
        <v>81</v>
      </c>
      <c r="AY522" s="250" t="s">
        <v>156</v>
      </c>
    </row>
    <row r="523" s="10" customFormat="1" ht="16.5" customHeight="1">
      <c r="B523" s="232"/>
      <c r="C523" s="233"/>
      <c r="D523" s="233"/>
      <c r="E523" s="234" t="s">
        <v>22</v>
      </c>
      <c r="F523" s="252" t="s">
        <v>552</v>
      </c>
      <c r="G523" s="233"/>
      <c r="H523" s="233"/>
      <c r="I523" s="233"/>
      <c r="J523" s="233"/>
      <c r="K523" s="237">
        <v>1.77</v>
      </c>
      <c r="L523" s="233"/>
      <c r="M523" s="233"/>
      <c r="N523" s="233"/>
      <c r="O523" s="233"/>
      <c r="P523" s="233"/>
      <c r="Q523" s="233"/>
      <c r="R523" s="238"/>
      <c r="T523" s="239"/>
      <c r="U523" s="233"/>
      <c r="V523" s="233"/>
      <c r="W523" s="233"/>
      <c r="X523" s="233"/>
      <c r="Y523" s="233"/>
      <c r="Z523" s="233"/>
      <c r="AA523" s="240"/>
      <c r="AT523" s="241" t="s">
        <v>164</v>
      </c>
      <c r="AU523" s="241" t="s">
        <v>107</v>
      </c>
      <c r="AV523" s="10" t="s">
        <v>107</v>
      </c>
      <c r="AW523" s="10" t="s">
        <v>38</v>
      </c>
      <c r="AX523" s="10" t="s">
        <v>81</v>
      </c>
      <c r="AY523" s="241" t="s">
        <v>156</v>
      </c>
    </row>
    <row r="524" s="11" customFormat="1" ht="16.5" customHeight="1">
      <c r="B524" s="242"/>
      <c r="C524" s="243"/>
      <c r="D524" s="243"/>
      <c r="E524" s="244" t="s">
        <v>22</v>
      </c>
      <c r="F524" s="251" t="s">
        <v>553</v>
      </c>
      <c r="G524" s="243"/>
      <c r="H524" s="243"/>
      <c r="I524" s="243"/>
      <c r="J524" s="243"/>
      <c r="K524" s="244" t="s">
        <v>22</v>
      </c>
      <c r="L524" s="243"/>
      <c r="M524" s="243"/>
      <c r="N524" s="243"/>
      <c r="O524" s="243"/>
      <c r="P524" s="243"/>
      <c r="Q524" s="243"/>
      <c r="R524" s="247"/>
      <c r="T524" s="248"/>
      <c r="U524" s="243"/>
      <c r="V524" s="243"/>
      <c r="W524" s="243"/>
      <c r="X524" s="243"/>
      <c r="Y524" s="243"/>
      <c r="Z524" s="243"/>
      <c r="AA524" s="249"/>
      <c r="AT524" s="250" t="s">
        <v>164</v>
      </c>
      <c r="AU524" s="250" t="s">
        <v>107</v>
      </c>
      <c r="AV524" s="11" t="s">
        <v>39</v>
      </c>
      <c r="AW524" s="11" t="s">
        <v>38</v>
      </c>
      <c r="AX524" s="11" t="s">
        <v>81</v>
      </c>
      <c r="AY524" s="250" t="s">
        <v>156</v>
      </c>
    </row>
    <row r="525" s="10" customFormat="1" ht="16.5" customHeight="1">
      <c r="B525" s="232"/>
      <c r="C525" s="233"/>
      <c r="D525" s="233"/>
      <c r="E525" s="234" t="s">
        <v>22</v>
      </c>
      <c r="F525" s="252" t="s">
        <v>554</v>
      </c>
      <c r="G525" s="233"/>
      <c r="H525" s="233"/>
      <c r="I525" s="233"/>
      <c r="J525" s="233"/>
      <c r="K525" s="237">
        <v>1.45</v>
      </c>
      <c r="L525" s="233"/>
      <c r="M525" s="233"/>
      <c r="N525" s="233"/>
      <c r="O525" s="233"/>
      <c r="P525" s="233"/>
      <c r="Q525" s="233"/>
      <c r="R525" s="238"/>
      <c r="T525" s="239"/>
      <c r="U525" s="233"/>
      <c r="V525" s="233"/>
      <c r="W525" s="233"/>
      <c r="X525" s="233"/>
      <c r="Y525" s="233"/>
      <c r="Z525" s="233"/>
      <c r="AA525" s="240"/>
      <c r="AT525" s="241" t="s">
        <v>164</v>
      </c>
      <c r="AU525" s="241" t="s">
        <v>107</v>
      </c>
      <c r="AV525" s="10" t="s">
        <v>107</v>
      </c>
      <c r="AW525" s="10" t="s">
        <v>38</v>
      </c>
      <c r="AX525" s="10" t="s">
        <v>81</v>
      </c>
      <c r="AY525" s="241" t="s">
        <v>156</v>
      </c>
    </row>
    <row r="526" s="11" customFormat="1" ht="16.5" customHeight="1">
      <c r="B526" s="242"/>
      <c r="C526" s="243"/>
      <c r="D526" s="243"/>
      <c r="E526" s="244" t="s">
        <v>22</v>
      </c>
      <c r="F526" s="251" t="s">
        <v>555</v>
      </c>
      <c r="G526" s="243"/>
      <c r="H526" s="243"/>
      <c r="I526" s="243"/>
      <c r="J526" s="243"/>
      <c r="K526" s="244" t="s">
        <v>22</v>
      </c>
      <c r="L526" s="243"/>
      <c r="M526" s="243"/>
      <c r="N526" s="243"/>
      <c r="O526" s="243"/>
      <c r="P526" s="243"/>
      <c r="Q526" s="243"/>
      <c r="R526" s="247"/>
      <c r="T526" s="248"/>
      <c r="U526" s="243"/>
      <c r="V526" s="243"/>
      <c r="W526" s="243"/>
      <c r="X526" s="243"/>
      <c r="Y526" s="243"/>
      <c r="Z526" s="243"/>
      <c r="AA526" s="249"/>
      <c r="AT526" s="250" t="s">
        <v>164</v>
      </c>
      <c r="AU526" s="250" t="s">
        <v>107</v>
      </c>
      <c r="AV526" s="11" t="s">
        <v>39</v>
      </c>
      <c r="AW526" s="11" t="s">
        <v>38</v>
      </c>
      <c r="AX526" s="11" t="s">
        <v>81</v>
      </c>
      <c r="AY526" s="250" t="s">
        <v>156</v>
      </c>
    </row>
    <row r="527" s="10" customFormat="1" ht="16.5" customHeight="1">
      <c r="B527" s="232"/>
      <c r="C527" s="233"/>
      <c r="D527" s="233"/>
      <c r="E527" s="234" t="s">
        <v>22</v>
      </c>
      <c r="F527" s="252" t="s">
        <v>497</v>
      </c>
      <c r="G527" s="233"/>
      <c r="H527" s="233"/>
      <c r="I527" s="233"/>
      <c r="J527" s="233"/>
      <c r="K527" s="237">
        <v>2.3999999999999999</v>
      </c>
      <c r="L527" s="233"/>
      <c r="M527" s="233"/>
      <c r="N527" s="233"/>
      <c r="O527" s="233"/>
      <c r="P527" s="233"/>
      <c r="Q527" s="233"/>
      <c r="R527" s="238"/>
      <c r="T527" s="239"/>
      <c r="U527" s="233"/>
      <c r="V527" s="233"/>
      <c r="W527" s="233"/>
      <c r="X527" s="233"/>
      <c r="Y527" s="233"/>
      <c r="Z527" s="233"/>
      <c r="AA527" s="240"/>
      <c r="AT527" s="241" t="s">
        <v>164</v>
      </c>
      <c r="AU527" s="241" t="s">
        <v>107</v>
      </c>
      <c r="AV527" s="10" t="s">
        <v>107</v>
      </c>
      <c r="AW527" s="10" t="s">
        <v>38</v>
      </c>
      <c r="AX527" s="10" t="s">
        <v>81</v>
      </c>
      <c r="AY527" s="241" t="s">
        <v>156</v>
      </c>
    </row>
    <row r="528" s="12" customFormat="1" ht="16.5" customHeight="1">
      <c r="B528" s="253"/>
      <c r="C528" s="254"/>
      <c r="D528" s="254"/>
      <c r="E528" s="255" t="s">
        <v>22</v>
      </c>
      <c r="F528" s="256" t="s">
        <v>176</v>
      </c>
      <c r="G528" s="254"/>
      <c r="H528" s="254"/>
      <c r="I528" s="254"/>
      <c r="J528" s="254"/>
      <c r="K528" s="257">
        <v>41.380000000000003</v>
      </c>
      <c r="L528" s="254"/>
      <c r="M528" s="254"/>
      <c r="N528" s="254"/>
      <c r="O528" s="254"/>
      <c r="P528" s="254"/>
      <c r="Q528" s="254"/>
      <c r="R528" s="258"/>
      <c r="T528" s="259"/>
      <c r="U528" s="254"/>
      <c r="V528" s="254"/>
      <c r="W528" s="254"/>
      <c r="X528" s="254"/>
      <c r="Y528" s="254"/>
      <c r="Z528" s="254"/>
      <c r="AA528" s="260"/>
      <c r="AT528" s="261" t="s">
        <v>164</v>
      </c>
      <c r="AU528" s="261" t="s">
        <v>107</v>
      </c>
      <c r="AV528" s="12" t="s">
        <v>161</v>
      </c>
      <c r="AW528" s="12" t="s">
        <v>38</v>
      </c>
      <c r="AX528" s="12" t="s">
        <v>39</v>
      </c>
      <c r="AY528" s="261" t="s">
        <v>156</v>
      </c>
    </row>
    <row r="529" s="1" customFormat="1" ht="38.25" customHeight="1">
      <c r="B529" s="48"/>
      <c r="C529" s="221" t="s">
        <v>556</v>
      </c>
      <c r="D529" s="221" t="s">
        <v>157</v>
      </c>
      <c r="E529" s="222" t="s">
        <v>557</v>
      </c>
      <c r="F529" s="223" t="s">
        <v>558</v>
      </c>
      <c r="G529" s="223"/>
      <c r="H529" s="223"/>
      <c r="I529" s="223"/>
      <c r="J529" s="224" t="s">
        <v>185</v>
      </c>
      <c r="K529" s="225">
        <v>31.66</v>
      </c>
      <c r="L529" s="226">
        <v>0</v>
      </c>
      <c r="M529" s="227"/>
      <c r="N529" s="228">
        <f>ROUND(L529*K529,1)</f>
        <v>0</v>
      </c>
      <c r="O529" s="228"/>
      <c r="P529" s="228"/>
      <c r="Q529" s="228"/>
      <c r="R529" s="50"/>
      <c r="T529" s="229" t="s">
        <v>22</v>
      </c>
      <c r="U529" s="58" t="s">
        <v>46</v>
      </c>
      <c r="V529" s="49"/>
      <c r="W529" s="230">
        <f>V529*K529</f>
        <v>0</v>
      </c>
      <c r="X529" s="230">
        <v>0.0042900000000000004</v>
      </c>
      <c r="Y529" s="230">
        <f>X529*K529</f>
        <v>0.13582140000000001</v>
      </c>
      <c r="Z529" s="230">
        <v>0</v>
      </c>
      <c r="AA529" s="231">
        <f>Z529*K529</f>
        <v>0</v>
      </c>
      <c r="AR529" s="24" t="s">
        <v>337</v>
      </c>
      <c r="AT529" s="24" t="s">
        <v>157</v>
      </c>
      <c r="AU529" s="24" t="s">
        <v>107</v>
      </c>
      <c r="AY529" s="24" t="s">
        <v>156</v>
      </c>
      <c r="BE529" s="144">
        <f>IF(U529="základní",N529,0)</f>
        <v>0</v>
      </c>
      <c r="BF529" s="144">
        <f>IF(U529="snížená",N529,0)</f>
        <v>0</v>
      </c>
      <c r="BG529" s="144">
        <f>IF(U529="zákl. přenesená",N529,0)</f>
        <v>0</v>
      </c>
      <c r="BH529" s="144">
        <f>IF(U529="sníž. přenesená",N529,0)</f>
        <v>0</v>
      </c>
      <c r="BI529" s="144">
        <f>IF(U529="nulová",N529,0)</f>
        <v>0</v>
      </c>
      <c r="BJ529" s="24" t="s">
        <v>39</v>
      </c>
      <c r="BK529" s="144">
        <f>ROUND(L529*K529,1)</f>
        <v>0</v>
      </c>
      <c r="BL529" s="24" t="s">
        <v>337</v>
      </c>
      <c r="BM529" s="24" t="s">
        <v>559</v>
      </c>
    </row>
    <row r="530" s="11" customFormat="1" ht="16.5" customHeight="1">
      <c r="B530" s="242"/>
      <c r="C530" s="243"/>
      <c r="D530" s="243"/>
      <c r="E530" s="244" t="s">
        <v>22</v>
      </c>
      <c r="F530" s="245" t="s">
        <v>560</v>
      </c>
      <c r="G530" s="246"/>
      <c r="H530" s="246"/>
      <c r="I530" s="246"/>
      <c r="J530" s="243"/>
      <c r="K530" s="244" t="s">
        <v>22</v>
      </c>
      <c r="L530" s="243"/>
      <c r="M530" s="243"/>
      <c r="N530" s="243"/>
      <c r="O530" s="243"/>
      <c r="P530" s="243"/>
      <c r="Q530" s="243"/>
      <c r="R530" s="247"/>
      <c r="T530" s="248"/>
      <c r="U530" s="243"/>
      <c r="V530" s="243"/>
      <c r="W530" s="243"/>
      <c r="X530" s="243"/>
      <c r="Y530" s="243"/>
      <c r="Z530" s="243"/>
      <c r="AA530" s="249"/>
      <c r="AT530" s="250" t="s">
        <v>164</v>
      </c>
      <c r="AU530" s="250" t="s">
        <v>107</v>
      </c>
      <c r="AV530" s="11" t="s">
        <v>39</v>
      </c>
      <c r="AW530" s="11" t="s">
        <v>38</v>
      </c>
      <c r="AX530" s="11" t="s">
        <v>81</v>
      </c>
      <c r="AY530" s="250" t="s">
        <v>156</v>
      </c>
    </row>
    <row r="531" s="10" customFormat="1" ht="16.5" customHeight="1">
      <c r="B531" s="232"/>
      <c r="C531" s="233"/>
      <c r="D531" s="233"/>
      <c r="E531" s="234" t="s">
        <v>22</v>
      </c>
      <c r="F531" s="252" t="s">
        <v>561</v>
      </c>
      <c r="G531" s="233"/>
      <c r="H531" s="233"/>
      <c r="I531" s="233"/>
      <c r="J531" s="233"/>
      <c r="K531" s="237">
        <v>0.70999999999999996</v>
      </c>
      <c r="L531" s="233"/>
      <c r="M531" s="233"/>
      <c r="N531" s="233"/>
      <c r="O531" s="233"/>
      <c r="P531" s="233"/>
      <c r="Q531" s="233"/>
      <c r="R531" s="238"/>
      <c r="T531" s="239"/>
      <c r="U531" s="233"/>
      <c r="V531" s="233"/>
      <c r="W531" s="233"/>
      <c r="X531" s="233"/>
      <c r="Y531" s="233"/>
      <c r="Z531" s="233"/>
      <c r="AA531" s="240"/>
      <c r="AT531" s="241" t="s">
        <v>164</v>
      </c>
      <c r="AU531" s="241" t="s">
        <v>107</v>
      </c>
      <c r="AV531" s="10" t="s">
        <v>107</v>
      </c>
      <c r="AW531" s="10" t="s">
        <v>38</v>
      </c>
      <c r="AX531" s="10" t="s">
        <v>81</v>
      </c>
      <c r="AY531" s="241" t="s">
        <v>156</v>
      </c>
    </row>
    <row r="532" s="11" customFormat="1" ht="16.5" customHeight="1">
      <c r="B532" s="242"/>
      <c r="C532" s="243"/>
      <c r="D532" s="243"/>
      <c r="E532" s="244" t="s">
        <v>22</v>
      </c>
      <c r="F532" s="251" t="s">
        <v>562</v>
      </c>
      <c r="G532" s="243"/>
      <c r="H532" s="243"/>
      <c r="I532" s="243"/>
      <c r="J532" s="243"/>
      <c r="K532" s="244" t="s">
        <v>22</v>
      </c>
      <c r="L532" s="243"/>
      <c r="M532" s="243"/>
      <c r="N532" s="243"/>
      <c r="O532" s="243"/>
      <c r="P532" s="243"/>
      <c r="Q532" s="243"/>
      <c r="R532" s="247"/>
      <c r="T532" s="248"/>
      <c r="U532" s="243"/>
      <c r="V532" s="243"/>
      <c r="W532" s="243"/>
      <c r="X532" s="243"/>
      <c r="Y532" s="243"/>
      <c r="Z532" s="243"/>
      <c r="AA532" s="249"/>
      <c r="AT532" s="250" t="s">
        <v>164</v>
      </c>
      <c r="AU532" s="250" t="s">
        <v>107</v>
      </c>
      <c r="AV532" s="11" t="s">
        <v>39</v>
      </c>
      <c r="AW532" s="11" t="s">
        <v>38</v>
      </c>
      <c r="AX532" s="11" t="s">
        <v>81</v>
      </c>
      <c r="AY532" s="250" t="s">
        <v>156</v>
      </c>
    </row>
    <row r="533" s="10" customFormat="1" ht="16.5" customHeight="1">
      <c r="B533" s="232"/>
      <c r="C533" s="233"/>
      <c r="D533" s="233"/>
      <c r="E533" s="234" t="s">
        <v>22</v>
      </c>
      <c r="F533" s="252" t="s">
        <v>563</v>
      </c>
      <c r="G533" s="233"/>
      <c r="H533" s="233"/>
      <c r="I533" s="233"/>
      <c r="J533" s="233"/>
      <c r="K533" s="237">
        <v>1.3</v>
      </c>
      <c r="L533" s="233"/>
      <c r="M533" s="233"/>
      <c r="N533" s="233"/>
      <c r="O533" s="233"/>
      <c r="P533" s="233"/>
      <c r="Q533" s="233"/>
      <c r="R533" s="238"/>
      <c r="T533" s="239"/>
      <c r="U533" s="233"/>
      <c r="V533" s="233"/>
      <c r="W533" s="233"/>
      <c r="X533" s="233"/>
      <c r="Y533" s="233"/>
      <c r="Z533" s="233"/>
      <c r="AA533" s="240"/>
      <c r="AT533" s="241" t="s">
        <v>164</v>
      </c>
      <c r="AU533" s="241" t="s">
        <v>107</v>
      </c>
      <c r="AV533" s="10" t="s">
        <v>107</v>
      </c>
      <c r="AW533" s="10" t="s">
        <v>38</v>
      </c>
      <c r="AX533" s="10" t="s">
        <v>81</v>
      </c>
      <c r="AY533" s="241" t="s">
        <v>156</v>
      </c>
    </row>
    <row r="534" s="11" customFormat="1" ht="16.5" customHeight="1">
      <c r="B534" s="242"/>
      <c r="C534" s="243"/>
      <c r="D534" s="243"/>
      <c r="E534" s="244" t="s">
        <v>22</v>
      </c>
      <c r="F534" s="251" t="s">
        <v>564</v>
      </c>
      <c r="G534" s="243"/>
      <c r="H534" s="243"/>
      <c r="I534" s="243"/>
      <c r="J534" s="243"/>
      <c r="K534" s="244" t="s">
        <v>22</v>
      </c>
      <c r="L534" s="243"/>
      <c r="M534" s="243"/>
      <c r="N534" s="243"/>
      <c r="O534" s="243"/>
      <c r="P534" s="243"/>
      <c r="Q534" s="243"/>
      <c r="R534" s="247"/>
      <c r="T534" s="248"/>
      <c r="U534" s="243"/>
      <c r="V534" s="243"/>
      <c r="W534" s="243"/>
      <c r="X534" s="243"/>
      <c r="Y534" s="243"/>
      <c r="Z534" s="243"/>
      <c r="AA534" s="249"/>
      <c r="AT534" s="250" t="s">
        <v>164</v>
      </c>
      <c r="AU534" s="250" t="s">
        <v>107</v>
      </c>
      <c r="AV534" s="11" t="s">
        <v>39</v>
      </c>
      <c r="AW534" s="11" t="s">
        <v>38</v>
      </c>
      <c r="AX534" s="11" t="s">
        <v>81</v>
      </c>
      <c r="AY534" s="250" t="s">
        <v>156</v>
      </c>
    </row>
    <row r="535" s="10" customFormat="1" ht="16.5" customHeight="1">
      <c r="B535" s="232"/>
      <c r="C535" s="233"/>
      <c r="D535" s="233"/>
      <c r="E535" s="234" t="s">
        <v>22</v>
      </c>
      <c r="F535" s="252" t="s">
        <v>565</v>
      </c>
      <c r="G535" s="233"/>
      <c r="H535" s="233"/>
      <c r="I535" s="233"/>
      <c r="J535" s="233"/>
      <c r="K535" s="237">
        <v>2.5499999999999998</v>
      </c>
      <c r="L535" s="233"/>
      <c r="M535" s="233"/>
      <c r="N535" s="233"/>
      <c r="O535" s="233"/>
      <c r="P535" s="233"/>
      <c r="Q535" s="233"/>
      <c r="R535" s="238"/>
      <c r="T535" s="239"/>
      <c r="U535" s="233"/>
      <c r="V535" s="233"/>
      <c r="W535" s="233"/>
      <c r="X535" s="233"/>
      <c r="Y535" s="233"/>
      <c r="Z535" s="233"/>
      <c r="AA535" s="240"/>
      <c r="AT535" s="241" t="s">
        <v>164</v>
      </c>
      <c r="AU535" s="241" t="s">
        <v>107</v>
      </c>
      <c r="AV535" s="10" t="s">
        <v>107</v>
      </c>
      <c r="AW535" s="10" t="s">
        <v>38</v>
      </c>
      <c r="AX535" s="10" t="s">
        <v>81</v>
      </c>
      <c r="AY535" s="241" t="s">
        <v>156</v>
      </c>
    </row>
    <row r="536" s="11" customFormat="1" ht="16.5" customHeight="1">
      <c r="B536" s="242"/>
      <c r="C536" s="243"/>
      <c r="D536" s="243"/>
      <c r="E536" s="244" t="s">
        <v>22</v>
      </c>
      <c r="F536" s="251" t="s">
        <v>566</v>
      </c>
      <c r="G536" s="243"/>
      <c r="H536" s="243"/>
      <c r="I536" s="243"/>
      <c r="J536" s="243"/>
      <c r="K536" s="244" t="s">
        <v>22</v>
      </c>
      <c r="L536" s="243"/>
      <c r="M536" s="243"/>
      <c r="N536" s="243"/>
      <c r="O536" s="243"/>
      <c r="P536" s="243"/>
      <c r="Q536" s="243"/>
      <c r="R536" s="247"/>
      <c r="T536" s="248"/>
      <c r="U536" s="243"/>
      <c r="V536" s="243"/>
      <c r="W536" s="243"/>
      <c r="X536" s="243"/>
      <c r="Y536" s="243"/>
      <c r="Z536" s="243"/>
      <c r="AA536" s="249"/>
      <c r="AT536" s="250" t="s">
        <v>164</v>
      </c>
      <c r="AU536" s="250" t="s">
        <v>107</v>
      </c>
      <c r="AV536" s="11" t="s">
        <v>39</v>
      </c>
      <c r="AW536" s="11" t="s">
        <v>38</v>
      </c>
      <c r="AX536" s="11" t="s">
        <v>81</v>
      </c>
      <c r="AY536" s="250" t="s">
        <v>156</v>
      </c>
    </row>
    <row r="537" s="10" customFormat="1" ht="16.5" customHeight="1">
      <c r="B537" s="232"/>
      <c r="C537" s="233"/>
      <c r="D537" s="233"/>
      <c r="E537" s="234" t="s">
        <v>22</v>
      </c>
      <c r="F537" s="252" t="s">
        <v>567</v>
      </c>
      <c r="G537" s="233"/>
      <c r="H537" s="233"/>
      <c r="I537" s="233"/>
      <c r="J537" s="233"/>
      <c r="K537" s="237">
        <v>1.1000000000000001</v>
      </c>
      <c r="L537" s="233"/>
      <c r="M537" s="233"/>
      <c r="N537" s="233"/>
      <c r="O537" s="233"/>
      <c r="P537" s="233"/>
      <c r="Q537" s="233"/>
      <c r="R537" s="238"/>
      <c r="T537" s="239"/>
      <c r="U537" s="233"/>
      <c r="V537" s="233"/>
      <c r="W537" s="233"/>
      <c r="X537" s="233"/>
      <c r="Y537" s="233"/>
      <c r="Z537" s="233"/>
      <c r="AA537" s="240"/>
      <c r="AT537" s="241" t="s">
        <v>164</v>
      </c>
      <c r="AU537" s="241" t="s">
        <v>107</v>
      </c>
      <c r="AV537" s="10" t="s">
        <v>107</v>
      </c>
      <c r="AW537" s="10" t="s">
        <v>38</v>
      </c>
      <c r="AX537" s="10" t="s">
        <v>81</v>
      </c>
      <c r="AY537" s="241" t="s">
        <v>156</v>
      </c>
    </row>
    <row r="538" s="11" customFormat="1" ht="16.5" customHeight="1">
      <c r="B538" s="242"/>
      <c r="C538" s="243"/>
      <c r="D538" s="243"/>
      <c r="E538" s="244" t="s">
        <v>22</v>
      </c>
      <c r="F538" s="251" t="s">
        <v>568</v>
      </c>
      <c r="G538" s="243"/>
      <c r="H538" s="243"/>
      <c r="I538" s="243"/>
      <c r="J538" s="243"/>
      <c r="K538" s="244" t="s">
        <v>22</v>
      </c>
      <c r="L538" s="243"/>
      <c r="M538" s="243"/>
      <c r="N538" s="243"/>
      <c r="O538" s="243"/>
      <c r="P538" s="243"/>
      <c r="Q538" s="243"/>
      <c r="R538" s="247"/>
      <c r="T538" s="248"/>
      <c r="U538" s="243"/>
      <c r="V538" s="243"/>
      <c r="W538" s="243"/>
      <c r="X538" s="243"/>
      <c r="Y538" s="243"/>
      <c r="Z538" s="243"/>
      <c r="AA538" s="249"/>
      <c r="AT538" s="250" t="s">
        <v>164</v>
      </c>
      <c r="AU538" s="250" t="s">
        <v>107</v>
      </c>
      <c r="AV538" s="11" t="s">
        <v>39</v>
      </c>
      <c r="AW538" s="11" t="s">
        <v>38</v>
      </c>
      <c r="AX538" s="11" t="s">
        <v>81</v>
      </c>
      <c r="AY538" s="250" t="s">
        <v>156</v>
      </c>
    </row>
    <row r="539" s="10" customFormat="1" ht="16.5" customHeight="1">
      <c r="B539" s="232"/>
      <c r="C539" s="233"/>
      <c r="D539" s="233"/>
      <c r="E539" s="234" t="s">
        <v>22</v>
      </c>
      <c r="F539" s="252" t="s">
        <v>488</v>
      </c>
      <c r="G539" s="233"/>
      <c r="H539" s="233"/>
      <c r="I539" s="233"/>
      <c r="J539" s="233"/>
      <c r="K539" s="237">
        <v>1.1000000000000001</v>
      </c>
      <c r="L539" s="233"/>
      <c r="M539" s="233"/>
      <c r="N539" s="233"/>
      <c r="O539" s="233"/>
      <c r="P539" s="233"/>
      <c r="Q539" s="233"/>
      <c r="R539" s="238"/>
      <c r="T539" s="239"/>
      <c r="U539" s="233"/>
      <c r="V539" s="233"/>
      <c r="W539" s="233"/>
      <c r="X539" s="233"/>
      <c r="Y539" s="233"/>
      <c r="Z539" s="233"/>
      <c r="AA539" s="240"/>
      <c r="AT539" s="241" t="s">
        <v>164</v>
      </c>
      <c r="AU539" s="241" t="s">
        <v>107</v>
      </c>
      <c r="AV539" s="10" t="s">
        <v>107</v>
      </c>
      <c r="AW539" s="10" t="s">
        <v>38</v>
      </c>
      <c r="AX539" s="10" t="s">
        <v>81</v>
      </c>
      <c r="AY539" s="241" t="s">
        <v>156</v>
      </c>
    </row>
    <row r="540" s="11" customFormat="1" ht="16.5" customHeight="1">
      <c r="B540" s="242"/>
      <c r="C540" s="243"/>
      <c r="D540" s="243"/>
      <c r="E540" s="244" t="s">
        <v>22</v>
      </c>
      <c r="F540" s="251" t="s">
        <v>569</v>
      </c>
      <c r="G540" s="243"/>
      <c r="H540" s="243"/>
      <c r="I540" s="243"/>
      <c r="J540" s="243"/>
      <c r="K540" s="244" t="s">
        <v>22</v>
      </c>
      <c r="L540" s="243"/>
      <c r="M540" s="243"/>
      <c r="N540" s="243"/>
      <c r="O540" s="243"/>
      <c r="P540" s="243"/>
      <c r="Q540" s="243"/>
      <c r="R540" s="247"/>
      <c r="T540" s="248"/>
      <c r="U540" s="243"/>
      <c r="V540" s="243"/>
      <c r="W540" s="243"/>
      <c r="X540" s="243"/>
      <c r="Y540" s="243"/>
      <c r="Z540" s="243"/>
      <c r="AA540" s="249"/>
      <c r="AT540" s="250" t="s">
        <v>164</v>
      </c>
      <c r="AU540" s="250" t="s">
        <v>107</v>
      </c>
      <c r="AV540" s="11" t="s">
        <v>39</v>
      </c>
      <c r="AW540" s="11" t="s">
        <v>38</v>
      </c>
      <c r="AX540" s="11" t="s">
        <v>81</v>
      </c>
      <c r="AY540" s="250" t="s">
        <v>156</v>
      </c>
    </row>
    <row r="541" s="10" customFormat="1" ht="16.5" customHeight="1">
      <c r="B541" s="232"/>
      <c r="C541" s="233"/>
      <c r="D541" s="233"/>
      <c r="E541" s="234" t="s">
        <v>22</v>
      </c>
      <c r="F541" s="252" t="s">
        <v>570</v>
      </c>
      <c r="G541" s="233"/>
      <c r="H541" s="233"/>
      <c r="I541" s="233"/>
      <c r="J541" s="233"/>
      <c r="K541" s="237">
        <v>8</v>
      </c>
      <c r="L541" s="233"/>
      <c r="M541" s="233"/>
      <c r="N541" s="233"/>
      <c r="O541" s="233"/>
      <c r="P541" s="233"/>
      <c r="Q541" s="233"/>
      <c r="R541" s="238"/>
      <c r="T541" s="239"/>
      <c r="U541" s="233"/>
      <c r="V541" s="233"/>
      <c r="W541" s="233"/>
      <c r="X541" s="233"/>
      <c r="Y541" s="233"/>
      <c r="Z541" s="233"/>
      <c r="AA541" s="240"/>
      <c r="AT541" s="241" t="s">
        <v>164</v>
      </c>
      <c r="AU541" s="241" t="s">
        <v>107</v>
      </c>
      <c r="AV541" s="10" t="s">
        <v>107</v>
      </c>
      <c r="AW541" s="10" t="s">
        <v>38</v>
      </c>
      <c r="AX541" s="10" t="s">
        <v>81</v>
      </c>
      <c r="AY541" s="241" t="s">
        <v>156</v>
      </c>
    </row>
    <row r="542" s="11" customFormat="1" ht="16.5" customHeight="1">
      <c r="B542" s="242"/>
      <c r="C542" s="243"/>
      <c r="D542" s="243"/>
      <c r="E542" s="244" t="s">
        <v>22</v>
      </c>
      <c r="F542" s="251" t="s">
        <v>571</v>
      </c>
      <c r="G542" s="243"/>
      <c r="H542" s="243"/>
      <c r="I542" s="243"/>
      <c r="J542" s="243"/>
      <c r="K542" s="244" t="s">
        <v>22</v>
      </c>
      <c r="L542" s="243"/>
      <c r="M542" s="243"/>
      <c r="N542" s="243"/>
      <c r="O542" s="243"/>
      <c r="P542" s="243"/>
      <c r="Q542" s="243"/>
      <c r="R542" s="247"/>
      <c r="T542" s="248"/>
      <c r="U542" s="243"/>
      <c r="V542" s="243"/>
      <c r="W542" s="243"/>
      <c r="X542" s="243"/>
      <c r="Y542" s="243"/>
      <c r="Z542" s="243"/>
      <c r="AA542" s="249"/>
      <c r="AT542" s="250" t="s">
        <v>164</v>
      </c>
      <c r="AU542" s="250" t="s">
        <v>107</v>
      </c>
      <c r="AV542" s="11" t="s">
        <v>39</v>
      </c>
      <c r="AW542" s="11" t="s">
        <v>38</v>
      </c>
      <c r="AX542" s="11" t="s">
        <v>81</v>
      </c>
      <c r="AY542" s="250" t="s">
        <v>156</v>
      </c>
    </row>
    <row r="543" s="10" customFormat="1" ht="16.5" customHeight="1">
      <c r="B543" s="232"/>
      <c r="C543" s="233"/>
      <c r="D543" s="233"/>
      <c r="E543" s="234" t="s">
        <v>22</v>
      </c>
      <c r="F543" s="252" t="s">
        <v>572</v>
      </c>
      <c r="G543" s="233"/>
      <c r="H543" s="233"/>
      <c r="I543" s="233"/>
      <c r="J543" s="233"/>
      <c r="K543" s="237">
        <v>3.75</v>
      </c>
      <c r="L543" s="233"/>
      <c r="M543" s="233"/>
      <c r="N543" s="233"/>
      <c r="O543" s="233"/>
      <c r="P543" s="233"/>
      <c r="Q543" s="233"/>
      <c r="R543" s="238"/>
      <c r="T543" s="239"/>
      <c r="U543" s="233"/>
      <c r="V543" s="233"/>
      <c r="W543" s="233"/>
      <c r="X543" s="233"/>
      <c r="Y543" s="233"/>
      <c r="Z543" s="233"/>
      <c r="AA543" s="240"/>
      <c r="AT543" s="241" t="s">
        <v>164</v>
      </c>
      <c r="AU543" s="241" t="s">
        <v>107</v>
      </c>
      <c r="AV543" s="10" t="s">
        <v>107</v>
      </c>
      <c r="AW543" s="10" t="s">
        <v>38</v>
      </c>
      <c r="AX543" s="10" t="s">
        <v>81</v>
      </c>
      <c r="AY543" s="241" t="s">
        <v>156</v>
      </c>
    </row>
    <row r="544" s="11" customFormat="1" ht="16.5" customHeight="1">
      <c r="B544" s="242"/>
      <c r="C544" s="243"/>
      <c r="D544" s="243"/>
      <c r="E544" s="244" t="s">
        <v>22</v>
      </c>
      <c r="F544" s="251" t="s">
        <v>573</v>
      </c>
      <c r="G544" s="243"/>
      <c r="H544" s="243"/>
      <c r="I544" s="243"/>
      <c r="J544" s="243"/>
      <c r="K544" s="244" t="s">
        <v>22</v>
      </c>
      <c r="L544" s="243"/>
      <c r="M544" s="243"/>
      <c r="N544" s="243"/>
      <c r="O544" s="243"/>
      <c r="P544" s="243"/>
      <c r="Q544" s="243"/>
      <c r="R544" s="247"/>
      <c r="T544" s="248"/>
      <c r="U544" s="243"/>
      <c r="V544" s="243"/>
      <c r="W544" s="243"/>
      <c r="X544" s="243"/>
      <c r="Y544" s="243"/>
      <c r="Z544" s="243"/>
      <c r="AA544" s="249"/>
      <c r="AT544" s="250" t="s">
        <v>164</v>
      </c>
      <c r="AU544" s="250" t="s">
        <v>107</v>
      </c>
      <c r="AV544" s="11" t="s">
        <v>39</v>
      </c>
      <c r="AW544" s="11" t="s">
        <v>38</v>
      </c>
      <c r="AX544" s="11" t="s">
        <v>81</v>
      </c>
      <c r="AY544" s="250" t="s">
        <v>156</v>
      </c>
    </row>
    <row r="545" s="10" customFormat="1" ht="16.5" customHeight="1">
      <c r="B545" s="232"/>
      <c r="C545" s="233"/>
      <c r="D545" s="233"/>
      <c r="E545" s="234" t="s">
        <v>22</v>
      </c>
      <c r="F545" s="252" t="s">
        <v>574</v>
      </c>
      <c r="G545" s="233"/>
      <c r="H545" s="233"/>
      <c r="I545" s="233"/>
      <c r="J545" s="233"/>
      <c r="K545" s="237">
        <v>2.2999999999999998</v>
      </c>
      <c r="L545" s="233"/>
      <c r="M545" s="233"/>
      <c r="N545" s="233"/>
      <c r="O545" s="233"/>
      <c r="P545" s="233"/>
      <c r="Q545" s="233"/>
      <c r="R545" s="238"/>
      <c r="T545" s="239"/>
      <c r="U545" s="233"/>
      <c r="V545" s="233"/>
      <c r="W545" s="233"/>
      <c r="X545" s="233"/>
      <c r="Y545" s="233"/>
      <c r="Z545" s="233"/>
      <c r="AA545" s="240"/>
      <c r="AT545" s="241" t="s">
        <v>164</v>
      </c>
      <c r="AU545" s="241" t="s">
        <v>107</v>
      </c>
      <c r="AV545" s="10" t="s">
        <v>107</v>
      </c>
      <c r="AW545" s="10" t="s">
        <v>38</v>
      </c>
      <c r="AX545" s="10" t="s">
        <v>81</v>
      </c>
      <c r="AY545" s="241" t="s">
        <v>156</v>
      </c>
    </row>
    <row r="546" s="11" customFormat="1" ht="16.5" customHeight="1">
      <c r="B546" s="242"/>
      <c r="C546" s="243"/>
      <c r="D546" s="243"/>
      <c r="E546" s="244" t="s">
        <v>22</v>
      </c>
      <c r="F546" s="251" t="s">
        <v>575</v>
      </c>
      <c r="G546" s="243"/>
      <c r="H546" s="243"/>
      <c r="I546" s="243"/>
      <c r="J546" s="243"/>
      <c r="K546" s="244" t="s">
        <v>22</v>
      </c>
      <c r="L546" s="243"/>
      <c r="M546" s="243"/>
      <c r="N546" s="243"/>
      <c r="O546" s="243"/>
      <c r="P546" s="243"/>
      <c r="Q546" s="243"/>
      <c r="R546" s="247"/>
      <c r="T546" s="248"/>
      <c r="U546" s="243"/>
      <c r="V546" s="243"/>
      <c r="W546" s="243"/>
      <c r="X546" s="243"/>
      <c r="Y546" s="243"/>
      <c r="Z546" s="243"/>
      <c r="AA546" s="249"/>
      <c r="AT546" s="250" t="s">
        <v>164</v>
      </c>
      <c r="AU546" s="250" t="s">
        <v>107</v>
      </c>
      <c r="AV546" s="11" t="s">
        <v>39</v>
      </c>
      <c r="AW546" s="11" t="s">
        <v>38</v>
      </c>
      <c r="AX546" s="11" t="s">
        <v>81</v>
      </c>
      <c r="AY546" s="250" t="s">
        <v>156</v>
      </c>
    </row>
    <row r="547" s="10" customFormat="1" ht="16.5" customHeight="1">
      <c r="B547" s="232"/>
      <c r="C547" s="233"/>
      <c r="D547" s="233"/>
      <c r="E547" s="234" t="s">
        <v>22</v>
      </c>
      <c r="F547" s="252" t="s">
        <v>576</v>
      </c>
      <c r="G547" s="233"/>
      <c r="H547" s="233"/>
      <c r="I547" s="233"/>
      <c r="J547" s="233"/>
      <c r="K547" s="237">
        <v>7.75</v>
      </c>
      <c r="L547" s="233"/>
      <c r="M547" s="233"/>
      <c r="N547" s="233"/>
      <c r="O547" s="233"/>
      <c r="P547" s="233"/>
      <c r="Q547" s="233"/>
      <c r="R547" s="238"/>
      <c r="T547" s="239"/>
      <c r="U547" s="233"/>
      <c r="V547" s="233"/>
      <c r="W547" s="233"/>
      <c r="X547" s="233"/>
      <c r="Y547" s="233"/>
      <c r="Z547" s="233"/>
      <c r="AA547" s="240"/>
      <c r="AT547" s="241" t="s">
        <v>164</v>
      </c>
      <c r="AU547" s="241" t="s">
        <v>107</v>
      </c>
      <c r="AV547" s="10" t="s">
        <v>107</v>
      </c>
      <c r="AW547" s="10" t="s">
        <v>38</v>
      </c>
      <c r="AX547" s="10" t="s">
        <v>81</v>
      </c>
      <c r="AY547" s="241" t="s">
        <v>156</v>
      </c>
    </row>
    <row r="548" s="11" customFormat="1" ht="16.5" customHeight="1">
      <c r="B548" s="242"/>
      <c r="C548" s="243"/>
      <c r="D548" s="243"/>
      <c r="E548" s="244" t="s">
        <v>22</v>
      </c>
      <c r="F548" s="251" t="s">
        <v>577</v>
      </c>
      <c r="G548" s="243"/>
      <c r="H548" s="243"/>
      <c r="I548" s="243"/>
      <c r="J548" s="243"/>
      <c r="K548" s="244" t="s">
        <v>22</v>
      </c>
      <c r="L548" s="243"/>
      <c r="M548" s="243"/>
      <c r="N548" s="243"/>
      <c r="O548" s="243"/>
      <c r="P548" s="243"/>
      <c r="Q548" s="243"/>
      <c r="R548" s="247"/>
      <c r="T548" s="248"/>
      <c r="U548" s="243"/>
      <c r="V548" s="243"/>
      <c r="W548" s="243"/>
      <c r="X548" s="243"/>
      <c r="Y548" s="243"/>
      <c r="Z548" s="243"/>
      <c r="AA548" s="249"/>
      <c r="AT548" s="250" t="s">
        <v>164</v>
      </c>
      <c r="AU548" s="250" t="s">
        <v>107</v>
      </c>
      <c r="AV548" s="11" t="s">
        <v>39</v>
      </c>
      <c r="AW548" s="11" t="s">
        <v>38</v>
      </c>
      <c r="AX548" s="11" t="s">
        <v>81</v>
      </c>
      <c r="AY548" s="250" t="s">
        <v>156</v>
      </c>
    </row>
    <row r="549" s="10" customFormat="1" ht="16.5" customHeight="1">
      <c r="B549" s="232"/>
      <c r="C549" s="233"/>
      <c r="D549" s="233"/>
      <c r="E549" s="234" t="s">
        <v>22</v>
      </c>
      <c r="F549" s="252" t="s">
        <v>578</v>
      </c>
      <c r="G549" s="233"/>
      <c r="H549" s="233"/>
      <c r="I549" s="233"/>
      <c r="J549" s="233"/>
      <c r="K549" s="237">
        <v>2.3999999999999999</v>
      </c>
      <c r="L549" s="233"/>
      <c r="M549" s="233"/>
      <c r="N549" s="233"/>
      <c r="O549" s="233"/>
      <c r="P549" s="233"/>
      <c r="Q549" s="233"/>
      <c r="R549" s="238"/>
      <c r="T549" s="239"/>
      <c r="U549" s="233"/>
      <c r="V549" s="233"/>
      <c r="W549" s="233"/>
      <c r="X549" s="233"/>
      <c r="Y549" s="233"/>
      <c r="Z549" s="233"/>
      <c r="AA549" s="240"/>
      <c r="AT549" s="241" t="s">
        <v>164</v>
      </c>
      <c r="AU549" s="241" t="s">
        <v>107</v>
      </c>
      <c r="AV549" s="10" t="s">
        <v>107</v>
      </c>
      <c r="AW549" s="10" t="s">
        <v>38</v>
      </c>
      <c r="AX549" s="10" t="s">
        <v>81</v>
      </c>
      <c r="AY549" s="241" t="s">
        <v>156</v>
      </c>
    </row>
    <row r="550" s="11" customFormat="1" ht="16.5" customHeight="1">
      <c r="B550" s="242"/>
      <c r="C550" s="243"/>
      <c r="D550" s="243"/>
      <c r="E550" s="244" t="s">
        <v>22</v>
      </c>
      <c r="F550" s="251" t="s">
        <v>579</v>
      </c>
      <c r="G550" s="243"/>
      <c r="H550" s="243"/>
      <c r="I550" s="243"/>
      <c r="J550" s="243"/>
      <c r="K550" s="244" t="s">
        <v>22</v>
      </c>
      <c r="L550" s="243"/>
      <c r="M550" s="243"/>
      <c r="N550" s="243"/>
      <c r="O550" s="243"/>
      <c r="P550" s="243"/>
      <c r="Q550" s="243"/>
      <c r="R550" s="247"/>
      <c r="T550" s="248"/>
      <c r="U550" s="243"/>
      <c r="V550" s="243"/>
      <c r="W550" s="243"/>
      <c r="X550" s="243"/>
      <c r="Y550" s="243"/>
      <c r="Z550" s="243"/>
      <c r="AA550" s="249"/>
      <c r="AT550" s="250" t="s">
        <v>164</v>
      </c>
      <c r="AU550" s="250" t="s">
        <v>107</v>
      </c>
      <c r="AV550" s="11" t="s">
        <v>39</v>
      </c>
      <c r="AW550" s="11" t="s">
        <v>38</v>
      </c>
      <c r="AX550" s="11" t="s">
        <v>81</v>
      </c>
      <c r="AY550" s="250" t="s">
        <v>156</v>
      </c>
    </row>
    <row r="551" s="10" customFormat="1" ht="16.5" customHeight="1">
      <c r="B551" s="232"/>
      <c r="C551" s="233"/>
      <c r="D551" s="233"/>
      <c r="E551" s="234" t="s">
        <v>22</v>
      </c>
      <c r="F551" s="252" t="s">
        <v>580</v>
      </c>
      <c r="G551" s="233"/>
      <c r="H551" s="233"/>
      <c r="I551" s="233"/>
      <c r="J551" s="233"/>
      <c r="K551" s="237">
        <v>0.69999999999999996</v>
      </c>
      <c r="L551" s="233"/>
      <c r="M551" s="233"/>
      <c r="N551" s="233"/>
      <c r="O551" s="233"/>
      <c r="P551" s="233"/>
      <c r="Q551" s="233"/>
      <c r="R551" s="238"/>
      <c r="T551" s="239"/>
      <c r="U551" s="233"/>
      <c r="V551" s="233"/>
      <c r="W551" s="233"/>
      <c r="X551" s="233"/>
      <c r="Y551" s="233"/>
      <c r="Z551" s="233"/>
      <c r="AA551" s="240"/>
      <c r="AT551" s="241" t="s">
        <v>164</v>
      </c>
      <c r="AU551" s="241" t="s">
        <v>107</v>
      </c>
      <c r="AV551" s="10" t="s">
        <v>107</v>
      </c>
      <c r="AW551" s="10" t="s">
        <v>38</v>
      </c>
      <c r="AX551" s="10" t="s">
        <v>81</v>
      </c>
      <c r="AY551" s="241" t="s">
        <v>156</v>
      </c>
    </row>
    <row r="552" s="12" customFormat="1" ht="16.5" customHeight="1">
      <c r="B552" s="253"/>
      <c r="C552" s="254"/>
      <c r="D552" s="254"/>
      <c r="E552" s="255" t="s">
        <v>22</v>
      </c>
      <c r="F552" s="256" t="s">
        <v>176</v>
      </c>
      <c r="G552" s="254"/>
      <c r="H552" s="254"/>
      <c r="I552" s="254"/>
      <c r="J552" s="254"/>
      <c r="K552" s="257">
        <v>31.66</v>
      </c>
      <c r="L552" s="254"/>
      <c r="M552" s="254"/>
      <c r="N552" s="254"/>
      <c r="O552" s="254"/>
      <c r="P552" s="254"/>
      <c r="Q552" s="254"/>
      <c r="R552" s="258"/>
      <c r="T552" s="259"/>
      <c r="U552" s="254"/>
      <c r="V552" s="254"/>
      <c r="W552" s="254"/>
      <c r="X552" s="254"/>
      <c r="Y552" s="254"/>
      <c r="Z552" s="254"/>
      <c r="AA552" s="260"/>
      <c r="AT552" s="261" t="s">
        <v>164</v>
      </c>
      <c r="AU552" s="261" t="s">
        <v>107</v>
      </c>
      <c r="AV552" s="12" t="s">
        <v>161</v>
      </c>
      <c r="AW552" s="12" t="s">
        <v>38</v>
      </c>
      <c r="AX552" s="12" t="s">
        <v>39</v>
      </c>
      <c r="AY552" s="261" t="s">
        <v>156</v>
      </c>
    </row>
    <row r="553" s="1" customFormat="1" ht="25.5" customHeight="1">
      <c r="B553" s="48"/>
      <c r="C553" s="221" t="s">
        <v>581</v>
      </c>
      <c r="D553" s="221" t="s">
        <v>157</v>
      </c>
      <c r="E553" s="222" t="s">
        <v>582</v>
      </c>
      <c r="F553" s="223" t="s">
        <v>583</v>
      </c>
      <c r="G553" s="223"/>
      <c r="H553" s="223"/>
      <c r="I553" s="223"/>
      <c r="J553" s="224" t="s">
        <v>434</v>
      </c>
      <c r="K553" s="283">
        <v>0</v>
      </c>
      <c r="L553" s="226">
        <v>0</v>
      </c>
      <c r="M553" s="227"/>
      <c r="N553" s="228">
        <f>ROUND(L553*K553,1)</f>
        <v>0</v>
      </c>
      <c r="O553" s="228"/>
      <c r="P553" s="228"/>
      <c r="Q553" s="228"/>
      <c r="R553" s="50"/>
      <c r="T553" s="229" t="s">
        <v>22</v>
      </c>
      <c r="U553" s="58" t="s">
        <v>46</v>
      </c>
      <c r="V553" s="49"/>
      <c r="W553" s="230">
        <f>V553*K553</f>
        <v>0</v>
      </c>
      <c r="X553" s="230">
        <v>0</v>
      </c>
      <c r="Y553" s="230">
        <f>X553*K553</f>
        <v>0</v>
      </c>
      <c r="Z553" s="230">
        <v>0</v>
      </c>
      <c r="AA553" s="231">
        <f>Z553*K553</f>
        <v>0</v>
      </c>
      <c r="AR553" s="24" t="s">
        <v>337</v>
      </c>
      <c r="AT553" s="24" t="s">
        <v>157</v>
      </c>
      <c r="AU553" s="24" t="s">
        <v>107</v>
      </c>
      <c r="AY553" s="24" t="s">
        <v>156</v>
      </c>
      <c r="BE553" s="144">
        <f>IF(U553="základní",N553,0)</f>
        <v>0</v>
      </c>
      <c r="BF553" s="144">
        <f>IF(U553="snížená",N553,0)</f>
        <v>0</v>
      </c>
      <c r="BG553" s="144">
        <f>IF(U553="zákl. přenesená",N553,0)</f>
        <v>0</v>
      </c>
      <c r="BH553" s="144">
        <f>IF(U553="sníž. přenesená",N553,0)</f>
        <v>0</v>
      </c>
      <c r="BI553" s="144">
        <f>IF(U553="nulová",N553,0)</f>
        <v>0</v>
      </c>
      <c r="BJ553" s="24" t="s">
        <v>39</v>
      </c>
      <c r="BK553" s="144">
        <f>ROUND(L553*K553,1)</f>
        <v>0</v>
      </c>
      <c r="BL553" s="24" t="s">
        <v>337</v>
      </c>
      <c r="BM553" s="24" t="s">
        <v>584</v>
      </c>
    </row>
    <row r="554" s="9" customFormat="1" ht="29.88" customHeight="1">
      <c r="B554" s="207"/>
      <c r="C554" s="208"/>
      <c r="D554" s="218" t="s">
        <v>127</v>
      </c>
      <c r="E554" s="218"/>
      <c r="F554" s="218"/>
      <c r="G554" s="218"/>
      <c r="H554" s="218"/>
      <c r="I554" s="218"/>
      <c r="J554" s="218"/>
      <c r="K554" s="218"/>
      <c r="L554" s="218"/>
      <c r="M554" s="218"/>
      <c r="N554" s="279">
        <f>BK554</f>
        <v>0</v>
      </c>
      <c r="O554" s="280"/>
      <c r="P554" s="280"/>
      <c r="Q554" s="280"/>
      <c r="R554" s="211"/>
      <c r="T554" s="212"/>
      <c r="U554" s="208"/>
      <c r="V554" s="208"/>
      <c r="W554" s="213">
        <f>SUM(W555:W1061)</f>
        <v>0</v>
      </c>
      <c r="X554" s="208"/>
      <c r="Y554" s="213">
        <f>SUM(Y555:Y1061)</f>
        <v>4.3180820799999999</v>
      </c>
      <c r="Z554" s="208"/>
      <c r="AA554" s="214">
        <f>SUM(AA555:AA1061)</f>
        <v>0.45400000000000001</v>
      </c>
      <c r="AR554" s="215" t="s">
        <v>107</v>
      </c>
      <c r="AT554" s="216" t="s">
        <v>80</v>
      </c>
      <c r="AU554" s="216" t="s">
        <v>39</v>
      </c>
      <c r="AY554" s="215" t="s">
        <v>156</v>
      </c>
      <c r="BK554" s="217">
        <f>SUM(BK555:BK1061)</f>
        <v>0</v>
      </c>
    </row>
    <row r="555" s="1" customFormat="1" ht="38.25" customHeight="1">
      <c r="B555" s="48"/>
      <c r="C555" s="221" t="s">
        <v>585</v>
      </c>
      <c r="D555" s="221" t="s">
        <v>157</v>
      </c>
      <c r="E555" s="222" t="s">
        <v>586</v>
      </c>
      <c r="F555" s="223" t="s">
        <v>587</v>
      </c>
      <c r="G555" s="223"/>
      <c r="H555" s="223"/>
      <c r="I555" s="223"/>
      <c r="J555" s="224" t="s">
        <v>439</v>
      </c>
      <c r="K555" s="225">
        <v>16</v>
      </c>
      <c r="L555" s="226">
        <v>0</v>
      </c>
      <c r="M555" s="227"/>
      <c r="N555" s="228">
        <f>ROUND(L555*K555,1)</f>
        <v>0</v>
      </c>
      <c r="O555" s="228"/>
      <c r="P555" s="228"/>
      <c r="Q555" s="228"/>
      <c r="R555" s="50"/>
      <c r="T555" s="229" t="s">
        <v>22</v>
      </c>
      <c r="U555" s="58" t="s">
        <v>46</v>
      </c>
      <c r="V555" s="49"/>
      <c r="W555" s="230">
        <f>V555*K555</f>
        <v>0</v>
      </c>
      <c r="X555" s="230">
        <v>0</v>
      </c>
      <c r="Y555" s="230">
        <f>X555*K555</f>
        <v>0</v>
      </c>
      <c r="Z555" s="230">
        <v>0.0040000000000000001</v>
      </c>
      <c r="AA555" s="231">
        <f>Z555*K555</f>
        <v>0.064000000000000001</v>
      </c>
      <c r="AR555" s="24" t="s">
        <v>337</v>
      </c>
      <c r="AT555" s="24" t="s">
        <v>157</v>
      </c>
      <c r="AU555" s="24" t="s">
        <v>107</v>
      </c>
      <c r="AY555" s="24" t="s">
        <v>156</v>
      </c>
      <c r="BE555" s="144">
        <f>IF(U555="základní",N555,0)</f>
        <v>0</v>
      </c>
      <c r="BF555" s="144">
        <f>IF(U555="snížená",N555,0)</f>
        <v>0</v>
      </c>
      <c r="BG555" s="144">
        <f>IF(U555="zákl. přenesená",N555,0)</f>
        <v>0</v>
      </c>
      <c r="BH555" s="144">
        <f>IF(U555="sníž. přenesená",N555,0)</f>
        <v>0</v>
      </c>
      <c r="BI555" s="144">
        <f>IF(U555="nulová",N555,0)</f>
        <v>0</v>
      </c>
      <c r="BJ555" s="24" t="s">
        <v>39</v>
      </c>
      <c r="BK555" s="144">
        <f>ROUND(L555*K555,1)</f>
        <v>0</v>
      </c>
      <c r="BL555" s="24" t="s">
        <v>337</v>
      </c>
      <c r="BM555" s="24" t="s">
        <v>588</v>
      </c>
    </row>
    <row r="556" s="11" customFormat="1" ht="16.5" customHeight="1">
      <c r="B556" s="242"/>
      <c r="C556" s="243"/>
      <c r="D556" s="243"/>
      <c r="E556" s="244" t="s">
        <v>22</v>
      </c>
      <c r="F556" s="245" t="s">
        <v>306</v>
      </c>
      <c r="G556" s="246"/>
      <c r="H556" s="246"/>
      <c r="I556" s="246"/>
      <c r="J556" s="243"/>
      <c r="K556" s="244" t="s">
        <v>22</v>
      </c>
      <c r="L556" s="243"/>
      <c r="M556" s="243"/>
      <c r="N556" s="243"/>
      <c r="O556" s="243"/>
      <c r="P556" s="243"/>
      <c r="Q556" s="243"/>
      <c r="R556" s="247"/>
      <c r="T556" s="248"/>
      <c r="U556" s="243"/>
      <c r="V556" s="243"/>
      <c r="W556" s="243"/>
      <c r="X556" s="243"/>
      <c r="Y556" s="243"/>
      <c r="Z556" s="243"/>
      <c r="AA556" s="249"/>
      <c r="AT556" s="250" t="s">
        <v>164</v>
      </c>
      <c r="AU556" s="250" t="s">
        <v>107</v>
      </c>
      <c r="AV556" s="11" t="s">
        <v>39</v>
      </c>
      <c r="AW556" s="11" t="s">
        <v>38</v>
      </c>
      <c r="AX556" s="11" t="s">
        <v>81</v>
      </c>
      <c r="AY556" s="250" t="s">
        <v>156</v>
      </c>
    </row>
    <row r="557" s="10" customFormat="1" ht="16.5" customHeight="1">
      <c r="B557" s="232"/>
      <c r="C557" s="233"/>
      <c r="D557" s="233"/>
      <c r="E557" s="234" t="s">
        <v>22</v>
      </c>
      <c r="F557" s="252" t="s">
        <v>39</v>
      </c>
      <c r="G557" s="233"/>
      <c r="H557" s="233"/>
      <c r="I557" s="233"/>
      <c r="J557" s="233"/>
      <c r="K557" s="237">
        <v>1</v>
      </c>
      <c r="L557" s="233"/>
      <c r="M557" s="233"/>
      <c r="N557" s="233"/>
      <c r="O557" s="233"/>
      <c r="P557" s="233"/>
      <c r="Q557" s="233"/>
      <c r="R557" s="238"/>
      <c r="T557" s="239"/>
      <c r="U557" s="233"/>
      <c r="V557" s="233"/>
      <c r="W557" s="233"/>
      <c r="X557" s="233"/>
      <c r="Y557" s="233"/>
      <c r="Z557" s="233"/>
      <c r="AA557" s="240"/>
      <c r="AT557" s="241" t="s">
        <v>164</v>
      </c>
      <c r="AU557" s="241" t="s">
        <v>107</v>
      </c>
      <c r="AV557" s="10" t="s">
        <v>107</v>
      </c>
      <c r="AW557" s="10" t="s">
        <v>38</v>
      </c>
      <c r="AX557" s="10" t="s">
        <v>81</v>
      </c>
      <c r="AY557" s="241" t="s">
        <v>156</v>
      </c>
    </row>
    <row r="558" s="11" customFormat="1" ht="16.5" customHeight="1">
      <c r="B558" s="242"/>
      <c r="C558" s="243"/>
      <c r="D558" s="243"/>
      <c r="E558" s="244" t="s">
        <v>22</v>
      </c>
      <c r="F558" s="251" t="s">
        <v>308</v>
      </c>
      <c r="G558" s="243"/>
      <c r="H558" s="243"/>
      <c r="I558" s="243"/>
      <c r="J558" s="243"/>
      <c r="K558" s="244" t="s">
        <v>22</v>
      </c>
      <c r="L558" s="243"/>
      <c r="M558" s="243"/>
      <c r="N558" s="243"/>
      <c r="O558" s="243"/>
      <c r="P558" s="243"/>
      <c r="Q558" s="243"/>
      <c r="R558" s="247"/>
      <c r="T558" s="248"/>
      <c r="U558" s="243"/>
      <c r="V558" s="243"/>
      <c r="W558" s="243"/>
      <c r="X558" s="243"/>
      <c r="Y558" s="243"/>
      <c r="Z558" s="243"/>
      <c r="AA558" s="249"/>
      <c r="AT558" s="250" t="s">
        <v>164</v>
      </c>
      <c r="AU558" s="250" t="s">
        <v>107</v>
      </c>
      <c r="AV558" s="11" t="s">
        <v>39</v>
      </c>
      <c r="AW558" s="11" t="s">
        <v>38</v>
      </c>
      <c r="AX558" s="11" t="s">
        <v>81</v>
      </c>
      <c r="AY558" s="250" t="s">
        <v>156</v>
      </c>
    </row>
    <row r="559" s="10" customFormat="1" ht="16.5" customHeight="1">
      <c r="B559" s="232"/>
      <c r="C559" s="233"/>
      <c r="D559" s="233"/>
      <c r="E559" s="234" t="s">
        <v>22</v>
      </c>
      <c r="F559" s="252" t="s">
        <v>39</v>
      </c>
      <c r="G559" s="233"/>
      <c r="H559" s="233"/>
      <c r="I559" s="233"/>
      <c r="J559" s="233"/>
      <c r="K559" s="237">
        <v>1</v>
      </c>
      <c r="L559" s="233"/>
      <c r="M559" s="233"/>
      <c r="N559" s="233"/>
      <c r="O559" s="233"/>
      <c r="P559" s="233"/>
      <c r="Q559" s="233"/>
      <c r="R559" s="238"/>
      <c r="T559" s="239"/>
      <c r="U559" s="233"/>
      <c r="V559" s="233"/>
      <c r="W559" s="233"/>
      <c r="X559" s="233"/>
      <c r="Y559" s="233"/>
      <c r="Z559" s="233"/>
      <c r="AA559" s="240"/>
      <c r="AT559" s="241" t="s">
        <v>164</v>
      </c>
      <c r="AU559" s="241" t="s">
        <v>107</v>
      </c>
      <c r="AV559" s="10" t="s">
        <v>107</v>
      </c>
      <c r="AW559" s="10" t="s">
        <v>38</v>
      </c>
      <c r="AX559" s="10" t="s">
        <v>81</v>
      </c>
      <c r="AY559" s="241" t="s">
        <v>156</v>
      </c>
    </row>
    <row r="560" s="11" customFormat="1" ht="16.5" customHeight="1">
      <c r="B560" s="242"/>
      <c r="C560" s="243"/>
      <c r="D560" s="243"/>
      <c r="E560" s="244" t="s">
        <v>22</v>
      </c>
      <c r="F560" s="251" t="s">
        <v>310</v>
      </c>
      <c r="G560" s="243"/>
      <c r="H560" s="243"/>
      <c r="I560" s="243"/>
      <c r="J560" s="243"/>
      <c r="K560" s="244" t="s">
        <v>22</v>
      </c>
      <c r="L560" s="243"/>
      <c r="M560" s="243"/>
      <c r="N560" s="243"/>
      <c r="O560" s="243"/>
      <c r="P560" s="243"/>
      <c r="Q560" s="243"/>
      <c r="R560" s="247"/>
      <c r="T560" s="248"/>
      <c r="U560" s="243"/>
      <c r="V560" s="243"/>
      <c r="W560" s="243"/>
      <c r="X560" s="243"/>
      <c r="Y560" s="243"/>
      <c r="Z560" s="243"/>
      <c r="AA560" s="249"/>
      <c r="AT560" s="250" t="s">
        <v>164</v>
      </c>
      <c r="AU560" s="250" t="s">
        <v>107</v>
      </c>
      <c r="AV560" s="11" t="s">
        <v>39</v>
      </c>
      <c r="AW560" s="11" t="s">
        <v>38</v>
      </c>
      <c r="AX560" s="11" t="s">
        <v>81</v>
      </c>
      <c r="AY560" s="250" t="s">
        <v>156</v>
      </c>
    </row>
    <row r="561" s="10" customFormat="1" ht="16.5" customHeight="1">
      <c r="B561" s="232"/>
      <c r="C561" s="233"/>
      <c r="D561" s="233"/>
      <c r="E561" s="234" t="s">
        <v>22</v>
      </c>
      <c r="F561" s="252" t="s">
        <v>39</v>
      </c>
      <c r="G561" s="233"/>
      <c r="H561" s="233"/>
      <c r="I561" s="233"/>
      <c r="J561" s="233"/>
      <c r="K561" s="237">
        <v>1</v>
      </c>
      <c r="L561" s="233"/>
      <c r="M561" s="233"/>
      <c r="N561" s="233"/>
      <c r="O561" s="233"/>
      <c r="P561" s="233"/>
      <c r="Q561" s="233"/>
      <c r="R561" s="238"/>
      <c r="T561" s="239"/>
      <c r="U561" s="233"/>
      <c r="V561" s="233"/>
      <c r="W561" s="233"/>
      <c r="X561" s="233"/>
      <c r="Y561" s="233"/>
      <c r="Z561" s="233"/>
      <c r="AA561" s="240"/>
      <c r="AT561" s="241" t="s">
        <v>164</v>
      </c>
      <c r="AU561" s="241" t="s">
        <v>107</v>
      </c>
      <c r="AV561" s="10" t="s">
        <v>107</v>
      </c>
      <c r="AW561" s="10" t="s">
        <v>38</v>
      </c>
      <c r="AX561" s="10" t="s">
        <v>81</v>
      </c>
      <c r="AY561" s="241" t="s">
        <v>156</v>
      </c>
    </row>
    <row r="562" s="11" customFormat="1" ht="16.5" customHeight="1">
      <c r="B562" s="242"/>
      <c r="C562" s="243"/>
      <c r="D562" s="243"/>
      <c r="E562" s="244" t="s">
        <v>22</v>
      </c>
      <c r="F562" s="251" t="s">
        <v>312</v>
      </c>
      <c r="G562" s="243"/>
      <c r="H562" s="243"/>
      <c r="I562" s="243"/>
      <c r="J562" s="243"/>
      <c r="K562" s="244" t="s">
        <v>22</v>
      </c>
      <c r="L562" s="243"/>
      <c r="M562" s="243"/>
      <c r="N562" s="243"/>
      <c r="O562" s="243"/>
      <c r="P562" s="243"/>
      <c r="Q562" s="243"/>
      <c r="R562" s="247"/>
      <c r="T562" s="248"/>
      <c r="U562" s="243"/>
      <c r="V562" s="243"/>
      <c r="W562" s="243"/>
      <c r="X562" s="243"/>
      <c r="Y562" s="243"/>
      <c r="Z562" s="243"/>
      <c r="AA562" s="249"/>
      <c r="AT562" s="250" t="s">
        <v>164</v>
      </c>
      <c r="AU562" s="250" t="s">
        <v>107</v>
      </c>
      <c r="AV562" s="11" t="s">
        <v>39</v>
      </c>
      <c r="AW562" s="11" t="s">
        <v>38</v>
      </c>
      <c r="AX562" s="11" t="s">
        <v>81</v>
      </c>
      <c r="AY562" s="250" t="s">
        <v>156</v>
      </c>
    </row>
    <row r="563" s="10" customFormat="1" ht="16.5" customHeight="1">
      <c r="B563" s="232"/>
      <c r="C563" s="233"/>
      <c r="D563" s="233"/>
      <c r="E563" s="234" t="s">
        <v>22</v>
      </c>
      <c r="F563" s="252" t="s">
        <v>107</v>
      </c>
      <c r="G563" s="233"/>
      <c r="H563" s="233"/>
      <c r="I563" s="233"/>
      <c r="J563" s="233"/>
      <c r="K563" s="237">
        <v>2</v>
      </c>
      <c r="L563" s="233"/>
      <c r="M563" s="233"/>
      <c r="N563" s="233"/>
      <c r="O563" s="233"/>
      <c r="P563" s="233"/>
      <c r="Q563" s="233"/>
      <c r="R563" s="238"/>
      <c r="T563" s="239"/>
      <c r="U563" s="233"/>
      <c r="V563" s="233"/>
      <c r="W563" s="233"/>
      <c r="X563" s="233"/>
      <c r="Y563" s="233"/>
      <c r="Z563" s="233"/>
      <c r="AA563" s="240"/>
      <c r="AT563" s="241" t="s">
        <v>164</v>
      </c>
      <c r="AU563" s="241" t="s">
        <v>107</v>
      </c>
      <c r="AV563" s="10" t="s">
        <v>107</v>
      </c>
      <c r="AW563" s="10" t="s">
        <v>38</v>
      </c>
      <c r="AX563" s="10" t="s">
        <v>81</v>
      </c>
      <c r="AY563" s="241" t="s">
        <v>156</v>
      </c>
    </row>
    <row r="564" s="11" customFormat="1" ht="16.5" customHeight="1">
      <c r="B564" s="242"/>
      <c r="C564" s="243"/>
      <c r="D564" s="243"/>
      <c r="E564" s="244" t="s">
        <v>22</v>
      </c>
      <c r="F564" s="251" t="s">
        <v>316</v>
      </c>
      <c r="G564" s="243"/>
      <c r="H564" s="243"/>
      <c r="I564" s="243"/>
      <c r="J564" s="243"/>
      <c r="K564" s="244" t="s">
        <v>22</v>
      </c>
      <c r="L564" s="243"/>
      <c r="M564" s="243"/>
      <c r="N564" s="243"/>
      <c r="O564" s="243"/>
      <c r="P564" s="243"/>
      <c r="Q564" s="243"/>
      <c r="R564" s="247"/>
      <c r="T564" s="248"/>
      <c r="U564" s="243"/>
      <c r="V564" s="243"/>
      <c r="W564" s="243"/>
      <c r="X564" s="243"/>
      <c r="Y564" s="243"/>
      <c r="Z564" s="243"/>
      <c r="AA564" s="249"/>
      <c r="AT564" s="250" t="s">
        <v>164</v>
      </c>
      <c r="AU564" s="250" t="s">
        <v>107</v>
      </c>
      <c r="AV564" s="11" t="s">
        <v>39</v>
      </c>
      <c r="AW564" s="11" t="s">
        <v>38</v>
      </c>
      <c r="AX564" s="11" t="s">
        <v>81</v>
      </c>
      <c r="AY564" s="250" t="s">
        <v>156</v>
      </c>
    </row>
    <row r="565" s="10" customFormat="1" ht="16.5" customHeight="1">
      <c r="B565" s="232"/>
      <c r="C565" s="233"/>
      <c r="D565" s="233"/>
      <c r="E565" s="234" t="s">
        <v>22</v>
      </c>
      <c r="F565" s="252" t="s">
        <v>39</v>
      </c>
      <c r="G565" s="233"/>
      <c r="H565" s="233"/>
      <c r="I565" s="233"/>
      <c r="J565" s="233"/>
      <c r="K565" s="237">
        <v>1</v>
      </c>
      <c r="L565" s="233"/>
      <c r="M565" s="233"/>
      <c r="N565" s="233"/>
      <c r="O565" s="233"/>
      <c r="P565" s="233"/>
      <c r="Q565" s="233"/>
      <c r="R565" s="238"/>
      <c r="T565" s="239"/>
      <c r="U565" s="233"/>
      <c r="V565" s="233"/>
      <c r="W565" s="233"/>
      <c r="X565" s="233"/>
      <c r="Y565" s="233"/>
      <c r="Z565" s="233"/>
      <c r="AA565" s="240"/>
      <c r="AT565" s="241" t="s">
        <v>164</v>
      </c>
      <c r="AU565" s="241" t="s">
        <v>107</v>
      </c>
      <c r="AV565" s="10" t="s">
        <v>107</v>
      </c>
      <c r="AW565" s="10" t="s">
        <v>38</v>
      </c>
      <c r="AX565" s="10" t="s">
        <v>81</v>
      </c>
      <c r="AY565" s="241" t="s">
        <v>156</v>
      </c>
    </row>
    <row r="566" s="11" customFormat="1" ht="16.5" customHeight="1">
      <c r="B566" s="242"/>
      <c r="C566" s="243"/>
      <c r="D566" s="243"/>
      <c r="E566" s="244" t="s">
        <v>22</v>
      </c>
      <c r="F566" s="251" t="s">
        <v>378</v>
      </c>
      <c r="G566" s="243"/>
      <c r="H566" s="243"/>
      <c r="I566" s="243"/>
      <c r="J566" s="243"/>
      <c r="K566" s="244" t="s">
        <v>22</v>
      </c>
      <c r="L566" s="243"/>
      <c r="M566" s="243"/>
      <c r="N566" s="243"/>
      <c r="O566" s="243"/>
      <c r="P566" s="243"/>
      <c r="Q566" s="243"/>
      <c r="R566" s="247"/>
      <c r="T566" s="248"/>
      <c r="U566" s="243"/>
      <c r="V566" s="243"/>
      <c r="W566" s="243"/>
      <c r="X566" s="243"/>
      <c r="Y566" s="243"/>
      <c r="Z566" s="243"/>
      <c r="AA566" s="249"/>
      <c r="AT566" s="250" t="s">
        <v>164</v>
      </c>
      <c r="AU566" s="250" t="s">
        <v>107</v>
      </c>
      <c r="AV566" s="11" t="s">
        <v>39</v>
      </c>
      <c r="AW566" s="11" t="s">
        <v>38</v>
      </c>
      <c r="AX566" s="11" t="s">
        <v>81</v>
      </c>
      <c r="AY566" s="250" t="s">
        <v>156</v>
      </c>
    </row>
    <row r="567" s="10" customFormat="1" ht="16.5" customHeight="1">
      <c r="B567" s="232"/>
      <c r="C567" s="233"/>
      <c r="D567" s="233"/>
      <c r="E567" s="234" t="s">
        <v>22</v>
      </c>
      <c r="F567" s="252" t="s">
        <v>177</v>
      </c>
      <c r="G567" s="233"/>
      <c r="H567" s="233"/>
      <c r="I567" s="233"/>
      <c r="J567" s="233"/>
      <c r="K567" s="237">
        <v>3</v>
      </c>
      <c r="L567" s="233"/>
      <c r="M567" s="233"/>
      <c r="N567" s="233"/>
      <c r="O567" s="233"/>
      <c r="P567" s="233"/>
      <c r="Q567" s="233"/>
      <c r="R567" s="238"/>
      <c r="T567" s="239"/>
      <c r="U567" s="233"/>
      <c r="V567" s="233"/>
      <c r="W567" s="233"/>
      <c r="X567" s="233"/>
      <c r="Y567" s="233"/>
      <c r="Z567" s="233"/>
      <c r="AA567" s="240"/>
      <c r="AT567" s="241" t="s">
        <v>164</v>
      </c>
      <c r="AU567" s="241" t="s">
        <v>107</v>
      </c>
      <c r="AV567" s="10" t="s">
        <v>107</v>
      </c>
      <c r="AW567" s="10" t="s">
        <v>38</v>
      </c>
      <c r="AX567" s="10" t="s">
        <v>81</v>
      </c>
      <c r="AY567" s="241" t="s">
        <v>156</v>
      </c>
    </row>
    <row r="568" s="11" customFormat="1" ht="16.5" customHeight="1">
      <c r="B568" s="242"/>
      <c r="C568" s="243"/>
      <c r="D568" s="243"/>
      <c r="E568" s="244" t="s">
        <v>22</v>
      </c>
      <c r="F568" s="251" t="s">
        <v>370</v>
      </c>
      <c r="G568" s="243"/>
      <c r="H568" s="243"/>
      <c r="I568" s="243"/>
      <c r="J568" s="243"/>
      <c r="K568" s="244" t="s">
        <v>22</v>
      </c>
      <c r="L568" s="243"/>
      <c r="M568" s="243"/>
      <c r="N568" s="243"/>
      <c r="O568" s="243"/>
      <c r="P568" s="243"/>
      <c r="Q568" s="243"/>
      <c r="R568" s="247"/>
      <c r="T568" s="248"/>
      <c r="U568" s="243"/>
      <c r="V568" s="243"/>
      <c r="W568" s="243"/>
      <c r="X568" s="243"/>
      <c r="Y568" s="243"/>
      <c r="Z568" s="243"/>
      <c r="AA568" s="249"/>
      <c r="AT568" s="250" t="s">
        <v>164</v>
      </c>
      <c r="AU568" s="250" t="s">
        <v>107</v>
      </c>
      <c r="AV568" s="11" t="s">
        <v>39</v>
      </c>
      <c r="AW568" s="11" t="s">
        <v>38</v>
      </c>
      <c r="AX568" s="11" t="s">
        <v>81</v>
      </c>
      <c r="AY568" s="250" t="s">
        <v>156</v>
      </c>
    </row>
    <row r="569" s="10" customFormat="1" ht="16.5" customHeight="1">
      <c r="B569" s="232"/>
      <c r="C569" s="233"/>
      <c r="D569" s="233"/>
      <c r="E569" s="234" t="s">
        <v>22</v>
      </c>
      <c r="F569" s="252" t="s">
        <v>39</v>
      </c>
      <c r="G569" s="233"/>
      <c r="H569" s="233"/>
      <c r="I569" s="233"/>
      <c r="J569" s="233"/>
      <c r="K569" s="237">
        <v>1</v>
      </c>
      <c r="L569" s="233"/>
      <c r="M569" s="233"/>
      <c r="N569" s="233"/>
      <c r="O569" s="233"/>
      <c r="P569" s="233"/>
      <c r="Q569" s="233"/>
      <c r="R569" s="238"/>
      <c r="T569" s="239"/>
      <c r="U569" s="233"/>
      <c r="V569" s="233"/>
      <c r="W569" s="233"/>
      <c r="X569" s="233"/>
      <c r="Y569" s="233"/>
      <c r="Z569" s="233"/>
      <c r="AA569" s="240"/>
      <c r="AT569" s="241" t="s">
        <v>164</v>
      </c>
      <c r="AU569" s="241" t="s">
        <v>107</v>
      </c>
      <c r="AV569" s="10" t="s">
        <v>107</v>
      </c>
      <c r="AW569" s="10" t="s">
        <v>38</v>
      </c>
      <c r="AX569" s="10" t="s">
        <v>81</v>
      </c>
      <c r="AY569" s="241" t="s">
        <v>156</v>
      </c>
    </row>
    <row r="570" s="11" customFormat="1" ht="16.5" customHeight="1">
      <c r="B570" s="242"/>
      <c r="C570" s="243"/>
      <c r="D570" s="243"/>
      <c r="E570" s="244" t="s">
        <v>22</v>
      </c>
      <c r="F570" s="251" t="s">
        <v>242</v>
      </c>
      <c r="G570" s="243"/>
      <c r="H570" s="243"/>
      <c r="I570" s="243"/>
      <c r="J570" s="243"/>
      <c r="K570" s="244" t="s">
        <v>22</v>
      </c>
      <c r="L570" s="243"/>
      <c r="M570" s="243"/>
      <c r="N570" s="243"/>
      <c r="O570" s="243"/>
      <c r="P570" s="243"/>
      <c r="Q570" s="243"/>
      <c r="R570" s="247"/>
      <c r="T570" s="248"/>
      <c r="U570" s="243"/>
      <c r="V570" s="243"/>
      <c r="W570" s="243"/>
      <c r="X570" s="243"/>
      <c r="Y570" s="243"/>
      <c r="Z570" s="243"/>
      <c r="AA570" s="249"/>
      <c r="AT570" s="250" t="s">
        <v>164</v>
      </c>
      <c r="AU570" s="250" t="s">
        <v>107</v>
      </c>
      <c r="AV570" s="11" t="s">
        <v>39</v>
      </c>
      <c r="AW570" s="11" t="s">
        <v>38</v>
      </c>
      <c r="AX570" s="11" t="s">
        <v>81</v>
      </c>
      <c r="AY570" s="250" t="s">
        <v>156</v>
      </c>
    </row>
    <row r="571" s="10" customFormat="1" ht="16.5" customHeight="1">
      <c r="B571" s="232"/>
      <c r="C571" s="233"/>
      <c r="D571" s="233"/>
      <c r="E571" s="234" t="s">
        <v>22</v>
      </c>
      <c r="F571" s="252" t="s">
        <v>177</v>
      </c>
      <c r="G571" s="233"/>
      <c r="H571" s="233"/>
      <c r="I571" s="233"/>
      <c r="J571" s="233"/>
      <c r="K571" s="237">
        <v>3</v>
      </c>
      <c r="L571" s="233"/>
      <c r="M571" s="233"/>
      <c r="N571" s="233"/>
      <c r="O571" s="233"/>
      <c r="P571" s="233"/>
      <c r="Q571" s="233"/>
      <c r="R571" s="238"/>
      <c r="T571" s="239"/>
      <c r="U571" s="233"/>
      <c r="V571" s="233"/>
      <c r="W571" s="233"/>
      <c r="X571" s="233"/>
      <c r="Y571" s="233"/>
      <c r="Z571" s="233"/>
      <c r="AA571" s="240"/>
      <c r="AT571" s="241" t="s">
        <v>164</v>
      </c>
      <c r="AU571" s="241" t="s">
        <v>107</v>
      </c>
      <c r="AV571" s="10" t="s">
        <v>107</v>
      </c>
      <c r="AW571" s="10" t="s">
        <v>38</v>
      </c>
      <c r="AX571" s="10" t="s">
        <v>81</v>
      </c>
      <c r="AY571" s="241" t="s">
        <v>156</v>
      </c>
    </row>
    <row r="572" s="11" customFormat="1" ht="16.5" customHeight="1">
      <c r="B572" s="242"/>
      <c r="C572" s="243"/>
      <c r="D572" s="243"/>
      <c r="E572" s="244" t="s">
        <v>22</v>
      </c>
      <c r="F572" s="251" t="s">
        <v>254</v>
      </c>
      <c r="G572" s="243"/>
      <c r="H572" s="243"/>
      <c r="I572" s="243"/>
      <c r="J572" s="243"/>
      <c r="K572" s="244" t="s">
        <v>22</v>
      </c>
      <c r="L572" s="243"/>
      <c r="M572" s="243"/>
      <c r="N572" s="243"/>
      <c r="O572" s="243"/>
      <c r="P572" s="243"/>
      <c r="Q572" s="243"/>
      <c r="R572" s="247"/>
      <c r="T572" s="248"/>
      <c r="U572" s="243"/>
      <c r="V572" s="243"/>
      <c r="W572" s="243"/>
      <c r="X572" s="243"/>
      <c r="Y572" s="243"/>
      <c r="Z572" s="243"/>
      <c r="AA572" s="249"/>
      <c r="AT572" s="250" t="s">
        <v>164</v>
      </c>
      <c r="AU572" s="250" t="s">
        <v>107</v>
      </c>
      <c r="AV572" s="11" t="s">
        <v>39</v>
      </c>
      <c r="AW572" s="11" t="s">
        <v>38</v>
      </c>
      <c r="AX572" s="11" t="s">
        <v>81</v>
      </c>
      <c r="AY572" s="250" t="s">
        <v>156</v>
      </c>
    </row>
    <row r="573" s="10" customFormat="1" ht="16.5" customHeight="1">
      <c r="B573" s="232"/>
      <c r="C573" s="233"/>
      <c r="D573" s="233"/>
      <c r="E573" s="234" t="s">
        <v>22</v>
      </c>
      <c r="F573" s="252" t="s">
        <v>39</v>
      </c>
      <c r="G573" s="233"/>
      <c r="H573" s="233"/>
      <c r="I573" s="233"/>
      <c r="J573" s="233"/>
      <c r="K573" s="237">
        <v>1</v>
      </c>
      <c r="L573" s="233"/>
      <c r="M573" s="233"/>
      <c r="N573" s="233"/>
      <c r="O573" s="233"/>
      <c r="P573" s="233"/>
      <c r="Q573" s="233"/>
      <c r="R573" s="238"/>
      <c r="T573" s="239"/>
      <c r="U573" s="233"/>
      <c r="V573" s="233"/>
      <c r="W573" s="233"/>
      <c r="X573" s="233"/>
      <c r="Y573" s="233"/>
      <c r="Z573" s="233"/>
      <c r="AA573" s="240"/>
      <c r="AT573" s="241" t="s">
        <v>164</v>
      </c>
      <c r="AU573" s="241" t="s">
        <v>107</v>
      </c>
      <c r="AV573" s="10" t="s">
        <v>107</v>
      </c>
      <c r="AW573" s="10" t="s">
        <v>38</v>
      </c>
      <c r="AX573" s="10" t="s">
        <v>81</v>
      </c>
      <c r="AY573" s="241" t="s">
        <v>156</v>
      </c>
    </row>
    <row r="574" s="11" customFormat="1" ht="16.5" customHeight="1">
      <c r="B574" s="242"/>
      <c r="C574" s="243"/>
      <c r="D574" s="243"/>
      <c r="E574" s="244" t="s">
        <v>22</v>
      </c>
      <c r="F574" s="251" t="s">
        <v>244</v>
      </c>
      <c r="G574" s="243"/>
      <c r="H574" s="243"/>
      <c r="I574" s="243"/>
      <c r="J574" s="243"/>
      <c r="K574" s="244" t="s">
        <v>22</v>
      </c>
      <c r="L574" s="243"/>
      <c r="M574" s="243"/>
      <c r="N574" s="243"/>
      <c r="O574" s="243"/>
      <c r="P574" s="243"/>
      <c r="Q574" s="243"/>
      <c r="R574" s="247"/>
      <c r="T574" s="248"/>
      <c r="U574" s="243"/>
      <c r="V574" s="243"/>
      <c r="W574" s="243"/>
      <c r="X574" s="243"/>
      <c r="Y574" s="243"/>
      <c r="Z574" s="243"/>
      <c r="AA574" s="249"/>
      <c r="AT574" s="250" t="s">
        <v>164</v>
      </c>
      <c r="AU574" s="250" t="s">
        <v>107</v>
      </c>
      <c r="AV574" s="11" t="s">
        <v>39</v>
      </c>
      <c r="AW574" s="11" t="s">
        <v>38</v>
      </c>
      <c r="AX574" s="11" t="s">
        <v>81</v>
      </c>
      <c r="AY574" s="250" t="s">
        <v>156</v>
      </c>
    </row>
    <row r="575" s="10" customFormat="1" ht="16.5" customHeight="1">
      <c r="B575" s="232"/>
      <c r="C575" s="233"/>
      <c r="D575" s="233"/>
      <c r="E575" s="234" t="s">
        <v>22</v>
      </c>
      <c r="F575" s="252" t="s">
        <v>39</v>
      </c>
      <c r="G575" s="233"/>
      <c r="H575" s="233"/>
      <c r="I575" s="233"/>
      <c r="J575" s="233"/>
      <c r="K575" s="237">
        <v>1</v>
      </c>
      <c r="L575" s="233"/>
      <c r="M575" s="233"/>
      <c r="N575" s="233"/>
      <c r="O575" s="233"/>
      <c r="P575" s="233"/>
      <c r="Q575" s="233"/>
      <c r="R575" s="238"/>
      <c r="T575" s="239"/>
      <c r="U575" s="233"/>
      <c r="V575" s="233"/>
      <c r="W575" s="233"/>
      <c r="X575" s="233"/>
      <c r="Y575" s="233"/>
      <c r="Z575" s="233"/>
      <c r="AA575" s="240"/>
      <c r="AT575" s="241" t="s">
        <v>164</v>
      </c>
      <c r="AU575" s="241" t="s">
        <v>107</v>
      </c>
      <c r="AV575" s="10" t="s">
        <v>107</v>
      </c>
      <c r="AW575" s="10" t="s">
        <v>38</v>
      </c>
      <c r="AX575" s="10" t="s">
        <v>81</v>
      </c>
      <c r="AY575" s="241" t="s">
        <v>156</v>
      </c>
    </row>
    <row r="576" s="11" customFormat="1" ht="16.5" customHeight="1">
      <c r="B576" s="242"/>
      <c r="C576" s="243"/>
      <c r="D576" s="243"/>
      <c r="E576" s="244" t="s">
        <v>22</v>
      </c>
      <c r="F576" s="251" t="s">
        <v>259</v>
      </c>
      <c r="G576" s="243"/>
      <c r="H576" s="243"/>
      <c r="I576" s="243"/>
      <c r="J576" s="243"/>
      <c r="K576" s="244" t="s">
        <v>22</v>
      </c>
      <c r="L576" s="243"/>
      <c r="M576" s="243"/>
      <c r="N576" s="243"/>
      <c r="O576" s="243"/>
      <c r="P576" s="243"/>
      <c r="Q576" s="243"/>
      <c r="R576" s="247"/>
      <c r="T576" s="248"/>
      <c r="U576" s="243"/>
      <c r="V576" s="243"/>
      <c r="W576" s="243"/>
      <c r="X576" s="243"/>
      <c r="Y576" s="243"/>
      <c r="Z576" s="243"/>
      <c r="AA576" s="249"/>
      <c r="AT576" s="250" t="s">
        <v>164</v>
      </c>
      <c r="AU576" s="250" t="s">
        <v>107</v>
      </c>
      <c r="AV576" s="11" t="s">
        <v>39</v>
      </c>
      <c r="AW576" s="11" t="s">
        <v>38</v>
      </c>
      <c r="AX576" s="11" t="s">
        <v>81</v>
      </c>
      <c r="AY576" s="250" t="s">
        <v>156</v>
      </c>
    </row>
    <row r="577" s="10" customFormat="1" ht="16.5" customHeight="1">
      <c r="B577" s="232"/>
      <c r="C577" s="233"/>
      <c r="D577" s="233"/>
      <c r="E577" s="234" t="s">
        <v>22</v>
      </c>
      <c r="F577" s="252" t="s">
        <v>39</v>
      </c>
      <c r="G577" s="233"/>
      <c r="H577" s="233"/>
      <c r="I577" s="233"/>
      <c r="J577" s="233"/>
      <c r="K577" s="237">
        <v>1</v>
      </c>
      <c r="L577" s="233"/>
      <c r="M577" s="233"/>
      <c r="N577" s="233"/>
      <c r="O577" s="233"/>
      <c r="P577" s="233"/>
      <c r="Q577" s="233"/>
      <c r="R577" s="238"/>
      <c r="T577" s="239"/>
      <c r="U577" s="233"/>
      <c r="V577" s="233"/>
      <c r="W577" s="233"/>
      <c r="X577" s="233"/>
      <c r="Y577" s="233"/>
      <c r="Z577" s="233"/>
      <c r="AA577" s="240"/>
      <c r="AT577" s="241" t="s">
        <v>164</v>
      </c>
      <c r="AU577" s="241" t="s">
        <v>107</v>
      </c>
      <c r="AV577" s="10" t="s">
        <v>107</v>
      </c>
      <c r="AW577" s="10" t="s">
        <v>38</v>
      </c>
      <c r="AX577" s="10" t="s">
        <v>81</v>
      </c>
      <c r="AY577" s="241" t="s">
        <v>156</v>
      </c>
    </row>
    <row r="578" s="12" customFormat="1" ht="16.5" customHeight="1">
      <c r="B578" s="253"/>
      <c r="C578" s="254"/>
      <c r="D578" s="254"/>
      <c r="E578" s="255" t="s">
        <v>22</v>
      </c>
      <c r="F578" s="256" t="s">
        <v>176</v>
      </c>
      <c r="G578" s="254"/>
      <c r="H578" s="254"/>
      <c r="I578" s="254"/>
      <c r="J578" s="254"/>
      <c r="K578" s="257">
        <v>16</v>
      </c>
      <c r="L578" s="254"/>
      <c r="M578" s="254"/>
      <c r="N578" s="254"/>
      <c r="O578" s="254"/>
      <c r="P578" s="254"/>
      <c r="Q578" s="254"/>
      <c r="R578" s="258"/>
      <c r="T578" s="259"/>
      <c r="U578" s="254"/>
      <c r="V578" s="254"/>
      <c r="W578" s="254"/>
      <c r="X578" s="254"/>
      <c r="Y578" s="254"/>
      <c r="Z578" s="254"/>
      <c r="AA578" s="260"/>
      <c r="AT578" s="261" t="s">
        <v>164</v>
      </c>
      <c r="AU578" s="261" t="s">
        <v>107</v>
      </c>
      <c r="AV578" s="12" t="s">
        <v>161</v>
      </c>
      <c r="AW578" s="12" t="s">
        <v>38</v>
      </c>
      <c r="AX578" s="12" t="s">
        <v>39</v>
      </c>
      <c r="AY578" s="261" t="s">
        <v>156</v>
      </c>
    </row>
    <row r="579" s="1" customFormat="1" ht="38.25" customHeight="1">
      <c r="B579" s="48"/>
      <c r="C579" s="221" t="s">
        <v>589</v>
      </c>
      <c r="D579" s="221" t="s">
        <v>157</v>
      </c>
      <c r="E579" s="222" t="s">
        <v>590</v>
      </c>
      <c r="F579" s="223" t="s">
        <v>591</v>
      </c>
      <c r="G579" s="223"/>
      <c r="H579" s="223"/>
      <c r="I579" s="223"/>
      <c r="J579" s="224" t="s">
        <v>439</v>
      </c>
      <c r="K579" s="225">
        <v>65</v>
      </c>
      <c r="L579" s="226">
        <v>0</v>
      </c>
      <c r="M579" s="227"/>
      <c r="N579" s="228">
        <f>ROUND(L579*K579,1)</f>
        <v>0</v>
      </c>
      <c r="O579" s="228"/>
      <c r="P579" s="228"/>
      <c r="Q579" s="228"/>
      <c r="R579" s="50"/>
      <c r="T579" s="229" t="s">
        <v>22</v>
      </c>
      <c r="U579" s="58" t="s">
        <v>46</v>
      </c>
      <c r="V579" s="49"/>
      <c r="W579" s="230">
        <f>V579*K579</f>
        <v>0</v>
      </c>
      <c r="X579" s="230">
        <v>0</v>
      </c>
      <c r="Y579" s="230">
        <f>X579*K579</f>
        <v>0</v>
      </c>
      <c r="Z579" s="230">
        <v>0.0060000000000000001</v>
      </c>
      <c r="AA579" s="231">
        <f>Z579*K579</f>
        <v>0.39000000000000001</v>
      </c>
      <c r="AR579" s="24" t="s">
        <v>337</v>
      </c>
      <c r="AT579" s="24" t="s">
        <v>157</v>
      </c>
      <c r="AU579" s="24" t="s">
        <v>107</v>
      </c>
      <c r="AY579" s="24" t="s">
        <v>156</v>
      </c>
      <c r="BE579" s="144">
        <f>IF(U579="základní",N579,0)</f>
        <v>0</v>
      </c>
      <c r="BF579" s="144">
        <f>IF(U579="snížená",N579,0)</f>
        <v>0</v>
      </c>
      <c r="BG579" s="144">
        <f>IF(U579="zákl. přenesená",N579,0)</f>
        <v>0</v>
      </c>
      <c r="BH579" s="144">
        <f>IF(U579="sníž. přenesená",N579,0)</f>
        <v>0</v>
      </c>
      <c r="BI579" s="144">
        <f>IF(U579="nulová",N579,0)</f>
        <v>0</v>
      </c>
      <c r="BJ579" s="24" t="s">
        <v>39</v>
      </c>
      <c r="BK579" s="144">
        <f>ROUND(L579*K579,1)</f>
        <v>0</v>
      </c>
      <c r="BL579" s="24" t="s">
        <v>337</v>
      </c>
      <c r="BM579" s="24" t="s">
        <v>592</v>
      </c>
    </row>
    <row r="580" s="11" customFormat="1" ht="16.5" customHeight="1">
      <c r="B580" s="242"/>
      <c r="C580" s="243"/>
      <c r="D580" s="243"/>
      <c r="E580" s="244" t="s">
        <v>22</v>
      </c>
      <c r="F580" s="245" t="s">
        <v>265</v>
      </c>
      <c r="G580" s="246"/>
      <c r="H580" s="246"/>
      <c r="I580" s="246"/>
      <c r="J580" s="243"/>
      <c r="K580" s="244" t="s">
        <v>22</v>
      </c>
      <c r="L580" s="243"/>
      <c r="M580" s="243"/>
      <c r="N580" s="243"/>
      <c r="O580" s="243"/>
      <c r="P580" s="243"/>
      <c r="Q580" s="243"/>
      <c r="R580" s="247"/>
      <c r="T580" s="248"/>
      <c r="U580" s="243"/>
      <c r="V580" s="243"/>
      <c r="W580" s="243"/>
      <c r="X580" s="243"/>
      <c r="Y580" s="243"/>
      <c r="Z580" s="243"/>
      <c r="AA580" s="249"/>
      <c r="AT580" s="250" t="s">
        <v>164</v>
      </c>
      <c r="AU580" s="250" t="s">
        <v>107</v>
      </c>
      <c r="AV580" s="11" t="s">
        <v>39</v>
      </c>
      <c r="AW580" s="11" t="s">
        <v>38</v>
      </c>
      <c r="AX580" s="11" t="s">
        <v>81</v>
      </c>
      <c r="AY580" s="250" t="s">
        <v>156</v>
      </c>
    </row>
    <row r="581" s="10" customFormat="1" ht="16.5" customHeight="1">
      <c r="B581" s="232"/>
      <c r="C581" s="233"/>
      <c r="D581" s="233"/>
      <c r="E581" s="234" t="s">
        <v>22</v>
      </c>
      <c r="F581" s="252" t="s">
        <v>107</v>
      </c>
      <c r="G581" s="233"/>
      <c r="H581" s="233"/>
      <c r="I581" s="233"/>
      <c r="J581" s="233"/>
      <c r="K581" s="237">
        <v>2</v>
      </c>
      <c r="L581" s="233"/>
      <c r="M581" s="233"/>
      <c r="N581" s="233"/>
      <c r="O581" s="233"/>
      <c r="P581" s="233"/>
      <c r="Q581" s="233"/>
      <c r="R581" s="238"/>
      <c r="T581" s="239"/>
      <c r="U581" s="233"/>
      <c r="V581" s="233"/>
      <c r="W581" s="233"/>
      <c r="X581" s="233"/>
      <c r="Y581" s="233"/>
      <c r="Z581" s="233"/>
      <c r="AA581" s="240"/>
      <c r="AT581" s="241" t="s">
        <v>164</v>
      </c>
      <c r="AU581" s="241" t="s">
        <v>107</v>
      </c>
      <c r="AV581" s="10" t="s">
        <v>107</v>
      </c>
      <c r="AW581" s="10" t="s">
        <v>38</v>
      </c>
      <c r="AX581" s="10" t="s">
        <v>81</v>
      </c>
      <c r="AY581" s="241" t="s">
        <v>156</v>
      </c>
    </row>
    <row r="582" s="11" customFormat="1" ht="16.5" customHeight="1">
      <c r="B582" s="242"/>
      <c r="C582" s="243"/>
      <c r="D582" s="243"/>
      <c r="E582" s="244" t="s">
        <v>22</v>
      </c>
      <c r="F582" s="251" t="s">
        <v>314</v>
      </c>
      <c r="G582" s="243"/>
      <c r="H582" s="243"/>
      <c r="I582" s="243"/>
      <c r="J582" s="243"/>
      <c r="K582" s="244" t="s">
        <v>22</v>
      </c>
      <c r="L582" s="243"/>
      <c r="M582" s="243"/>
      <c r="N582" s="243"/>
      <c r="O582" s="243"/>
      <c r="P582" s="243"/>
      <c r="Q582" s="243"/>
      <c r="R582" s="247"/>
      <c r="T582" s="248"/>
      <c r="U582" s="243"/>
      <c r="V582" s="243"/>
      <c r="W582" s="243"/>
      <c r="X582" s="243"/>
      <c r="Y582" s="243"/>
      <c r="Z582" s="243"/>
      <c r="AA582" s="249"/>
      <c r="AT582" s="250" t="s">
        <v>164</v>
      </c>
      <c r="AU582" s="250" t="s">
        <v>107</v>
      </c>
      <c r="AV582" s="11" t="s">
        <v>39</v>
      </c>
      <c r="AW582" s="11" t="s">
        <v>38</v>
      </c>
      <c r="AX582" s="11" t="s">
        <v>81</v>
      </c>
      <c r="AY582" s="250" t="s">
        <v>156</v>
      </c>
    </row>
    <row r="583" s="10" customFormat="1" ht="16.5" customHeight="1">
      <c r="B583" s="232"/>
      <c r="C583" s="233"/>
      <c r="D583" s="233"/>
      <c r="E583" s="234" t="s">
        <v>22</v>
      </c>
      <c r="F583" s="252" t="s">
        <v>39</v>
      </c>
      <c r="G583" s="233"/>
      <c r="H583" s="233"/>
      <c r="I583" s="233"/>
      <c r="J583" s="233"/>
      <c r="K583" s="237">
        <v>1</v>
      </c>
      <c r="L583" s="233"/>
      <c r="M583" s="233"/>
      <c r="N583" s="233"/>
      <c r="O583" s="233"/>
      <c r="P583" s="233"/>
      <c r="Q583" s="233"/>
      <c r="R583" s="238"/>
      <c r="T583" s="239"/>
      <c r="U583" s="233"/>
      <c r="V583" s="233"/>
      <c r="W583" s="233"/>
      <c r="X583" s="233"/>
      <c r="Y583" s="233"/>
      <c r="Z583" s="233"/>
      <c r="AA583" s="240"/>
      <c r="AT583" s="241" t="s">
        <v>164</v>
      </c>
      <c r="AU583" s="241" t="s">
        <v>107</v>
      </c>
      <c r="AV583" s="10" t="s">
        <v>107</v>
      </c>
      <c r="AW583" s="10" t="s">
        <v>38</v>
      </c>
      <c r="AX583" s="10" t="s">
        <v>81</v>
      </c>
      <c r="AY583" s="241" t="s">
        <v>156</v>
      </c>
    </row>
    <row r="584" s="11" customFormat="1" ht="16.5" customHeight="1">
      <c r="B584" s="242"/>
      <c r="C584" s="243"/>
      <c r="D584" s="243"/>
      <c r="E584" s="244" t="s">
        <v>22</v>
      </c>
      <c r="F584" s="251" t="s">
        <v>291</v>
      </c>
      <c r="G584" s="243"/>
      <c r="H584" s="243"/>
      <c r="I584" s="243"/>
      <c r="J584" s="243"/>
      <c r="K584" s="244" t="s">
        <v>22</v>
      </c>
      <c r="L584" s="243"/>
      <c r="M584" s="243"/>
      <c r="N584" s="243"/>
      <c r="O584" s="243"/>
      <c r="P584" s="243"/>
      <c r="Q584" s="243"/>
      <c r="R584" s="247"/>
      <c r="T584" s="248"/>
      <c r="U584" s="243"/>
      <c r="V584" s="243"/>
      <c r="W584" s="243"/>
      <c r="X584" s="243"/>
      <c r="Y584" s="243"/>
      <c r="Z584" s="243"/>
      <c r="AA584" s="249"/>
      <c r="AT584" s="250" t="s">
        <v>164</v>
      </c>
      <c r="AU584" s="250" t="s">
        <v>107</v>
      </c>
      <c r="AV584" s="11" t="s">
        <v>39</v>
      </c>
      <c r="AW584" s="11" t="s">
        <v>38</v>
      </c>
      <c r="AX584" s="11" t="s">
        <v>81</v>
      </c>
      <c r="AY584" s="250" t="s">
        <v>156</v>
      </c>
    </row>
    <row r="585" s="10" customFormat="1" ht="16.5" customHeight="1">
      <c r="B585" s="232"/>
      <c r="C585" s="233"/>
      <c r="D585" s="233"/>
      <c r="E585" s="234" t="s">
        <v>22</v>
      </c>
      <c r="F585" s="252" t="s">
        <v>161</v>
      </c>
      <c r="G585" s="233"/>
      <c r="H585" s="233"/>
      <c r="I585" s="233"/>
      <c r="J585" s="233"/>
      <c r="K585" s="237">
        <v>4</v>
      </c>
      <c r="L585" s="233"/>
      <c r="M585" s="233"/>
      <c r="N585" s="233"/>
      <c r="O585" s="233"/>
      <c r="P585" s="233"/>
      <c r="Q585" s="233"/>
      <c r="R585" s="238"/>
      <c r="T585" s="239"/>
      <c r="U585" s="233"/>
      <c r="V585" s="233"/>
      <c r="W585" s="233"/>
      <c r="X585" s="233"/>
      <c r="Y585" s="233"/>
      <c r="Z585" s="233"/>
      <c r="AA585" s="240"/>
      <c r="AT585" s="241" t="s">
        <v>164</v>
      </c>
      <c r="AU585" s="241" t="s">
        <v>107</v>
      </c>
      <c r="AV585" s="10" t="s">
        <v>107</v>
      </c>
      <c r="AW585" s="10" t="s">
        <v>38</v>
      </c>
      <c r="AX585" s="10" t="s">
        <v>81</v>
      </c>
      <c r="AY585" s="241" t="s">
        <v>156</v>
      </c>
    </row>
    <row r="586" s="11" customFormat="1" ht="16.5" customHeight="1">
      <c r="B586" s="242"/>
      <c r="C586" s="243"/>
      <c r="D586" s="243"/>
      <c r="E586" s="244" t="s">
        <v>22</v>
      </c>
      <c r="F586" s="251" t="s">
        <v>252</v>
      </c>
      <c r="G586" s="243"/>
      <c r="H586" s="243"/>
      <c r="I586" s="243"/>
      <c r="J586" s="243"/>
      <c r="K586" s="244" t="s">
        <v>22</v>
      </c>
      <c r="L586" s="243"/>
      <c r="M586" s="243"/>
      <c r="N586" s="243"/>
      <c r="O586" s="243"/>
      <c r="P586" s="243"/>
      <c r="Q586" s="243"/>
      <c r="R586" s="247"/>
      <c r="T586" s="248"/>
      <c r="U586" s="243"/>
      <c r="V586" s="243"/>
      <c r="W586" s="243"/>
      <c r="X586" s="243"/>
      <c r="Y586" s="243"/>
      <c r="Z586" s="243"/>
      <c r="AA586" s="249"/>
      <c r="AT586" s="250" t="s">
        <v>164</v>
      </c>
      <c r="AU586" s="250" t="s">
        <v>107</v>
      </c>
      <c r="AV586" s="11" t="s">
        <v>39</v>
      </c>
      <c r="AW586" s="11" t="s">
        <v>38</v>
      </c>
      <c r="AX586" s="11" t="s">
        <v>81</v>
      </c>
      <c r="AY586" s="250" t="s">
        <v>156</v>
      </c>
    </row>
    <row r="587" s="10" customFormat="1" ht="16.5" customHeight="1">
      <c r="B587" s="232"/>
      <c r="C587" s="233"/>
      <c r="D587" s="233"/>
      <c r="E587" s="234" t="s">
        <v>22</v>
      </c>
      <c r="F587" s="252" t="s">
        <v>177</v>
      </c>
      <c r="G587" s="233"/>
      <c r="H587" s="233"/>
      <c r="I587" s="233"/>
      <c r="J587" s="233"/>
      <c r="K587" s="237">
        <v>3</v>
      </c>
      <c r="L587" s="233"/>
      <c r="M587" s="233"/>
      <c r="N587" s="233"/>
      <c r="O587" s="233"/>
      <c r="P587" s="233"/>
      <c r="Q587" s="233"/>
      <c r="R587" s="238"/>
      <c r="T587" s="239"/>
      <c r="U587" s="233"/>
      <c r="V587" s="233"/>
      <c r="W587" s="233"/>
      <c r="X587" s="233"/>
      <c r="Y587" s="233"/>
      <c r="Z587" s="233"/>
      <c r="AA587" s="240"/>
      <c r="AT587" s="241" t="s">
        <v>164</v>
      </c>
      <c r="AU587" s="241" t="s">
        <v>107</v>
      </c>
      <c r="AV587" s="10" t="s">
        <v>107</v>
      </c>
      <c r="AW587" s="10" t="s">
        <v>38</v>
      </c>
      <c r="AX587" s="10" t="s">
        <v>81</v>
      </c>
      <c r="AY587" s="241" t="s">
        <v>156</v>
      </c>
    </row>
    <row r="588" s="11" customFormat="1" ht="16.5" customHeight="1">
      <c r="B588" s="242"/>
      <c r="C588" s="243"/>
      <c r="D588" s="243"/>
      <c r="E588" s="244" t="s">
        <v>22</v>
      </c>
      <c r="F588" s="251" t="s">
        <v>232</v>
      </c>
      <c r="G588" s="243"/>
      <c r="H588" s="243"/>
      <c r="I588" s="243"/>
      <c r="J588" s="243"/>
      <c r="K588" s="244" t="s">
        <v>22</v>
      </c>
      <c r="L588" s="243"/>
      <c r="M588" s="243"/>
      <c r="N588" s="243"/>
      <c r="O588" s="243"/>
      <c r="P588" s="243"/>
      <c r="Q588" s="243"/>
      <c r="R588" s="247"/>
      <c r="T588" s="248"/>
      <c r="U588" s="243"/>
      <c r="V588" s="243"/>
      <c r="W588" s="243"/>
      <c r="X588" s="243"/>
      <c r="Y588" s="243"/>
      <c r="Z588" s="243"/>
      <c r="AA588" s="249"/>
      <c r="AT588" s="250" t="s">
        <v>164</v>
      </c>
      <c r="AU588" s="250" t="s">
        <v>107</v>
      </c>
      <c r="AV588" s="11" t="s">
        <v>39</v>
      </c>
      <c r="AW588" s="11" t="s">
        <v>38</v>
      </c>
      <c r="AX588" s="11" t="s">
        <v>81</v>
      </c>
      <c r="AY588" s="250" t="s">
        <v>156</v>
      </c>
    </row>
    <row r="589" s="10" customFormat="1" ht="16.5" customHeight="1">
      <c r="B589" s="232"/>
      <c r="C589" s="233"/>
      <c r="D589" s="233"/>
      <c r="E589" s="234" t="s">
        <v>22</v>
      </c>
      <c r="F589" s="252" t="s">
        <v>107</v>
      </c>
      <c r="G589" s="233"/>
      <c r="H589" s="233"/>
      <c r="I589" s="233"/>
      <c r="J589" s="233"/>
      <c r="K589" s="237">
        <v>2</v>
      </c>
      <c r="L589" s="233"/>
      <c r="M589" s="233"/>
      <c r="N589" s="233"/>
      <c r="O589" s="233"/>
      <c r="P589" s="233"/>
      <c r="Q589" s="233"/>
      <c r="R589" s="238"/>
      <c r="T589" s="239"/>
      <c r="U589" s="233"/>
      <c r="V589" s="233"/>
      <c r="W589" s="233"/>
      <c r="X589" s="233"/>
      <c r="Y589" s="233"/>
      <c r="Z589" s="233"/>
      <c r="AA589" s="240"/>
      <c r="AT589" s="241" t="s">
        <v>164</v>
      </c>
      <c r="AU589" s="241" t="s">
        <v>107</v>
      </c>
      <c r="AV589" s="10" t="s">
        <v>107</v>
      </c>
      <c r="AW589" s="10" t="s">
        <v>38</v>
      </c>
      <c r="AX589" s="10" t="s">
        <v>81</v>
      </c>
      <c r="AY589" s="241" t="s">
        <v>156</v>
      </c>
    </row>
    <row r="590" s="11" customFormat="1" ht="16.5" customHeight="1">
      <c r="B590" s="242"/>
      <c r="C590" s="243"/>
      <c r="D590" s="243"/>
      <c r="E590" s="244" t="s">
        <v>22</v>
      </c>
      <c r="F590" s="251" t="s">
        <v>368</v>
      </c>
      <c r="G590" s="243"/>
      <c r="H590" s="243"/>
      <c r="I590" s="243"/>
      <c r="J590" s="243"/>
      <c r="K590" s="244" t="s">
        <v>22</v>
      </c>
      <c r="L590" s="243"/>
      <c r="M590" s="243"/>
      <c r="N590" s="243"/>
      <c r="O590" s="243"/>
      <c r="P590" s="243"/>
      <c r="Q590" s="243"/>
      <c r="R590" s="247"/>
      <c r="T590" s="248"/>
      <c r="U590" s="243"/>
      <c r="V590" s="243"/>
      <c r="W590" s="243"/>
      <c r="X590" s="243"/>
      <c r="Y590" s="243"/>
      <c r="Z590" s="243"/>
      <c r="AA590" s="249"/>
      <c r="AT590" s="250" t="s">
        <v>164</v>
      </c>
      <c r="AU590" s="250" t="s">
        <v>107</v>
      </c>
      <c r="AV590" s="11" t="s">
        <v>39</v>
      </c>
      <c r="AW590" s="11" t="s">
        <v>38</v>
      </c>
      <c r="AX590" s="11" t="s">
        <v>81</v>
      </c>
      <c r="AY590" s="250" t="s">
        <v>156</v>
      </c>
    </row>
    <row r="591" s="10" customFormat="1" ht="16.5" customHeight="1">
      <c r="B591" s="232"/>
      <c r="C591" s="233"/>
      <c r="D591" s="233"/>
      <c r="E591" s="234" t="s">
        <v>22</v>
      </c>
      <c r="F591" s="252" t="s">
        <v>39</v>
      </c>
      <c r="G591" s="233"/>
      <c r="H591" s="233"/>
      <c r="I591" s="233"/>
      <c r="J591" s="233"/>
      <c r="K591" s="237">
        <v>1</v>
      </c>
      <c r="L591" s="233"/>
      <c r="M591" s="233"/>
      <c r="N591" s="233"/>
      <c r="O591" s="233"/>
      <c r="P591" s="233"/>
      <c r="Q591" s="233"/>
      <c r="R591" s="238"/>
      <c r="T591" s="239"/>
      <c r="U591" s="233"/>
      <c r="V591" s="233"/>
      <c r="W591" s="233"/>
      <c r="X591" s="233"/>
      <c r="Y591" s="233"/>
      <c r="Z591" s="233"/>
      <c r="AA591" s="240"/>
      <c r="AT591" s="241" t="s">
        <v>164</v>
      </c>
      <c r="AU591" s="241" t="s">
        <v>107</v>
      </c>
      <c r="AV591" s="10" t="s">
        <v>107</v>
      </c>
      <c r="AW591" s="10" t="s">
        <v>38</v>
      </c>
      <c r="AX591" s="10" t="s">
        <v>81</v>
      </c>
      <c r="AY591" s="241" t="s">
        <v>156</v>
      </c>
    </row>
    <row r="592" s="11" customFormat="1" ht="16.5" customHeight="1">
      <c r="B592" s="242"/>
      <c r="C592" s="243"/>
      <c r="D592" s="243"/>
      <c r="E592" s="244" t="s">
        <v>22</v>
      </c>
      <c r="F592" s="251" t="s">
        <v>267</v>
      </c>
      <c r="G592" s="243"/>
      <c r="H592" s="243"/>
      <c r="I592" s="243"/>
      <c r="J592" s="243"/>
      <c r="K592" s="244" t="s">
        <v>22</v>
      </c>
      <c r="L592" s="243"/>
      <c r="M592" s="243"/>
      <c r="N592" s="243"/>
      <c r="O592" s="243"/>
      <c r="P592" s="243"/>
      <c r="Q592" s="243"/>
      <c r="R592" s="247"/>
      <c r="T592" s="248"/>
      <c r="U592" s="243"/>
      <c r="V592" s="243"/>
      <c r="W592" s="243"/>
      <c r="X592" s="243"/>
      <c r="Y592" s="243"/>
      <c r="Z592" s="243"/>
      <c r="AA592" s="249"/>
      <c r="AT592" s="250" t="s">
        <v>164</v>
      </c>
      <c r="AU592" s="250" t="s">
        <v>107</v>
      </c>
      <c r="AV592" s="11" t="s">
        <v>39</v>
      </c>
      <c r="AW592" s="11" t="s">
        <v>38</v>
      </c>
      <c r="AX592" s="11" t="s">
        <v>81</v>
      </c>
      <c r="AY592" s="250" t="s">
        <v>156</v>
      </c>
    </row>
    <row r="593" s="10" customFormat="1" ht="16.5" customHeight="1">
      <c r="B593" s="232"/>
      <c r="C593" s="233"/>
      <c r="D593" s="233"/>
      <c r="E593" s="234" t="s">
        <v>22</v>
      </c>
      <c r="F593" s="252" t="s">
        <v>107</v>
      </c>
      <c r="G593" s="233"/>
      <c r="H593" s="233"/>
      <c r="I593" s="233"/>
      <c r="J593" s="233"/>
      <c r="K593" s="237">
        <v>2</v>
      </c>
      <c r="L593" s="233"/>
      <c r="M593" s="233"/>
      <c r="N593" s="233"/>
      <c r="O593" s="233"/>
      <c r="P593" s="233"/>
      <c r="Q593" s="233"/>
      <c r="R593" s="238"/>
      <c r="T593" s="239"/>
      <c r="U593" s="233"/>
      <c r="V593" s="233"/>
      <c r="W593" s="233"/>
      <c r="X593" s="233"/>
      <c r="Y593" s="233"/>
      <c r="Z593" s="233"/>
      <c r="AA593" s="240"/>
      <c r="AT593" s="241" t="s">
        <v>164</v>
      </c>
      <c r="AU593" s="241" t="s">
        <v>107</v>
      </c>
      <c r="AV593" s="10" t="s">
        <v>107</v>
      </c>
      <c r="AW593" s="10" t="s">
        <v>38</v>
      </c>
      <c r="AX593" s="10" t="s">
        <v>81</v>
      </c>
      <c r="AY593" s="241" t="s">
        <v>156</v>
      </c>
    </row>
    <row r="594" s="11" customFormat="1" ht="16.5" customHeight="1">
      <c r="B594" s="242"/>
      <c r="C594" s="243"/>
      <c r="D594" s="243"/>
      <c r="E594" s="244" t="s">
        <v>22</v>
      </c>
      <c r="F594" s="251" t="s">
        <v>384</v>
      </c>
      <c r="G594" s="243"/>
      <c r="H594" s="243"/>
      <c r="I594" s="243"/>
      <c r="J594" s="243"/>
      <c r="K594" s="244" t="s">
        <v>22</v>
      </c>
      <c r="L594" s="243"/>
      <c r="M594" s="243"/>
      <c r="N594" s="243"/>
      <c r="O594" s="243"/>
      <c r="P594" s="243"/>
      <c r="Q594" s="243"/>
      <c r="R594" s="247"/>
      <c r="T594" s="248"/>
      <c r="U594" s="243"/>
      <c r="V594" s="243"/>
      <c r="W594" s="243"/>
      <c r="X594" s="243"/>
      <c r="Y594" s="243"/>
      <c r="Z594" s="243"/>
      <c r="AA594" s="249"/>
      <c r="AT594" s="250" t="s">
        <v>164</v>
      </c>
      <c r="AU594" s="250" t="s">
        <v>107</v>
      </c>
      <c r="AV594" s="11" t="s">
        <v>39</v>
      </c>
      <c r="AW594" s="11" t="s">
        <v>38</v>
      </c>
      <c r="AX594" s="11" t="s">
        <v>81</v>
      </c>
      <c r="AY594" s="250" t="s">
        <v>156</v>
      </c>
    </row>
    <row r="595" s="10" customFormat="1" ht="16.5" customHeight="1">
      <c r="B595" s="232"/>
      <c r="C595" s="233"/>
      <c r="D595" s="233"/>
      <c r="E595" s="234" t="s">
        <v>22</v>
      </c>
      <c r="F595" s="252" t="s">
        <v>107</v>
      </c>
      <c r="G595" s="233"/>
      <c r="H595" s="233"/>
      <c r="I595" s="233"/>
      <c r="J595" s="233"/>
      <c r="K595" s="237">
        <v>2</v>
      </c>
      <c r="L595" s="233"/>
      <c r="M595" s="233"/>
      <c r="N595" s="233"/>
      <c r="O595" s="233"/>
      <c r="P595" s="233"/>
      <c r="Q595" s="233"/>
      <c r="R595" s="238"/>
      <c r="T595" s="239"/>
      <c r="U595" s="233"/>
      <c r="V595" s="233"/>
      <c r="W595" s="233"/>
      <c r="X595" s="233"/>
      <c r="Y595" s="233"/>
      <c r="Z595" s="233"/>
      <c r="AA595" s="240"/>
      <c r="AT595" s="241" t="s">
        <v>164</v>
      </c>
      <c r="AU595" s="241" t="s">
        <v>107</v>
      </c>
      <c r="AV595" s="10" t="s">
        <v>107</v>
      </c>
      <c r="AW595" s="10" t="s">
        <v>38</v>
      </c>
      <c r="AX595" s="10" t="s">
        <v>81</v>
      </c>
      <c r="AY595" s="241" t="s">
        <v>156</v>
      </c>
    </row>
    <row r="596" s="11" customFormat="1" ht="16.5" customHeight="1">
      <c r="B596" s="242"/>
      <c r="C596" s="243"/>
      <c r="D596" s="243"/>
      <c r="E596" s="244" t="s">
        <v>22</v>
      </c>
      <c r="F596" s="251" t="s">
        <v>326</v>
      </c>
      <c r="G596" s="243"/>
      <c r="H596" s="243"/>
      <c r="I596" s="243"/>
      <c r="J596" s="243"/>
      <c r="K596" s="244" t="s">
        <v>22</v>
      </c>
      <c r="L596" s="243"/>
      <c r="M596" s="243"/>
      <c r="N596" s="243"/>
      <c r="O596" s="243"/>
      <c r="P596" s="243"/>
      <c r="Q596" s="243"/>
      <c r="R596" s="247"/>
      <c r="T596" s="248"/>
      <c r="U596" s="243"/>
      <c r="V596" s="243"/>
      <c r="W596" s="243"/>
      <c r="X596" s="243"/>
      <c r="Y596" s="243"/>
      <c r="Z596" s="243"/>
      <c r="AA596" s="249"/>
      <c r="AT596" s="250" t="s">
        <v>164</v>
      </c>
      <c r="AU596" s="250" t="s">
        <v>107</v>
      </c>
      <c r="AV596" s="11" t="s">
        <v>39</v>
      </c>
      <c r="AW596" s="11" t="s">
        <v>38</v>
      </c>
      <c r="AX596" s="11" t="s">
        <v>81</v>
      </c>
      <c r="AY596" s="250" t="s">
        <v>156</v>
      </c>
    </row>
    <row r="597" s="10" customFormat="1" ht="16.5" customHeight="1">
      <c r="B597" s="232"/>
      <c r="C597" s="233"/>
      <c r="D597" s="233"/>
      <c r="E597" s="234" t="s">
        <v>22</v>
      </c>
      <c r="F597" s="252" t="s">
        <v>39</v>
      </c>
      <c r="G597" s="233"/>
      <c r="H597" s="233"/>
      <c r="I597" s="233"/>
      <c r="J597" s="233"/>
      <c r="K597" s="237">
        <v>1</v>
      </c>
      <c r="L597" s="233"/>
      <c r="M597" s="233"/>
      <c r="N597" s="233"/>
      <c r="O597" s="233"/>
      <c r="P597" s="233"/>
      <c r="Q597" s="233"/>
      <c r="R597" s="238"/>
      <c r="T597" s="239"/>
      <c r="U597" s="233"/>
      <c r="V597" s="233"/>
      <c r="W597" s="233"/>
      <c r="X597" s="233"/>
      <c r="Y597" s="233"/>
      <c r="Z597" s="233"/>
      <c r="AA597" s="240"/>
      <c r="AT597" s="241" t="s">
        <v>164</v>
      </c>
      <c r="AU597" s="241" t="s">
        <v>107</v>
      </c>
      <c r="AV597" s="10" t="s">
        <v>107</v>
      </c>
      <c r="AW597" s="10" t="s">
        <v>38</v>
      </c>
      <c r="AX597" s="10" t="s">
        <v>81</v>
      </c>
      <c r="AY597" s="241" t="s">
        <v>156</v>
      </c>
    </row>
    <row r="598" s="11" customFormat="1" ht="16.5" customHeight="1">
      <c r="B598" s="242"/>
      <c r="C598" s="243"/>
      <c r="D598" s="243"/>
      <c r="E598" s="244" t="s">
        <v>22</v>
      </c>
      <c r="F598" s="251" t="s">
        <v>293</v>
      </c>
      <c r="G598" s="243"/>
      <c r="H598" s="243"/>
      <c r="I598" s="243"/>
      <c r="J598" s="243"/>
      <c r="K598" s="244" t="s">
        <v>22</v>
      </c>
      <c r="L598" s="243"/>
      <c r="M598" s="243"/>
      <c r="N598" s="243"/>
      <c r="O598" s="243"/>
      <c r="P598" s="243"/>
      <c r="Q598" s="243"/>
      <c r="R598" s="247"/>
      <c r="T598" s="248"/>
      <c r="U598" s="243"/>
      <c r="V598" s="243"/>
      <c r="W598" s="243"/>
      <c r="X598" s="243"/>
      <c r="Y598" s="243"/>
      <c r="Z598" s="243"/>
      <c r="AA598" s="249"/>
      <c r="AT598" s="250" t="s">
        <v>164</v>
      </c>
      <c r="AU598" s="250" t="s">
        <v>107</v>
      </c>
      <c r="AV598" s="11" t="s">
        <v>39</v>
      </c>
      <c r="AW598" s="11" t="s">
        <v>38</v>
      </c>
      <c r="AX598" s="11" t="s">
        <v>81</v>
      </c>
      <c r="AY598" s="250" t="s">
        <v>156</v>
      </c>
    </row>
    <row r="599" s="10" customFormat="1" ht="16.5" customHeight="1">
      <c r="B599" s="232"/>
      <c r="C599" s="233"/>
      <c r="D599" s="233"/>
      <c r="E599" s="234" t="s">
        <v>22</v>
      </c>
      <c r="F599" s="252" t="s">
        <v>10</v>
      </c>
      <c r="G599" s="233"/>
      <c r="H599" s="233"/>
      <c r="I599" s="233"/>
      <c r="J599" s="233"/>
      <c r="K599" s="237">
        <v>21</v>
      </c>
      <c r="L599" s="233"/>
      <c r="M599" s="233"/>
      <c r="N599" s="233"/>
      <c r="O599" s="233"/>
      <c r="P599" s="233"/>
      <c r="Q599" s="233"/>
      <c r="R599" s="238"/>
      <c r="T599" s="239"/>
      <c r="U599" s="233"/>
      <c r="V599" s="233"/>
      <c r="W599" s="233"/>
      <c r="X599" s="233"/>
      <c r="Y599" s="233"/>
      <c r="Z599" s="233"/>
      <c r="AA599" s="240"/>
      <c r="AT599" s="241" t="s">
        <v>164</v>
      </c>
      <c r="AU599" s="241" t="s">
        <v>107</v>
      </c>
      <c r="AV599" s="10" t="s">
        <v>107</v>
      </c>
      <c r="AW599" s="10" t="s">
        <v>38</v>
      </c>
      <c r="AX599" s="10" t="s">
        <v>81</v>
      </c>
      <c r="AY599" s="241" t="s">
        <v>156</v>
      </c>
    </row>
    <row r="600" s="11" customFormat="1" ht="16.5" customHeight="1">
      <c r="B600" s="242"/>
      <c r="C600" s="243"/>
      <c r="D600" s="243"/>
      <c r="E600" s="244" t="s">
        <v>22</v>
      </c>
      <c r="F600" s="251" t="s">
        <v>269</v>
      </c>
      <c r="G600" s="243"/>
      <c r="H600" s="243"/>
      <c r="I600" s="243"/>
      <c r="J600" s="243"/>
      <c r="K600" s="244" t="s">
        <v>22</v>
      </c>
      <c r="L600" s="243"/>
      <c r="M600" s="243"/>
      <c r="N600" s="243"/>
      <c r="O600" s="243"/>
      <c r="P600" s="243"/>
      <c r="Q600" s="243"/>
      <c r="R600" s="247"/>
      <c r="T600" s="248"/>
      <c r="U600" s="243"/>
      <c r="V600" s="243"/>
      <c r="W600" s="243"/>
      <c r="X600" s="243"/>
      <c r="Y600" s="243"/>
      <c r="Z600" s="243"/>
      <c r="AA600" s="249"/>
      <c r="AT600" s="250" t="s">
        <v>164</v>
      </c>
      <c r="AU600" s="250" t="s">
        <v>107</v>
      </c>
      <c r="AV600" s="11" t="s">
        <v>39</v>
      </c>
      <c r="AW600" s="11" t="s">
        <v>38</v>
      </c>
      <c r="AX600" s="11" t="s">
        <v>81</v>
      </c>
      <c r="AY600" s="250" t="s">
        <v>156</v>
      </c>
    </row>
    <row r="601" s="10" customFormat="1" ht="16.5" customHeight="1">
      <c r="B601" s="232"/>
      <c r="C601" s="233"/>
      <c r="D601" s="233"/>
      <c r="E601" s="234" t="s">
        <v>22</v>
      </c>
      <c r="F601" s="252" t="s">
        <v>161</v>
      </c>
      <c r="G601" s="233"/>
      <c r="H601" s="233"/>
      <c r="I601" s="233"/>
      <c r="J601" s="233"/>
      <c r="K601" s="237">
        <v>4</v>
      </c>
      <c r="L601" s="233"/>
      <c r="M601" s="233"/>
      <c r="N601" s="233"/>
      <c r="O601" s="233"/>
      <c r="P601" s="233"/>
      <c r="Q601" s="233"/>
      <c r="R601" s="238"/>
      <c r="T601" s="239"/>
      <c r="U601" s="233"/>
      <c r="V601" s="233"/>
      <c r="W601" s="233"/>
      <c r="X601" s="233"/>
      <c r="Y601" s="233"/>
      <c r="Z601" s="233"/>
      <c r="AA601" s="240"/>
      <c r="AT601" s="241" t="s">
        <v>164</v>
      </c>
      <c r="AU601" s="241" t="s">
        <v>107</v>
      </c>
      <c r="AV601" s="10" t="s">
        <v>107</v>
      </c>
      <c r="AW601" s="10" t="s">
        <v>38</v>
      </c>
      <c r="AX601" s="10" t="s">
        <v>81</v>
      </c>
      <c r="AY601" s="241" t="s">
        <v>156</v>
      </c>
    </row>
    <row r="602" s="11" customFormat="1" ht="16.5" customHeight="1">
      <c r="B602" s="242"/>
      <c r="C602" s="243"/>
      <c r="D602" s="243"/>
      <c r="E602" s="244" t="s">
        <v>22</v>
      </c>
      <c r="F602" s="251" t="s">
        <v>271</v>
      </c>
      <c r="G602" s="243"/>
      <c r="H602" s="243"/>
      <c r="I602" s="243"/>
      <c r="J602" s="243"/>
      <c r="K602" s="244" t="s">
        <v>22</v>
      </c>
      <c r="L602" s="243"/>
      <c r="M602" s="243"/>
      <c r="N602" s="243"/>
      <c r="O602" s="243"/>
      <c r="P602" s="243"/>
      <c r="Q602" s="243"/>
      <c r="R602" s="247"/>
      <c r="T602" s="248"/>
      <c r="U602" s="243"/>
      <c r="V602" s="243"/>
      <c r="W602" s="243"/>
      <c r="X602" s="243"/>
      <c r="Y602" s="243"/>
      <c r="Z602" s="243"/>
      <c r="AA602" s="249"/>
      <c r="AT602" s="250" t="s">
        <v>164</v>
      </c>
      <c r="AU602" s="250" t="s">
        <v>107</v>
      </c>
      <c r="AV602" s="11" t="s">
        <v>39</v>
      </c>
      <c r="AW602" s="11" t="s">
        <v>38</v>
      </c>
      <c r="AX602" s="11" t="s">
        <v>81</v>
      </c>
      <c r="AY602" s="250" t="s">
        <v>156</v>
      </c>
    </row>
    <row r="603" s="10" customFormat="1" ht="16.5" customHeight="1">
      <c r="B603" s="232"/>
      <c r="C603" s="233"/>
      <c r="D603" s="233"/>
      <c r="E603" s="234" t="s">
        <v>22</v>
      </c>
      <c r="F603" s="252" t="s">
        <v>107</v>
      </c>
      <c r="G603" s="233"/>
      <c r="H603" s="233"/>
      <c r="I603" s="233"/>
      <c r="J603" s="233"/>
      <c r="K603" s="237">
        <v>2</v>
      </c>
      <c r="L603" s="233"/>
      <c r="M603" s="233"/>
      <c r="N603" s="233"/>
      <c r="O603" s="233"/>
      <c r="P603" s="233"/>
      <c r="Q603" s="233"/>
      <c r="R603" s="238"/>
      <c r="T603" s="239"/>
      <c r="U603" s="233"/>
      <c r="V603" s="233"/>
      <c r="W603" s="233"/>
      <c r="X603" s="233"/>
      <c r="Y603" s="233"/>
      <c r="Z603" s="233"/>
      <c r="AA603" s="240"/>
      <c r="AT603" s="241" t="s">
        <v>164</v>
      </c>
      <c r="AU603" s="241" t="s">
        <v>107</v>
      </c>
      <c r="AV603" s="10" t="s">
        <v>107</v>
      </c>
      <c r="AW603" s="10" t="s">
        <v>38</v>
      </c>
      <c r="AX603" s="10" t="s">
        <v>81</v>
      </c>
      <c r="AY603" s="241" t="s">
        <v>156</v>
      </c>
    </row>
    <row r="604" s="11" customFormat="1" ht="16.5" customHeight="1">
      <c r="B604" s="242"/>
      <c r="C604" s="243"/>
      <c r="D604" s="243"/>
      <c r="E604" s="244" t="s">
        <v>22</v>
      </c>
      <c r="F604" s="251" t="s">
        <v>273</v>
      </c>
      <c r="G604" s="243"/>
      <c r="H604" s="243"/>
      <c r="I604" s="243"/>
      <c r="J604" s="243"/>
      <c r="K604" s="244" t="s">
        <v>22</v>
      </c>
      <c r="L604" s="243"/>
      <c r="M604" s="243"/>
      <c r="N604" s="243"/>
      <c r="O604" s="243"/>
      <c r="P604" s="243"/>
      <c r="Q604" s="243"/>
      <c r="R604" s="247"/>
      <c r="T604" s="248"/>
      <c r="U604" s="243"/>
      <c r="V604" s="243"/>
      <c r="W604" s="243"/>
      <c r="X604" s="243"/>
      <c r="Y604" s="243"/>
      <c r="Z604" s="243"/>
      <c r="AA604" s="249"/>
      <c r="AT604" s="250" t="s">
        <v>164</v>
      </c>
      <c r="AU604" s="250" t="s">
        <v>107</v>
      </c>
      <c r="AV604" s="11" t="s">
        <v>39</v>
      </c>
      <c r="AW604" s="11" t="s">
        <v>38</v>
      </c>
      <c r="AX604" s="11" t="s">
        <v>81</v>
      </c>
      <c r="AY604" s="250" t="s">
        <v>156</v>
      </c>
    </row>
    <row r="605" s="10" customFormat="1" ht="16.5" customHeight="1">
      <c r="B605" s="232"/>
      <c r="C605" s="233"/>
      <c r="D605" s="233"/>
      <c r="E605" s="234" t="s">
        <v>22</v>
      </c>
      <c r="F605" s="252" t="s">
        <v>107</v>
      </c>
      <c r="G605" s="233"/>
      <c r="H605" s="233"/>
      <c r="I605" s="233"/>
      <c r="J605" s="233"/>
      <c r="K605" s="237">
        <v>2</v>
      </c>
      <c r="L605" s="233"/>
      <c r="M605" s="233"/>
      <c r="N605" s="233"/>
      <c r="O605" s="233"/>
      <c r="P605" s="233"/>
      <c r="Q605" s="233"/>
      <c r="R605" s="238"/>
      <c r="T605" s="239"/>
      <c r="U605" s="233"/>
      <c r="V605" s="233"/>
      <c r="W605" s="233"/>
      <c r="X605" s="233"/>
      <c r="Y605" s="233"/>
      <c r="Z605" s="233"/>
      <c r="AA605" s="240"/>
      <c r="AT605" s="241" t="s">
        <v>164</v>
      </c>
      <c r="AU605" s="241" t="s">
        <v>107</v>
      </c>
      <c r="AV605" s="10" t="s">
        <v>107</v>
      </c>
      <c r="AW605" s="10" t="s">
        <v>38</v>
      </c>
      <c r="AX605" s="10" t="s">
        <v>81</v>
      </c>
      <c r="AY605" s="241" t="s">
        <v>156</v>
      </c>
    </row>
    <row r="606" s="11" customFormat="1" ht="16.5" customHeight="1">
      <c r="B606" s="242"/>
      <c r="C606" s="243"/>
      <c r="D606" s="243"/>
      <c r="E606" s="244" t="s">
        <v>22</v>
      </c>
      <c r="F606" s="251" t="s">
        <v>296</v>
      </c>
      <c r="G606" s="243"/>
      <c r="H606" s="243"/>
      <c r="I606" s="243"/>
      <c r="J606" s="243"/>
      <c r="K606" s="244" t="s">
        <v>22</v>
      </c>
      <c r="L606" s="243"/>
      <c r="M606" s="243"/>
      <c r="N606" s="243"/>
      <c r="O606" s="243"/>
      <c r="P606" s="243"/>
      <c r="Q606" s="243"/>
      <c r="R606" s="247"/>
      <c r="T606" s="248"/>
      <c r="U606" s="243"/>
      <c r="V606" s="243"/>
      <c r="W606" s="243"/>
      <c r="X606" s="243"/>
      <c r="Y606" s="243"/>
      <c r="Z606" s="243"/>
      <c r="AA606" s="249"/>
      <c r="AT606" s="250" t="s">
        <v>164</v>
      </c>
      <c r="AU606" s="250" t="s">
        <v>107</v>
      </c>
      <c r="AV606" s="11" t="s">
        <v>39</v>
      </c>
      <c r="AW606" s="11" t="s">
        <v>38</v>
      </c>
      <c r="AX606" s="11" t="s">
        <v>81</v>
      </c>
      <c r="AY606" s="250" t="s">
        <v>156</v>
      </c>
    </row>
    <row r="607" s="10" customFormat="1" ht="16.5" customHeight="1">
      <c r="B607" s="232"/>
      <c r="C607" s="233"/>
      <c r="D607" s="233"/>
      <c r="E607" s="234" t="s">
        <v>22</v>
      </c>
      <c r="F607" s="252" t="s">
        <v>39</v>
      </c>
      <c r="G607" s="233"/>
      <c r="H607" s="233"/>
      <c r="I607" s="233"/>
      <c r="J607" s="233"/>
      <c r="K607" s="237">
        <v>1</v>
      </c>
      <c r="L607" s="233"/>
      <c r="M607" s="233"/>
      <c r="N607" s="233"/>
      <c r="O607" s="233"/>
      <c r="P607" s="233"/>
      <c r="Q607" s="233"/>
      <c r="R607" s="238"/>
      <c r="T607" s="239"/>
      <c r="U607" s="233"/>
      <c r="V607" s="233"/>
      <c r="W607" s="233"/>
      <c r="X607" s="233"/>
      <c r="Y607" s="233"/>
      <c r="Z607" s="233"/>
      <c r="AA607" s="240"/>
      <c r="AT607" s="241" t="s">
        <v>164</v>
      </c>
      <c r="AU607" s="241" t="s">
        <v>107</v>
      </c>
      <c r="AV607" s="10" t="s">
        <v>107</v>
      </c>
      <c r="AW607" s="10" t="s">
        <v>38</v>
      </c>
      <c r="AX607" s="10" t="s">
        <v>81</v>
      </c>
      <c r="AY607" s="241" t="s">
        <v>156</v>
      </c>
    </row>
    <row r="608" s="11" customFormat="1" ht="16.5" customHeight="1">
      <c r="B608" s="242"/>
      <c r="C608" s="243"/>
      <c r="D608" s="243"/>
      <c r="E608" s="244" t="s">
        <v>22</v>
      </c>
      <c r="F608" s="251" t="s">
        <v>275</v>
      </c>
      <c r="G608" s="243"/>
      <c r="H608" s="243"/>
      <c r="I608" s="243"/>
      <c r="J608" s="243"/>
      <c r="K608" s="244" t="s">
        <v>22</v>
      </c>
      <c r="L608" s="243"/>
      <c r="M608" s="243"/>
      <c r="N608" s="243"/>
      <c r="O608" s="243"/>
      <c r="P608" s="243"/>
      <c r="Q608" s="243"/>
      <c r="R608" s="247"/>
      <c r="T608" s="248"/>
      <c r="U608" s="243"/>
      <c r="V608" s="243"/>
      <c r="W608" s="243"/>
      <c r="X608" s="243"/>
      <c r="Y608" s="243"/>
      <c r="Z608" s="243"/>
      <c r="AA608" s="249"/>
      <c r="AT608" s="250" t="s">
        <v>164</v>
      </c>
      <c r="AU608" s="250" t="s">
        <v>107</v>
      </c>
      <c r="AV608" s="11" t="s">
        <v>39</v>
      </c>
      <c r="AW608" s="11" t="s">
        <v>38</v>
      </c>
      <c r="AX608" s="11" t="s">
        <v>81</v>
      </c>
      <c r="AY608" s="250" t="s">
        <v>156</v>
      </c>
    </row>
    <row r="609" s="10" customFormat="1" ht="16.5" customHeight="1">
      <c r="B609" s="232"/>
      <c r="C609" s="233"/>
      <c r="D609" s="233"/>
      <c r="E609" s="234" t="s">
        <v>22</v>
      </c>
      <c r="F609" s="252" t="s">
        <v>209</v>
      </c>
      <c r="G609" s="233"/>
      <c r="H609" s="233"/>
      <c r="I609" s="233"/>
      <c r="J609" s="233"/>
      <c r="K609" s="237">
        <v>6</v>
      </c>
      <c r="L609" s="233"/>
      <c r="M609" s="233"/>
      <c r="N609" s="233"/>
      <c r="O609" s="233"/>
      <c r="P609" s="233"/>
      <c r="Q609" s="233"/>
      <c r="R609" s="238"/>
      <c r="T609" s="239"/>
      <c r="U609" s="233"/>
      <c r="V609" s="233"/>
      <c r="W609" s="233"/>
      <c r="X609" s="233"/>
      <c r="Y609" s="233"/>
      <c r="Z609" s="233"/>
      <c r="AA609" s="240"/>
      <c r="AT609" s="241" t="s">
        <v>164</v>
      </c>
      <c r="AU609" s="241" t="s">
        <v>107</v>
      </c>
      <c r="AV609" s="10" t="s">
        <v>107</v>
      </c>
      <c r="AW609" s="10" t="s">
        <v>38</v>
      </c>
      <c r="AX609" s="10" t="s">
        <v>81</v>
      </c>
      <c r="AY609" s="241" t="s">
        <v>156</v>
      </c>
    </row>
    <row r="610" s="11" customFormat="1" ht="16.5" customHeight="1">
      <c r="B610" s="242"/>
      <c r="C610" s="243"/>
      <c r="D610" s="243"/>
      <c r="E610" s="244" t="s">
        <v>22</v>
      </c>
      <c r="F610" s="251" t="s">
        <v>277</v>
      </c>
      <c r="G610" s="243"/>
      <c r="H610" s="243"/>
      <c r="I610" s="243"/>
      <c r="J610" s="243"/>
      <c r="K610" s="244" t="s">
        <v>22</v>
      </c>
      <c r="L610" s="243"/>
      <c r="M610" s="243"/>
      <c r="N610" s="243"/>
      <c r="O610" s="243"/>
      <c r="P610" s="243"/>
      <c r="Q610" s="243"/>
      <c r="R610" s="247"/>
      <c r="T610" s="248"/>
      <c r="U610" s="243"/>
      <c r="V610" s="243"/>
      <c r="W610" s="243"/>
      <c r="X610" s="243"/>
      <c r="Y610" s="243"/>
      <c r="Z610" s="243"/>
      <c r="AA610" s="249"/>
      <c r="AT610" s="250" t="s">
        <v>164</v>
      </c>
      <c r="AU610" s="250" t="s">
        <v>107</v>
      </c>
      <c r="AV610" s="11" t="s">
        <v>39</v>
      </c>
      <c r="AW610" s="11" t="s">
        <v>38</v>
      </c>
      <c r="AX610" s="11" t="s">
        <v>81</v>
      </c>
      <c r="AY610" s="250" t="s">
        <v>156</v>
      </c>
    </row>
    <row r="611" s="10" customFormat="1" ht="16.5" customHeight="1">
      <c r="B611" s="232"/>
      <c r="C611" s="233"/>
      <c r="D611" s="233"/>
      <c r="E611" s="234" t="s">
        <v>22</v>
      </c>
      <c r="F611" s="252" t="s">
        <v>107</v>
      </c>
      <c r="G611" s="233"/>
      <c r="H611" s="233"/>
      <c r="I611" s="233"/>
      <c r="J611" s="233"/>
      <c r="K611" s="237">
        <v>2</v>
      </c>
      <c r="L611" s="233"/>
      <c r="M611" s="233"/>
      <c r="N611" s="233"/>
      <c r="O611" s="233"/>
      <c r="P611" s="233"/>
      <c r="Q611" s="233"/>
      <c r="R611" s="238"/>
      <c r="T611" s="239"/>
      <c r="U611" s="233"/>
      <c r="V611" s="233"/>
      <c r="W611" s="233"/>
      <c r="X611" s="233"/>
      <c r="Y611" s="233"/>
      <c r="Z611" s="233"/>
      <c r="AA611" s="240"/>
      <c r="AT611" s="241" t="s">
        <v>164</v>
      </c>
      <c r="AU611" s="241" t="s">
        <v>107</v>
      </c>
      <c r="AV611" s="10" t="s">
        <v>107</v>
      </c>
      <c r="AW611" s="10" t="s">
        <v>38</v>
      </c>
      <c r="AX611" s="10" t="s">
        <v>81</v>
      </c>
      <c r="AY611" s="241" t="s">
        <v>156</v>
      </c>
    </row>
    <row r="612" s="11" customFormat="1" ht="16.5" customHeight="1">
      <c r="B612" s="242"/>
      <c r="C612" s="243"/>
      <c r="D612" s="243"/>
      <c r="E612" s="244" t="s">
        <v>22</v>
      </c>
      <c r="F612" s="251" t="s">
        <v>279</v>
      </c>
      <c r="G612" s="243"/>
      <c r="H612" s="243"/>
      <c r="I612" s="243"/>
      <c r="J612" s="243"/>
      <c r="K612" s="244" t="s">
        <v>22</v>
      </c>
      <c r="L612" s="243"/>
      <c r="M612" s="243"/>
      <c r="N612" s="243"/>
      <c r="O612" s="243"/>
      <c r="P612" s="243"/>
      <c r="Q612" s="243"/>
      <c r="R612" s="247"/>
      <c r="T612" s="248"/>
      <c r="U612" s="243"/>
      <c r="V612" s="243"/>
      <c r="W612" s="243"/>
      <c r="X612" s="243"/>
      <c r="Y612" s="243"/>
      <c r="Z612" s="243"/>
      <c r="AA612" s="249"/>
      <c r="AT612" s="250" t="s">
        <v>164</v>
      </c>
      <c r="AU612" s="250" t="s">
        <v>107</v>
      </c>
      <c r="AV612" s="11" t="s">
        <v>39</v>
      </c>
      <c r="AW612" s="11" t="s">
        <v>38</v>
      </c>
      <c r="AX612" s="11" t="s">
        <v>81</v>
      </c>
      <c r="AY612" s="250" t="s">
        <v>156</v>
      </c>
    </row>
    <row r="613" s="10" customFormat="1" ht="16.5" customHeight="1">
      <c r="B613" s="232"/>
      <c r="C613" s="233"/>
      <c r="D613" s="233"/>
      <c r="E613" s="234" t="s">
        <v>22</v>
      </c>
      <c r="F613" s="252" t="s">
        <v>39</v>
      </c>
      <c r="G613" s="233"/>
      <c r="H613" s="233"/>
      <c r="I613" s="233"/>
      <c r="J613" s="233"/>
      <c r="K613" s="237">
        <v>1</v>
      </c>
      <c r="L613" s="233"/>
      <c r="M613" s="233"/>
      <c r="N613" s="233"/>
      <c r="O613" s="233"/>
      <c r="P613" s="233"/>
      <c r="Q613" s="233"/>
      <c r="R613" s="238"/>
      <c r="T613" s="239"/>
      <c r="U613" s="233"/>
      <c r="V613" s="233"/>
      <c r="W613" s="233"/>
      <c r="X613" s="233"/>
      <c r="Y613" s="233"/>
      <c r="Z613" s="233"/>
      <c r="AA613" s="240"/>
      <c r="AT613" s="241" t="s">
        <v>164</v>
      </c>
      <c r="AU613" s="241" t="s">
        <v>107</v>
      </c>
      <c r="AV613" s="10" t="s">
        <v>107</v>
      </c>
      <c r="AW613" s="10" t="s">
        <v>38</v>
      </c>
      <c r="AX613" s="10" t="s">
        <v>81</v>
      </c>
      <c r="AY613" s="241" t="s">
        <v>156</v>
      </c>
    </row>
    <row r="614" s="11" customFormat="1" ht="16.5" customHeight="1">
      <c r="B614" s="242"/>
      <c r="C614" s="243"/>
      <c r="D614" s="243"/>
      <c r="E614" s="244" t="s">
        <v>22</v>
      </c>
      <c r="F614" s="251" t="s">
        <v>281</v>
      </c>
      <c r="G614" s="243"/>
      <c r="H614" s="243"/>
      <c r="I614" s="243"/>
      <c r="J614" s="243"/>
      <c r="K614" s="244" t="s">
        <v>22</v>
      </c>
      <c r="L614" s="243"/>
      <c r="M614" s="243"/>
      <c r="N614" s="243"/>
      <c r="O614" s="243"/>
      <c r="P614" s="243"/>
      <c r="Q614" s="243"/>
      <c r="R614" s="247"/>
      <c r="T614" s="248"/>
      <c r="U614" s="243"/>
      <c r="V614" s="243"/>
      <c r="W614" s="243"/>
      <c r="X614" s="243"/>
      <c r="Y614" s="243"/>
      <c r="Z614" s="243"/>
      <c r="AA614" s="249"/>
      <c r="AT614" s="250" t="s">
        <v>164</v>
      </c>
      <c r="AU614" s="250" t="s">
        <v>107</v>
      </c>
      <c r="AV614" s="11" t="s">
        <v>39</v>
      </c>
      <c r="AW614" s="11" t="s">
        <v>38</v>
      </c>
      <c r="AX614" s="11" t="s">
        <v>81</v>
      </c>
      <c r="AY614" s="250" t="s">
        <v>156</v>
      </c>
    </row>
    <row r="615" s="10" customFormat="1" ht="16.5" customHeight="1">
      <c r="B615" s="232"/>
      <c r="C615" s="233"/>
      <c r="D615" s="233"/>
      <c r="E615" s="234" t="s">
        <v>22</v>
      </c>
      <c r="F615" s="252" t="s">
        <v>39</v>
      </c>
      <c r="G615" s="233"/>
      <c r="H615" s="233"/>
      <c r="I615" s="233"/>
      <c r="J615" s="233"/>
      <c r="K615" s="237">
        <v>1</v>
      </c>
      <c r="L615" s="233"/>
      <c r="M615" s="233"/>
      <c r="N615" s="233"/>
      <c r="O615" s="233"/>
      <c r="P615" s="233"/>
      <c r="Q615" s="233"/>
      <c r="R615" s="238"/>
      <c r="T615" s="239"/>
      <c r="U615" s="233"/>
      <c r="V615" s="233"/>
      <c r="W615" s="233"/>
      <c r="X615" s="233"/>
      <c r="Y615" s="233"/>
      <c r="Z615" s="233"/>
      <c r="AA615" s="240"/>
      <c r="AT615" s="241" t="s">
        <v>164</v>
      </c>
      <c r="AU615" s="241" t="s">
        <v>107</v>
      </c>
      <c r="AV615" s="10" t="s">
        <v>107</v>
      </c>
      <c r="AW615" s="10" t="s">
        <v>38</v>
      </c>
      <c r="AX615" s="10" t="s">
        <v>81</v>
      </c>
      <c r="AY615" s="241" t="s">
        <v>156</v>
      </c>
    </row>
    <row r="616" s="11" customFormat="1" ht="16.5" customHeight="1">
      <c r="B616" s="242"/>
      <c r="C616" s="243"/>
      <c r="D616" s="243"/>
      <c r="E616" s="244" t="s">
        <v>22</v>
      </c>
      <c r="F616" s="251" t="s">
        <v>283</v>
      </c>
      <c r="G616" s="243"/>
      <c r="H616" s="243"/>
      <c r="I616" s="243"/>
      <c r="J616" s="243"/>
      <c r="K616" s="244" t="s">
        <v>22</v>
      </c>
      <c r="L616" s="243"/>
      <c r="M616" s="243"/>
      <c r="N616" s="243"/>
      <c r="O616" s="243"/>
      <c r="P616" s="243"/>
      <c r="Q616" s="243"/>
      <c r="R616" s="247"/>
      <c r="T616" s="248"/>
      <c r="U616" s="243"/>
      <c r="V616" s="243"/>
      <c r="W616" s="243"/>
      <c r="X616" s="243"/>
      <c r="Y616" s="243"/>
      <c r="Z616" s="243"/>
      <c r="AA616" s="249"/>
      <c r="AT616" s="250" t="s">
        <v>164</v>
      </c>
      <c r="AU616" s="250" t="s">
        <v>107</v>
      </c>
      <c r="AV616" s="11" t="s">
        <v>39</v>
      </c>
      <c r="AW616" s="11" t="s">
        <v>38</v>
      </c>
      <c r="AX616" s="11" t="s">
        <v>81</v>
      </c>
      <c r="AY616" s="250" t="s">
        <v>156</v>
      </c>
    </row>
    <row r="617" s="10" customFormat="1" ht="16.5" customHeight="1">
      <c r="B617" s="232"/>
      <c r="C617" s="233"/>
      <c r="D617" s="233"/>
      <c r="E617" s="234" t="s">
        <v>22</v>
      </c>
      <c r="F617" s="252" t="s">
        <v>39</v>
      </c>
      <c r="G617" s="233"/>
      <c r="H617" s="233"/>
      <c r="I617" s="233"/>
      <c r="J617" s="233"/>
      <c r="K617" s="237">
        <v>1</v>
      </c>
      <c r="L617" s="233"/>
      <c r="M617" s="233"/>
      <c r="N617" s="233"/>
      <c r="O617" s="233"/>
      <c r="P617" s="233"/>
      <c r="Q617" s="233"/>
      <c r="R617" s="238"/>
      <c r="T617" s="239"/>
      <c r="U617" s="233"/>
      <c r="V617" s="233"/>
      <c r="W617" s="233"/>
      <c r="X617" s="233"/>
      <c r="Y617" s="233"/>
      <c r="Z617" s="233"/>
      <c r="AA617" s="240"/>
      <c r="AT617" s="241" t="s">
        <v>164</v>
      </c>
      <c r="AU617" s="241" t="s">
        <v>107</v>
      </c>
      <c r="AV617" s="10" t="s">
        <v>107</v>
      </c>
      <c r="AW617" s="10" t="s">
        <v>38</v>
      </c>
      <c r="AX617" s="10" t="s">
        <v>81</v>
      </c>
      <c r="AY617" s="241" t="s">
        <v>156</v>
      </c>
    </row>
    <row r="618" s="11" customFormat="1" ht="16.5" customHeight="1">
      <c r="B618" s="242"/>
      <c r="C618" s="243"/>
      <c r="D618" s="243"/>
      <c r="E618" s="244" t="s">
        <v>22</v>
      </c>
      <c r="F618" s="251" t="s">
        <v>285</v>
      </c>
      <c r="G618" s="243"/>
      <c r="H618" s="243"/>
      <c r="I618" s="243"/>
      <c r="J618" s="243"/>
      <c r="K618" s="244" t="s">
        <v>22</v>
      </c>
      <c r="L618" s="243"/>
      <c r="M618" s="243"/>
      <c r="N618" s="243"/>
      <c r="O618" s="243"/>
      <c r="P618" s="243"/>
      <c r="Q618" s="243"/>
      <c r="R618" s="247"/>
      <c r="T618" s="248"/>
      <c r="U618" s="243"/>
      <c r="V618" s="243"/>
      <c r="W618" s="243"/>
      <c r="X618" s="243"/>
      <c r="Y618" s="243"/>
      <c r="Z618" s="243"/>
      <c r="AA618" s="249"/>
      <c r="AT618" s="250" t="s">
        <v>164</v>
      </c>
      <c r="AU618" s="250" t="s">
        <v>107</v>
      </c>
      <c r="AV618" s="11" t="s">
        <v>39</v>
      </c>
      <c r="AW618" s="11" t="s">
        <v>38</v>
      </c>
      <c r="AX618" s="11" t="s">
        <v>81</v>
      </c>
      <c r="AY618" s="250" t="s">
        <v>156</v>
      </c>
    </row>
    <row r="619" s="10" customFormat="1" ht="16.5" customHeight="1">
      <c r="B619" s="232"/>
      <c r="C619" s="233"/>
      <c r="D619" s="233"/>
      <c r="E619" s="234" t="s">
        <v>22</v>
      </c>
      <c r="F619" s="252" t="s">
        <v>39</v>
      </c>
      <c r="G619" s="233"/>
      <c r="H619" s="233"/>
      <c r="I619" s="233"/>
      <c r="J619" s="233"/>
      <c r="K619" s="237">
        <v>1</v>
      </c>
      <c r="L619" s="233"/>
      <c r="M619" s="233"/>
      <c r="N619" s="233"/>
      <c r="O619" s="233"/>
      <c r="P619" s="233"/>
      <c r="Q619" s="233"/>
      <c r="R619" s="238"/>
      <c r="T619" s="239"/>
      <c r="U619" s="233"/>
      <c r="V619" s="233"/>
      <c r="W619" s="233"/>
      <c r="X619" s="233"/>
      <c r="Y619" s="233"/>
      <c r="Z619" s="233"/>
      <c r="AA619" s="240"/>
      <c r="AT619" s="241" t="s">
        <v>164</v>
      </c>
      <c r="AU619" s="241" t="s">
        <v>107</v>
      </c>
      <c r="AV619" s="10" t="s">
        <v>107</v>
      </c>
      <c r="AW619" s="10" t="s">
        <v>38</v>
      </c>
      <c r="AX619" s="10" t="s">
        <v>81</v>
      </c>
      <c r="AY619" s="241" t="s">
        <v>156</v>
      </c>
    </row>
    <row r="620" s="11" customFormat="1" ht="16.5" customHeight="1">
      <c r="B620" s="242"/>
      <c r="C620" s="243"/>
      <c r="D620" s="243"/>
      <c r="E620" s="244" t="s">
        <v>22</v>
      </c>
      <c r="F620" s="251" t="s">
        <v>256</v>
      </c>
      <c r="G620" s="243"/>
      <c r="H620" s="243"/>
      <c r="I620" s="243"/>
      <c r="J620" s="243"/>
      <c r="K620" s="244" t="s">
        <v>22</v>
      </c>
      <c r="L620" s="243"/>
      <c r="M620" s="243"/>
      <c r="N620" s="243"/>
      <c r="O620" s="243"/>
      <c r="P620" s="243"/>
      <c r="Q620" s="243"/>
      <c r="R620" s="247"/>
      <c r="T620" s="248"/>
      <c r="U620" s="243"/>
      <c r="V620" s="243"/>
      <c r="W620" s="243"/>
      <c r="X620" s="243"/>
      <c r="Y620" s="243"/>
      <c r="Z620" s="243"/>
      <c r="AA620" s="249"/>
      <c r="AT620" s="250" t="s">
        <v>164</v>
      </c>
      <c r="AU620" s="250" t="s">
        <v>107</v>
      </c>
      <c r="AV620" s="11" t="s">
        <v>39</v>
      </c>
      <c r="AW620" s="11" t="s">
        <v>38</v>
      </c>
      <c r="AX620" s="11" t="s">
        <v>81</v>
      </c>
      <c r="AY620" s="250" t="s">
        <v>156</v>
      </c>
    </row>
    <row r="621" s="10" customFormat="1" ht="16.5" customHeight="1">
      <c r="B621" s="232"/>
      <c r="C621" s="233"/>
      <c r="D621" s="233"/>
      <c r="E621" s="234" t="s">
        <v>22</v>
      </c>
      <c r="F621" s="252" t="s">
        <v>39</v>
      </c>
      <c r="G621" s="233"/>
      <c r="H621" s="233"/>
      <c r="I621" s="233"/>
      <c r="J621" s="233"/>
      <c r="K621" s="237">
        <v>1</v>
      </c>
      <c r="L621" s="233"/>
      <c r="M621" s="233"/>
      <c r="N621" s="233"/>
      <c r="O621" s="233"/>
      <c r="P621" s="233"/>
      <c r="Q621" s="233"/>
      <c r="R621" s="238"/>
      <c r="T621" s="239"/>
      <c r="U621" s="233"/>
      <c r="V621" s="233"/>
      <c r="W621" s="233"/>
      <c r="X621" s="233"/>
      <c r="Y621" s="233"/>
      <c r="Z621" s="233"/>
      <c r="AA621" s="240"/>
      <c r="AT621" s="241" t="s">
        <v>164</v>
      </c>
      <c r="AU621" s="241" t="s">
        <v>107</v>
      </c>
      <c r="AV621" s="10" t="s">
        <v>107</v>
      </c>
      <c r="AW621" s="10" t="s">
        <v>38</v>
      </c>
      <c r="AX621" s="10" t="s">
        <v>81</v>
      </c>
      <c r="AY621" s="241" t="s">
        <v>156</v>
      </c>
    </row>
    <row r="622" s="11" customFormat="1" ht="16.5" customHeight="1">
      <c r="B622" s="242"/>
      <c r="C622" s="243"/>
      <c r="D622" s="243"/>
      <c r="E622" s="244" t="s">
        <v>22</v>
      </c>
      <c r="F622" s="251" t="s">
        <v>258</v>
      </c>
      <c r="G622" s="243"/>
      <c r="H622" s="243"/>
      <c r="I622" s="243"/>
      <c r="J622" s="243"/>
      <c r="K622" s="244" t="s">
        <v>22</v>
      </c>
      <c r="L622" s="243"/>
      <c r="M622" s="243"/>
      <c r="N622" s="243"/>
      <c r="O622" s="243"/>
      <c r="P622" s="243"/>
      <c r="Q622" s="243"/>
      <c r="R622" s="247"/>
      <c r="T622" s="248"/>
      <c r="U622" s="243"/>
      <c r="V622" s="243"/>
      <c r="W622" s="243"/>
      <c r="X622" s="243"/>
      <c r="Y622" s="243"/>
      <c r="Z622" s="243"/>
      <c r="AA622" s="249"/>
      <c r="AT622" s="250" t="s">
        <v>164</v>
      </c>
      <c r="AU622" s="250" t="s">
        <v>107</v>
      </c>
      <c r="AV622" s="11" t="s">
        <v>39</v>
      </c>
      <c r="AW622" s="11" t="s">
        <v>38</v>
      </c>
      <c r="AX622" s="11" t="s">
        <v>81</v>
      </c>
      <c r="AY622" s="250" t="s">
        <v>156</v>
      </c>
    </row>
    <row r="623" s="10" customFormat="1" ht="16.5" customHeight="1">
      <c r="B623" s="232"/>
      <c r="C623" s="233"/>
      <c r="D623" s="233"/>
      <c r="E623" s="234" t="s">
        <v>22</v>
      </c>
      <c r="F623" s="252" t="s">
        <v>39</v>
      </c>
      <c r="G623" s="233"/>
      <c r="H623" s="233"/>
      <c r="I623" s="233"/>
      <c r="J623" s="233"/>
      <c r="K623" s="237">
        <v>1</v>
      </c>
      <c r="L623" s="233"/>
      <c r="M623" s="233"/>
      <c r="N623" s="233"/>
      <c r="O623" s="233"/>
      <c r="P623" s="233"/>
      <c r="Q623" s="233"/>
      <c r="R623" s="238"/>
      <c r="T623" s="239"/>
      <c r="U623" s="233"/>
      <c r="V623" s="233"/>
      <c r="W623" s="233"/>
      <c r="X623" s="233"/>
      <c r="Y623" s="233"/>
      <c r="Z623" s="233"/>
      <c r="AA623" s="240"/>
      <c r="AT623" s="241" t="s">
        <v>164</v>
      </c>
      <c r="AU623" s="241" t="s">
        <v>107</v>
      </c>
      <c r="AV623" s="10" t="s">
        <v>107</v>
      </c>
      <c r="AW623" s="10" t="s">
        <v>38</v>
      </c>
      <c r="AX623" s="10" t="s">
        <v>81</v>
      </c>
      <c r="AY623" s="241" t="s">
        <v>156</v>
      </c>
    </row>
    <row r="624" s="11" customFormat="1" ht="16.5" customHeight="1">
      <c r="B624" s="242"/>
      <c r="C624" s="243"/>
      <c r="D624" s="243"/>
      <c r="E624" s="244" t="s">
        <v>22</v>
      </c>
      <c r="F624" s="251" t="s">
        <v>298</v>
      </c>
      <c r="G624" s="243"/>
      <c r="H624" s="243"/>
      <c r="I624" s="243"/>
      <c r="J624" s="243"/>
      <c r="K624" s="244" t="s">
        <v>22</v>
      </c>
      <c r="L624" s="243"/>
      <c r="M624" s="243"/>
      <c r="N624" s="243"/>
      <c r="O624" s="243"/>
      <c r="P624" s="243"/>
      <c r="Q624" s="243"/>
      <c r="R624" s="247"/>
      <c r="T624" s="248"/>
      <c r="U624" s="243"/>
      <c r="V624" s="243"/>
      <c r="W624" s="243"/>
      <c r="X624" s="243"/>
      <c r="Y624" s="243"/>
      <c r="Z624" s="243"/>
      <c r="AA624" s="249"/>
      <c r="AT624" s="250" t="s">
        <v>164</v>
      </c>
      <c r="AU624" s="250" t="s">
        <v>107</v>
      </c>
      <c r="AV624" s="11" t="s">
        <v>39</v>
      </c>
      <c r="AW624" s="11" t="s">
        <v>38</v>
      </c>
      <c r="AX624" s="11" t="s">
        <v>81</v>
      </c>
      <c r="AY624" s="250" t="s">
        <v>156</v>
      </c>
    </row>
    <row r="625" s="10" customFormat="1" ht="16.5" customHeight="1">
      <c r="B625" s="232"/>
      <c r="C625" s="233"/>
      <c r="D625" s="233"/>
      <c r="E625" s="234" t="s">
        <v>22</v>
      </c>
      <c r="F625" s="252" t="s">
        <v>39</v>
      </c>
      <c r="G625" s="233"/>
      <c r="H625" s="233"/>
      <c r="I625" s="233"/>
      <c r="J625" s="233"/>
      <c r="K625" s="237">
        <v>1</v>
      </c>
      <c r="L625" s="233"/>
      <c r="M625" s="233"/>
      <c r="N625" s="233"/>
      <c r="O625" s="233"/>
      <c r="P625" s="233"/>
      <c r="Q625" s="233"/>
      <c r="R625" s="238"/>
      <c r="T625" s="239"/>
      <c r="U625" s="233"/>
      <c r="V625" s="233"/>
      <c r="W625" s="233"/>
      <c r="X625" s="233"/>
      <c r="Y625" s="233"/>
      <c r="Z625" s="233"/>
      <c r="AA625" s="240"/>
      <c r="AT625" s="241" t="s">
        <v>164</v>
      </c>
      <c r="AU625" s="241" t="s">
        <v>107</v>
      </c>
      <c r="AV625" s="10" t="s">
        <v>107</v>
      </c>
      <c r="AW625" s="10" t="s">
        <v>38</v>
      </c>
      <c r="AX625" s="10" t="s">
        <v>81</v>
      </c>
      <c r="AY625" s="241" t="s">
        <v>156</v>
      </c>
    </row>
    <row r="626" s="11" customFormat="1" ht="16.5" customHeight="1">
      <c r="B626" s="242"/>
      <c r="C626" s="243"/>
      <c r="D626" s="243"/>
      <c r="E626" s="244" t="s">
        <v>22</v>
      </c>
      <c r="F626" s="251" t="s">
        <v>300</v>
      </c>
      <c r="G626" s="243"/>
      <c r="H626" s="243"/>
      <c r="I626" s="243"/>
      <c r="J626" s="243"/>
      <c r="K626" s="244" t="s">
        <v>22</v>
      </c>
      <c r="L626" s="243"/>
      <c r="M626" s="243"/>
      <c r="N626" s="243"/>
      <c r="O626" s="243"/>
      <c r="P626" s="243"/>
      <c r="Q626" s="243"/>
      <c r="R626" s="247"/>
      <c r="T626" s="248"/>
      <c r="U626" s="243"/>
      <c r="V626" s="243"/>
      <c r="W626" s="243"/>
      <c r="X626" s="243"/>
      <c r="Y626" s="243"/>
      <c r="Z626" s="243"/>
      <c r="AA626" s="249"/>
      <c r="AT626" s="250" t="s">
        <v>164</v>
      </c>
      <c r="AU626" s="250" t="s">
        <v>107</v>
      </c>
      <c r="AV626" s="11" t="s">
        <v>39</v>
      </c>
      <c r="AW626" s="11" t="s">
        <v>38</v>
      </c>
      <c r="AX626" s="11" t="s">
        <v>81</v>
      </c>
      <c r="AY626" s="250" t="s">
        <v>156</v>
      </c>
    </row>
    <row r="627" s="10" customFormat="1" ht="16.5" customHeight="1">
      <c r="B627" s="232"/>
      <c r="C627" s="233"/>
      <c r="D627" s="233"/>
      <c r="E627" s="234" t="s">
        <v>22</v>
      </c>
      <c r="F627" s="252" t="s">
        <v>39</v>
      </c>
      <c r="G627" s="233"/>
      <c r="H627" s="233"/>
      <c r="I627" s="233"/>
      <c r="J627" s="233"/>
      <c r="K627" s="237">
        <v>1</v>
      </c>
      <c r="L627" s="233"/>
      <c r="M627" s="233"/>
      <c r="N627" s="233"/>
      <c r="O627" s="233"/>
      <c r="P627" s="233"/>
      <c r="Q627" s="233"/>
      <c r="R627" s="238"/>
      <c r="T627" s="239"/>
      <c r="U627" s="233"/>
      <c r="V627" s="233"/>
      <c r="W627" s="233"/>
      <c r="X627" s="233"/>
      <c r="Y627" s="233"/>
      <c r="Z627" s="233"/>
      <c r="AA627" s="240"/>
      <c r="AT627" s="241" t="s">
        <v>164</v>
      </c>
      <c r="AU627" s="241" t="s">
        <v>107</v>
      </c>
      <c r="AV627" s="10" t="s">
        <v>107</v>
      </c>
      <c r="AW627" s="10" t="s">
        <v>38</v>
      </c>
      <c r="AX627" s="10" t="s">
        <v>81</v>
      </c>
      <c r="AY627" s="241" t="s">
        <v>156</v>
      </c>
    </row>
    <row r="628" s="11" customFormat="1" ht="16.5" customHeight="1">
      <c r="B628" s="242"/>
      <c r="C628" s="243"/>
      <c r="D628" s="243"/>
      <c r="E628" s="244" t="s">
        <v>22</v>
      </c>
      <c r="F628" s="251" t="s">
        <v>246</v>
      </c>
      <c r="G628" s="243"/>
      <c r="H628" s="243"/>
      <c r="I628" s="243"/>
      <c r="J628" s="243"/>
      <c r="K628" s="244" t="s">
        <v>22</v>
      </c>
      <c r="L628" s="243"/>
      <c r="M628" s="243"/>
      <c r="N628" s="243"/>
      <c r="O628" s="243"/>
      <c r="P628" s="243"/>
      <c r="Q628" s="243"/>
      <c r="R628" s="247"/>
      <c r="T628" s="248"/>
      <c r="U628" s="243"/>
      <c r="V628" s="243"/>
      <c r="W628" s="243"/>
      <c r="X628" s="243"/>
      <c r="Y628" s="243"/>
      <c r="Z628" s="243"/>
      <c r="AA628" s="249"/>
      <c r="AT628" s="250" t="s">
        <v>164</v>
      </c>
      <c r="AU628" s="250" t="s">
        <v>107</v>
      </c>
      <c r="AV628" s="11" t="s">
        <v>39</v>
      </c>
      <c r="AW628" s="11" t="s">
        <v>38</v>
      </c>
      <c r="AX628" s="11" t="s">
        <v>81</v>
      </c>
      <c r="AY628" s="250" t="s">
        <v>156</v>
      </c>
    </row>
    <row r="629" s="10" customFormat="1" ht="16.5" customHeight="1">
      <c r="B629" s="232"/>
      <c r="C629" s="233"/>
      <c r="D629" s="233"/>
      <c r="E629" s="234" t="s">
        <v>22</v>
      </c>
      <c r="F629" s="252" t="s">
        <v>39</v>
      </c>
      <c r="G629" s="233"/>
      <c r="H629" s="233"/>
      <c r="I629" s="233"/>
      <c r="J629" s="233"/>
      <c r="K629" s="237">
        <v>1</v>
      </c>
      <c r="L629" s="233"/>
      <c r="M629" s="233"/>
      <c r="N629" s="233"/>
      <c r="O629" s="233"/>
      <c r="P629" s="233"/>
      <c r="Q629" s="233"/>
      <c r="R629" s="238"/>
      <c r="T629" s="239"/>
      <c r="U629" s="233"/>
      <c r="V629" s="233"/>
      <c r="W629" s="233"/>
      <c r="X629" s="233"/>
      <c r="Y629" s="233"/>
      <c r="Z629" s="233"/>
      <c r="AA629" s="240"/>
      <c r="AT629" s="241" t="s">
        <v>164</v>
      </c>
      <c r="AU629" s="241" t="s">
        <v>107</v>
      </c>
      <c r="AV629" s="10" t="s">
        <v>107</v>
      </c>
      <c r="AW629" s="10" t="s">
        <v>38</v>
      </c>
      <c r="AX629" s="10" t="s">
        <v>81</v>
      </c>
      <c r="AY629" s="241" t="s">
        <v>156</v>
      </c>
    </row>
    <row r="630" s="12" customFormat="1" ht="16.5" customHeight="1">
      <c r="B630" s="253"/>
      <c r="C630" s="254"/>
      <c r="D630" s="254"/>
      <c r="E630" s="255" t="s">
        <v>22</v>
      </c>
      <c r="F630" s="256" t="s">
        <v>176</v>
      </c>
      <c r="G630" s="254"/>
      <c r="H630" s="254"/>
      <c r="I630" s="254"/>
      <c r="J630" s="254"/>
      <c r="K630" s="257">
        <v>65</v>
      </c>
      <c r="L630" s="254"/>
      <c r="M630" s="254"/>
      <c r="N630" s="254"/>
      <c r="O630" s="254"/>
      <c r="P630" s="254"/>
      <c r="Q630" s="254"/>
      <c r="R630" s="258"/>
      <c r="T630" s="259"/>
      <c r="U630" s="254"/>
      <c r="V630" s="254"/>
      <c r="W630" s="254"/>
      <c r="X630" s="254"/>
      <c r="Y630" s="254"/>
      <c r="Z630" s="254"/>
      <c r="AA630" s="260"/>
      <c r="AT630" s="261" t="s">
        <v>164</v>
      </c>
      <c r="AU630" s="261" t="s">
        <v>107</v>
      </c>
      <c r="AV630" s="12" t="s">
        <v>161</v>
      </c>
      <c r="AW630" s="12" t="s">
        <v>38</v>
      </c>
      <c r="AX630" s="12" t="s">
        <v>39</v>
      </c>
      <c r="AY630" s="261" t="s">
        <v>156</v>
      </c>
    </row>
    <row r="631" s="1" customFormat="1" ht="38.25" customHeight="1">
      <c r="B631" s="48"/>
      <c r="C631" s="221" t="s">
        <v>593</v>
      </c>
      <c r="D631" s="221" t="s">
        <v>157</v>
      </c>
      <c r="E631" s="222" t="s">
        <v>594</v>
      </c>
      <c r="F631" s="223" t="s">
        <v>595</v>
      </c>
      <c r="G631" s="223"/>
      <c r="H631" s="223"/>
      <c r="I631" s="223"/>
      <c r="J631" s="224" t="s">
        <v>160</v>
      </c>
      <c r="K631" s="225">
        <v>13.742000000000001</v>
      </c>
      <c r="L631" s="226">
        <v>0</v>
      </c>
      <c r="M631" s="227"/>
      <c r="N631" s="228">
        <f>ROUND(L631*K631,1)</f>
        <v>0</v>
      </c>
      <c r="O631" s="228"/>
      <c r="P631" s="228"/>
      <c r="Q631" s="228"/>
      <c r="R631" s="50"/>
      <c r="T631" s="229" t="s">
        <v>22</v>
      </c>
      <c r="U631" s="58" t="s">
        <v>46</v>
      </c>
      <c r="V631" s="49"/>
      <c r="W631" s="230">
        <f>V631*K631</f>
        <v>0</v>
      </c>
      <c r="X631" s="230">
        <v>0.00027</v>
      </c>
      <c r="Y631" s="230">
        <f>X631*K631</f>
        <v>0.0037103400000000003</v>
      </c>
      <c r="Z631" s="230">
        <v>0</v>
      </c>
      <c r="AA631" s="231">
        <f>Z631*K631</f>
        <v>0</v>
      </c>
      <c r="AR631" s="24" t="s">
        <v>337</v>
      </c>
      <c r="AT631" s="24" t="s">
        <v>157</v>
      </c>
      <c r="AU631" s="24" t="s">
        <v>107</v>
      </c>
      <c r="AY631" s="24" t="s">
        <v>156</v>
      </c>
      <c r="BE631" s="144">
        <f>IF(U631="základní",N631,0)</f>
        <v>0</v>
      </c>
      <c r="BF631" s="144">
        <f>IF(U631="snížená",N631,0)</f>
        <v>0</v>
      </c>
      <c r="BG631" s="144">
        <f>IF(U631="zákl. přenesená",N631,0)</f>
        <v>0</v>
      </c>
      <c r="BH631" s="144">
        <f>IF(U631="sníž. přenesená",N631,0)</f>
        <v>0</v>
      </c>
      <c r="BI631" s="144">
        <f>IF(U631="nulová",N631,0)</f>
        <v>0</v>
      </c>
      <c r="BJ631" s="24" t="s">
        <v>39</v>
      </c>
      <c r="BK631" s="144">
        <f>ROUND(L631*K631,1)</f>
        <v>0</v>
      </c>
      <c r="BL631" s="24" t="s">
        <v>337</v>
      </c>
      <c r="BM631" s="24" t="s">
        <v>596</v>
      </c>
    </row>
    <row r="632" s="11" customFormat="1" ht="16.5" customHeight="1">
      <c r="B632" s="242"/>
      <c r="C632" s="243"/>
      <c r="D632" s="243"/>
      <c r="E632" s="244" t="s">
        <v>22</v>
      </c>
      <c r="F632" s="245" t="s">
        <v>597</v>
      </c>
      <c r="G632" s="246"/>
      <c r="H632" s="246"/>
      <c r="I632" s="246"/>
      <c r="J632" s="243"/>
      <c r="K632" s="244" t="s">
        <v>22</v>
      </c>
      <c r="L632" s="243"/>
      <c r="M632" s="243"/>
      <c r="N632" s="243"/>
      <c r="O632" s="243"/>
      <c r="P632" s="243"/>
      <c r="Q632" s="243"/>
      <c r="R632" s="247"/>
      <c r="T632" s="248"/>
      <c r="U632" s="243"/>
      <c r="V632" s="243"/>
      <c r="W632" s="243"/>
      <c r="X632" s="243"/>
      <c r="Y632" s="243"/>
      <c r="Z632" s="243"/>
      <c r="AA632" s="249"/>
      <c r="AT632" s="250" t="s">
        <v>164</v>
      </c>
      <c r="AU632" s="250" t="s">
        <v>107</v>
      </c>
      <c r="AV632" s="11" t="s">
        <v>39</v>
      </c>
      <c r="AW632" s="11" t="s">
        <v>38</v>
      </c>
      <c r="AX632" s="11" t="s">
        <v>81</v>
      </c>
      <c r="AY632" s="250" t="s">
        <v>156</v>
      </c>
    </row>
    <row r="633" s="10" customFormat="1" ht="16.5" customHeight="1">
      <c r="B633" s="232"/>
      <c r="C633" s="233"/>
      <c r="D633" s="233"/>
      <c r="E633" s="234" t="s">
        <v>22</v>
      </c>
      <c r="F633" s="252" t="s">
        <v>266</v>
      </c>
      <c r="G633" s="233"/>
      <c r="H633" s="233"/>
      <c r="I633" s="233"/>
      <c r="J633" s="233"/>
      <c r="K633" s="237">
        <v>4.5499999999999998</v>
      </c>
      <c r="L633" s="233"/>
      <c r="M633" s="233"/>
      <c r="N633" s="233"/>
      <c r="O633" s="233"/>
      <c r="P633" s="233"/>
      <c r="Q633" s="233"/>
      <c r="R633" s="238"/>
      <c r="T633" s="239"/>
      <c r="U633" s="233"/>
      <c r="V633" s="233"/>
      <c r="W633" s="233"/>
      <c r="X633" s="233"/>
      <c r="Y633" s="233"/>
      <c r="Z633" s="233"/>
      <c r="AA633" s="240"/>
      <c r="AT633" s="241" t="s">
        <v>164</v>
      </c>
      <c r="AU633" s="241" t="s">
        <v>107</v>
      </c>
      <c r="AV633" s="10" t="s">
        <v>107</v>
      </c>
      <c r="AW633" s="10" t="s">
        <v>38</v>
      </c>
      <c r="AX633" s="10" t="s">
        <v>81</v>
      </c>
      <c r="AY633" s="241" t="s">
        <v>156</v>
      </c>
    </row>
    <row r="634" s="11" customFormat="1" ht="16.5" customHeight="1">
      <c r="B634" s="242"/>
      <c r="C634" s="243"/>
      <c r="D634" s="243"/>
      <c r="E634" s="244" t="s">
        <v>22</v>
      </c>
      <c r="F634" s="251" t="s">
        <v>598</v>
      </c>
      <c r="G634" s="243"/>
      <c r="H634" s="243"/>
      <c r="I634" s="243"/>
      <c r="J634" s="243"/>
      <c r="K634" s="244" t="s">
        <v>22</v>
      </c>
      <c r="L634" s="243"/>
      <c r="M634" s="243"/>
      <c r="N634" s="243"/>
      <c r="O634" s="243"/>
      <c r="P634" s="243"/>
      <c r="Q634" s="243"/>
      <c r="R634" s="247"/>
      <c r="T634" s="248"/>
      <c r="U634" s="243"/>
      <c r="V634" s="243"/>
      <c r="W634" s="243"/>
      <c r="X634" s="243"/>
      <c r="Y634" s="243"/>
      <c r="Z634" s="243"/>
      <c r="AA634" s="249"/>
      <c r="AT634" s="250" t="s">
        <v>164</v>
      </c>
      <c r="AU634" s="250" t="s">
        <v>107</v>
      </c>
      <c r="AV634" s="11" t="s">
        <v>39</v>
      </c>
      <c r="AW634" s="11" t="s">
        <v>38</v>
      </c>
      <c r="AX634" s="11" t="s">
        <v>81</v>
      </c>
      <c r="AY634" s="250" t="s">
        <v>156</v>
      </c>
    </row>
    <row r="635" s="10" customFormat="1" ht="16.5" customHeight="1">
      <c r="B635" s="232"/>
      <c r="C635" s="233"/>
      <c r="D635" s="233"/>
      <c r="E635" s="234" t="s">
        <v>22</v>
      </c>
      <c r="F635" s="252" t="s">
        <v>253</v>
      </c>
      <c r="G635" s="233"/>
      <c r="H635" s="233"/>
      <c r="I635" s="233"/>
      <c r="J635" s="233"/>
      <c r="K635" s="237">
        <v>5.2919999999999998</v>
      </c>
      <c r="L635" s="233"/>
      <c r="M635" s="233"/>
      <c r="N635" s="233"/>
      <c r="O635" s="233"/>
      <c r="P635" s="233"/>
      <c r="Q635" s="233"/>
      <c r="R635" s="238"/>
      <c r="T635" s="239"/>
      <c r="U635" s="233"/>
      <c r="V635" s="233"/>
      <c r="W635" s="233"/>
      <c r="X635" s="233"/>
      <c r="Y635" s="233"/>
      <c r="Z635" s="233"/>
      <c r="AA635" s="240"/>
      <c r="AT635" s="241" t="s">
        <v>164</v>
      </c>
      <c r="AU635" s="241" t="s">
        <v>107</v>
      </c>
      <c r="AV635" s="10" t="s">
        <v>107</v>
      </c>
      <c r="AW635" s="10" t="s">
        <v>38</v>
      </c>
      <c r="AX635" s="10" t="s">
        <v>81</v>
      </c>
      <c r="AY635" s="241" t="s">
        <v>156</v>
      </c>
    </row>
    <row r="636" s="11" customFormat="1" ht="16.5" customHeight="1">
      <c r="B636" s="242"/>
      <c r="C636" s="243"/>
      <c r="D636" s="243"/>
      <c r="E636" s="244" t="s">
        <v>22</v>
      </c>
      <c r="F636" s="251" t="s">
        <v>599</v>
      </c>
      <c r="G636" s="243"/>
      <c r="H636" s="243"/>
      <c r="I636" s="243"/>
      <c r="J636" s="243"/>
      <c r="K636" s="244" t="s">
        <v>22</v>
      </c>
      <c r="L636" s="243"/>
      <c r="M636" s="243"/>
      <c r="N636" s="243"/>
      <c r="O636" s="243"/>
      <c r="P636" s="243"/>
      <c r="Q636" s="243"/>
      <c r="R636" s="247"/>
      <c r="T636" s="248"/>
      <c r="U636" s="243"/>
      <c r="V636" s="243"/>
      <c r="W636" s="243"/>
      <c r="X636" s="243"/>
      <c r="Y636" s="243"/>
      <c r="Z636" s="243"/>
      <c r="AA636" s="249"/>
      <c r="AT636" s="250" t="s">
        <v>164</v>
      </c>
      <c r="AU636" s="250" t="s">
        <v>107</v>
      </c>
      <c r="AV636" s="11" t="s">
        <v>39</v>
      </c>
      <c r="AW636" s="11" t="s">
        <v>38</v>
      </c>
      <c r="AX636" s="11" t="s">
        <v>81</v>
      </c>
      <c r="AY636" s="250" t="s">
        <v>156</v>
      </c>
    </row>
    <row r="637" s="10" customFormat="1" ht="16.5" customHeight="1">
      <c r="B637" s="232"/>
      <c r="C637" s="233"/>
      <c r="D637" s="233"/>
      <c r="E637" s="234" t="s">
        <v>22</v>
      </c>
      <c r="F637" s="252" t="s">
        <v>600</v>
      </c>
      <c r="G637" s="233"/>
      <c r="H637" s="233"/>
      <c r="I637" s="233"/>
      <c r="J637" s="233"/>
      <c r="K637" s="237">
        <v>1.6499999999999999</v>
      </c>
      <c r="L637" s="233"/>
      <c r="M637" s="233"/>
      <c r="N637" s="233"/>
      <c r="O637" s="233"/>
      <c r="P637" s="233"/>
      <c r="Q637" s="233"/>
      <c r="R637" s="238"/>
      <c r="T637" s="239"/>
      <c r="U637" s="233"/>
      <c r="V637" s="233"/>
      <c r="W637" s="233"/>
      <c r="X637" s="233"/>
      <c r="Y637" s="233"/>
      <c r="Z637" s="233"/>
      <c r="AA637" s="240"/>
      <c r="AT637" s="241" t="s">
        <v>164</v>
      </c>
      <c r="AU637" s="241" t="s">
        <v>107</v>
      </c>
      <c r="AV637" s="10" t="s">
        <v>107</v>
      </c>
      <c r="AW637" s="10" t="s">
        <v>38</v>
      </c>
      <c r="AX637" s="10" t="s">
        <v>81</v>
      </c>
      <c r="AY637" s="241" t="s">
        <v>156</v>
      </c>
    </row>
    <row r="638" s="11" customFormat="1" ht="16.5" customHeight="1">
      <c r="B638" s="242"/>
      <c r="C638" s="243"/>
      <c r="D638" s="243"/>
      <c r="E638" s="244" t="s">
        <v>22</v>
      </c>
      <c r="F638" s="251" t="s">
        <v>601</v>
      </c>
      <c r="G638" s="243"/>
      <c r="H638" s="243"/>
      <c r="I638" s="243"/>
      <c r="J638" s="243"/>
      <c r="K638" s="244" t="s">
        <v>22</v>
      </c>
      <c r="L638" s="243"/>
      <c r="M638" s="243"/>
      <c r="N638" s="243"/>
      <c r="O638" s="243"/>
      <c r="P638" s="243"/>
      <c r="Q638" s="243"/>
      <c r="R638" s="247"/>
      <c r="T638" s="248"/>
      <c r="U638" s="243"/>
      <c r="V638" s="243"/>
      <c r="W638" s="243"/>
      <c r="X638" s="243"/>
      <c r="Y638" s="243"/>
      <c r="Z638" s="243"/>
      <c r="AA638" s="249"/>
      <c r="AT638" s="250" t="s">
        <v>164</v>
      </c>
      <c r="AU638" s="250" t="s">
        <v>107</v>
      </c>
      <c r="AV638" s="11" t="s">
        <v>39</v>
      </c>
      <c r="AW638" s="11" t="s">
        <v>38</v>
      </c>
      <c r="AX638" s="11" t="s">
        <v>81</v>
      </c>
      <c r="AY638" s="250" t="s">
        <v>156</v>
      </c>
    </row>
    <row r="639" s="10" customFormat="1" ht="16.5" customHeight="1">
      <c r="B639" s="232"/>
      <c r="C639" s="233"/>
      <c r="D639" s="233"/>
      <c r="E639" s="234" t="s">
        <v>22</v>
      </c>
      <c r="F639" s="252" t="s">
        <v>327</v>
      </c>
      <c r="G639" s="233"/>
      <c r="H639" s="233"/>
      <c r="I639" s="233"/>
      <c r="J639" s="233"/>
      <c r="K639" s="237">
        <v>2.25</v>
      </c>
      <c r="L639" s="233"/>
      <c r="M639" s="233"/>
      <c r="N639" s="233"/>
      <c r="O639" s="233"/>
      <c r="P639" s="233"/>
      <c r="Q639" s="233"/>
      <c r="R639" s="238"/>
      <c r="T639" s="239"/>
      <c r="U639" s="233"/>
      <c r="V639" s="233"/>
      <c r="W639" s="233"/>
      <c r="X639" s="233"/>
      <c r="Y639" s="233"/>
      <c r="Z639" s="233"/>
      <c r="AA639" s="240"/>
      <c r="AT639" s="241" t="s">
        <v>164</v>
      </c>
      <c r="AU639" s="241" t="s">
        <v>107</v>
      </c>
      <c r="AV639" s="10" t="s">
        <v>107</v>
      </c>
      <c r="AW639" s="10" t="s">
        <v>38</v>
      </c>
      <c r="AX639" s="10" t="s">
        <v>81</v>
      </c>
      <c r="AY639" s="241" t="s">
        <v>156</v>
      </c>
    </row>
    <row r="640" s="12" customFormat="1" ht="16.5" customHeight="1">
      <c r="B640" s="253"/>
      <c r="C640" s="254"/>
      <c r="D640" s="254"/>
      <c r="E640" s="255" t="s">
        <v>22</v>
      </c>
      <c r="F640" s="256" t="s">
        <v>176</v>
      </c>
      <c r="G640" s="254"/>
      <c r="H640" s="254"/>
      <c r="I640" s="254"/>
      <c r="J640" s="254"/>
      <c r="K640" s="257">
        <v>13.742000000000001</v>
      </c>
      <c r="L640" s="254"/>
      <c r="M640" s="254"/>
      <c r="N640" s="254"/>
      <c r="O640" s="254"/>
      <c r="P640" s="254"/>
      <c r="Q640" s="254"/>
      <c r="R640" s="258"/>
      <c r="T640" s="259"/>
      <c r="U640" s="254"/>
      <c r="V640" s="254"/>
      <c r="W640" s="254"/>
      <c r="X640" s="254"/>
      <c r="Y640" s="254"/>
      <c r="Z640" s="254"/>
      <c r="AA640" s="260"/>
      <c r="AT640" s="261" t="s">
        <v>164</v>
      </c>
      <c r="AU640" s="261" t="s">
        <v>107</v>
      </c>
      <c r="AV640" s="12" t="s">
        <v>161</v>
      </c>
      <c r="AW640" s="12" t="s">
        <v>38</v>
      </c>
      <c r="AX640" s="12" t="s">
        <v>39</v>
      </c>
      <c r="AY640" s="261" t="s">
        <v>156</v>
      </c>
    </row>
    <row r="641" s="1" customFormat="1" ht="25.5" customHeight="1">
      <c r="B641" s="48"/>
      <c r="C641" s="262" t="s">
        <v>602</v>
      </c>
      <c r="D641" s="262" t="s">
        <v>178</v>
      </c>
      <c r="E641" s="263" t="s">
        <v>603</v>
      </c>
      <c r="F641" s="264" t="s">
        <v>604</v>
      </c>
      <c r="G641" s="264"/>
      <c r="H641" s="264"/>
      <c r="I641" s="264"/>
      <c r="J641" s="265" t="s">
        <v>439</v>
      </c>
      <c r="K641" s="266">
        <v>2</v>
      </c>
      <c r="L641" s="267">
        <v>0</v>
      </c>
      <c r="M641" s="268"/>
      <c r="N641" s="269">
        <f>ROUND(L641*K641,1)</f>
        <v>0</v>
      </c>
      <c r="O641" s="228"/>
      <c r="P641" s="228"/>
      <c r="Q641" s="228"/>
      <c r="R641" s="50"/>
      <c r="T641" s="229" t="s">
        <v>22</v>
      </c>
      <c r="U641" s="58" t="s">
        <v>46</v>
      </c>
      <c r="V641" s="49"/>
      <c r="W641" s="230">
        <f>V641*K641</f>
        <v>0</v>
      </c>
      <c r="X641" s="230">
        <v>0.043999999999999997</v>
      </c>
      <c r="Y641" s="230">
        <f>X641*K641</f>
        <v>0.087999999999999995</v>
      </c>
      <c r="Z641" s="230">
        <v>0</v>
      </c>
      <c r="AA641" s="231">
        <f>Z641*K641</f>
        <v>0</v>
      </c>
      <c r="AR641" s="24" t="s">
        <v>420</v>
      </c>
      <c r="AT641" s="24" t="s">
        <v>178</v>
      </c>
      <c r="AU641" s="24" t="s">
        <v>107</v>
      </c>
      <c r="AY641" s="24" t="s">
        <v>156</v>
      </c>
      <c r="BE641" s="144">
        <f>IF(U641="základní",N641,0)</f>
        <v>0</v>
      </c>
      <c r="BF641" s="144">
        <f>IF(U641="snížená",N641,0)</f>
        <v>0</v>
      </c>
      <c r="BG641" s="144">
        <f>IF(U641="zákl. přenesená",N641,0)</f>
        <v>0</v>
      </c>
      <c r="BH641" s="144">
        <f>IF(U641="sníž. přenesená",N641,0)</f>
        <v>0</v>
      </c>
      <c r="BI641" s="144">
        <f>IF(U641="nulová",N641,0)</f>
        <v>0</v>
      </c>
      <c r="BJ641" s="24" t="s">
        <v>39</v>
      </c>
      <c r="BK641" s="144">
        <f>ROUND(L641*K641,1)</f>
        <v>0</v>
      </c>
      <c r="BL641" s="24" t="s">
        <v>337</v>
      </c>
      <c r="BM641" s="24" t="s">
        <v>605</v>
      </c>
    </row>
    <row r="642" s="1" customFormat="1" ht="25.5" customHeight="1">
      <c r="B642" s="48"/>
      <c r="C642" s="262" t="s">
        <v>606</v>
      </c>
      <c r="D642" s="262" t="s">
        <v>178</v>
      </c>
      <c r="E642" s="263" t="s">
        <v>607</v>
      </c>
      <c r="F642" s="264" t="s">
        <v>608</v>
      </c>
      <c r="G642" s="264"/>
      <c r="H642" s="264"/>
      <c r="I642" s="264"/>
      <c r="J642" s="265" t="s">
        <v>439</v>
      </c>
      <c r="K642" s="266">
        <v>3</v>
      </c>
      <c r="L642" s="267">
        <v>0</v>
      </c>
      <c r="M642" s="268"/>
      <c r="N642" s="269">
        <f>ROUND(L642*K642,1)</f>
        <v>0</v>
      </c>
      <c r="O642" s="228"/>
      <c r="P642" s="228"/>
      <c r="Q642" s="228"/>
      <c r="R642" s="50"/>
      <c r="T642" s="229" t="s">
        <v>22</v>
      </c>
      <c r="U642" s="58" t="s">
        <v>46</v>
      </c>
      <c r="V642" s="49"/>
      <c r="W642" s="230">
        <f>V642*K642</f>
        <v>0</v>
      </c>
      <c r="X642" s="230">
        <v>0.028000000000000001</v>
      </c>
      <c r="Y642" s="230">
        <f>X642*K642</f>
        <v>0.084000000000000005</v>
      </c>
      <c r="Z642" s="230">
        <v>0</v>
      </c>
      <c r="AA642" s="231">
        <f>Z642*K642</f>
        <v>0</v>
      </c>
      <c r="AR642" s="24" t="s">
        <v>420</v>
      </c>
      <c r="AT642" s="24" t="s">
        <v>178</v>
      </c>
      <c r="AU642" s="24" t="s">
        <v>107</v>
      </c>
      <c r="AY642" s="24" t="s">
        <v>156</v>
      </c>
      <c r="BE642" s="144">
        <f>IF(U642="základní",N642,0)</f>
        <v>0</v>
      </c>
      <c r="BF642" s="144">
        <f>IF(U642="snížená",N642,0)</f>
        <v>0</v>
      </c>
      <c r="BG642" s="144">
        <f>IF(U642="zákl. přenesená",N642,0)</f>
        <v>0</v>
      </c>
      <c r="BH642" s="144">
        <f>IF(U642="sníž. přenesená",N642,0)</f>
        <v>0</v>
      </c>
      <c r="BI642" s="144">
        <f>IF(U642="nulová",N642,0)</f>
        <v>0</v>
      </c>
      <c r="BJ642" s="24" t="s">
        <v>39</v>
      </c>
      <c r="BK642" s="144">
        <f>ROUND(L642*K642,1)</f>
        <v>0</v>
      </c>
      <c r="BL642" s="24" t="s">
        <v>337</v>
      </c>
      <c r="BM642" s="24" t="s">
        <v>609</v>
      </c>
    </row>
    <row r="643" s="1" customFormat="1" ht="25.5" customHeight="1">
      <c r="B643" s="48"/>
      <c r="C643" s="262" t="s">
        <v>610</v>
      </c>
      <c r="D643" s="262" t="s">
        <v>178</v>
      </c>
      <c r="E643" s="263" t="s">
        <v>611</v>
      </c>
      <c r="F643" s="264" t="s">
        <v>612</v>
      </c>
      <c r="G643" s="264"/>
      <c r="H643" s="264"/>
      <c r="I643" s="264"/>
      <c r="J643" s="265" t="s">
        <v>439</v>
      </c>
      <c r="K643" s="266">
        <v>1</v>
      </c>
      <c r="L643" s="267">
        <v>0</v>
      </c>
      <c r="M643" s="268"/>
      <c r="N643" s="269">
        <f>ROUND(L643*K643,1)</f>
        <v>0</v>
      </c>
      <c r="O643" s="228"/>
      <c r="P643" s="228"/>
      <c r="Q643" s="228"/>
      <c r="R643" s="50"/>
      <c r="T643" s="229" t="s">
        <v>22</v>
      </c>
      <c r="U643" s="58" t="s">
        <v>46</v>
      </c>
      <c r="V643" s="49"/>
      <c r="W643" s="230">
        <f>V643*K643</f>
        <v>0</v>
      </c>
      <c r="X643" s="230">
        <v>0.028000000000000001</v>
      </c>
      <c r="Y643" s="230">
        <f>X643*K643</f>
        <v>0.028000000000000001</v>
      </c>
      <c r="Z643" s="230">
        <v>0</v>
      </c>
      <c r="AA643" s="231">
        <f>Z643*K643</f>
        <v>0</v>
      </c>
      <c r="AR643" s="24" t="s">
        <v>420</v>
      </c>
      <c r="AT643" s="24" t="s">
        <v>178</v>
      </c>
      <c r="AU643" s="24" t="s">
        <v>107</v>
      </c>
      <c r="AY643" s="24" t="s">
        <v>156</v>
      </c>
      <c r="BE643" s="144">
        <f>IF(U643="základní",N643,0)</f>
        <v>0</v>
      </c>
      <c r="BF643" s="144">
        <f>IF(U643="snížená",N643,0)</f>
        <v>0</v>
      </c>
      <c r="BG643" s="144">
        <f>IF(U643="zákl. přenesená",N643,0)</f>
        <v>0</v>
      </c>
      <c r="BH643" s="144">
        <f>IF(U643="sníž. přenesená",N643,0)</f>
        <v>0</v>
      </c>
      <c r="BI643" s="144">
        <f>IF(U643="nulová",N643,0)</f>
        <v>0</v>
      </c>
      <c r="BJ643" s="24" t="s">
        <v>39</v>
      </c>
      <c r="BK643" s="144">
        <f>ROUND(L643*K643,1)</f>
        <v>0</v>
      </c>
      <c r="BL643" s="24" t="s">
        <v>337</v>
      </c>
      <c r="BM643" s="24" t="s">
        <v>613</v>
      </c>
    </row>
    <row r="644" s="1" customFormat="1" ht="25.5" customHeight="1">
      <c r="B644" s="48"/>
      <c r="C644" s="262" t="s">
        <v>614</v>
      </c>
      <c r="D644" s="262" t="s">
        <v>178</v>
      </c>
      <c r="E644" s="263" t="s">
        <v>615</v>
      </c>
      <c r="F644" s="264" t="s">
        <v>616</v>
      </c>
      <c r="G644" s="264"/>
      <c r="H644" s="264"/>
      <c r="I644" s="264"/>
      <c r="J644" s="265" t="s">
        <v>439</v>
      </c>
      <c r="K644" s="266">
        <v>1</v>
      </c>
      <c r="L644" s="267">
        <v>0</v>
      </c>
      <c r="M644" s="268"/>
      <c r="N644" s="269">
        <f>ROUND(L644*K644,1)</f>
        <v>0</v>
      </c>
      <c r="O644" s="228"/>
      <c r="P644" s="228"/>
      <c r="Q644" s="228"/>
      <c r="R644" s="50"/>
      <c r="T644" s="229" t="s">
        <v>22</v>
      </c>
      <c r="U644" s="58" t="s">
        <v>46</v>
      </c>
      <c r="V644" s="49"/>
      <c r="W644" s="230">
        <f>V644*K644</f>
        <v>0</v>
      </c>
      <c r="X644" s="230">
        <v>0.035000000000000003</v>
      </c>
      <c r="Y644" s="230">
        <f>X644*K644</f>
        <v>0.035000000000000003</v>
      </c>
      <c r="Z644" s="230">
        <v>0</v>
      </c>
      <c r="AA644" s="231">
        <f>Z644*K644</f>
        <v>0</v>
      </c>
      <c r="AR644" s="24" t="s">
        <v>420</v>
      </c>
      <c r="AT644" s="24" t="s">
        <v>178</v>
      </c>
      <c r="AU644" s="24" t="s">
        <v>107</v>
      </c>
      <c r="AY644" s="24" t="s">
        <v>156</v>
      </c>
      <c r="BE644" s="144">
        <f>IF(U644="základní",N644,0)</f>
        <v>0</v>
      </c>
      <c r="BF644" s="144">
        <f>IF(U644="snížená",N644,0)</f>
        <v>0</v>
      </c>
      <c r="BG644" s="144">
        <f>IF(U644="zákl. přenesená",N644,0)</f>
        <v>0</v>
      </c>
      <c r="BH644" s="144">
        <f>IF(U644="sníž. přenesená",N644,0)</f>
        <v>0</v>
      </c>
      <c r="BI644" s="144">
        <f>IF(U644="nulová",N644,0)</f>
        <v>0</v>
      </c>
      <c r="BJ644" s="24" t="s">
        <v>39</v>
      </c>
      <c r="BK644" s="144">
        <f>ROUND(L644*K644,1)</f>
        <v>0</v>
      </c>
      <c r="BL644" s="24" t="s">
        <v>337</v>
      </c>
      <c r="BM644" s="24" t="s">
        <v>617</v>
      </c>
    </row>
    <row r="645" s="1" customFormat="1" ht="38.25" customHeight="1">
      <c r="B645" s="48"/>
      <c r="C645" s="221" t="s">
        <v>618</v>
      </c>
      <c r="D645" s="221" t="s">
        <v>157</v>
      </c>
      <c r="E645" s="222" t="s">
        <v>619</v>
      </c>
      <c r="F645" s="223" t="s">
        <v>620</v>
      </c>
      <c r="G645" s="223"/>
      <c r="H645" s="223"/>
      <c r="I645" s="223"/>
      <c r="J645" s="224" t="s">
        <v>160</v>
      </c>
      <c r="K645" s="225">
        <v>196.524</v>
      </c>
      <c r="L645" s="226">
        <v>0</v>
      </c>
      <c r="M645" s="227"/>
      <c r="N645" s="228">
        <f>ROUND(L645*K645,1)</f>
        <v>0</v>
      </c>
      <c r="O645" s="228"/>
      <c r="P645" s="228"/>
      <c r="Q645" s="228"/>
      <c r="R645" s="50"/>
      <c r="T645" s="229" t="s">
        <v>22</v>
      </c>
      <c r="U645" s="58" t="s">
        <v>46</v>
      </c>
      <c r="V645" s="49"/>
      <c r="W645" s="230">
        <f>V645*K645</f>
        <v>0</v>
      </c>
      <c r="X645" s="230">
        <v>0.00025999999999999998</v>
      </c>
      <c r="Y645" s="230">
        <f>X645*K645</f>
        <v>0.051096239999999994</v>
      </c>
      <c r="Z645" s="230">
        <v>0</v>
      </c>
      <c r="AA645" s="231">
        <f>Z645*K645</f>
        <v>0</v>
      </c>
      <c r="AR645" s="24" t="s">
        <v>337</v>
      </c>
      <c r="AT645" s="24" t="s">
        <v>157</v>
      </c>
      <c r="AU645" s="24" t="s">
        <v>107</v>
      </c>
      <c r="AY645" s="24" t="s">
        <v>156</v>
      </c>
      <c r="BE645" s="144">
        <f>IF(U645="základní",N645,0)</f>
        <v>0</v>
      </c>
      <c r="BF645" s="144">
        <f>IF(U645="snížená",N645,0)</f>
        <v>0</v>
      </c>
      <c r="BG645" s="144">
        <f>IF(U645="zákl. přenesená",N645,0)</f>
        <v>0</v>
      </c>
      <c r="BH645" s="144">
        <f>IF(U645="sníž. přenesená",N645,0)</f>
        <v>0</v>
      </c>
      <c r="BI645" s="144">
        <f>IF(U645="nulová",N645,0)</f>
        <v>0</v>
      </c>
      <c r="BJ645" s="24" t="s">
        <v>39</v>
      </c>
      <c r="BK645" s="144">
        <f>ROUND(L645*K645,1)</f>
        <v>0</v>
      </c>
      <c r="BL645" s="24" t="s">
        <v>337</v>
      </c>
      <c r="BM645" s="24" t="s">
        <v>621</v>
      </c>
    </row>
    <row r="646" s="11" customFormat="1" ht="16.5" customHeight="1">
      <c r="B646" s="242"/>
      <c r="C646" s="243"/>
      <c r="D646" s="243"/>
      <c r="E646" s="244" t="s">
        <v>22</v>
      </c>
      <c r="F646" s="245" t="s">
        <v>622</v>
      </c>
      <c r="G646" s="246"/>
      <c r="H646" s="246"/>
      <c r="I646" s="246"/>
      <c r="J646" s="243"/>
      <c r="K646" s="244" t="s">
        <v>22</v>
      </c>
      <c r="L646" s="243"/>
      <c r="M646" s="243"/>
      <c r="N646" s="243"/>
      <c r="O646" s="243"/>
      <c r="P646" s="243"/>
      <c r="Q646" s="243"/>
      <c r="R646" s="247"/>
      <c r="T646" s="248"/>
      <c r="U646" s="243"/>
      <c r="V646" s="243"/>
      <c r="W646" s="243"/>
      <c r="X646" s="243"/>
      <c r="Y646" s="243"/>
      <c r="Z646" s="243"/>
      <c r="AA646" s="249"/>
      <c r="AT646" s="250" t="s">
        <v>164</v>
      </c>
      <c r="AU646" s="250" t="s">
        <v>107</v>
      </c>
      <c r="AV646" s="11" t="s">
        <v>39</v>
      </c>
      <c r="AW646" s="11" t="s">
        <v>38</v>
      </c>
      <c r="AX646" s="11" t="s">
        <v>81</v>
      </c>
      <c r="AY646" s="250" t="s">
        <v>156</v>
      </c>
    </row>
    <row r="647" s="10" customFormat="1" ht="16.5" customHeight="1">
      <c r="B647" s="232"/>
      <c r="C647" s="233"/>
      <c r="D647" s="233"/>
      <c r="E647" s="234" t="s">
        <v>22</v>
      </c>
      <c r="F647" s="252" t="s">
        <v>292</v>
      </c>
      <c r="G647" s="233"/>
      <c r="H647" s="233"/>
      <c r="I647" s="233"/>
      <c r="J647" s="233"/>
      <c r="K647" s="237">
        <v>17.940000000000001</v>
      </c>
      <c r="L647" s="233"/>
      <c r="M647" s="233"/>
      <c r="N647" s="233"/>
      <c r="O647" s="233"/>
      <c r="P647" s="233"/>
      <c r="Q647" s="233"/>
      <c r="R647" s="238"/>
      <c r="T647" s="239"/>
      <c r="U647" s="233"/>
      <c r="V647" s="233"/>
      <c r="W647" s="233"/>
      <c r="X647" s="233"/>
      <c r="Y647" s="233"/>
      <c r="Z647" s="233"/>
      <c r="AA647" s="240"/>
      <c r="AT647" s="241" t="s">
        <v>164</v>
      </c>
      <c r="AU647" s="241" t="s">
        <v>107</v>
      </c>
      <c r="AV647" s="10" t="s">
        <v>107</v>
      </c>
      <c r="AW647" s="10" t="s">
        <v>38</v>
      </c>
      <c r="AX647" s="10" t="s">
        <v>81</v>
      </c>
      <c r="AY647" s="241" t="s">
        <v>156</v>
      </c>
    </row>
    <row r="648" s="11" customFormat="1" ht="16.5" customHeight="1">
      <c r="B648" s="242"/>
      <c r="C648" s="243"/>
      <c r="D648" s="243"/>
      <c r="E648" s="244" t="s">
        <v>22</v>
      </c>
      <c r="F648" s="251" t="s">
        <v>623</v>
      </c>
      <c r="G648" s="243"/>
      <c r="H648" s="243"/>
      <c r="I648" s="243"/>
      <c r="J648" s="243"/>
      <c r="K648" s="244" t="s">
        <v>22</v>
      </c>
      <c r="L648" s="243"/>
      <c r="M648" s="243"/>
      <c r="N648" s="243"/>
      <c r="O648" s="243"/>
      <c r="P648" s="243"/>
      <c r="Q648" s="243"/>
      <c r="R648" s="247"/>
      <c r="T648" s="248"/>
      <c r="U648" s="243"/>
      <c r="V648" s="243"/>
      <c r="W648" s="243"/>
      <c r="X648" s="243"/>
      <c r="Y648" s="243"/>
      <c r="Z648" s="243"/>
      <c r="AA648" s="249"/>
      <c r="AT648" s="250" t="s">
        <v>164</v>
      </c>
      <c r="AU648" s="250" t="s">
        <v>107</v>
      </c>
      <c r="AV648" s="11" t="s">
        <v>39</v>
      </c>
      <c r="AW648" s="11" t="s">
        <v>38</v>
      </c>
      <c r="AX648" s="11" t="s">
        <v>81</v>
      </c>
      <c r="AY648" s="250" t="s">
        <v>156</v>
      </c>
    </row>
    <row r="649" s="10" customFormat="1" ht="16.5" customHeight="1">
      <c r="B649" s="232"/>
      <c r="C649" s="233"/>
      <c r="D649" s="233"/>
      <c r="E649" s="234" t="s">
        <v>22</v>
      </c>
      <c r="F649" s="252" t="s">
        <v>624</v>
      </c>
      <c r="G649" s="233"/>
      <c r="H649" s="233"/>
      <c r="I649" s="233"/>
      <c r="J649" s="233"/>
      <c r="K649" s="237">
        <v>9.5999999999999996</v>
      </c>
      <c r="L649" s="233"/>
      <c r="M649" s="233"/>
      <c r="N649" s="233"/>
      <c r="O649" s="233"/>
      <c r="P649" s="233"/>
      <c r="Q649" s="233"/>
      <c r="R649" s="238"/>
      <c r="T649" s="239"/>
      <c r="U649" s="233"/>
      <c r="V649" s="233"/>
      <c r="W649" s="233"/>
      <c r="X649" s="233"/>
      <c r="Y649" s="233"/>
      <c r="Z649" s="233"/>
      <c r="AA649" s="240"/>
      <c r="AT649" s="241" t="s">
        <v>164</v>
      </c>
      <c r="AU649" s="241" t="s">
        <v>107</v>
      </c>
      <c r="AV649" s="10" t="s">
        <v>107</v>
      </c>
      <c r="AW649" s="10" t="s">
        <v>38</v>
      </c>
      <c r="AX649" s="10" t="s">
        <v>81</v>
      </c>
      <c r="AY649" s="241" t="s">
        <v>156</v>
      </c>
    </row>
    <row r="650" s="11" customFormat="1" ht="16.5" customHeight="1">
      <c r="B650" s="242"/>
      <c r="C650" s="243"/>
      <c r="D650" s="243"/>
      <c r="E650" s="244" t="s">
        <v>22</v>
      </c>
      <c r="F650" s="251" t="s">
        <v>625</v>
      </c>
      <c r="G650" s="243"/>
      <c r="H650" s="243"/>
      <c r="I650" s="243"/>
      <c r="J650" s="243"/>
      <c r="K650" s="244" t="s">
        <v>22</v>
      </c>
      <c r="L650" s="243"/>
      <c r="M650" s="243"/>
      <c r="N650" s="243"/>
      <c r="O650" s="243"/>
      <c r="P650" s="243"/>
      <c r="Q650" s="243"/>
      <c r="R650" s="247"/>
      <c r="T650" s="248"/>
      <c r="U650" s="243"/>
      <c r="V650" s="243"/>
      <c r="W650" s="243"/>
      <c r="X650" s="243"/>
      <c r="Y650" s="243"/>
      <c r="Z650" s="243"/>
      <c r="AA650" s="249"/>
      <c r="AT650" s="250" t="s">
        <v>164</v>
      </c>
      <c r="AU650" s="250" t="s">
        <v>107</v>
      </c>
      <c r="AV650" s="11" t="s">
        <v>39</v>
      </c>
      <c r="AW650" s="11" t="s">
        <v>38</v>
      </c>
      <c r="AX650" s="11" t="s">
        <v>81</v>
      </c>
      <c r="AY650" s="250" t="s">
        <v>156</v>
      </c>
    </row>
    <row r="651" s="10" customFormat="1" ht="16.5" customHeight="1">
      <c r="B651" s="232"/>
      <c r="C651" s="233"/>
      <c r="D651" s="233"/>
      <c r="E651" s="234" t="s">
        <v>22</v>
      </c>
      <c r="F651" s="252" t="s">
        <v>626</v>
      </c>
      <c r="G651" s="233"/>
      <c r="H651" s="233"/>
      <c r="I651" s="233"/>
      <c r="J651" s="233"/>
      <c r="K651" s="237">
        <v>3.6480000000000001</v>
      </c>
      <c r="L651" s="233"/>
      <c r="M651" s="233"/>
      <c r="N651" s="233"/>
      <c r="O651" s="233"/>
      <c r="P651" s="233"/>
      <c r="Q651" s="233"/>
      <c r="R651" s="238"/>
      <c r="T651" s="239"/>
      <c r="U651" s="233"/>
      <c r="V651" s="233"/>
      <c r="W651" s="233"/>
      <c r="X651" s="233"/>
      <c r="Y651" s="233"/>
      <c r="Z651" s="233"/>
      <c r="AA651" s="240"/>
      <c r="AT651" s="241" t="s">
        <v>164</v>
      </c>
      <c r="AU651" s="241" t="s">
        <v>107</v>
      </c>
      <c r="AV651" s="10" t="s">
        <v>107</v>
      </c>
      <c r="AW651" s="10" t="s">
        <v>38</v>
      </c>
      <c r="AX651" s="10" t="s">
        <v>81</v>
      </c>
      <c r="AY651" s="241" t="s">
        <v>156</v>
      </c>
    </row>
    <row r="652" s="11" customFormat="1" ht="16.5" customHeight="1">
      <c r="B652" s="242"/>
      <c r="C652" s="243"/>
      <c r="D652" s="243"/>
      <c r="E652" s="244" t="s">
        <v>22</v>
      </c>
      <c r="F652" s="251" t="s">
        <v>627</v>
      </c>
      <c r="G652" s="243"/>
      <c r="H652" s="243"/>
      <c r="I652" s="243"/>
      <c r="J652" s="243"/>
      <c r="K652" s="244" t="s">
        <v>22</v>
      </c>
      <c r="L652" s="243"/>
      <c r="M652" s="243"/>
      <c r="N652" s="243"/>
      <c r="O652" s="243"/>
      <c r="P652" s="243"/>
      <c r="Q652" s="243"/>
      <c r="R652" s="247"/>
      <c r="T652" s="248"/>
      <c r="U652" s="243"/>
      <c r="V652" s="243"/>
      <c r="W652" s="243"/>
      <c r="X652" s="243"/>
      <c r="Y652" s="243"/>
      <c r="Z652" s="243"/>
      <c r="AA652" s="249"/>
      <c r="AT652" s="250" t="s">
        <v>164</v>
      </c>
      <c r="AU652" s="250" t="s">
        <v>107</v>
      </c>
      <c r="AV652" s="11" t="s">
        <v>39</v>
      </c>
      <c r="AW652" s="11" t="s">
        <v>38</v>
      </c>
      <c r="AX652" s="11" t="s">
        <v>81</v>
      </c>
      <c r="AY652" s="250" t="s">
        <v>156</v>
      </c>
    </row>
    <row r="653" s="10" customFormat="1" ht="16.5" customHeight="1">
      <c r="B653" s="232"/>
      <c r="C653" s="233"/>
      <c r="D653" s="233"/>
      <c r="E653" s="234" t="s">
        <v>22</v>
      </c>
      <c r="F653" s="252" t="s">
        <v>628</v>
      </c>
      <c r="G653" s="233"/>
      <c r="H653" s="233"/>
      <c r="I653" s="233"/>
      <c r="J653" s="233"/>
      <c r="K653" s="237">
        <v>94.709999999999994</v>
      </c>
      <c r="L653" s="233"/>
      <c r="M653" s="233"/>
      <c r="N653" s="233"/>
      <c r="O653" s="233"/>
      <c r="P653" s="233"/>
      <c r="Q653" s="233"/>
      <c r="R653" s="238"/>
      <c r="T653" s="239"/>
      <c r="U653" s="233"/>
      <c r="V653" s="233"/>
      <c r="W653" s="233"/>
      <c r="X653" s="233"/>
      <c r="Y653" s="233"/>
      <c r="Z653" s="233"/>
      <c r="AA653" s="240"/>
      <c r="AT653" s="241" t="s">
        <v>164</v>
      </c>
      <c r="AU653" s="241" t="s">
        <v>107</v>
      </c>
      <c r="AV653" s="10" t="s">
        <v>107</v>
      </c>
      <c r="AW653" s="10" t="s">
        <v>38</v>
      </c>
      <c r="AX653" s="10" t="s">
        <v>81</v>
      </c>
      <c r="AY653" s="241" t="s">
        <v>156</v>
      </c>
    </row>
    <row r="654" s="11" customFormat="1" ht="16.5" customHeight="1">
      <c r="B654" s="242"/>
      <c r="C654" s="243"/>
      <c r="D654" s="243"/>
      <c r="E654" s="244" t="s">
        <v>22</v>
      </c>
      <c r="F654" s="251" t="s">
        <v>629</v>
      </c>
      <c r="G654" s="243"/>
      <c r="H654" s="243"/>
      <c r="I654" s="243"/>
      <c r="J654" s="243"/>
      <c r="K654" s="244" t="s">
        <v>22</v>
      </c>
      <c r="L654" s="243"/>
      <c r="M654" s="243"/>
      <c r="N654" s="243"/>
      <c r="O654" s="243"/>
      <c r="P654" s="243"/>
      <c r="Q654" s="243"/>
      <c r="R654" s="247"/>
      <c r="T654" s="248"/>
      <c r="U654" s="243"/>
      <c r="V654" s="243"/>
      <c r="W654" s="243"/>
      <c r="X654" s="243"/>
      <c r="Y654" s="243"/>
      <c r="Z654" s="243"/>
      <c r="AA654" s="249"/>
      <c r="AT654" s="250" t="s">
        <v>164</v>
      </c>
      <c r="AU654" s="250" t="s">
        <v>107</v>
      </c>
      <c r="AV654" s="11" t="s">
        <v>39</v>
      </c>
      <c r="AW654" s="11" t="s">
        <v>38</v>
      </c>
      <c r="AX654" s="11" t="s">
        <v>81</v>
      </c>
      <c r="AY654" s="250" t="s">
        <v>156</v>
      </c>
    </row>
    <row r="655" s="10" customFormat="1" ht="16.5" customHeight="1">
      <c r="B655" s="232"/>
      <c r="C655" s="233"/>
      <c r="D655" s="233"/>
      <c r="E655" s="234" t="s">
        <v>22</v>
      </c>
      <c r="F655" s="252" t="s">
        <v>630</v>
      </c>
      <c r="G655" s="233"/>
      <c r="H655" s="233"/>
      <c r="I655" s="233"/>
      <c r="J655" s="233"/>
      <c r="K655" s="237">
        <v>18</v>
      </c>
      <c r="L655" s="233"/>
      <c r="M655" s="233"/>
      <c r="N655" s="233"/>
      <c r="O655" s="233"/>
      <c r="P655" s="233"/>
      <c r="Q655" s="233"/>
      <c r="R655" s="238"/>
      <c r="T655" s="239"/>
      <c r="U655" s="233"/>
      <c r="V655" s="233"/>
      <c r="W655" s="233"/>
      <c r="X655" s="233"/>
      <c r="Y655" s="233"/>
      <c r="Z655" s="233"/>
      <c r="AA655" s="240"/>
      <c r="AT655" s="241" t="s">
        <v>164</v>
      </c>
      <c r="AU655" s="241" t="s">
        <v>107</v>
      </c>
      <c r="AV655" s="10" t="s">
        <v>107</v>
      </c>
      <c r="AW655" s="10" t="s">
        <v>38</v>
      </c>
      <c r="AX655" s="10" t="s">
        <v>81</v>
      </c>
      <c r="AY655" s="241" t="s">
        <v>156</v>
      </c>
    </row>
    <row r="656" s="11" customFormat="1" ht="16.5" customHeight="1">
      <c r="B656" s="242"/>
      <c r="C656" s="243"/>
      <c r="D656" s="243"/>
      <c r="E656" s="244" t="s">
        <v>22</v>
      </c>
      <c r="F656" s="251" t="s">
        <v>631</v>
      </c>
      <c r="G656" s="243"/>
      <c r="H656" s="243"/>
      <c r="I656" s="243"/>
      <c r="J656" s="243"/>
      <c r="K656" s="244" t="s">
        <v>22</v>
      </c>
      <c r="L656" s="243"/>
      <c r="M656" s="243"/>
      <c r="N656" s="243"/>
      <c r="O656" s="243"/>
      <c r="P656" s="243"/>
      <c r="Q656" s="243"/>
      <c r="R656" s="247"/>
      <c r="T656" s="248"/>
      <c r="U656" s="243"/>
      <c r="V656" s="243"/>
      <c r="W656" s="243"/>
      <c r="X656" s="243"/>
      <c r="Y656" s="243"/>
      <c r="Z656" s="243"/>
      <c r="AA656" s="249"/>
      <c r="AT656" s="250" t="s">
        <v>164</v>
      </c>
      <c r="AU656" s="250" t="s">
        <v>107</v>
      </c>
      <c r="AV656" s="11" t="s">
        <v>39</v>
      </c>
      <c r="AW656" s="11" t="s">
        <v>38</v>
      </c>
      <c r="AX656" s="11" t="s">
        <v>81</v>
      </c>
      <c r="AY656" s="250" t="s">
        <v>156</v>
      </c>
    </row>
    <row r="657" s="10" customFormat="1" ht="16.5" customHeight="1">
      <c r="B657" s="232"/>
      <c r="C657" s="233"/>
      <c r="D657" s="233"/>
      <c r="E657" s="234" t="s">
        <v>22</v>
      </c>
      <c r="F657" s="252" t="s">
        <v>274</v>
      </c>
      <c r="G657" s="233"/>
      <c r="H657" s="233"/>
      <c r="I657" s="233"/>
      <c r="J657" s="233"/>
      <c r="K657" s="237">
        <v>2.415</v>
      </c>
      <c r="L657" s="233"/>
      <c r="M657" s="233"/>
      <c r="N657" s="233"/>
      <c r="O657" s="233"/>
      <c r="P657" s="233"/>
      <c r="Q657" s="233"/>
      <c r="R657" s="238"/>
      <c r="T657" s="239"/>
      <c r="U657" s="233"/>
      <c r="V657" s="233"/>
      <c r="W657" s="233"/>
      <c r="X657" s="233"/>
      <c r="Y657" s="233"/>
      <c r="Z657" s="233"/>
      <c r="AA657" s="240"/>
      <c r="AT657" s="241" t="s">
        <v>164</v>
      </c>
      <c r="AU657" s="241" t="s">
        <v>107</v>
      </c>
      <c r="AV657" s="10" t="s">
        <v>107</v>
      </c>
      <c r="AW657" s="10" t="s">
        <v>38</v>
      </c>
      <c r="AX657" s="10" t="s">
        <v>81</v>
      </c>
      <c r="AY657" s="241" t="s">
        <v>156</v>
      </c>
    </row>
    <row r="658" s="11" customFormat="1" ht="16.5" customHeight="1">
      <c r="B658" s="242"/>
      <c r="C658" s="243"/>
      <c r="D658" s="243"/>
      <c r="E658" s="244" t="s">
        <v>22</v>
      </c>
      <c r="F658" s="251" t="s">
        <v>632</v>
      </c>
      <c r="G658" s="243"/>
      <c r="H658" s="243"/>
      <c r="I658" s="243"/>
      <c r="J658" s="243"/>
      <c r="K658" s="244" t="s">
        <v>22</v>
      </c>
      <c r="L658" s="243"/>
      <c r="M658" s="243"/>
      <c r="N658" s="243"/>
      <c r="O658" s="243"/>
      <c r="P658" s="243"/>
      <c r="Q658" s="243"/>
      <c r="R658" s="247"/>
      <c r="T658" s="248"/>
      <c r="U658" s="243"/>
      <c r="V658" s="243"/>
      <c r="W658" s="243"/>
      <c r="X658" s="243"/>
      <c r="Y658" s="243"/>
      <c r="Z658" s="243"/>
      <c r="AA658" s="249"/>
      <c r="AT658" s="250" t="s">
        <v>164</v>
      </c>
      <c r="AU658" s="250" t="s">
        <v>107</v>
      </c>
      <c r="AV658" s="11" t="s">
        <v>39</v>
      </c>
      <c r="AW658" s="11" t="s">
        <v>38</v>
      </c>
      <c r="AX658" s="11" t="s">
        <v>81</v>
      </c>
      <c r="AY658" s="250" t="s">
        <v>156</v>
      </c>
    </row>
    <row r="659" s="10" customFormat="1" ht="16.5" customHeight="1">
      <c r="B659" s="232"/>
      <c r="C659" s="233"/>
      <c r="D659" s="233"/>
      <c r="E659" s="234" t="s">
        <v>22</v>
      </c>
      <c r="F659" s="252" t="s">
        <v>633</v>
      </c>
      <c r="G659" s="233"/>
      <c r="H659" s="233"/>
      <c r="I659" s="233"/>
      <c r="J659" s="233"/>
      <c r="K659" s="237">
        <v>25.739999999999998</v>
      </c>
      <c r="L659" s="233"/>
      <c r="M659" s="233"/>
      <c r="N659" s="233"/>
      <c r="O659" s="233"/>
      <c r="P659" s="233"/>
      <c r="Q659" s="233"/>
      <c r="R659" s="238"/>
      <c r="T659" s="239"/>
      <c r="U659" s="233"/>
      <c r="V659" s="233"/>
      <c r="W659" s="233"/>
      <c r="X659" s="233"/>
      <c r="Y659" s="233"/>
      <c r="Z659" s="233"/>
      <c r="AA659" s="240"/>
      <c r="AT659" s="241" t="s">
        <v>164</v>
      </c>
      <c r="AU659" s="241" t="s">
        <v>107</v>
      </c>
      <c r="AV659" s="10" t="s">
        <v>107</v>
      </c>
      <c r="AW659" s="10" t="s">
        <v>38</v>
      </c>
      <c r="AX659" s="10" t="s">
        <v>81</v>
      </c>
      <c r="AY659" s="241" t="s">
        <v>156</v>
      </c>
    </row>
    <row r="660" s="11" customFormat="1" ht="16.5" customHeight="1">
      <c r="B660" s="242"/>
      <c r="C660" s="243"/>
      <c r="D660" s="243"/>
      <c r="E660" s="244" t="s">
        <v>22</v>
      </c>
      <c r="F660" s="251" t="s">
        <v>634</v>
      </c>
      <c r="G660" s="243"/>
      <c r="H660" s="243"/>
      <c r="I660" s="243"/>
      <c r="J660" s="243"/>
      <c r="K660" s="244" t="s">
        <v>22</v>
      </c>
      <c r="L660" s="243"/>
      <c r="M660" s="243"/>
      <c r="N660" s="243"/>
      <c r="O660" s="243"/>
      <c r="P660" s="243"/>
      <c r="Q660" s="243"/>
      <c r="R660" s="247"/>
      <c r="T660" s="248"/>
      <c r="U660" s="243"/>
      <c r="V660" s="243"/>
      <c r="W660" s="243"/>
      <c r="X660" s="243"/>
      <c r="Y660" s="243"/>
      <c r="Z660" s="243"/>
      <c r="AA660" s="249"/>
      <c r="AT660" s="250" t="s">
        <v>164</v>
      </c>
      <c r="AU660" s="250" t="s">
        <v>107</v>
      </c>
      <c r="AV660" s="11" t="s">
        <v>39</v>
      </c>
      <c r="AW660" s="11" t="s">
        <v>38</v>
      </c>
      <c r="AX660" s="11" t="s">
        <v>81</v>
      </c>
      <c r="AY660" s="250" t="s">
        <v>156</v>
      </c>
    </row>
    <row r="661" s="10" customFormat="1" ht="16.5" customHeight="1">
      <c r="B661" s="232"/>
      <c r="C661" s="233"/>
      <c r="D661" s="233"/>
      <c r="E661" s="234" t="s">
        <v>22</v>
      </c>
      <c r="F661" s="252" t="s">
        <v>635</v>
      </c>
      <c r="G661" s="233"/>
      <c r="H661" s="233"/>
      <c r="I661" s="233"/>
      <c r="J661" s="233"/>
      <c r="K661" s="237">
        <v>5.5</v>
      </c>
      <c r="L661" s="233"/>
      <c r="M661" s="233"/>
      <c r="N661" s="233"/>
      <c r="O661" s="233"/>
      <c r="P661" s="233"/>
      <c r="Q661" s="233"/>
      <c r="R661" s="238"/>
      <c r="T661" s="239"/>
      <c r="U661" s="233"/>
      <c r="V661" s="233"/>
      <c r="W661" s="233"/>
      <c r="X661" s="233"/>
      <c r="Y661" s="233"/>
      <c r="Z661" s="233"/>
      <c r="AA661" s="240"/>
      <c r="AT661" s="241" t="s">
        <v>164</v>
      </c>
      <c r="AU661" s="241" t="s">
        <v>107</v>
      </c>
      <c r="AV661" s="10" t="s">
        <v>107</v>
      </c>
      <c r="AW661" s="10" t="s">
        <v>38</v>
      </c>
      <c r="AX661" s="10" t="s">
        <v>81</v>
      </c>
      <c r="AY661" s="241" t="s">
        <v>156</v>
      </c>
    </row>
    <row r="662" s="11" customFormat="1" ht="16.5" customHeight="1">
      <c r="B662" s="242"/>
      <c r="C662" s="243"/>
      <c r="D662" s="243"/>
      <c r="E662" s="244" t="s">
        <v>22</v>
      </c>
      <c r="F662" s="251" t="s">
        <v>636</v>
      </c>
      <c r="G662" s="243"/>
      <c r="H662" s="243"/>
      <c r="I662" s="243"/>
      <c r="J662" s="243"/>
      <c r="K662" s="244" t="s">
        <v>22</v>
      </c>
      <c r="L662" s="243"/>
      <c r="M662" s="243"/>
      <c r="N662" s="243"/>
      <c r="O662" s="243"/>
      <c r="P662" s="243"/>
      <c r="Q662" s="243"/>
      <c r="R662" s="247"/>
      <c r="T662" s="248"/>
      <c r="U662" s="243"/>
      <c r="V662" s="243"/>
      <c r="W662" s="243"/>
      <c r="X662" s="243"/>
      <c r="Y662" s="243"/>
      <c r="Z662" s="243"/>
      <c r="AA662" s="249"/>
      <c r="AT662" s="250" t="s">
        <v>164</v>
      </c>
      <c r="AU662" s="250" t="s">
        <v>107</v>
      </c>
      <c r="AV662" s="11" t="s">
        <v>39</v>
      </c>
      <c r="AW662" s="11" t="s">
        <v>38</v>
      </c>
      <c r="AX662" s="11" t="s">
        <v>81</v>
      </c>
      <c r="AY662" s="250" t="s">
        <v>156</v>
      </c>
    </row>
    <row r="663" s="10" customFormat="1" ht="16.5" customHeight="1">
      <c r="B663" s="232"/>
      <c r="C663" s="233"/>
      <c r="D663" s="233"/>
      <c r="E663" s="234" t="s">
        <v>22</v>
      </c>
      <c r="F663" s="252" t="s">
        <v>255</v>
      </c>
      <c r="G663" s="233"/>
      <c r="H663" s="233"/>
      <c r="I663" s="233"/>
      <c r="J663" s="233"/>
      <c r="K663" s="237">
        <v>1.71</v>
      </c>
      <c r="L663" s="233"/>
      <c r="M663" s="233"/>
      <c r="N663" s="233"/>
      <c r="O663" s="233"/>
      <c r="P663" s="233"/>
      <c r="Q663" s="233"/>
      <c r="R663" s="238"/>
      <c r="T663" s="239"/>
      <c r="U663" s="233"/>
      <c r="V663" s="233"/>
      <c r="W663" s="233"/>
      <c r="X663" s="233"/>
      <c r="Y663" s="233"/>
      <c r="Z663" s="233"/>
      <c r="AA663" s="240"/>
      <c r="AT663" s="241" t="s">
        <v>164</v>
      </c>
      <c r="AU663" s="241" t="s">
        <v>107</v>
      </c>
      <c r="AV663" s="10" t="s">
        <v>107</v>
      </c>
      <c r="AW663" s="10" t="s">
        <v>38</v>
      </c>
      <c r="AX663" s="10" t="s">
        <v>81</v>
      </c>
      <c r="AY663" s="241" t="s">
        <v>156</v>
      </c>
    </row>
    <row r="664" s="11" customFormat="1" ht="16.5" customHeight="1">
      <c r="B664" s="242"/>
      <c r="C664" s="243"/>
      <c r="D664" s="243"/>
      <c r="E664" s="244" t="s">
        <v>22</v>
      </c>
      <c r="F664" s="251" t="s">
        <v>637</v>
      </c>
      <c r="G664" s="243"/>
      <c r="H664" s="243"/>
      <c r="I664" s="243"/>
      <c r="J664" s="243"/>
      <c r="K664" s="244" t="s">
        <v>22</v>
      </c>
      <c r="L664" s="243"/>
      <c r="M664" s="243"/>
      <c r="N664" s="243"/>
      <c r="O664" s="243"/>
      <c r="P664" s="243"/>
      <c r="Q664" s="243"/>
      <c r="R664" s="247"/>
      <c r="T664" s="248"/>
      <c r="U664" s="243"/>
      <c r="V664" s="243"/>
      <c r="W664" s="243"/>
      <c r="X664" s="243"/>
      <c r="Y664" s="243"/>
      <c r="Z664" s="243"/>
      <c r="AA664" s="249"/>
      <c r="AT664" s="250" t="s">
        <v>164</v>
      </c>
      <c r="AU664" s="250" t="s">
        <v>107</v>
      </c>
      <c r="AV664" s="11" t="s">
        <v>39</v>
      </c>
      <c r="AW664" s="11" t="s">
        <v>38</v>
      </c>
      <c r="AX664" s="11" t="s">
        <v>81</v>
      </c>
      <c r="AY664" s="250" t="s">
        <v>156</v>
      </c>
    </row>
    <row r="665" s="10" customFormat="1" ht="16.5" customHeight="1">
      <c r="B665" s="232"/>
      <c r="C665" s="233"/>
      <c r="D665" s="233"/>
      <c r="E665" s="234" t="s">
        <v>22</v>
      </c>
      <c r="F665" s="252" t="s">
        <v>280</v>
      </c>
      <c r="G665" s="233"/>
      <c r="H665" s="233"/>
      <c r="I665" s="233"/>
      <c r="J665" s="233"/>
      <c r="K665" s="237">
        <v>3.0779999999999998</v>
      </c>
      <c r="L665" s="233"/>
      <c r="M665" s="233"/>
      <c r="N665" s="233"/>
      <c r="O665" s="233"/>
      <c r="P665" s="233"/>
      <c r="Q665" s="233"/>
      <c r="R665" s="238"/>
      <c r="T665" s="239"/>
      <c r="U665" s="233"/>
      <c r="V665" s="233"/>
      <c r="W665" s="233"/>
      <c r="X665" s="233"/>
      <c r="Y665" s="233"/>
      <c r="Z665" s="233"/>
      <c r="AA665" s="240"/>
      <c r="AT665" s="241" t="s">
        <v>164</v>
      </c>
      <c r="AU665" s="241" t="s">
        <v>107</v>
      </c>
      <c r="AV665" s="10" t="s">
        <v>107</v>
      </c>
      <c r="AW665" s="10" t="s">
        <v>38</v>
      </c>
      <c r="AX665" s="10" t="s">
        <v>81</v>
      </c>
      <c r="AY665" s="241" t="s">
        <v>156</v>
      </c>
    </row>
    <row r="666" s="11" customFormat="1" ht="16.5" customHeight="1">
      <c r="B666" s="242"/>
      <c r="C666" s="243"/>
      <c r="D666" s="243"/>
      <c r="E666" s="244" t="s">
        <v>22</v>
      </c>
      <c r="F666" s="251" t="s">
        <v>638</v>
      </c>
      <c r="G666" s="243"/>
      <c r="H666" s="243"/>
      <c r="I666" s="243"/>
      <c r="J666" s="243"/>
      <c r="K666" s="244" t="s">
        <v>22</v>
      </c>
      <c r="L666" s="243"/>
      <c r="M666" s="243"/>
      <c r="N666" s="243"/>
      <c r="O666" s="243"/>
      <c r="P666" s="243"/>
      <c r="Q666" s="243"/>
      <c r="R666" s="247"/>
      <c r="T666" s="248"/>
      <c r="U666" s="243"/>
      <c r="V666" s="243"/>
      <c r="W666" s="243"/>
      <c r="X666" s="243"/>
      <c r="Y666" s="243"/>
      <c r="Z666" s="243"/>
      <c r="AA666" s="249"/>
      <c r="AT666" s="250" t="s">
        <v>164</v>
      </c>
      <c r="AU666" s="250" t="s">
        <v>107</v>
      </c>
      <c r="AV666" s="11" t="s">
        <v>39</v>
      </c>
      <c r="AW666" s="11" t="s">
        <v>38</v>
      </c>
      <c r="AX666" s="11" t="s">
        <v>81</v>
      </c>
      <c r="AY666" s="250" t="s">
        <v>156</v>
      </c>
    </row>
    <row r="667" s="10" customFormat="1" ht="16.5" customHeight="1">
      <c r="B667" s="232"/>
      <c r="C667" s="233"/>
      <c r="D667" s="233"/>
      <c r="E667" s="234" t="s">
        <v>22</v>
      </c>
      <c r="F667" s="252" t="s">
        <v>282</v>
      </c>
      <c r="G667" s="233"/>
      <c r="H667" s="233"/>
      <c r="I667" s="233"/>
      <c r="J667" s="233"/>
      <c r="K667" s="237">
        <v>2.2999999999999998</v>
      </c>
      <c r="L667" s="233"/>
      <c r="M667" s="233"/>
      <c r="N667" s="233"/>
      <c r="O667" s="233"/>
      <c r="P667" s="233"/>
      <c r="Q667" s="233"/>
      <c r="R667" s="238"/>
      <c r="T667" s="239"/>
      <c r="U667" s="233"/>
      <c r="V667" s="233"/>
      <c r="W667" s="233"/>
      <c r="X667" s="233"/>
      <c r="Y667" s="233"/>
      <c r="Z667" s="233"/>
      <c r="AA667" s="240"/>
      <c r="AT667" s="241" t="s">
        <v>164</v>
      </c>
      <c r="AU667" s="241" t="s">
        <v>107</v>
      </c>
      <c r="AV667" s="10" t="s">
        <v>107</v>
      </c>
      <c r="AW667" s="10" t="s">
        <v>38</v>
      </c>
      <c r="AX667" s="10" t="s">
        <v>81</v>
      </c>
      <c r="AY667" s="241" t="s">
        <v>156</v>
      </c>
    </row>
    <row r="668" s="11" customFormat="1" ht="16.5" customHeight="1">
      <c r="B668" s="242"/>
      <c r="C668" s="243"/>
      <c r="D668" s="243"/>
      <c r="E668" s="244" t="s">
        <v>22</v>
      </c>
      <c r="F668" s="251" t="s">
        <v>639</v>
      </c>
      <c r="G668" s="243"/>
      <c r="H668" s="243"/>
      <c r="I668" s="243"/>
      <c r="J668" s="243"/>
      <c r="K668" s="244" t="s">
        <v>22</v>
      </c>
      <c r="L668" s="243"/>
      <c r="M668" s="243"/>
      <c r="N668" s="243"/>
      <c r="O668" s="243"/>
      <c r="P668" s="243"/>
      <c r="Q668" s="243"/>
      <c r="R668" s="247"/>
      <c r="T668" s="248"/>
      <c r="U668" s="243"/>
      <c r="V668" s="243"/>
      <c r="W668" s="243"/>
      <c r="X668" s="243"/>
      <c r="Y668" s="243"/>
      <c r="Z668" s="243"/>
      <c r="AA668" s="249"/>
      <c r="AT668" s="250" t="s">
        <v>164</v>
      </c>
      <c r="AU668" s="250" t="s">
        <v>107</v>
      </c>
      <c r="AV668" s="11" t="s">
        <v>39</v>
      </c>
      <c r="AW668" s="11" t="s">
        <v>38</v>
      </c>
      <c r="AX668" s="11" t="s">
        <v>81</v>
      </c>
      <c r="AY668" s="250" t="s">
        <v>156</v>
      </c>
    </row>
    <row r="669" s="10" customFormat="1" ht="16.5" customHeight="1">
      <c r="B669" s="232"/>
      <c r="C669" s="233"/>
      <c r="D669" s="233"/>
      <c r="E669" s="234" t="s">
        <v>22</v>
      </c>
      <c r="F669" s="252" t="s">
        <v>284</v>
      </c>
      <c r="G669" s="233"/>
      <c r="H669" s="233"/>
      <c r="I669" s="233"/>
      <c r="J669" s="233"/>
      <c r="K669" s="237">
        <v>3.2509999999999999</v>
      </c>
      <c r="L669" s="233"/>
      <c r="M669" s="233"/>
      <c r="N669" s="233"/>
      <c r="O669" s="233"/>
      <c r="P669" s="233"/>
      <c r="Q669" s="233"/>
      <c r="R669" s="238"/>
      <c r="T669" s="239"/>
      <c r="U669" s="233"/>
      <c r="V669" s="233"/>
      <c r="W669" s="233"/>
      <c r="X669" s="233"/>
      <c r="Y669" s="233"/>
      <c r="Z669" s="233"/>
      <c r="AA669" s="240"/>
      <c r="AT669" s="241" t="s">
        <v>164</v>
      </c>
      <c r="AU669" s="241" t="s">
        <v>107</v>
      </c>
      <c r="AV669" s="10" t="s">
        <v>107</v>
      </c>
      <c r="AW669" s="10" t="s">
        <v>38</v>
      </c>
      <c r="AX669" s="10" t="s">
        <v>81</v>
      </c>
      <c r="AY669" s="241" t="s">
        <v>156</v>
      </c>
    </row>
    <row r="670" s="11" customFormat="1" ht="16.5" customHeight="1">
      <c r="B670" s="242"/>
      <c r="C670" s="243"/>
      <c r="D670" s="243"/>
      <c r="E670" s="244" t="s">
        <v>22</v>
      </c>
      <c r="F670" s="251" t="s">
        <v>640</v>
      </c>
      <c r="G670" s="243"/>
      <c r="H670" s="243"/>
      <c r="I670" s="243"/>
      <c r="J670" s="243"/>
      <c r="K670" s="244" t="s">
        <v>22</v>
      </c>
      <c r="L670" s="243"/>
      <c r="M670" s="243"/>
      <c r="N670" s="243"/>
      <c r="O670" s="243"/>
      <c r="P670" s="243"/>
      <c r="Q670" s="243"/>
      <c r="R670" s="247"/>
      <c r="T670" s="248"/>
      <c r="U670" s="243"/>
      <c r="V670" s="243"/>
      <c r="W670" s="243"/>
      <c r="X670" s="243"/>
      <c r="Y670" s="243"/>
      <c r="Z670" s="243"/>
      <c r="AA670" s="249"/>
      <c r="AT670" s="250" t="s">
        <v>164</v>
      </c>
      <c r="AU670" s="250" t="s">
        <v>107</v>
      </c>
      <c r="AV670" s="11" t="s">
        <v>39</v>
      </c>
      <c r="AW670" s="11" t="s">
        <v>38</v>
      </c>
      <c r="AX670" s="11" t="s">
        <v>81</v>
      </c>
      <c r="AY670" s="250" t="s">
        <v>156</v>
      </c>
    </row>
    <row r="671" s="10" customFormat="1" ht="16.5" customHeight="1">
      <c r="B671" s="232"/>
      <c r="C671" s="233"/>
      <c r="D671" s="233"/>
      <c r="E671" s="234" t="s">
        <v>22</v>
      </c>
      <c r="F671" s="252" t="s">
        <v>286</v>
      </c>
      <c r="G671" s="233"/>
      <c r="H671" s="233"/>
      <c r="I671" s="233"/>
      <c r="J671" s="233"/>
      <c r="K671" s="237">
        <v>3.052</v>
      </c>
      <c r="L671" s="233"/>
      <c r="M671" s="233"/>
      <c r="N671" s="233"/>
      <c r="O671" s="233"/>
      <c r="P671" s="233"/>
      <c r="Q671" s="233"/>
      <c r="R671" s="238"/>
      <c r="T671" s="239"/>
      <c r="U671" s="233"/>
      <c r="V671" s="233"/>
      <c r="W671" s="233"/>
      <c r="X671" s="233"/>
      <c r="Y671" s="233"/>
      <c r="Z671" s="233"/>
      <c r="AA671" s="240"/>
      <c r="AT671" s="241" t="s">
        <v>164</v>
      </c>
      <c r="AU671" s="241" t="s">
        <v>107</v>
      </c>
      <c r="AV671" s="10" t="s">
        <v>107</v>
      </c>
      <c r="AW671" s="10" t="s">
        <v>38</v>
      </c>
      <c r="AX671" s="10" t="s">
        <v>81</v>
      </c>
      <c r="AY671" s="241" t="s">
        <v>156</v>
      </c>
    </row>
    <row r="672" s="11" customFormat="1" ht="16.5" customHeight="1">
      <c r="B672" s="242"/>
      <c r="C672" s="243"/>
      <c r="D672" s="243"/>
      <c r="E672" s="244" t="s">
        <v>22</v>
      </c>
      <c r="F672" s="251" t="s">
        <v>641</v>
      </c>
      <c r="G672" s="243"/>
      <c r="H672" s="243"/>
      <c r="I672" s="243"/>
      <c r="J672" s="243"/>
      <c r="K672" s="244" t="s">
        <v>22</v>
      </c>
      <c r="L672" s="243"/>
      <c r="M672" s="243"/>
      <c r="N672" s="243"/>
      <c r="O672" s="243"/>
      <c r="P672" s="243"/>
      <c r="Q672" s="243"/>
      <c r="R672" s="247"/>
      <c r="T672" s="248"/>
      <c r="U672" s="243"/>
      <c r="V672" s="243"/>
      <c r="W672" s="243"/>
      <c r="X672" s="243"/>
      <c r="Y672" s="243"/>
      <c r="Z672" s="243"/>
      <c r="AA672" s="249"/>
      <c r="AT672" s="250" t="s">
        <v>164</v>
      </c>
      <c r="AU672" s="250" t="s">
        <v>107</v>
      </c>
      <c r="AV672" s="11" t="s">
        <v>39</v>
      </c>
      <c r="AW672" s="11" t="s">
        <v>38</v>
      </c>
      <c r="AX672" s="11" t="s">
        <v>81</v>
      </c>
      <c r="AY672" s="250" t="s">
        <v>156</v>
      </c>
    </row>
    <row r="673" s="10" customFormat="1" ht="16.5" customHeight="1">
      <c r="B673" s="232"/>
      <c r="C673" s="233"/>
      <c r="D673" s="233"/>
      <c r="E673" s="234" t="s">
        <v>22</v>
      </c>
      <c r="F673" s="252" t="s">
        <v>257</v>
      </c>
      <c r="G673" s="233"/>
      <c r="H673" s="233"/>
      <c r="I673" s="233"/>
      <c r="J673" s="233"/>
      <c r="K673" s="237">
        <v>1.8400000000000001</v>
      </c>
      <c r="L673" s="233"/>
      <c r="M673" s="233"/>
      <c r="N673" s="233"/>
      <c r="O673" s="233"/>
      <c r="P673" s="233"/>
      <c r="Q673" s="233"/>
      <c r="R673" s="238"/>
      <c r="T673" s="239"/>
      <c r="U673" s="233"/>
      <c r="V673" s="233"/>
      <c r="W673" s="233"/>
      <c r="X673" s="233"/>
      <c r="Y673" s="233"/>
      <c r="Z673" s="233"/>
      <c r="AA673" s="240"/>
      <c r="AT673" s="241" t="s">
        <v>164</v>
      </c>
      <c r="AU673" s="241" t="s">
        <v>107</v>
      </c>
      <c r="AV673" s="10" t="s">
        <v>107</v>
      </c>
      <c r="AW673" s="10" t="s">
        <v>38</v>
      </c>
      <c r="AX673" s="10" t="s">
        <v>81</v>
      </c>
      <c r="AY673" s="241" t="s">
        <v>156</v>
      </c>
    </row>
    <row r="674" s="11" customFormat="1" ht="16.5" customHeight="1">
      <c r="B674" s="242"/>
      <c r="C674" s="243"/>
      <c r="D674" s="243"/>
      <c r="E674" s="244" t="s">
        <v>22</v>
      </c>
      <c r="F674" s="251" t="s">
        <v>642</v>
      </c>
      <c r="G674" s="243"/>
      <c r="H674" s="243"/>
      <c r="I674" s="243"/>
      <c r="J674" s="243"/>
      <c r="K674" s="244" t="s">
        <v>22</v>
      </c>
      <c r="L674" s="243"/>
      <c r="M674" s="243"/>
      <c r="N674" s="243"/>
      <c r="O674" s="243"/>
      <c r="P674" s="243"/>
      <c r="Q674" s="243"/>
      <c r="R674" s="247"/>
      <c r="T674" s="248"/>
      <c r="U674" s="243"/>
      <c r="V674" s="243"/>
      <c r="W674" s="243"/>
      <c r="X674" s="243"/>
      <c r="Y674" s="243"/>
      <c r="Z674" s="243"/>
      <c r="AA674" s="249"/>
      <c r="AT674" s="250" t="s">
        <v>164</v>
      </c>
      <c r="AU674" s="250" t="s">
        <v>107</v>
      </c>
      <c r="AV674" s="11" t="s">
        <v>39</v>
      </c>
      <c r="AW674" s="11" t="s">
        <v>38</v>
      </c>
      <c r="AX674" s="11" t="s">
        <v>81</v>
      </c>
      <c r="AY674" s="250" t="s">
        <v>156</v>
      </c>
    </row>
    <row r="675" s="10" customFormat="1" ht="16.5" customHeight="1">
      <c r="B675" s="232"/>
      <c r="C675" s="233"/>
      <c r="D675" s="233"/>
      <c r="E675" s="234" t="s">
        <v>22</v>
      </c>
      <c r="F675" s="252" t="s">
        <v>257</v>
      </c>
      <c r="G675" s="233"/>
      <c r="H675" s="233"/>
      <c r="I675" s="233"/>
      <c r="J675" s="233"/>
      <c r="K675" s="237">
        <v>1.8400000000000001</v>
      </c>
      <c r="L675" s="233"/>
      <c r="M675" s="233"/>
      <c r="N675" s="233"/>
      <c r="O675" s="233"/>
      <c r="P675" s="233"/>
      <c r="Q675" s="233"/>
      <c r="R675" s="238"/>
      <c r="T675" s="239"/>
      <c r="U675" s="233"/>
      <c r="V675" s="233"/>
      <c r="W675" s="233"/>
      <c r="X675" s="233"/>
      <c r="Y675" s="233"/>
      <c r="Z675" s="233"/>
      <c r="AA675" s="240"/>
      <c r="AT675" s="241" t="s">
        <v>164</v>
      </c>
      <c r="AU675" s="241" t="s">
        <v>107</v>
      </c>
      <c r="AV675" s="10" t="s">
        <v>107</v>
      </c>
      <c r="AW675" s="10" t="s">
        <v>38</v>
      </c>
      <c r="AX675" s="10" t="s">
        <v>81</v>
      </c>
      <c r="AY675" s="241" t="s">
        <v>156</v>
      </c>
    </row>
    <row r="676" s="11" customFormat="1" ht="16.5" customHeight="1">
      <c r="B676" s="242"/>
      <c r="C676" s="243"/>
      <c r="D676" s="243"/>
      <c r="E676" s="244" t="s">
        <v>22</v>
      </c>
      <c r="F676" s="251" t="s">
        <v>643</v>
      </c>
      <c r="G676" s="243"/>
      <c r="H676" s="243"/>
      <c r="I676" s="243"/>
      <c r="J676" s="243"/>
      <c r="K676" s="244" t="s">
        <v>22</v>
      </c>
      <c r="L676" s="243"/>
      <c r="M676" s="243"/>
      <c r="N676" s="243"/>
      <c r="O676" s="243"/>
      <c r="P676" s="243"/>
      <c r="Q676" s="243"/>
      <c r="R676" s="247"/>
      <c r="T676" s="248"/>
      <c r="U676" s="243"/>
      <c r="V676" s="243"/>
      <c r="W676" s="243"/>
      <c r="X676" s="243"/>
      <c r="Y676" s="243"/>
      <c r="Z676" s="243"/>
      <c r="AA676" s="249"/>
      <c r="AT676" s="250" t="s">
        <v>164</v>
      </c>
      <c r="AU676" s="250" t="s">
        <v>107</v>
      </c>
      <c r="AV676" s="11" t="s">
        <v>39</v>
      </c>
      <c r="AW676" s="11" t="s">
        <v>38</v>
      </c>
      <c r="AX676" s="11" t="s">
        <v>81</v>
      </c>
      <c r="AY676" s="250" t="s">
        <v>156</v>
      </c>
    </row>
    <row r="677" s="10" customFormat="1" ht="16.5" customHeight="1">
      <c r="B677" s="232"/>
      <c r="C677" s="233"/>
      <c r="D677" s="233"/>
      <c r="E677" s="234" t="s">
        <v>22</v>
      </c>
      <c r="F677" s="252" t="s">
        <v>260</v>
      </c>
      <c r="G677" s="233"/>
      <c r="H677" s="233"/>
      <c r="I677" s="233"/>
      <c r="J677" s="233"/>
      <c r="K677" s="237">
        <v>1.8999999999999999</v>
      </c>
      <c r="L677" s="233"/>
      <c r="M677" s="233"/>
      <c r="N677" s="233"/>
      <c r="O677" s="233"/>
      <c r="P677" s="233"/>
      <c r="Q677" s="233"/>
      <c r="R677" s="238"/>
      <c r="T677" s="239"/>
      <c r="U677" s="233"/>
      <c r="V677" s="233"/>
      <c r="W677" s="233"/>
      <c r="X677" s="233"/>
      <c r="Y677" s="233"/>
      <c r="Z677" s="233"/>
      <c r="AA677" s="240"/>
      <c r="AT677" s="241" t="s">
        <v>164</v>
      </c>
      <c r="AU677" s="241" t="s">
        <v>107</v>
      </c>
      <c r="AV677" s="10" t="s">
        <v>107</v>
      </c>
      <c r="AW677" s="10" t="s">
        <v>38</v>
      </c>
      <c r="AX677" s="10" t="s">
        <v>81</v>
      </c>
      <c r="AY677" s="241" t="s">
        <v>156</v>
      </c>
    </row>
    <row r="678" s="12" customFormat="1" ht="16.5" customHeight="1">
      <c r="B678" s="253"/>
      <c r="C678" s="254"/>
      <c r="D678" s="254"/>
      <c r="E678" s="255" t="s">
        <v>22</v>
      </c>
      <c r="F678" s="256" t="s">
        <v>176</v>
      </c>
      <c r="G678" s="254"/>
      <c r="H678" s="254"/>
      <c r="I678" s="254"/>
      <c r="J678" s="254"/>
      <c r="K678" s="257">
        <v>196.524</v>
      </c>
      <c r="L678" s="254"/>
      <c r="M678" s="254"/>
      <c r="N678" s="254"/>
      <c r="O678" s="254"/>
      <c r="P678" s="254"/>
      <c r="Q678" s="254"/>
      <c r="R678" s="258"/>
      <c r="T678" s="259"/>
      <c r="U678" s="254"/>
      <c r="V678" s="254"/>
      <c r="W678" s="254"/>
      <c r="X678" s="254"/>
      <c r="Y678" s="254"/>
      <c r="Z678" s="254"/>
      <c r="AA678" s="260"/>
      <c r="AT678" s="261" t="s">
        <v>164</v>
      </c>
      <c r="AU678" s="261" t="s">
        <v>107</v>
      </c>
      <c r="AV678" s="12" t="s">
        <v>161</v>
      </c>
      <c r="AW678" s="12" t="s">
        <v>38</v>
      </c>
      <c r="AX678" s="12" t="s">
        <v>39</v>
      </c>
      <c r="AY678" s="261" t="s">
        <v>156</v>
      </c>
    </row>
    <row r="679" s="1" customFormat="1" ht="25.5" customHeight="1">
      <c r="B679" s="48"/>
      <c r="C679" s="262" t="s">
        <v>644</v>
      </c>
      <c r="D679" s="262" t="s">
        <v>178</v>
      </c>
      <c r="E679" s="263" t="s">
        <v>645</v>
      </c>
      <c r="F679" s="264" t="s">
        <v>646</v>
      </c>
      <c r="G679" s="264"/>
      <c r="H679" s="264"/>
      <c r="I679" s="264"/>
      <c r="J679" s="265" t="s">
        <v>439</v>
      </c>
      <c r="K679" s="266">
        <v>4</v>
      </c>
      <c r="L679" s="267">
        <v>0</v>
      </c>
      <c r="M679" s="268"/>
      <c r="N679" s="269">
        <f>ROUND(L679*K679,1)</f>
        <v>0</v>
      </c>
      <c r="O679" s="228"/>
      <c r="P679" s="228"/>
      <c r="Q679" s="228"/>
      <c r="R679" s="50"/>
      <c r="T679" s="229" t="s">
        <v>22</v>
      </c>
      <c r="U679" s="58" t="s">
        <v>46</v>
      </c>
      <c r="V679" s="49"/>
      <c r="W679" s="230">
        <f>V679*K679</f>
        <v>0</v>
      </c>
      <c r="X679" s="230">
        <v>0.072999999999999995</v>
      </c>
      <c r="Y679" s="230">
        <f>X679*K679</f>
        <v>0.29199999999999998</v>
      </c>
      <c r="Z679" s="230">
        <v>0</v>
      </c>
      <c r="AA679" s="231">
        <f>Z679*K679</f>
        <v>0</v>
      </c>
      <c r="AR679" s="24" t="s">
        <v>420</v>
      </c>
      <c r="AT679" s="24" t="s">
        <v>178</v>
      </c>
      <c r="AU679" s="24" t="s">
        <v>107</v>
      </c>
      <c r="AY679" s="24" t="s">
        <v>156</v>
      </c>
      <c r="BE679" s="144">
        <f>IF(U679="základní",N679,0)</f>
        <v>0</v>
      </c>
      <c r="BF679" s="144">
        <f>IF(U679="snížená",N679,0)</f>
        <v>0</v>
      </c>
      <c r="BG679" s="144">
        <f>IF(U679="zákl. přenesená",N679,0)</f>
        <v>0</v>
      </c>
      <c r="BH679" s="144">
        <f>IF(U679="sníž. přenesená",N679,0)</f>
        <v>0</v>
      </c>
      <c r="BI679" s="144">
        <f>IF(U679="nulová",N679,0)</f>
        <v>0</v>
      </c>
      <c r="BJ679" s="24" t="s">
        <v>39</v>
      </c>
      <c r="BK679" s="144">
        <f>ROUND(L679*K679,1)</f>
        <v>0</v>
      </c>
      <c r="BL679" s="24" t="s">
        <v>337</v>
      </c>
      <c r="BM679" s="24" t="s">
        <v>647</v>
      </c>
    </row>
    <row r="680" s="1" customFormat="1" ht="25.5" customHeight="1">
      <c r="B680" s="48"/>
      <c r="C680" s="262" t="s">
        <v>648</v>
      </c>
      <c r="D680" s="262" t="s">
        <v>178</v>
      </c>
      <c r="E680" s="263" t="s">
        <v>649</v>
      </c>
      <c r="F680" s="264" t="s">
        <v>650</v>
      </c>
      <c r="G680" s="264"/>
      <c r="H680" s="264"/>
      <c r="I680" s="264"/>
      <c r="J680" s="265" t="s">
        <v>439</v>
      </c>
      <c r="K680" s="266">
        <v>4</v>
      </c>
      <c r="L680" s="267">
        <v>0</v>
      </c>
      <c r="M680" s="268"/>
      <c r="N680" s="269">
        <f>ROUND(L680*K680,1)</f>
        <v>0</v>
      </c>
      <c r="O680" s="228"/>
      <c r="P680" s="228"/>
      <c r="Q680" s="228"/>
      <c r="R680" s="50"/>
      <c r="T680" s="229" t="s">
        <v>22</v>
      </c>
      <c r="U680" s="58" t="s">
        <v>46</v>
      </c>
      <c r="V680" s="49"/>
      <c r="W680" s="230">
        <f>V680*K680</f>
        <v>0</v>
      </c>
      <c r="X680" s="230">
        <v>0.043999999999999997</v>
      </c>
      <c r="Y680" s="230">
        <f>X680*K680</f>
        <v>0.17599999999999999</v>
      </c>
      <c r="Z680" s="230">
        <v>0</v>
      </c>
      <c r="AA680" s="231">
        <f>Z680*K680</f>
        <v>0</v>
      </c>
      <c r="AR680" s="24" t="s">
        <v>420</v>
      </c>
      <c r="AT680" s="24" t="s">
        <v>178</v>
      </c>
      <c r="AU680" s="24" t="s">
        <v>107</v>
      </c>
      <c r="AY680" s="24" t="s">
        <v>156</v>
      </c>
      <c r="BE680" s="144">
        <f>IF(U680="základní",N680,0)</f>
        <v>0</v>
      </c>
      <c r="BF680" s="144">
        <f>IF(U680="snížená",N680,0)</f>
        <v>0</v>
      </c>
      <c r="BG680" s="144">
        <f>IF(U680="zákl. přenesená",N680,0)</f>
        <v>0</v>
      </c>
      <c r="BH680" s="144">
        <f>IF(U680="sníž. přenesená",N680,0)</f>
        <v>0</v>
      </c>
      <c r="BI680" s="144">
        <f>IF(U680="nulová",N680,0)</f>
        <v>0</v>
      </c>
      <c r="BJ680" s="24" t="s">
        <v>39</v>
      </c>
      <c r="BK680" s="144">
        <f>ROUND(L680*K680,1)</f>
        <v>0</v>
      </c>
      <c r="BL680" s="24" t="s">
        <v>337</v>
      </c>
      <c r="BM680" s="24" t="s">
        <v>651</v>
      </c>
    </row>
    <row r="681" s="1" customFormat="1" ht="25.5" customHeight="1">
      <c r="B681" s="48"/>
      <c r="C681" s="262" t="s">
        <v>652</v>
      </c>
      <c r="D681" s="262" t="s">
        <v>178</v>
      </c>
      <c r="E681" s="263" t="s">
        <v>653</v>
      </c>
      <c r="F681" s="264" t="s">
        <v>654</v>
      </c>
      <c r="G681" s="264"/>
      <c r="H681" s="264"/>
      <c r="I681" s="264"/>
      <c r="J681" s="265" t="s">
        <v>439</v>
      </c>
      <c r="K681" s="266">
        <v>3</v>
      </c>
      <c r="L681" s="267">
        <v>0</v>
      </c>
      <c r="M681" s="268"/>
      <c r="N681" s="269">
        <f>ROUND(L681*K681,1)</f>
        <v>0</v>
      </c>
      <c r="O681" s="228"/>
      <c r="P681" s="228"/>
      <c r="Q681" s="228"/>
      <c r="R681" s="50"/>
      <c r="T681" s="229" t="s">
        <v>22</v>
      </c>
      <c r="U681" s="58" t="s">
        <v>46</v>
      </c>
      <c r="V681" s="49"/>
      <c r="W681" s="230">
        <f>V681*K681</f>
        <v>0</v>
      </c>
      <c r="X681" s="230">
        <v>0.031099999999999999</v>
      </c>
      <c r="Y681" s="230">
        <f>X681*K681</f>
        <v>0.093299999999999994</v>
      </c>
      <c r="Z681" s="230">
        <v>0</v>
      </c>
      <c r="AA681" s="231">
        <f>Z681*K681</f>
        <v>0</v>
      </c>
      <c r="AR681" s="24" t="s">
        <v>420</v>
      </c>
      <c r="AT681" s="24" t="s">
        <v>178</v>
      </c>
      <c r="AU681" s="24" t="s">
        <v>107</v>
      </c>
      <c r="AY681" s="24" t="s">
        <v>156</v>
      </c>
      <c r="BE681" s="144">
        <f>IF(U681="základní",N681,0)</f>
        <v>0</v>
      </c>
      <c r="BF681" s="144">
        <f>IF(U681="snížená",N681,0)</f>
        <v>0</v>
      </c>
      <c r="BG681" s="144">
        <f>IF(U681="zákl. přenesená",N681,0)</f>
        <v>0</v>
      </c>
      <c r="BH681" s="144">
        <f>IF(U681="sníž. přenesená",N681,0)</f>
        <v>0</v>
      </c>
      <c r="BI681" s="144">
        <f>IF(U681="nulová",N681,0)</f>
        <v>0</v>
      </c>
      <c r="BJ681" s="24" t="s">
        <v>39</v>
      </c>
      <c r="BK681" s="144">
        <f>ROUND(L681*K681,1)</f>
        <v>0</v>
      </c>
      <c r="BL681" s="24" t="s">
        <v>337</v>
      </c>
      <c r="BM681" s="24" t="s">
        <v>655</v>
      </c>
    </row>
    <row r="682" s="1" customFormat="1" ht="25.5" customHeight="1">
      <c r="B682" s="48"/>
      <c r="C682" s="262" t="s">
        <v>656</v>
      </c>
      <c r="D682" s="262" t="s">
        <v>178</v>
      </c>
      <c r="E682" s="263" t="s">
        <v>657</v>
      </c>
      <c r="F682" s="264" t="s">
        <v>658</v>
      </c>
      <c r="G682" s="264"/>
      <c r="H682" s="264"/>
      <c r="I682" s="264"/>
      <c r="J682" s="265" t="s">
        <v>439</v>
      </c>
      <c r="K682" s="266">
        <v>21</v>
      </c>
      <c r="L682" s="267">
        <v>0</v>
      </c>
      <c r="M682" s="268"/>
      <c r="N682" s="269">
        <f>ROUND(L682*K682,1)</f>
        <v>0</v>
      </c>
      <c r="O682" s="228"/>
      <c r="P682" s="228"/>
      <c r="Q682" s="228"/>
      <c r="R682" s="50"/>
      <c r="T682" s="229" t="s">
        <v>22</v>
      </c>
      <c r="U682" s="58" t="s">
        <v>46</v>
      </c>
      <c r="V682" s="49"/>
      <c r="W682" s="230">
        <f>V682*K682</f>
        <v>0</v>
      </c>
      <c r="X682" s="230">
        <v>0.072999999999999995</v>
      </c>
      <c r="Y682" s="230">
        <f>X682*K682</f>
        <v>1.5329999999999999</v>
      </c>
      <c r="Z682" s="230">
        <v>0</v>
      </c>
      <c r="AA682" s="231">
        <f>Z682*K682</f>
        <v>0</v>
      </c>
      <c r="AR682" s="24" t="s">
        <v>420</v>
      </c>
      <c r="AT682" s="24" t="s">
        <v>178</v>
      </c>
      <c r="AU682" s="24" t="s">
        <v>107</v>
      </c>
      <c r="AY682" s="24" t="s">
        <v>156</v>
      </c>
      <c r="BE682" s="144">
        <f>IF(U682="základní",N682,0)</f>
        <v>0</v>
      </c>
      <c r="BF682" s="144">
        <f>IF(U682="snížená",N682,0)</f>
        <v>0</v>
      </c>
      <c r="BG682" s="144">
        <f>IF(U682="zákl. přenesená",N682,0)</f>
        <v>0</v>
      </c>
      <c r="BH682" s="144">
        <f>IF(U682="sníž. přenesená",N682,0)</f>
        <v>0</v>
      </c>
      <c r="BI682" s="144">
        <f>IF(U682="nulová",N682,0)</f>
        <v>0</v>
      </c>
      <c r="BJ682" s="24" t="s">
        <v>39</v>
      </c>
      <c r="BK682" s="144">
        <f>ROUND(L682*K682,1)</f>
        <v>0</v>
      </c>
      <c r="BL682" s="24" t="s">
        <v>337</v>
      </c>
      <c r="BM682" s="24" t="s">
        <v>659</v>
      </c>
    </row>
    <row r="683" s="1" customFormat="1" ht="25.5" customHeight="1">
      <c r="B683" s="48"/>
      <c r="C683" s="262" t="s">
        <v>660</v>
      </c>
      <c r="D683" s="262" t="s">
        <v>178</v>
      </c>
      <c r="E683" s="263" t="s">
        <v>661</v>
      </c>
      <c r="F683" s="264" t="s">
        <v>662</v>
      </c>
      <c r="G683" s="264"/>
      <c r="H683" s="264"/>
      <c r="I683" s="264"/>
      <c r="J683" s="265" t="s">
        <v>439</v>
      </c>
      <c r="K683" s="266">
        <v>8</v>
      </c>
      <c r="L683" s="267">
        <v>0</v>
      </c>
      <c r="M683" s="268"/>
      <c r="N683" s="269">
        <f>ROUND(L683*K683,1)</f>
        <v>0</v>
      </c>
      <c r="O683" s="228"/>
      <c r="P683" s="228"/>
      <c r="Q683" s="228"/>
      <c r="R683" s="50"/>
      <c r="T683" s="229" t="s">
        <v>22</v>
      </c>
      <c r="U683" s="58" t="s">
        <v>46</v>
      </c>
      <c r="V683" s="49"/>
      <c r="W683" s="230">
        <f>V683*K683</f>
        <v>0</v>
      </c>
      <c r="X683" s="230">
        <v>0.043999999999999997</v>
      </c>
      <c r="Y683" s="230">
        <f>X683*K683</f>
        <v>0.35199999999999998</v>
      </c>
      <c r="Z683" s="230">
        <v>0</v>
      </c>
      <c r="AA683" s="231">
        <f>Z683*K683</f>
        <v>0</v>
      </c>
      <c r="AR683" s="24" t="s">
        <v>420</v>
      </c>
      <c r="AT683" s="24" t="s">
        <v>178</v>
      </c>
      <c r="AU683" s="24" t="s">
        <v>107</v>
      </c>
      <c r="AY683" s="24" t="s">
        <v>156</v>
      </c>
      <c r="BE683" s="144">
        <f>IF(U683="základní",N683,0)</f>
        <v>0</v>
      </c>
      <c r="BF683" s="144">
        <f>IF(U683="snížená",N683,0)</f>
        <v>0</v>
      </c>
      <c r="BG683" s="144">
        <f>IF(U683="zákl. přenesená",N683,0)</f>
        <v>0</v>
      </c>
      <c r="BH683" s="144">
        <f>IF(U683="sníž. přenesená",N683,0)</f>
        <v>0</v>
      </c>
      <c r="BI683" s="144">
        <f>IF(U683="nulová",N683,0)</f>
        <v>0</v>
      </c>
      <c r="BJ683" s="24" t="s">
        <v>39</v>
      </c>
      <c r="BK683" s="144">
        <f>ROUND(L683*K683,1)</f>
        <v>0</v>
      </c>
      <c r="BL683" s="24" t="s">
        <v>337</v>
      </c>
      <c r="BM683" s="24" t="s">
        <v>663</v>
      </c>
    </row>
    <row r="684" s="1" customFormat="1" ht="25.5" customHeight="1">
      <c r="B684" s="48"/>
      <c r="C684" s="262" t="s">
        <v>664</v>
      </c>
      <c r="D684" s="262" t="s">
        <v>178</v>
      </c>
      <c r="E684" s="263" t="s">
        <v>665</v>
      </c>
      <c r="F684" s="264" t="s">
        <v>666</v>
      </c>
      <c r="G684" s="264"/>
      <c r="H684" s="264"/>
      <c r="I684" s="264"/>
      <c r="J684" s="265" t="s">
        <v>439</v>
      </c>
      <c r="K684" s="266">
        <v>1</v>
      </c>
      <c r="L684" s="267">
        <v>0</v>
      </c>
      <c r="M684" s="268"/>
      <c r="N684" s="269">
        <f>ROUND(L684*K684,1)</f>
        <v>0</v>
      </c>
      <c r="O684" s="228"/>
      <c r="P684" s="228"/>
      <c r="Q684" s="228"/>
      <c r="R684" s="50"/>
      <c r="T684" s="229" t="s">
        <v>22</v>
      </c>
      <c r="U684" s="58" t="s">
        <v>46</v>
      </c>
      <c r="V684" s="49"/>
      <c r="W684" s="230">
        <f>V684*K684</f>
        <v>0</v>
      </c>
      <c r="X684" s="230">
        <v>0.043999999999999997</v>
      </c>
      <c r="Y684" s="230">
        <f>X684*K684</f>
        <v>0.043999999999999997</v>
      </c>
      <c r="Z684" s="230">
        <v>0</v>
      </c>
      <c r="AA684" s="231">
        <f>Z684*K684</f>
        <v>0</v>
      </c>
      <c r="AR684" s="24" t="s">
        <v>420</v>
      </c>
      <c r="AT684" s="24" t="s">
        <v>178</v>
      </c>
      <c r="AU684" s="24" t="s">
        <v>107</v>
      </c>
      <c r="AY684" s="24" t="s">
        <v>156</v>
      </c>
      <c r="BE684" s="144">
        <f>IF(U684="základní",N684,0)</f>
        <v>0</v>
      </c>
      <c r="BF684" s="144">
        <f>IF(U684="snížená",N684,0)</f>
        <v>0</v>
      </c>
      <c r="BG684" s="144">
        <f>IF(U684="zákl. přenesená",N684,0)</f>
        <v>0</v>
      </c>
      <c r="BH684" s="144">
        <f>IF(U684="sníž. přenesená",N684,0)</f>
        <v>0</v>
      </c>
      <c r="BI684" s="144">
        <f>IF(U684="nulová",N684,0)</f>
        <v>0</v>
      </c>
      <c r="BJ684" s="24" t="s">
        <v>39</v>
      </c>
      <c r="BK684" s="144">
        <f>ROUND(L684*K684,1)</f>
        <v>0</v>
      </c>
      <c r="BL684" s="24" t="s">
        <v>337</v>
      </c>
      <c r="BM684" s="24" t="s">
        <v>667</v>
      </c>
    </row>
    <row r="685" s="1" customFormat="1" ht="25.5" customHeight="1">
      <c r="B685" s="48"/>
      <c r="C685" s="262" t="s">
        <v>668</v>
      </c>
      <c r="D685" s="262" t="s">
        <v>178</v>
      </c>
      <c r="E685" s="263" t="s">
        <v>669</v>
      </c>
      <c r="F685" s="264" t="s">
        <v>670</v>
      </c>
      <c r="G685" s="264"/>
      <c r="H685" s="264"/>
      <c r="I685" s="264"/>
      <c r="J685" s="265" t="s">
        <v>439</v>
      </c>
      <c r="K685" s="266">
        <v>6</v>
      </c>
      <c r="L685" s="267">
        <v>0</v>
      </c>
      <c r="M685" s="268"/>
      <c r="N685" s="269">
        <f>ROUND(L685*K685,1)</f>
        <v>0</v>
      </c>
      <c r="O685" s="228"/>
      <c r="P685" s="228"/>
      <c r="Q685" s="228"/>
      <c r="R685" s="50"/>
      <c r="T685" s="229" t="s">
        <v>22</v>
      </c>
      <c r="U685" s="58" t="s">
        <v>46</v>
      </c>
      <c r="V685" s="49"/>
      <c r="W685" s="230">
        <f>V685*K685</f>
        <v>0</v>
      </c>
      <c r="X685" s="230">
        <v>0.072999999999999995</v>
      </c>
      <c r="Y685" s="230">
        <f>X685*K685</f>
        <v>0.43799999999999994</v>
      </c>
      <c r="Z685" s="230">
        <v>0</v>
      </c>
      <c r="AA685" s="231">
        <f>Z685*K685</f>
        <v>0</v>
      </c>
      <c r="AR685" s="24" t="s">
        <v>420</v>
      </c>
      <c r="AT685" s="24" t="s">
        <v>178</v>
      </c>
      <c r="AU685" s="24" t="s">
        <v>107</v>
      </c>
      <c r="AY685" s="24" t="s">
        <v>156</v>
      </c>
      <c r="BE685" s="144">
        <f>IF(U685="základní",N685,0)</f>
        <v>0</v>
      </c>
      <c r="BF685" s="144">
        <f>IF(U685="snížená",N685,0)</f>
        <v>0</v>
      </c>
      <c r="BG685" s="144">
        <f>IF(U685="zákl. přenesená",N685,0)</f>
        <v>0</v>
      </c>
      <c r="BH685" s="144">
        <f>IF(U685="sníž. přenesená",N685,0)</f>
        <v>0</v>
      </c>
      <c r="BI685" s="144">
        <f>IF(U685="nulová",N685,0)</f>
        <v>0</v>
      </c>
      <c r="BJ685" s="24" t="s">
        <v>39</v>
      </c>
      <c r="BK685" s="144">
        <f>ROUND(L685*K685,1)</f>
        <v>0</v>
      </c>
      <c r="BL685" s="24" t="s">
        <v>337</v>
      </c>
      <c r="BM685" s="24" t="s">
        <v>671</v>
      </c>
    </row>
    <row r="686" s="1" customFormat="1" ht="25.5" customHeight="1">
      <c r="B686" s="48"/>
      <c r="C686" s="262" t="s">
        <v>672</v>
      </c>
      <c r="D686" s="262" t="s">
        <v>178</v>
      </c>
      <c r="E686" s="263" t="s">
        <v>673</v>
      </c>
      <c r="F686" s="264" t="s">
        <v>674</v>
      </c>
      <c r="G686" s="264"/>
      <c r="H686" s="264"/>
      <c r="I686" s="264"/>
      <c r="J686" s="265" t="s">
        <v>439</v>
      </c>
      <c r="K686" s="266">
        <v>2</v>
      </c>
      <c r="L686" s="267">
        <v>0</v>
      </c>
      <c r="M686" s="268"/>
      <c r="N686" s="269">
        <f>ROUND(L686*K686,1)</f>
        <v>0</v>
      </c>
      <c r="O686" s="228"/>
      <c r="P686" s="228"/>
      <c r="Q686" s="228"/>
      <c r="R686" s="50"/>
      <c r="T686" s="229" t="s">
        <v>22</v>
      </c>
      <c r="U686" s="58" t="s">
        <v>46</v>
      </c>
      <c r="V686" s="49"/>
      <c r="W686" s="230">
        <f>V686*K686</f>
        <v>0</v>
      </c>
      <c r="X686" s="230">
        <v>0.043999999999999997</v>
      </c>
      <c r="Y686" s="230">
        <f>X686*K686</f>
        <v>0.087999999999999995</v>
      </c>
      <c r="Z686" s="230">
        <v>0</v>
      </c>
      <c r="AA686" s="231">
        <f>Z686*K686</f>
        <v>0</v>
      </c>
      <c r="AR686" s="24" t="s">
        <v>420</v>
      </c>
      <c r="AT686" s="24" t="s">
        <v>178</v>
      </c>
      <c r="AU686" s="24" t="s">
        <v>107</v>
      </c>
      <c r="AY686" s="24" t="s">
        <v>156</v>
      </c>
      <c r="BE686" s="144">
        <f>IF(U686="základní",N686,0)</f>
        <v>0</v>
      </c>
      <c r="BF686" s="144">
        <f>IF(U686="snížená",N686,0)</f>
        <v>0</v>
      </c>
      <c r="BG686" s="144">
        <f>IF(U686="zákl. přenesená",N686,0)</f>
        <v>0</v>
      </c>
      <c r="BH686" s="144">
        <f>IF(U686="sníž. přenesená",N686,0)</f>
        <v>0</v>
      </c>
      <c r="BI686" s="144">
        <f>IF(U686="nulová",N686,0)</f>
        <v>0</v>
      </c>
      <c r="BJ686" s="24" t="s">
        <v>39</v>
      </c>
      <c r="BK686" s="144">
        <f>ROUND(L686*K686,1)</f>
        <v>0</v>
      </c>
      <c r="BL686" s="24" t="s">
        <v>337</v>
      </c>
      <c r="BM686" s="24" t="s">
        <v>675</v>
      </c>
    </row>
    <row r="687" s="1" customFormat="1" ht="25.5" customHeight="1">
      <c r="B687" s="48"/>
      <c r="C687" s="262" t="s">
        <v>676</v>
      </c>
      <c r="D687" s="262" t="s">
        <v>178</v>
      </c>
      <c r="E687" s="263" t="s">
        <v>677</v>
      </c>
      <c r="F687" s="264" t="s">
        <v>678</v>
      </c>
      <c r="G687" s="264"/>
      <c r="H687" s="264"/>
      <c r="I687" s="264"/>
      <c r="J687" s="265" t="s">
        <v>439</v>
      </c>
      <c r="K687" s="266">
        <v>1</v>
      </c>
      <c r="L687" s="267">
        <v>0</v>
      </c>
      <c r="M687" s="268"/>
      <c r="N687" s="269">
        <f>ROUND(L687*K687,1)</f>
        <v>0</v>
      </c>
      <c r="O687" s="228"/>
      <c r="P687" s="228"/>
      <c r="Q687" s="228"/>
      <c r="R687" s="50"/>
      <c r="T687" s="229" t="s">
        <v>22</v>
      </c>
      <c r="U687" s="58" t="s">
        <v>46</v>
      </c>
      <c r="V687" s="49"/>
      <c r="W687" s="230">
        <f>V687*K687</f>
        <v>0</v>
      </c>
      <c r="X687" s="230">
        <v>0.038899999999999997</v>
      </c>
      <c r="Y687" s="230">
        <f>X687*K687</f>
        <v>0.038899999999999997</v>
      </c>
      <c r="Z687" s="230">
        <v>0</v>
      </c>
      <c r="AA687" s="231">
        <f>Z687*K687</f>
        <v>0</v>
      </c>
      <c r="AR687" s="24" t="s">
        <v>420</v>
      </c>
      <c r="AT687" s="24" t="s">
        <v>178</v>
      </c>
      <c r="AU687" s="24" t="s">
        <v>107</v>
      </c>
      <c r="AY687" s="24" t="s">
        <v>156</v>
      </c>
      <c r="BE687" s="144">
        <f>IF(U687="základní",N687,0)</f>
        <v>0</v>
      </c>
      <c r="BF687" s="144">
        <f>IF(U687="snížená",N687,0)</f>
        <v>0</v>
      </c>
      <c r="BG687" s="144">
        <f>IF(U687="zákl. přenesená",N687,0)</f>
        <v>0</v>
      </c>
      <c r="BH687" s="144">
        <f>IF(U687="sníž. přenesená",N687,0)</f>
        <v>0</v>
      </c>
      <c r="BI687" s="144">
        <f>IF(U687="nulová",N687,0)</f>
        <v>0</v>
      </c>
      <c r="BJ687" s="24" t="s">
        <v>39</v>
      </c>
      <c r="BK687" s="144">
        <f>ROUND(L687*K687,1)</f>
        <v>0</v>
      </c>
      <c r="BL687" s="24" t="s">
        <v>337</v>
      </c>
      <c r="BM687" s="24" t="s">
        <v>679</v>
      </c>
    </row>
    <row r="688" s="1" customFormat="1" ht="25.5" customHeight="1">
      <c r="B688" s="48"/>
      <c r="C688" s="262" t="s">
        <v>680</v>
      </c>
      <c r="D688" s="262" t="s">
        <v>178</v>
      </c>
      <c r="E688" s="263" t="s">
        <v>681</v>
      </c>
      <c r="F688" s="264" t="s">
        <v>682</v>
      </c>
      <c r="G688" s="264"/>
      <c r="H688" s="264"/>
      <c r="I688" s="264"/>
      <c r="J688" s="265" t="s">
        <v>439</v>
      </c>
      <c r="K688" s="266">
        <v>1</v>
      </c>
      <c r="L688" s="267">
        <v>0</v>
      </c>
      <c r="M688" s="268"/>
      <c r="N688" s="269">
        <f>ROUND(L688*K688,1)</f>
        <v>0</v>
      </c>
      <c r="O688" s="228"/>
      <c r="P688" s="228"/>
      <c r="Q688" s="228"/>
      <c r="R688" s="50"/>
      <c r="T688" s="229" t="s">
        <v>22</v>
      </c>
      <c r="U688" s="58" t="s">
        <v>46</v>
      </c>
      <c r="V688" s="49"/>
      <c r="W688" s="230">
        <f>V688*K688</f>
        <v>0</v>
      </c>
      <c r="X688" s="230">
        <v>0.072999999999999995</v>
      </c>
      <c r="Y688" s="230">
        <f>X688*K688</f>
        <v>0.072999999999999995</v>
      </c>
      <c r="Z688" s="230">
        <v>0</v>
      </c>
      <c r="AA688" s="231">
        <f>Z688*K688</f>
        <v>0</v>
      </c>
      <c r="AR688" s="24" t="s">
        <v>420</v>
      </c>
      <c r="AT688" s="24" t="s">
        <v>178</v>
      </c>
      <c r="AU688" s="24" t="s">
        <v>107</v>
      </c>
      <c r="AY688" s="24" t="s">
        <v>156</v>
      </c>
      <c r="BE688" s="144">
        <f>IF(U688="základní",N688,0)</f>
        <v>0</v>
      </c>
      <c r="BF688" s="144">
        <f>IF(U688="snížená",N688,0)</f>
        <v>0</v>
      </c>
      <c r="BG688" s="144">
        <f>IF(U688="zákl. přenesená",N688,0)</f>
        <v>0</v>
      </c>
      <c r="BH688" s="144">
        <f>IF(U688="sníž. přenesená",N688,0)</f>
        <v>0</v>
      </c>
      <c r="BI688" s="144">
        <f>IF(U688="nulová",N688,0)</f>
        <v>0</v>
      </c>
      <c r="BJ688" s="24" t="s">
        <v>39</v>
      </c>
      <c r="BK688" s="144">
        <f>ROUND(L688*K688,1)</f>
        <v>0</v>
      </c>
      <c r="BL688" s="24" t="s">
        <v>337</v>
      </c>
      <c r="BM688" s="24" t="s">
        <v>683</v>
      </c>
    </row>
    <row r="689" s="1" customFormat="1" ht="25.5" customHeight="1">
      <c r="B689" s="48"/>
      <c r="C689" s="262" t="s">
        <v>684</v>
      </c>
      <c r="D689" s="262" t="s">
        <v>178</v>
      </c>
      <c r="E689" s="263" t="s">
        <v>685</v>
      </c>
      <c r="F689" s="264" t="s">
        <v>686</v>
      </c>
      <c r="G689" s="264"/>
      <c r="H689" s="264"/>
      <c r="I689" s="264"/>
      <c r="J689" s="265" t="s">
        <v>439</v>
      </c>
      <c r="K689" s="266">
        <v>1</v>
      </c>
      <c r="L689" s="267">
        <v>0</v>
      </c>
      <c r="M689" s="268"/>
      <c r="N689" s="269">
        <f>ROUND(L689*K689,1)</f>
        <v>0</v>
      </c>
      <c r="O689" s="228"/>
      <c r="P689" s="228"/>
      <c r="Q689" s="228"/>
      <c r="R689" s="50"/>
      <c r="T689" s="229" t="s">
        <v>22</v>
      </c>
      <c r="U689" s="58" t="s">
        <v>46</v>
      </c>
      <c r="V689" s="49"/>
      <c r="W689" s="230">
        <f>V689*K689</f>
        <v>0</v>
      </c>
      <c r="X689" s="230">
        <v>0.043999999999999997</v>
      </c>
      <c r="Y689" s="230">
        <f>X689*K689</f>
        <v>0.043999999999999997</v>
      </c>
      <c r="Z689" s="230">
        <v>0</v>
      </c>
      <c r="AA689" s="231">
        <f>Z689*K689</f>
        <v>0</v>
      </c>
      <c r="AR689" s="24" t="s">
        <v>420</v>
      </c>
      <c r="AT689" s="24" t="s">
        <v>178</v>
      </c>
      <c r="AU689" s="24" t="s">
        <v>107</v>
      </c>
      <c r="AY689" s="24" t="s">
        <v>156</v>
      </c>
      <c r="BE689" s="144">
        <f>IF(U689="základní",N689,0)</f>
        <v>0</v>
      </c>
      <c r="BF689" s="144">
        <f>IF(U689="snížená",N689,0)</f>
        <v>0</v>
      </c>
      <c r="BG689" s="144">
        <f>IF(U689="zákl. přenesená",N689,0)</f>
        <v>0</v>
      </c>
      <c r="BH689" s="144">
        <f>IF(U689="sníž. přenesená",N689,0)</f>
        <v>0</v>
      </c>
      <c r="BI689" s="144">
        <f>IF(U689="nulová",N689,0)</f>
        <v>0</v>
      </c>
      <c r="BJ689" s="24" t="s">
        <v>39</v>
      </c>
      <c r="BK689" s="144">
        <f>ROUND(L689*K689,1)</f>
        <v>0</v>
      </c>
      <c r="BL689" s="24" t="s">
        <v>337</v>
      </c>
      <c r="BM689" s="24" t="s">
        <v>687</v>
      </c>
    </row>
    <row r="690" s="1" customFormat="1" ht="25.5" customHeight="1">
      <c r="B690" s="48"/>
      <c r="C690" s="262" t="s">
        <v>688</v>
      </c>
      <c r="D690" s="262" t="s">
        <v>178</v>
      </c>
      <c r="E690" s="263" t="s">
        <v>689</v>
      </c>
      <c r="F690" s="264" t="s">
        <v>690</v>
      </c>
      <c r="G690" s="264"/>
      <c r="H690" s="264"/>
      <c r="I690" s="264"/>
      <c r="J690" s="265" t="s">
        <v>439</v>
      </c>
      <c r="K690" s="266">
        <v>1</v>
      </c>
      <c r="L690" s="267">
        <v>0</v>
      </c>
      <c r="M690" s="268"/>
      <c r="N690" s="269">
        <f>ROUND(L690*K690,1)</f>
        <v>0</v>
      </c>
      <c r="O690" s="228"/>
      <c r="P690" s="228"/>
      <c r="Q690" s="228"/>
      <c r="R690" s="50"/>
      <c r="T690" s="229" t="s">
        <v>22</v>
      </c>
      <c r="U690" s="58" t="s">
        <v>46</v>
      </c>
      <c r="V690" s="49"/>
      <c r="W690" s="230">
        <f>V690*K690</f>
        <v>0</v>
      </c>
      <c r="X690" s="230">
        <v>0.043999999999999997</v>
      </c>
      <c r="Y690" s="230">
        <f>X690*K690</f>
        <v>0.043999999999999997</v>
      </c>
      <c r="Z690" s="230">
        <v>0</v>
      </c>
      <c r="AA690" s="231">
        <f>Z690*K690</f>
        <v>0</v>
      </c>
      <c r="AR690" s="24" t="s">
        <v>420</v>
      </c>
      <c r="AT690" s="24" t="s">
        <v>178</v>
      </c>
      <c r="AU690" s="24" t="s">
        <v>107</v>
      </c>
      <c r="AY690" s="24" t="s">
        <v>156</v>
      </c>
      <c r="BE690" s="144">
        <f>IF(U690="základní",N690,0)</f>
        <v>0</v>
      </c>
      <c r="BF690" s="144">
        <f>IF(U690="snížená",N690,0)</f>
        <v>0</v>
      </c>
      <c r="BG690" s="144">
        <f>IF(U690="zákl. přenesená",N690,0)</f>
        <v>0</v>
      </c>
      <c r="BH690" s="144">
        <f>IF(U690="sníž. přenesená",N690,0)</f>
        <v>0</v>
      </c>
      <c r="BI690" s="144">
        <f>IF(U690="nulová",N690,0)</f>
        <v>0</v>
      </c>
      <c r="BJ690" s="24" t="s">
        <v>39</v>
      </c>
      <c r="BK690" s="144">
        <f>ROUND(L690*K690,1)</f>
        <v>0</v>
      </c>
      <c r="BL690" s="24" t="s">
        <v>337</v>
      </c>
      <c r="BM690" s="24" t="s">
        <v>691</v>
      </c>
    </row>
    <row r="691" s="1" customFormat="1" ht="25.5" customHeight="1">
      <c r="B691" s="48"/>
      <c r="C691" s="262" t="s">
        <v>692</v>
      </c>
      <c r="D691" s="262" t="s">
        <v>178</v>
      </c>
      <c r="E691" s="263" t="s">
        <v>693</v>
      </c>
      <c r="F691" s="264" t="s">
        <v>694</v>
      </c>
      <c r="G691" s="264"/>
      <c r="H691" s="264"/>
      <c r="I691" s="264"/>
      <c r="J691" s="265" t="s">
        <v>439</v>
      </c>
      <c r="K691" s="266">
        <v>1</v>
      </c>
      <c r="L691" s="267">
        <v>0</v>
      </c>
      <c r="M691" s="268"/>
      <c r="N691" s="269">
        <f>ROUND(L691*K691,1)</f>
        <v>0</v>
      </c>
      <c r="O691" s="228"/>
      <c r="P691" s="228"/>
      <c r="Q691" s="228"/>
      <c r="R691" s="50"/>
      <c r="T691" s="229" t="s">
        <v>22</v>
      </c>
      <c r="U691" s="58" t="s">
        <v>46</v>
      </c>
      <c r="V691" s="49"/>
      <c r="W691" s="230">
        <f>V691*K691</f>
        <v>0</v>
      </c>
      <c r="X691" s="230">
        <v>0.043999999999999997</v>
      </c>
      <c r="Y691" s="230">
        <f>X691*K691</f>
        <v>0.043999999999999997</v>
      </c>
      <c r="Z691" s="230">
        <v>0</v>
      </c>
      <c r="AA691" s="231">
        <f>Z691*K691</f>
        <v>0</v>
      </c>
      <c r="AR691" s="24" t="s">
        <v>420</v>
      </c>
      <c r="AT691" s="24" t="s">
        <v>178</v>
      </c>
      <c r="AU691" s="24" t="s">
        <v>107</v>
      </c>
      <c r="AY691" s="24" t="s">
        <v>156</v>
      </c>
      <c r="BE691" s="144">
        <f>IF(U691="základní",N691,0)</f>
        <v>0</v>
      </c>
      <c r="BF691" s="144">
        <f>IF(U691="snížená",N691,0)</f>
        <v>0</v>
      </c>
      <c r="BG691" s="144">
        <f>IF(U691="zákl. přenesená",N691,0)</f>
        <v>0</v>
      </c>
      <c r="BH691" s="144">
        <f>IF(U691="sníž. přenesená",N691,0)</f>
        <v>0</v>
      </c>
      <c r="BI691" s="144">
        <f>IF(U691="nulová",N691,0)</f>
        <v>0</v>
      </c>
      <c r="BJ691" s="24" t="s">
        <v>39</v>
      </c>
      <c r="BK691" s="144">
        <f>ROUND(L691*K691,1)</f>
        <v>0</v>
      </c>
      <c r="BL691" s="24" t="s">
        <v>337</v>
      </c>
      <c r="BM691" s="24" t="s">
        <v>695</v>
      </c>
    </row>
    <row r="692" s="1" customFormat="1" ht="25.5" customHeight="1">
      <c r="B692" s="48"/>
      <c r="C692" s="262" t="s">
        <v>696</v>
      </c>
      <c r="D692" s="262" t="s">
        <v>178</v>
      </c>
      <c r="E692" s="263" t="s">
        <v>697</v>
      </c>
      <c r="F692" s="264" t="s">
        <v>698</v>
      </c>
      <c r="G692" s="264"/>
      <c r="H692" s="264"/>
      <c r="I692" s="264"/>
      <c r="J692" s="265" t="s">
        <v>439</v>
      </c>
      <c r="K692" s="266">
        <v>1</v>
      </c>
      <c r="L692" s="267">
        <v>0</v>
      </c>
      <c r="M692" s="268"/>
      <c r="N692" s="269">
        <f>ROUND(L692*K692,1)</f>
        <v>0</v>
      </c>
      <c r="O692" s="228"/>
      <c r="P692" s="228"/>
      <c r="Q692" s="228"/>
      <c r="R692" s="50"/>
      <c r="T692" s="229" t="s">
        <v>22</v>
      </c>
      <c r="U692" s="58" t="s">
        <v>46</v>
      </c>
      <c r="V692" s="49"/>
      <c r="W692" s="230">
        <f>V692*K692</f>
        <v>0</v>
      </c>
      <c r="X692" s="230">
        <v>0.035000000000000003</v>
      </c>
      <c r="Y692" s="230">
        <f>X692*K692</f>
        <v>0.035000000000000003</v>
      </c>
      <c r="Z692" s="230">
        <v>0</v>
      </c>
      <c r="AA692" s="231">
        <f>Z692*K692</f>
        <v>0</v>
      </c>
      <c r="AR692" s="24" t="s">
        <v>420</v>
      </c>
      <c r="AT692" s="24" t="s">
        <v>178</v>
      </c>
      <c r="AU692" s="24" t="s">
        <v>107</v>
      </c>
      <c r="AY692" s="24" t="s">
        <v>156</v>
      </c>
      <c r="BE692" s="144">
        <f>IF(U692="základní",N692,0)</f>
        <v>0</v>
      </c>
      <c r="BF692" s="144">
        <f>IF(U692="snížená",N692,0)</f>
        <v>0</v>
      </c>
      <c r="BG692" s="144">
        <f>IF(U692="zákl. přenesená",N692,0)</f>
        <v>0</v>
      </c>
      <c r="BH692" s="144">
        <f>IF(U692="sníž. přenesená",N692,0)</f>
        <v>0</v>
      </c>
      <c r="BI692" s="144">
        <f>IF(U692="nulová",N692,0)</f>
        <v>0</v>
      </c>
      <c r="BJ692" s="24" t="s">
        <v>39</v>
      </c>
      <c r="BK692" s="144">
        <f>ROUND(L692*K692,1)</f>
        <v>0</v>
      </c>
      <c r="BL692" s="24" t="s">
        <v>337</v>
      </c>
      <c r="BM692" s="24" t="s">
        <v>699</v>
      </c>
    </row>
    <row r="693" s="1" customFormat="1" ht="25.5" customHeight="1">
      <c r="B693" s="48"/>
      <c r="C693" s="262" t="s">
        <v>700</v>
      </c>
      <c r="D693" s="262" t="s">
        <v>178</v>
      </c>
      <c r="E693" s="263" t="s">
        <v>701</v>
      </c>
      <c r="F693" s="264" t="s">
        <v>702</v>
      </c>
      <c r="G693" s="264"/>
      <c r="H693" s="264"/>
      <c r="I693" s="264"/>
      <c r="J693" s="265" t="s">
        <v>439</v>
      </c>
      <c r="K693" s="266">
        <v>1</v>
      </c>
      <c r="L693" s="267">
        <v>0</v>
      </c>
      <c r="M693" s="268"/>
      <c r="N693" s="269">
        <f>ROUND(L693*K693,1)</f>
        <v>0</v>
      </c>
      <c r="O693" s="228"/>
      <c r="P693" s="228"/>
      <c r="Q693" s="228"/>
      <c r="R693" s="50"/>
      <c r="T693" s="229" t="s">
        <v>22</v>
      </c>
      <c r="U693" s="58" t="s">
        <v>46</v>
      </c>
      <c r="V693" s="49"/>
      <c r="W693" s="230">
        <f>V693*K693</f>
        <v>0</v>
      </c>
      <c r="X693" s="230">
        <v>0.035000000000000003</v>
      </c>
      <c r="Y693" s="230">
        <f>X693*K693</f>
        <v>0.035000000000000003</v>
      </c>
      <c r="Z693" s="230">
        <v>0</v>
      </c>
      <c r="AA693" s="231">
        <f>Z693*K693</f>
        <v>0</v>
      </c>
      <c r="AR693" s="24" t="s">
        <v>420</v>
      </c>
      <c r="AT693" s="24" t="s">
        <v>178</v>
      </c>
      <c r="AU693" s="24" t="s">
        <v>107</v>
      </c>
      <c r="AY693" s="24" t="s">
        <v>156</v>
      </c>
      <c r="BE693" s="144">
        <f>IF(U693="základní",N693,0)</f>
        <v>0</v>
      </c>
      <c r="BF693" s="144">
        <f>IF(U693="snížená",N693,0)</f>
        <v>0</v>
      </c>
      <c r="BG693" s="144">
        <f>IF(U693="zákl. přenesená",N693,0)</f>
        <v>0</v>
      </c>
      <c r="BH693" s="144">
        <f>IF(U693="sníž. přenesená",N693,0)</f>
        <v>0</v>
      </c>
      <c r="BI693" s="144">
        <f>IF(U693="nulová",N693,0)</f>
        <v>0</v>
      </c>
      <c r="BJ693" s="24" t="s">
        <v>39</v>
      </c>
      <c r="BK693" s="144">
        <f>ROUND(L693*K693,1)</f>
        <v>0</v>
      </c>
      <c r="BL693" s="24" t="s">
        <v>337</v>
      </c>
      <c r="BM693" s="24" t="s">
        <v>703</v>
      </c>
    </row>
    <row r="694" s="1" customFormat="1" ht="25.5" customHeight="1">
      <c r="B694" s="48"/>
      <c r="C694" s="262" t="s">
        <v>704</v>
      </c>
      <c r="D694" s="262" t="s">
        <v>178</v>
      </c>
      <c r="E694" s="263" t="s">
        <v>705</v>
      </c>
      <c r="F694" s="264" t="s">
        <v>706</v>
      </c>
      <c r="G694" s="264"/>
      <c r="H694" s="264"/>
      <c r="I694" s="264"/>
      <c r="J694" s="265" t="s">
        <v>439</v>
      </c>
      <c r="K694" s="266">
        <v>1</v>
      </c>
      <c r="L694" s="267">
        <v>0</v>
      </c>
      <c r="M694" s="268"/>
      <c r="N694" s="269">
        <f>ROUND(L694*K694,1)</f>
        <v>0</v>
      </c>
      <c r="O694" s="228"/>
      <c r="P694" s="228"/>
      <c r="Q694" s="228"/>
      <c r="R694" s="50"/>
      <c r="T694" s="229" t="s">
        <v>22</v>
      </c>
      <c r="U694" s="58" t="s">
        <v>46</v>
      </c>
      <c r="V694" s="49"/>
      <c r="W694" s="230">
        <f>V694*K694</f>
        <v>0</v>
      </c>
      <c r="X694" s="230">
        <v>0.035999999999999997</v>
      </c>
      <c r="Y694" s="230">
        <f>X694*K694</f>
        <v>0.035999999999999997</v>
      </c>
      <c r="Z694" s="230">
        <v>0</v>
      </c>
      <c r="AA694" s="231">
        <f>Z694*K694</f>
        <v>0</v>
      </c>
      <c r="AR694" s="24" t="s">
        <v>420</v>
      </c>
      <c r="AT694" s="24" t="s">
        <v>178</v>
      </c>
      <c r="AU694" s="24" t="s">
        <v>107</v>
      </c>
      <c r="AY694" s="24" t="s">
        <v>156</v>
      </c>
      <c r="BE694" s="144">
        <f>IF(U694="základní",N694,0)</f>
        <v>0</v>
      </c>
      <c r="BF694" s="144">
        <f>IF(U694="snížená",N694,0)</f>
        <v>0</v>
      </c>
      <c r="BG694" s="144">
        <f>IF(U694="zákl. přenesená",N694,0)</f>
        <v>0</v>
      </c>
      <c r="BH694" s="144">
        <f>IF(U694="sníž. přenesená",N694,0)</f>
        <v>0</v>
      </c>
      <c r="BI694" s="144">
        <f>IF(U694="nulová",N694,0)</f>
        <v>0</v>
      </c>
      <c r="BJ694" s="24" t="s">
        <v>39</v>
      </c>
      <c r="BK694" s="144">
        <f>ROUND(L694*K694,1)</f>
        <v>0</v>
      </c>
      <c r="BL694" s="24" t="s">
        <v>337</v>
      </c>
      <c r="BM694" s="24" t="s">
        <v>707</v>
      </c>
    </row>
    <row r="695" s="1" customFormat="1" ht="38.25" customHeight="1">
      <c r="B695" s="48"/>
      <c r="C695" s="221" t="s">
        <v>708</v>
      </c>
      <c r="D695" s="221" t="s">
        <v>157</v>
      </c>
      <c r="E695" s="222" t="s">
        <v>709</v>
      </c>
      <c r="F695" s="223" t="s">
        <v>710</v>
      </c>
      <c r="G695" s="223"/>
      <c r="H695" s="223"/>
      <c r="I695" s="223"/>
      <c r="J695" s="224" t="s">
        <v>160</v>
      </c>
      <c r="K695" s="225">
        <v>15.73</v>
      </c>
      <c r="L695" s="226">
        <v>0</v>
      </c>
      <c r="M695" s="227"/>
      <c r="N695" s="228">
        <f>ROUND(L695*K695,1)</f>
        <v>0</v>
      </c>
      <c r="O695" s="228"/>
      <c r="P695" s="228"/>
      <c r="Q695" s="228"/>
      <c r="R695" s="50"/>
      <c r="T695" s="229" t="s">
        <v>22</v>
      </c>
      <c r="U695" s="58" t="s">
        <v>46</v>
      </c>
      <c r="V695" s="49"/>
      <c r="W695" s="230">
        <f>V695*K695</f>
        <v>0</v>
      </c>
      <c r="X695" s="230">
        <v>0.00027</v>
      </c>
      <c r="Y695" s="230">
        <f>X695*K695</f>
        <v>0.0042471000000000002</v>
      </c>
      <c r="Z695" s="230">
        <v>0</v>
      </c>
      <c r="AA695" s="231">
        <f>Z695*K695</f>
        <v>0</v>
      </c>
      <c r="AR695" s="24" t="s">
        <v>337</v>
      </c>
      <c r="AT695" s="24" t="s">
        <v>157</v>
      </c>
      <c r="AU695" s="24" t="s">
        <v>107</v>
      </c>
      <c r="AY695" s="24" t="s">
        <v>156</v>
      </c>
      <c r="BE695" s="144">
        <f>IF(U695="základní",N695,0)</f>
        <v>0</v>
      </c>
      <c r="BF695" s="144">
        <f>IF(U695="snížená",N695,0)</f>
        <v>0</v>
      </c>
      <c r="BG695" s="144">
        <f>IF(U695="zákl. přenesená",N695,0)</f>
        <v>0</v>
      </c>
      <c r="BH695" s="144">
        <f>IF(U695="sníž. přenesená",N695,0)</f>
        <v>0</v>
      </c>
      <c r="BI695" s="144">
        <f>IF(U695="nulová",N695,0)</f>
        <v>0</v>
      </c>
      <c r="BJ695" s="24" t="s">
        <v>39</v>
      </c>
      <c r="BK695" s="144">
        <f>ROUND(L695*K695,1)</f>
        <v>0</v>
      </c>
      <c r="BL695" s="24" t="s">
        <v>337</v>
      </c>
      <c r="BM695" s="24" t="s">
        <v>711</v>
      </c>
    </row>
    <row r="696" s="11" customFormat="1" ht="16.5" customHeight="1">
      <c r="B696" s="242"/>
      <c r="C696" s="243"/>
      <c r="D696" s="243"/>
      <c r="E696" s="244" t="s">
        <v>22</v>
      </c>
      <c r="F696" s="245" t="s">
        <v>712</v>
      </c>
      <c r="G696" s="246"/>
      <c r="H696" s="246"/>
      <c r="I696" s="246"/>
      <c r="J696" s="243"/>
      <c r="K696" s="244" t="s">
        <v>22</v>
      </c>
      <c r="L696" s="243"/>
      <c r="M696" s="243"/>
      <c r="N696" s="243"/>
      <c r="O696" s="243"/>
      <c r="P696" s="243"/>
      <c r="Q696" s="243"/>
      <c r="R696" s="247"/>
      <c r="T696" s="248"/>
      <c r="U696" s="243"/>
      <c r="V696" s="243"/>
      <c r="W696" s="243"/>
      <c r="X696" s="243"/>
      <c r="Y696" s="243"/>
      <c r="Z696" s="243"/>
      <c r="AA696" s="249"/>
      <c r="AT696" s="250" t="s">
        <v>164</v>
      </c>
      <c r="AU696" s="250" t="s">
        <v>107</v>
      </c>
      <c r="AV696" s="11" t="s">
        <v>39</v>
      </c>
      <c r="AW696" s="11" t="s">
        <v>38</v>
      </c>
      <c r="AX696" s="11" t="s">
        <v>81</v>
      </c>
      <c r="AY696" s="250" t="s">
        <v>156</v>
      </c>
    </row>
    <row r="697" s="10" customFormat="1" ht="16.5" customHeight="1">
      <c r="B697" s="232"/>
      <c r="C697" s="233"/>
      <c r="D697" s="233"/>
      <c r="E697" s="234" t="s">
        <v>22</v>
      </c>
      <c r="F697" s="252" t="s">
        <v>713</v>
      </c>
      <c r="G697" s="233"/>
      <c r="H697" s="233"/>
      <c r="I697" s="233"/>
      <c r="J697" s="233"/>
      <c r="K697" s="237">
        <v>10.08</v>
      </c>
      <c r="L697" s="233"/>
      <c r="M697" s="233"/>
      <c r="N697" s="233"/>
      <c r="O697" s="233"/>
      <c r="P697" s="233"/>
      <c r="Q697" s="233"/>
      <c r="R697" s="238"/>
      <c r="T697" s="239"/>
      <c r="U697" s="233"/>
      <c r="V697" s="233"/>
      <c r="W697" s="233"/>
      <c r="X697" s="233"/>
      <c r="Y697" s="233"/>
      <c r="Z697" s="233"/>
      <c r="AA697" s="240"/>
      <c r="AT697" s="241" t="s">
        <v>164</v>
      </c>
      <c r="AU697" s="241" t="s">
        <v>107</v>
      </c>
      <c r="AV697" s="10" t="s">
        <v>107</v>
      </c>
      <c r="AW697" s="10" t="s">
        <v>38</v>
      </c>
      <c r="AX697" s="10" t="s">
        <v>81</v>
      </c>
      <c r="AY697" s="241" t="s">
        <v>156</v>
      </c>
    </row>
    <row r="698" s="11" customFormat="1" ht="16.5" customHeight="1">
      <c r="B698" s="242"/>
      <c r="C698" s="243"/>
      <c r="D698" s="243"/>
      <c r="E698" s="244" t="s">
        <v>22</v>
      </c>
      <c r="F698" s="251" t="s">
        <v>714</v>
      </c>
      <c r="G698" s="243"/>
      <c r="H698" s="243"/>
      <c r="I698" s="243"/>
      <c r="J698" s="243"/>
      <c r="K698" s="244" t="s">
        <v>22</v>
      </c>
      <c r="L698" s="243"/>
      <c r="M698" s="243"/>
      <c r="N698" s="243"/>
      <c r="O698" s="243"/>
      <c r="P698" s="243"/>
      <c r="Q698" s="243"/>
      <c r="R698" s="247"/>
      <c r="T698" s="248"/>
      <c r="U698" s="243"/>
      <c r="V698" s="243"/>
      <c r="W698" s="243"/>
      <c r="X698" s="243"/>
      <c r="Y698" s="243"/>
      <c r="Z698" s="243"/>
      <c r="AA698" s="249"/>
      <c r="AT698" s="250" t="s">
        <v>164</v>
      </c>
      <c r="AU698" s="250" t="s">
        <v>107</v>
      </c>
      <c r="AV698" s="11" t="s">
        <v>39</v>
      </c>
      <c r="AW698" s="11" t="s">
        <v>38</v>
      </c>
      <c r="AX698" s="11" t="s">
        <v>81</v>
      </c>
      <c r="AY698" s="250" t="s">
        <v>156</v>
      </c>
    </row>
    <row r="699" s="10" customFormat="1" ht="16.5" customHeight="1">
      <c r="B699" s="232"/>
      <c r="C699" s="233"/>
      <c r="D699" s="233"/>
      <c r="E699" s="234" t="s">
        <v>22</v>
      </c>
      <c r="F699" s="252" t="s">
        <v>715</v>
      </c>
      <c r="G699" s="233"/>
      <c r="H699" s="233"/>
      <c r="I699" s="233"/>
      <c r="J699" s="233"/>
      <c r="K699" s="237">
        <v>5.6500000000000004</v>
      </c>
      <c r="L699" s="233"/>
      <c r="M699" s="233"/>
      <c r="N699" s="233"/>
      <c r="O699" s="233"/>
      <c r="P699" s="233"/>
      <c r="Q699" s="233"/>
      <c r="R699" s="238"/>
      <c r="T699" s="239"/>
      <c r="U699" s="233"/>
      <c r="V699" s="233"/>
      <c r="W699" s="233"/>
      <c r="X699" s="233"/>
      <c r="Y699" s="233"/>
      <c r="Z699" s="233"/>
      <c r="AA699" s="240"/>
      <c r="AT699" s="241" t="s">
        <v>164</v>
      </c>
      <c r="AU699" s="241" t="s">
        <v>107</v>
      </c>
      <c r="AV699" s="10" t="s">
        <v>107</v>
      </c>
      <c r="AW699" s="10" t="s">
        <v>38</v>
      </c>
      <c r="AX699" s="10" t="s">
        <v>81</v>
      </c>
      <c r="AY699" s="241" t="s">
        <v>156</v>
      </c>
    </row>
    <row r="700" s="12" customFormat="1" ht="16.5" customHeight="1">
      <c r="B700" s="253"/>
      <c r="C700" s="254"/>
      <c r="D700" s="254"/>
      <c r="E700" s="255" t="s">
        <v>22</v>
      </c>
      <c r="F700" s="256" t="s">
        <v>176</v>
      </c>
      <c r="G700" s="254"/>
      <c r="H700" s="254"/>
      <c r="I700" s="254"/>
      <c r="J700" s="254"/>
      <c r="K700" s="257">
        <v>15.73</v>
      </c>
      <c r="L700" s="254"/>
      <c r="M700" s="254"/>
      <c r="N700" s="254"/>
      <c r="O700" s="254"/>
      <c r="P700" s="254"/>
      <c r="Q700" s="254"/>
      <c r="R700" s="258"/>
      <c r="T700" s="259"/>
      <c r="U700" s="254"/>
      <c r="V700" s="254"/>
      <c r="W700" s="254"/>
      <c r="X700" s="254"/>
      <c r="Y700" s="254"/>
      <c r="Z700" s="254"/>
      <c r="AA700" s="260"/>
      <c r="AT700" s="261" t="s">
        <v>164</v>
      </c>
      <c r="AU700" s="261" t="s">
        <v>107</v>
      </c>
      <c r="AV700" s="12" t="s">
        <v>161</v>
      </c>
      <c r="AW700" s="12" t="s">
        <v>38</v>
      </c>
      <c r="AX700" s="12" t="s">
        <v>39</v>
      </c>
      <c r="AY700" s="261" t="s">
        <v>156</v>
      </c>
    </row>
    <row r="701" s="1" customFormat="1" ht="25.5" customHeight="1">
      <c r="B701" s="48"/>
      <c r="C701" s="262" t="s">
        <v>716</v>
      </c>
      <c r="D701" s="262" t="s">
        <v>178</v>
      </c>
      <c r="E701" s="263" t="s">
        <v>717</v>
      </c>
      <c r="F701" s="264" t="s">
        <v>718</v>
      </c>
      <c r="G701" s="264"/>
      <c r="H701" s="264"/>
      <c r="I701" s="264"/>
      <c r="J701" s="265" t="s">
        <v>439</v>
      </c>
      <c r="K701" s="266">
        <v>1</v>
      </c>
      <c r="L701" s="267">
        <v>0</v>
      </c>
      <c r="M701" s="268"/>
      <c r="N701" s="269">
        <f>ROUND(L701*K701,1)</f>
        <v>0</v>
      </c>
      <c r="O701" s="228"/>
      <c r="P701" s="228"/>
      <c r="Q701" s="228"/>
      <c r="R701" s="50"/>
      <c r="T701" s="229" t="s">
        <v>22</v>
      </c>
      <c r="U701" s="58" t="s">
        <v>46</v>
      </c>
      <c r="V701" s="49"/>
      <c r="W701" s="230">
        <f>V701*K701</f>
        <v>0</v>
      </c>
      <c r="X701" s="230">
        <v>0.071999999999999995</v>
      </c>
      <c r="Y701" s="230">
        <f>X701*K701</f>
        <v>0.071999999999999995</v>
      </c>
      <c r="Z701" s="230">
        <v>0</v>
      </c>
      <c r="AA701" s="231">
        <f>Z701*K701</f>
        <v>0</v>
      </c>
      <c r="AR701" s="24" t="s">
        <v>420</v>
      </c>
      <c r="AT701" s="24" t="s">
        <v>178</v>
      </c>
      <c r="AU701" s="24" t="s">
        <v>107</v>
      </c>
      <c r="AY701" s="24" t="s">
        <v>156</v>
      </c>
      <c r="BE701" s="144">
        <f>IF(U701="základní",N701,0)</f>
        <v>0</v>
      </c>
      <c r="BF701" s="144">
        <f>IF(U701="snížená",N701,0)</f>
        <v>0</v>
      </c>
      <c r="BG701" s="144">
        <f>IF(U701="zákl. přenesená",N701,0)</f>
        <v>0</v>
      </c>
      <c r="BH701" s="144">
        <f>IF(U701="sníž. přenesená",N701,0)</f>
        <v>0</v>
      </c>
      <c r="BI701" s="144">
        <f>IF(U701="nulová",N701,0)</f>
        <v>0</v>
      </c>
      <c r="BJ701" s="24" t="s">
        <v>39</v>
      </c>
      <c r="BK701" s="144">
        <f>ROUND(L701*K701,1)</f>
        <v>0</v>
      </c>
      <c r="BL701" s="24" t="s">
        <v>337</v>
      </c>
      <c r="BM701" s="24" t="s">
        <v>719</v>
      </c>
    </row>
    <row r="702" s="1" customFormat="1" ht="25.5" customHeight="1">
      <c r="B702" s="48"/>
      <c r="C702" s="221" t="s">
        <v>720</v>
      </c>
      <c r="D702" s="221" t="s">
        <v>157</v>
      </c>
      <c r="E702" s="222" t="s">
        <v>721</v>
      </c>
      <c r="F702" s="223" t="s">
        <v>722</v>
      </c>
      <c r="G702" s="223"/>
      <c r="H702" s="223"/>
      <c r="I702" s="223"/>
      <c r="J702" s="224" t="s">
        <v>439</v>
      </c>
      <c r="K702" s="225">
        <v>1</v>
      </c>
      <c r="L702" s="226">
        <v>0</v>
      </c>
      <c r="M702" s="227"/>
      <c r="N702" s="228">
        <f>ROUND(L702*K702,1)</f>
        <v>0</v>
      </c>
      <c r="O702" s="228"/>
      <c r="P702" s="228"/>
      <c r="Q702" s="228"/>
      <c r="R702" s="50"/>
      <c r="T702" s="229" t="s">
        <v>22</v>
      </c>
      <c r="U702" s="58" t="s">
        <v>46</v>
      </c>
      <c r="V702" s="49"/>
      <c r="W702" s="230">
        <f>V702*K702</f>
        <v>0</v>
      </c>
      <c r="X702" s="230">
        <v>0.00025999999999999998</v>
      </c>
      <c r="Y702" s="230">
        <f>X702*K702</f>
        <v>0.00025999999999999998</v>
      </c>
      <c r="Z702" s="230">
        <v>0</v>
      </c>
      <c r="AA702" s="231">
        <f>Z702*K702</f>
        <v>0</v>
      </c>
      <c r="AR702" s="24" t="s">
        <v>337</v>
      </c>
      <c r="AT702" s="24" t="s">
        <v>157</v>
      </c>
      <c r="AU702" s="24" t="s">
        <v>107</v>
      </c>
      <c r="AY702" s="24" t="s">
        <v>156</v>
      </c>
      <c r="BE702" s="144">
        <f>IF(U702="základní",N702,0)</f>
        <v>0</v>
      </c>
      <c r="BF702" s="144">
        <f>IF(U702="snížená",N702,0)</f>
        <v>0</v>
      </c>
      <c r="BG702" s="144">
        <f>IF(U702="zákl. přenesená",N702,0)</f>
        <v>0</v>
      </c>
      <c r="BH702" s="144">
        <f>IF(U702="sníž. přenesená",N702,0)</f>
        <v>0</v>
      </c>
      <c r="BI702" s="144">
        <f>IF(U702="nulová",N702,0)</f>
        <v>0</v>
      </c>
      <c r="BJ702" s="24" t="s">
        <v>39</v>
      </c>
      <c r="BK702" s="144">
        <f>ROUND(L702*K702,1)</f>
        <v>0</v>
      </c>
      <c r="BL702" s="24" t="s">
        <v>337</v>
      </c>
      <c r="BM702" s="24" t="s">
        <v>723</v>
      </c>
    </row>
    <row r="703" s="11" customFormat="1" ht="16.5" customHeight="1">
      <c r="B703" s="242"/>
      <c r="C703" s="243"/>
      <c r="D703" s="243"/>
      <c r="E703" s="244" t="s">
        <v>22</v>
      </c>
      <c r="F703" s="245" t="s">
        <v>724</v>
      </c>
      <c r="G703" s="246"/>
      <c r="H703" s="246"/>
      <c r="I703" s="246"/>
      <c r="J703" s="243"/>
      <c r="K703" s="244" t="s">
        <v>22</v>
      </c>
      <c r="L703" s="243"/>
      <c r="M703" s="243"/>
      <c r="N703" s="243"/>
      <c r="O703" s="243"/>
      <c r="P703" s="243"/>
      <c r="Q703" s="243"/>
      <c r="R703" s="247"/>
      <c r="T703" s="248"/>
      <c r="U703" s="243"/>
      <c r="V703" s="243"/>
      <c r="W703" s="243"/>
      <c r="X703" s="243"/>
      <c r="Y703" s="243"/>
      <c r="Z703" s="243"/>
      <c r="AA703" s="249"/>
      <c r="AT703" s="250" t="s">
        <v>164</v>
      </c>
      <c r="AU703" s="250" t="s">
        <v>107</v>
      </c>
      <c r="AV703" s="11" t="s">
        <v>39</v>
      </c>
      <c r="AW703" s="11" t="s">
        <v>38</v>
      </c>
      <c r="AX703" s="11" t="s">
        <v>81</v>
      </c>
      <c r="AY703" s="250" t="s">
        <v>156</v>
      </c>
    </row>
    <row r="704" s="10" customFormat="1" ht="16.5" customHeight="1">
      <c r="B704" s="232"/>
      <c r="C704" s="233"/>
      <c r="D704" s="233"/>
      <c r="E704" s="234" t="s">
        <v>22</v>
      </c>
      <c r="F704" s="252" t="s">
        <v>39</v>
      </c>
      <c r="G704" s="233"/>
      <c r="H704" s="233"/>
      <c r="I704" s="233"/>
      <c r="J704" s="233"/>
      <c r="K704" s="237">
        <v>1</v>
      </c>
      <c r="L704" s="233"/>
      <c r="M704" s="233"/>
      <c r="N704" s="233"/>
      <c r="O704" s="233"/>
      <c r="P704" s="233"/>
      <c r="Q704" s="233"/>
      <c r="R704" s="238"/>
      <c r="T704" s="239"/>
      <c r="U704" s="233"/>
      <c r="V704" s="233"/>
      <c r="W704" s="233"/>
      <c r="X704" s="233"/>
      <c r="Y704" s="233"/>
      <c r="Z704" s="233"/>
      <c r="AA704" s="240"/>
      <c r="AT704" s="241" t="s">
        <v>164</v>
      </c>
      <c r="AU704" s="241" t="s">
        <v>107</v>
      </c>
      <c r="AV704" s="10" t="s">
        <v>107</v>
      </c>
      <c r="AW704" s="10" t="s">
        <v>38</v>
      </c>
      <c r="AX704" s="10" t="s">
        <v>39</v>
      </c>
      <c r="AY704" s="241" t="s">
        <v>156</v>
      </c>
    </row>
    <row r="705" s="1" customFormat="1" ht="25.5" customHeight="1">
      <c r="B705" s="48"/>
      <c r="C705" s="262" t="s">
        <v>725</v>
      </c>
      <c r="D705" s="262" t="s">
        <v>178</v>
      </c>
      <c r="E705" s="263" t="s">
        <v>726</v>
      </c>
      <c r="F705" s="264" t="s">
        <v>727</v>
      </c>
      <c r="G705" s="264"/>
      <c r="H705" s="264"/>
      <c r="I705" s="264"/>
      <c r="J705" s="265" t="s">
        <v>439</v>
      </c>
      <c r="K705" s="266">
        <v>1</v>
      </c>
      <c r="L705" s="267">
        <v>0</v>
      </c>
      <c r="M705" s="268"/>
      <c r="N705" s="269">
        <f>ROUND(L705*K705,1)</f>
        <v>0</v>
      </c>
      <c r="O705" s="228"/>
      <c r="P705" s="228"/>
      <c r="Q705" s="228"/>
      <c r="R705" s="50"/>
      <c r="T705" s="229" t="s">
        <v>22</v>
      </c>
      <c r="U705" s="58" t="s">
        <v>46</v>
      </c>
      <c r="V705" s="49"/>
      <c r="W705" s="230">
        <f>V705*K705</f>
        <v>0</v>
      </c>
      <c r="X705" s="230">
        <v>0.0080000000000000002</v>
      </c>
      <c r="Y705" s="230">
        <f>X705*K705</f>
        <v>0.0080000000000000002</v>
      </c>
      <c r="Z705" s="230">
        <v>0</v>
      </c>
      <c r="AA705" s="231">
        <f>Z705*K705</f>
        <v>0</v>
      </c>
      <c r="AR705" s="24" t="s">
        <v>420</v>
      </c>
      <c r="AT705" s="24" t="s">
        <v>178</v>
      </c>
      <c r="AU705" s="24" t="s">
        <v>107</v>
      </c>
      <c r="AY705" s="24" t="s">
        <v>156</v>
      </c>
      <c r="BE705" s="144">
        <f>IF(U705="základní",N705,0)</f>
        <v>0</v>
      </c>
      <c r="BF705" s="144">
        <f>IF(U705="snížená",N705,0)</f>
        <v>0</v>
      </c>
      <c r="BG705" s="144">
        <f>IF(U705="zákl. přenesená",N705,0)</f>
        <v>0</v>
      </c>
      <c r="BH705" s="144">
        <f>IF(U705="sníž. přenesená",N705,0)</f>
        <v>0</v>
      </c>
      <c r="BI705" s="144">
        <f>IF(U705="nulová",N705,0)</f>
        <v>0</v>
      </c>
      <c r="BJ705" s="24" t="s">
        <v>39</v>
      </c>
      <c r="BK705" s="144">
        <f>ROUND(L705*K705,1)</f>
        <v>0</v>
      </c>
      <c r="BL705" s="24" t="s">
        <v>337</v>
      </c>
      <c r="BM705" s="24" t="s">
        <v>728</v>
      </c>
    </row>
    <row r="706" s="1" customFormat="1" ht="25.5" customHeight="1">
      <c r="B706" s="48"/>
      <c r="C706" s="221" t="s">
        <v>729</v>
      </c>
      <c r="D706" s="221" t="s">
        <v>157</v>
      </c>
      <c r="E706" s="222" t="s">
        <v>730</v>
      </c>
      <c r="F706" s="223" t="s">
        <v>731</v>
      </c>
      <c r="G706" s="223"/>
      <c r="H706" s="223"/>
      <c r="I706" s="223"/>
      <c r="J706" s="224" t="s">
        <v>439</v>
      </c>
      <c r="K706" s="225">
        <v>18</v>
      </c>
      <c r="L706" s="226">
        <v>0</v>
      </c>
      <c r="M706" s="227"/>
      <c r="N706" s="228">
        <f>ROUND(L706*K706,1)</f>
        <v>0</v>
      </c>
      <c r="O706" s="228"/>
      <c r="P706" s="228"/>
      <c r="Q706" s="228"/>
      <c r="R706" s="50"/>
      <c r="T706" s="229" t="s">
        <v>22</v>
      </c>
      <c r="U706" s="58" t="s">
        <v>46</v>
      </c>
      <c r="V706" s="49"/>
      <c r="W706" s="230">
        <f>V706*K706</f>
        <v>0</v>
      </c>
      <c r="X706" s="230">
        <v>0.00027</v>
      </c>
      <c r="Y706" s="230">
        <f>X706*K706</f>
        <v>0.0048599999999999997</v>
      </c>
      <c r="Z706" s="230">
        <v>0</v>
      </c>
      <c r="AA706" s="231">
        <f>Z706*K706</f>
        <v>0</v>
      </c>
      <c r="AR706" s="24" t="s">
        <v>337</v>
      </c>
      <c r="AT706" s="24" t="s">
        <v>157</v>
      </c>
      <c r="AU706" s="24" t="s">
        <v>107</v>
      </c>
      <c r="AY706" s="24" t="s">
        <v>156</v>
      </c>
      <c r="BE706" s="144">
        <f>IF(U706="základní",N706,0)</f>
        <v>0</v>
      </c>
      <c r="BF706" s="144">
        <f>IF(U706="snížená",N706,0)</f>
        <v>0</v>
      </c>
      <c r="BG706" s="144">
        <f>IF(U706="zákl. přenesená",N706,0)</f>
        <v>0</v>
      </c>
      <c r="BH706" s="144">
        <f>IF(U706="sníž. přenesená",N706,0)</f>
        <v>0</v>
      </c>
      <c r="BI706" s="144">
        <f>IF(U706="nulová",N706,0)</f>
        <v>0</v>
      </c>
      <c r="BJ706" s="24" t="s">
        <v>39</v>
      </c>
      <c r="BK706" s="144">
        <f>ROUND(L706*K706,1)</f>
        <v>0</v>
      </c>
      <c r="BL706" s="24" t="s">
        <v>337</v>
      </c>
      <c r="BM706" s="24" t="s">
        <v>732</v>
      </c>
    </row>
    <row r="707" s="11" customFormat="1" ht="16.5" customHeight="1">
      <c r="B707" s="242"/>
      <c r="C707" s="243"/>
      <c r="D707" s="243"/>
      <c r="E707" s="244" t="s">
        <v>22</v>
      </c>
      <c r="F707" s="245" t="s">
        <v>733</v>
      </c>
      <c r="G707" s="246"/>
      <c r="H707" s="246"/>
      <c r="I707" s="246"/>
      <c r="J707" s="243"/>
      <c r="K707" s="244" t="s">
        <v>22</v>
      </c>
      <c r="L707" s="243"/>
      <c r="M707" s="243"/>
      <c r="N707" s="243"/>
      <c r="O707" s="243"/>
      <c r="P707" s="243"/>
      <c r="Q707" s="243"/>
      <c r="R707" s="247"/>
      <c r="T707" s="248"/>
      <c r="U707" s="243"/>
      <c r="V707" s="243"/>
      <c r="W707" s="243"/>
      <c r="X707" s="243"/>
      <c r="Y707" s="243"/>
      <c r="Z707" s="243"/>
      <c r="AA707" s="249"/>
      <c r="AT707" s="250" t="s">
        <v>164</v>
      </c>
      <c r="AU707" s="250" t="s">
        <v>107</v>
      </c>
      <c r="AV707" s="11" t="s">
        <v>39</v>
      </c>
      <c r="AW707" s="11" t="s">
        <v>38</v>
      </c>
      <c r="AX707" s="11" t="s">
        <v>81</v>
      </c>
      <c r="AY707" s="250" t="s">
        <v>156</v>
      </c>
    </row>
    <row r="708" s="10" customFormat="1" ht="16.5" customHeight="1">
      <c r="B708" s="232"/>
      <c r="C708" s="233"/>
      <c r="D708" s="233"/>
      <c r="E708" s="234" t="s">
        <v>22</v>
      </c>
      <c r="F708" s="252" t="s">
        <v>39</v>
      </c>
      <c r="G708" s="233"/>
      <c r="H708" s="233"/>
      <c r="I708" s="233"/>
      <c r="J708" s="233"/>
      <c r="K708" s="237">
        <v>1</v>
      </c>
      <c r="L708" s="233"/>
      <c r="M708" s="233"/>
      <c r="N708" s="233"/>
      <c r="O708" s="233"/>
      <c r="P708" s="233"/>
      <c r="Q708" s="233"/>
      <c r="R708" s="238"/>
      <c r="T708" s="239"/>
      <c r="U708" s="233"/>
      <c r="V708" s="233"/>
      <c r="W708" s="233"/>
      <c r="X708" s="233"/>
      <c r="Y708" s="233"/>
      <c r="Z708" s="233"/>
      <c r="AA708" s="240"/>
      <c r="AT708" s="241" t="s">
        <v>164</v>
      </c>
      <c r="AU708" s="241" t="s">
        <v>107</v>
      </c>
      <c r="AV708" s="10" t="s">
        <v>107</v>
      </c>
      <c r="AW708" s="10" t="s">
        <v>38</v>
      </c>
      <c r="AX708" s="10" t="s">
        <v>81</v>
      </c>
      <c r="AY708" s="241" t="s">
        <v>156</v>
      </c>
    </row>
    <row r="709" s="11" customFormat="1" ht="16.5" customHeight="1">
      <c r="B709" s="242"/>
      <c r="C709" s="243"/>
      <c r="D709" s="243"/>
      <c r="E709" s="244" t="s">
        <v>22</v>
      </c>
      <c r="F709" s="251" t="s">
        <v>734</v>
      </c>
      <c r="G709" s="243"/>
      <c r="H709" s="243"/>
      <c r="I709" s="243"/>
      <c r="J709" s="243"/>
      <c r="K709" s="244" t="s">
        <v>22</v>
      </c>
      <c r="L709" s="243"/>
      <c r="M709" s="243"/>
      <c r="N709" s="243"/>
      <c r="O709" s="243"/>
      <c r="P709" s="243"/>
      <c r="Q709" s="243"/>
      <c r="R709" s="247"/>
      <c r="T709" s="248"/>
      <c r="U709" s="243"/>
      <c r="V709" s="243"/>
      <c r="W709" s="243"/>
      <c r="X709" s="243"/>
      <c r="Y709" s="243"/>
      <c r="Z709" s="243"/>
      <c r="AA709" s="249"/>
      <c r="AT709" s="250" t="s">
        <v>164</v>
      </c>
      <c r="AU709" s="250" t="s">
        <v>107</v>
      </c>
      <c r="AV709" s="11" t="s">
        <v>39</v>
      </c>
      <c r="AW709" s="11" t="s">
        <v>38</v>
      </c>
      <c r="AX709" s="11" t="s">
        <v>81</v>
      </c>
      <c r="AY709" s="250" t="s">
        <v>156</v>
      </c>
    </row>
    <row r="710" s="10" customFormat="1" ht="16.5" customHeight="1">
      <c r="B710" s="232"/>
      <c r="C710" s="233"/>
      <c r="D710" s="233"/>
      <c r="E710" s="234" t="s">
        <v>22</v>
      </c>
      <c r="F710" s="252" t="s">
        <v>39</v>
      </c>
      <c r="G710" s="233"/>
      <c r="H710" s="233"/>
      <c r="I710" s="233"/>
      <c r="J710" s="233"/>
      <c r="K710" s="237">
        <v>1</v>
      </c>
      <c r="L710" s="233"/>
      <c r="M710" s="233"/>
      <c r="N710" s="233"/>
      <c r="O710" s="233"/>
      <c r="P710" s="233"/>
      <c r="Q710" s="233"/>
      <c r="R710" s="238"/>
      <c r="T710" s="239"/>
      <c r="U710" s="233"/>
      <c r="V710" s="233"/>
      <c r="W710" s="233"/>
      <c r="X710" s="233"/>
      <c r="Y710" s="233"/>
      <c r="Z710" s="233"/>
      <c r="AA710" s="240"/>
      <c r="AT710" s="241" t="s">
        <v>164</v>
      </c>
      <c r="AU710" s="241" t="s">
        <v>107</v>
      </c>
      <c r="AV710" s="10" t="s">
        <v>107</v>
      </c>
      <c r="AW710" s="10" t="s">
        <v>38</v>
      </c>
      <c r="AX710" s="10" t="s">
        <v>81</v>
      </c>
      <c r="AY710" s="241" t="s">
        <v>156</v>
      </c>
    </row>
    <row r="711" s="11" customFormat="1" ht="16.5" customHeight="1">
      <c r="B711" s="242"/>
      <c r="C711" s="243"/>
      <c r="D711" s="243"/>
      <c r="E711" s="244" t="s">
        <v>22</v>
      </c>
      <c r="F711" s="251" t="s">
        <v>735</v>
      </c>
      <c r="G711" s="243"/>
      <c r="H711" s="243"/>
      <c r="I711" s="243"/>
      <c r="J711" s="243"/>
      <c r="K711" s="244" t="s">
        <v>22</v>
      </c>
      <c r="L711" s="243"/>
      <c r="M711" s="243"/>
      <c r="N711" s="243"/>
      <c r="O711" s="243"/>
      <c r="P711" s="243"/>
      <c r="Q711" s="243"/>
      <c r="R711" s="247"/>
      <c r="T711" s="248"/>
      <c r="U711" s="243"/>
      <c r="V711" s="243"/>
      <c r="W711" s="243"/>
      <c r="X711" s="243"/>
      <c r="Y711" s="243"/>
      <c r="Z711" s="243"/>
      <c r="AA711" s="249"/>
      <c r="AT711" s="250" t="s">
        <v>164</v>
      </c>
      <c r="AU711" s="250" t="s">
        <v>107</v>
      </c>
      <c r="AV711" s="11" t="s">
        <v>39</v>
      </c>
      <c r="AW711" s="11" t="s">
        <v>38</v>
      </c>
      <c r="AX711" s="11" t="s">
        <v>81</v>
      </c>
      <c r="AY711" s="250" t="s">
        <v>156</v>
      </c>
    </row>
    <row r="712" s="10" customFormat="1" ht="16.5" customHeight="1">
      <c r="B712" s="232"/>
      <c r="C712" s="233"/>
      <c r="D712" s="233"/>
      <c r="E712" s="234" t="s">
        <v>22</v>
      </c>
      <c r="F712" s="252" t="s">
        <v>39</v>
      </c>
      <c r="G712" s="233"/>
      <c r="H712" s="233"/>
      <c r="I712" s="233"/>
      <c r="J712" s="233"/>
      <c r="K712" s="237">
        <v>1</v>
      </c>
      <c r="L712" s="233"/>
      <c r="M712" s="233"/>
      <c r="N712" s="233"/>
      <c r="O712" s="233"/>
      <c r="P712" s="233"/>
      <c r="Q712" s="233"/>
      <c r="R712" s="238"/>
      <c r="T712" s="239"/>
      <c r="U712" s="233"/>
      <c r="V712" s="233"/>
      <c r="W712" s="233"/>
      <c r="X712" s="233"/>
      <c r="Y712" s="233"/>
      <c r="Z712" s="233"/>
      <c r="AA712" s="240"/>
      <c r="AT712" s="241" t="s">
        <v>164</v>
      </c>
      <c r="AU712" s="241" t="s">
        <v>107</v>
      </c>
      <c r="AV712" s="10" t="s">
        <v>107</v>
      </c>
      <c r="AW712" s="10" t="s">
        <v>38</v>
      </c>
      <c r="AX712" s="10" t="s">
        <v>81</v>
      </c>
      <c r="AY712" s="241" t="s">
        <v>156</v>
      </c>
    </row>
    <row r="713" s="11" customFormat="1" ht="16.5" customHeight="1">
      <c r="B713" s="242"/>
      <c r="C713" s="243"/>
      <c r="D713" s="243"/>
      <c r="E713" s="244" t="s">
        <v>22</v>
      </c>
      <c r="F713" s="251" t="s">
        <v>736</v>
      </c>
      <c r="G713" s="243"/>
      <c r="H713" s="243"/>
      <c r="I713" s="243"/>
      <c r="J713" s="243"/>
      <c r="K713" s="244" t="s">
        <v>22</v>
      </c>
      <c r="L713" s="243"/>
      <c r="M713" s="243"/>
      <c r="N713" s="243"/>
      <c r="O713" s="243"/>
      <c r="P713" s="243"/>
      <c r="Q713" s="243"/>
      <c r="R713" s="247"/>
      <c r="T713" s="248"/>
      <c r="U713" s="243"/>
      <c r="V713" s="243"/>
      <c r="W713" s="243"/>
      <c r="X713" s="243"/>
      <c r="Y713" s="243"/>
      <c r="Z713" s="243"/>
      <c r="AA713" s="249"/>
      <c r="AT713" s="250" t="s">
        <v>164</v>
      </c>
      <c r="AU713" s="250" t="s">
        <v>107</v>
      </c>
      <c r="AV713" s="11" t="s">
        <v>39</v>
      </c>
      <c r="AW713" s="11" t="s">
        <v>38</v>
      </c>
      <c r="AX713" s="11" t="s">
        <v>81</v>
      </c>
      <c r="AY713" s="250" t="s">
        <v>156</v>
      </c>
    </row>
    <row r="714" s="10" customFormat="1" ht="16.5" customHeight="1">
      <c r="B714" s="232"/>
      <c r="C714" s="233"/>
      <c r="D714" s="233"/>
      <c r="E714" s="234" t="s">
        <v>22</v>
      </c>
      <c r="F714" s="252" t="s">
        <v>107</v>
      </c>
      <c r="G714" s="233"/>
      <c r="H714" s="233"/>
      <c r="I714" s="233"/>
      <c r="J714" s="233"/>
      <c r="K714" s="237">
        <v>2</v>
      </c>
      <c r="L714" s="233"/>
      <c r="M714" s="233"/>
      <c r="N714" s="233"/>
      <c r="O714" s="233"/>
      <c r="P714" s="233"/>
      <c r="Q714" s="233"/>
      <c r="R714" s="238"/>
      <c r="T714" s="239"/>
      <c r="U714" s="233"/>
      <c r="V714" s="233"/>
      <c r="W714" s="233"/>
      <c r="X714" s="233"/>
      <c r="Y714" s="233"/>
      <c r="Z714" s="233"/>
      <c r="AA714" s="240"/>
      <c r="AT714" s="241" t="s">
        <v>164</v>
      </c>
      <c r="AU714" s="241" t="s">
        <v>107</v>
      </c>
      <c r="AV714" s="10" t="s">
        <v>107</v>
      </c>
      <c r="AW714" s="10" t="s">
        <v>38</v>
      </c>
      <c r="AX714" s="10" t="s">
        <v>81</v>
      </c>
      <c r="AY714" s="241" t="s">
        <v>156</v>
      </c>
    </row>
    <row r="715" s="11" customFormat="1" ht="16.5" customHeight="1">
      <c r="B715" s="242"/>
      <c r="C715" s="243"/>
      <c r="D715" s="243"/>
      <c r="E715" s="244" t="s">
        <v>22</v>
      </c>
      <c r="F715" s="251" t="s">
        <v>737</v>
      </c>
      <c r="G715" s="243"/>
      <c r="H715" s="243"/>
      <c r="I715" s="243"/>
      <c r="J715" s="243"/>
      <c r="K715" s="244" t="s">
        <v>22</v>
      </c>
      <c r="L715" s="243"/>
      <c r="M715" s="243"/>
      <c r="N715" s="243"/>
      <c r="O715" s="243"/>
      <c r="P715" s="243"/>
      <c r="Q715" s="243"/>
      <c r="R715" s="247"/>
      <c r="T715" s="248"/>
      <c r="U715" s="243"/>
      <c r="V715" s="243"/>
      <c r="W715" s="243"/>
      <c r="X715" s="243"/>
      <c r="Y715" s="243"/>
      <c r="Z715" s="243"/>
      <c r="AA715" s="249"/>
      <c r="AT715" s="250" t="s">
        <v>164</v>
      </c>
      <c r="AU715" s="250" t="s">
        <v>107</v>
      </c>
      <c r="AV715" s="11" t="s">
        <v>39</v>
      </c>
      <c r="AW715" s="11" t="s">
        <v>38</v>
      </c>
      <c r="AX715" s="11" t="s">
        <v>81</v>
      </c>
      <c r="AY715" s="250" t="s">
        <v>156</v>
      </c>
    </row>
    <row r="716" s="10" customFormat="1" ht="16.5" customHeight="1">
      <c r="B716" s="232"/>
      <c r="C716" s="233"/>
      <c r="D716" s="233"/>
      <c r="E716" s="234" t="s">
        <v>22</v>
      </c>
      <c r="F716" s="252" t="s">
        <v>39</v>
      </c>
      <c r="G716" s="233"/>
      <c r="H716" s="233"/>
      <c r="I716" s="233"/>
      <c r="J716" s="233"/>
      <c r="K716" s="237">
        <v>1</v>
      </c>
      <c r="L716" s="233"/>
      <c r="M716" s="233"/>
      <c r="N716" s="233"/>
      <c r="O716" s="233"/>
      <c r="P716" s="233"/>
      <c r="Q716" s="233"/>
      <c r="R716" s="238"/>
      <c r="T716" s="239"/>
      <c r="U716" s="233"/>
      <c r="V716" s="233"/>
      <c r="W716" s="233"/>
      <c r="X716" s="233"/>
      <c r="Y716" s="233"/>
      <c r="Z716" s="233"/>
      <c r="AA716" s="240"/>
      <c r="AT716" s="241" t="s">
        <v>164</v>
      </c>
      <c r="AU716" s="241" t="s">
        <v>107</v>
      </c>
      <c r="AV716" s="10" t="s">
        <v>107</v>
      </c>
      <c r="AW716" s="10" t="s">
        <v>38</v>
      </c>
      <c r="AX716" s="10" t="s">
        <v>81</v>
      </c>
      <c r="AY716" s="241" t="s">
        <v>156</v>
      </c>
    </row>
    <row r="717" s="11" customFormat="1" ht="16.5" customHeight="1">
      <c r="B717" s="242"/>
      <c r="C717" s="243"/>
      <c r="D717" s="243"/>
      <c r="E717" s="244" t="s">
        <v>22</v>
      </c>
      <c r="F717" s="251" t="s">
        <v>738</v>
      </c>
      <c r="G717" s="243"/>
      <c r="H717" s="243"/>
      <c r="I717" s="243"/>
      <c r="J717" s="243"/>
      <c r="K717" s="244" t="s">
        <v>22</v>
      </c>
      <c r="L717" s="243"/>
      <c r="M717" s="243"/>
      <c r="N717" s="243"/>
      <c r="O717" s="243"/>
      <c r="P717" s="243"/>
      <c r="Q717" s="243"/>
      <c r="R717" s="247"/>
      <c r="T717" s="248"/>
      <c r="U717" s="243"/>
      <c r="V717" s="243"/>
      <c r="W717" s="243"/>
      <c r="X717" s="243"/>
      <c r="Y717" s="243"/>
      <c r="Z717" s="243"/>
      <c r="AA717" s="249"/>
      <c r="AT717" s="250" t="s">
        <v>164</v>
      </c>
      <c r="AU717" s="250" t="s">
        <v>107</v>
      </c>
      <c r="AV717" s="11" t="s">
        <v>39</v>
      </c>
      <c r="AW717" s="11" t="s">
        <v>38</v>
      </c>
      <c r="AX717" s="11" t="s">
        <v>81</v>
      </c>
      <c r="AY717" s="250" t="s">
        <v>156</v>
      </c>
    </row>
    <row r="718" s="10" customFormat="1" ht="16.5" customHeight="1">
      <c r="B718" s="232"/>
      <c r="C718" s="233"/>
      <c r="D718" s="233"/>
      <c r="E718" s="234" t="s">
        <v>22</v>
      </c>
      <c r="F718" s="252" t="s">
        <v>39</v>
      </c>
      <c r="G718" s="233"/>
      <c r="H718" s="233"/>
      <c r="I718" s="233"/>
      <c r="J718" s="233"/>
      <c r="K718" s="237">
        <v>1</v>
      </c>
      <c r="L718" s="233"/>
      <c r="M718" s="233"/>
      <c r="N718" s="233"/>
      <c r="O718" s="233"/>
      <c r="P718" s="233"/>
      <c r="Q718" s="233"/>
      <c r="R718" s="238"/>
      <c r="T718" s="239"/>
      <c r="U718" s="233"/>
      <c r="V718" s="233"/>
      <c r="W718" s="233"/>
      <c r="X718" s="233"/>
      <c r="Y718" s="233"/>
      <c r="Z718" s="233"/>
      <c r="AA718" s="240"/>
      <c r="AT718" s="241" t="s">
        <v>164</v>
      </c>
      <c r="AU718" s="241" t="s">
        <v>107</v>
      </c>
      <c r="AV718" s="10" t="s">
        <v>107</v>
      </c>
      <c r="AW718" s="10" t="s">
        <v>38</v>
      </c>
      <c r="AX718" s="10" t="s">
        <v>81</v>
      </c>
      <c r="AY718" s="241" t="s">
        <v>156</v>
      </c>
    </row>
    <row r="719" s="11" customFormat="1" ht="16.5" customHeight="1">
      <c r="B719" s="242"/>
      <c r="C719" s="243"/>
      <c r="D719" s="243"/>
      <c r="E719" s="244" t="s">
        <v>22</v>
      </c>
      <c r="F719" s="251" t="s">
        <v>739</v>
      </c>
      <c r="G719" s="243"/>
      <c r="H719" s="243"/>
      <c r="I719" s="243"/>
      <c r="J719" s="243"/>
      <c r="K719" s="244" t="s">
        <v>22</v>
      </c>
      <c r="L719" s="243"/>
      <c r="M719" s="243"/>
      <c r="N719" s="243"/>
      <c r="O719" s="243"/>
      <c r="P719" s="243"/>
      <c r="Q719" s="243"/>
      <c r="R719" s="247"/>
      <c r="T719" s="248"/>
      <c r="U719" s="243"/>
      <c r="V719" s="243"/>
      <c r="W719" s="243"/>
      <c r="X719" s="243"/>
      <c r="Y719" s="243"/>
      <c r="Z719" s="243"/>
      <c r="AA719" s="249"/>
      <c r="AT719" s="250" t="s">
        <v>164</v>
      </c>
      <c r="AU719" s="250" t="s">
        <v>107</v>
      </c>
      <c r="AV719" s="11" t="s">
        <v>39</v>
      </c>
      <c r="AW719" s="11" t="s">
        <v>38</v>
      </c>
      <c r="AX719" s="11" t="s">
        <v>81</v>
      </c>
      <c r="AY719" s="250" t="s">
        <v>156</v>
      </c>
    </row>
    <row r="720" s="10" customFormat="1" ht="16.5" customHeight="1">
      <c r="B720" s="232"/>
      <c r="C720" s="233"/>
      <c r="D720" s="233"/>
      <c r="E720" s="234" t="s">
        <v>22</v>
      </c>
      <c r="F720" s="252" t="s">
        <v>39</v>
      </c>
      <c r="G720" s="233"/>
      <c r="H720" s="233"/>
      <c r="I720" s="233"/>
      <c r="J720" s="233"/>
      <c r="K720" s="237">
        <v>1</v>
      </c>
      <c r="L720" s="233"/>
      <c r="M720" s="233"/>
      <c r="N720" s="233"/>
      <c r="O720" s="233"/>
      <c r="P720" s="233"/>
      <c r="Q720" s="233"/>
      <c r="R720" s="238"/>
      <c r="T720" s="239"/>
      <c r="U720" s="233"/>
      <c r="V720" s="233"/>
      <c r="W720" s="233"/>
      <c r="X720" s="233"/>
      <c r="Y720" s="233"/>
      <c r="Z720" s="233"/>
      <c r="AA720" s="240"/>
      <c r="AT720" s="241" t="s">
        <v>164</v>
      </c>
      <c r="AU720" s="241" t="s">
        <v>107</v>
      </c>
      <c r="AV720" s="10" t="s">
        <v>107</v>
      </c>
      <c r="AW720" s="10" t="s">
        <v>38</v>
      </c>
      <c r="AX720" s="10" t="s">
        <v>81</v>
      </c>
      <c r="AY720" s="241" t="s">
        <v>156</v>
      </c>
    </row>
    <row r="721" s="11" customFormat="1" ht="16.5" customHeight="1">
      <c r="B721" s="242"/>
      <c r="C721" s="243"/>
      <c r="D721" s="243"/>
      <c r="E721" s="244" t="s">
        <v>22</v>
      </c>
      <c r="F721" s="251" t="s">
        <v>740</v>
      </c>
      <c r="G721" s="243"/>
      <c r="H721" s="243"/>
      <c r="I721" s="243"/>
      <c r="J721" s="243"/>
      <c r="K721" s="244" t="s">
        <v>22</v>
      </c>
      <c r="L721" s="243"/>
      <c r="M721" s="243"/>
      <c r="N721" s="243"/>
      <c r="O721" s="243"/>
      <c r="P721" s="243"/>
      <c r="Q721" s="243"/>
      <c r="R721" s="247"/>
      <c r="T721" s="248"/>
      <c r="U721" s="243"/>
      <c r="V721" s="243"/>
      <c r="W721" s="243"/>
      <c r="X721" s="243"/>
      <c r="Y721" s="243"/>
      <c r="Z721" s="243"/>
      <c r="AA721" s="249"/>
      <c r="AT721" s="250" t="s">
        <v>164</v>
      </c>
      <c r="AU721" s="250" t="s">
        <v>107</v>
      </c>
      <c r="AV721" s="11" t="s">
        <v>39</v>
      </c>
      <c r="AW721" s="11" t="s">
        <v>38</v>
      </c>
      <c r="AX721" s="11" t="s">
        <v>81</v>
      </c>
      <c r="AY721" s="250" t="s">
        <v>156</v>
      </c>
    </row>
    <row r="722" s="10" customFormat="1" ht="16.5" customHeight="1">
      <c r="B722" s="232"/>
      <c r="C722" s="233"/>
      <c r="D722" s="233"/>
      <c r="E722" s="234" t="s">
        <v>22</v>
      </c>
      <c r="F722" s="252" t="s">
        <v>107</v>
      </c>
      <c r="G722" s="233"/>
      <c r="H722" s="233"/>
      <c r="I722" s="233"/>
      <c r="J722" s="233"/>
      <c r="K722" s="237">
        <v>2</v>
      </c>
      <c r="L722" s="233"/>
      <c r="M722" s="233"/>
      <c r="N722" s="233"/>
      <c r="O722" s="233"/>
      <c r="P722" s="233"/>
      <c r="Q722" s="233"/>
      <c r="R722" s="238"/>
      <c r="T722" s="239"/>
      <c r="U722" s="233"/>
      <c r="V722" s="233"/>
      <c r="W722" s="233"/>
      <c r="X722" s="233"/>
      <c r="Y722" s="233"/>
      <c r="Z722" s="233"/>
      <c r="AA722" s="240"/>
      <c r="AT722" s="241" t="s">
        <v>164</v>
      </c>
      <c r="AU722" s="241" t="s">
        <v>107</v>
      </c>
      <c r="AV722" s="10" t="s">
        <v>107</v>
      </c>
      <c r="AW722" s="10" t="s">
        <v>38</v>
      </c>
      <c r="AX722" s="10" t="s">
        <v>81</v>
      </c>
      <c r="AY722" s="241" t="s">
        <v>156</v>
      </c>
    </row>
    <row r="723" s="11" customFormat="1" ht="16.5" customHeight="1">
      <c r="B723" s="242"/>
      <c r="C723" s="243"/>
      <c r="D723" s="243"/>
      <c r="E723" s="244" t="s">
        <v>22</v>
      </c>
      <c r="F723" s="251" t="s">
        <v>741</v>
      </c>
      <c r="G723" s="243"/>
      <c r="H723" s="243"/>
      <c r="I723" s="243"/>
      <c r="J723" s="243"/>
      <c r="K723" s="244" t="s">
        <v>22</v>
      </c>
      <c r="L723" s="243"/>
      <c r="M723" s="243"/>
      <c r="N723" s="243"/>
      <c r="O723" s="243"/>
      <c r="P723" s="243"/>
      <c r="Q723" s="243"/>
      <c r="R723" s="247"/>
      <c r="T723" s="248"/>
      <c r="U723" s="243"/>
      <c r="V723" s="243"/>
      <c r="W723" s="243"/>
      <c r="X723" s="243"/>
      <c r="Y723" s="243"/>
      <c r="Z723" s="243"/>
      <c r="AA723" s="249"/>
      <c r="AT723" s="250" t="s">
        <v>164</v>
      </c>
      <c r="AU723" s="250" t="s">
        <v>107</v>
      </c>
      <c r="AV723" s="11" t="s">
        <v>39</v>
      </c>
      <c r="AW723" s="11" t="s">
        <v>38</v>
      </c>
      <c r="AX723" s="11" t="s">
        <v>81</v>
      </c>
      <c r="AY723" s="250" t="s">
        <v>156</v>
      </c>
    </row>
    <row r="724" s="10" customFormat="1" ht="16.5" customHeight="1">
      <c r="B724" s="232"/>
      <c r="C724" s="233"/>
      <c r="D724" s="233"/>
      <c r="E724" s="234" t="s">
        <v>22</v>
      </c>
      <c r="F724" s="252" t="s">
        <v>39</v>
      </c>
      <c r="G724" s="233"/>
      <c r="H724" s="233"/>
      <c r="I724" s="233"/>
      <c r="J724" s="233"/>
      <c r="K724" s="237">
        <v>1</v>
      </c>
      <c r="L724" s="233"/>
      <c r="M724" s="233"/>
      <c r="N724" s="233"/>
      <c r="O724" s="233"/>
      <c r="P724" s="233"/>
      <c r="Q724" s="233"/>
      <c r="R724" s="238"/>
      <c r="T724" s="239"/>
      <c r="U724" s="233"/>
      <c r="V724" s="233"/>
      <c r="W724" s="233"/>
      <c r="X724" s="233"/>
      <c r="Y724" s="233"/>
      <c r="Z724" s="233"/>
      <c r="AA724" s="240"/>
      <c r="AT724" s="241" t="s">
        <v>164</v>
      </c>
      <c r="AU724" s="241" t="s">
        <v>107</v>
      </c>
      <c r="AV724" s="10" t="s">
        <v>107</v>
      </c>
      <c r="AW724" s="10" t="s">
        <v>38</v>
      </c>
      <c r="AX724" s="10" t="s">
        <v>81</v>
      </c>
      <c r="AY724" s="241" t="s">
        <v>156</v>
      </c>
    </row>
    <row r="725" s="11" customFormat="1" ht="16.5" customHeight="1">
      <c r="B725" s="242"/>
      <c r="C725" s="243"/>
      <c r="D725" s="243"/>
      <c r="E725" s="244" t="s">
        <v>22</v>
      </c>
      <c r="F725" s="251" t="s">
        <v>742</v>
      </c>
      <c r="G725" s="243"/>
      <c r="H725" s="243"/>
      <c r="I725" s="243"/>
      <c r="J725" s="243"/>
      <c r="K725" s="244" t="s">
        <v>22</v>
      </c>
      <c r="L725" s="243"/>
      <c r="M725" s="243"/>
      <c r="N725" s="243"/>
      <c r="O725" s="243"/>
      <c r="P725" s="243"/>
      <c r="Q725" s="243"/>
      <c r="R725" s="247"/>
      <c r="T725" s="248"/>
      <c r="U725" s="243"/>
      <c r="V725" s="243"/>
      <c r="W725" s="243"/>
      <c r="X725" s="243"/>
      <c r="Y725" s="243"/>
      <c r="Z725" s="243"/>
      <c r="AA725" s="249"/>
      <c r="AT725" s="250" t="s">
        <v>164</v>
      </c>
      <c r="AU725" s="250" t="s">
        <v>107</v>
      </c>
      <c r="AV725" s="11" t="s">
        <v>39</v>
      </c>
      <c r="AW725" s="11" t="s">
        <v>38</v>
      </c>
      <c r="AX725" s="11" t="s">
        <v>81</v>
      </c>
      <c r="AY725" s="250" t="s">
        <v>156</v>
      </c>
    </row>
    <row r="726" s="10" customFormat="1" ht="16.5" customHeight="1">
      <c r="B726" s="232"/>
      <c r="C726" s="233"/>
      <c r="D726" s="233"/>
      <c r="E726" s="234" t="s">
        <v>22</v>
      </c>
      <c r="F726" s="252" t="s">
        <v>177</v>
      </c>
      <c r="G726" s="233"/>
      <c r="H726" s="233"/>
      <c r="I726" s="233"/>
      <c r="J726" s="233"/>
      <c r="K726" s="237">
        <v>3</v>
      </c>
      <c r="L726" s="233"/>
      <c r="M726" s="233"/>
      <c r="N726" s="233"/>
      <c r="O726" s="233"/>
      <c r="P726" s="233"/>
      <c r="Q726" s="233"/>
      <c r="R726" s="238"/>
      <c r="T726" s="239"/>
      <c r="U726" s="233"/>
      <c r="V726" s="233"/>
      <c r="W726" s="233"/>
      <c r="X726" s="233"/>
      <c r="Y726" s="233"/>
      <c r="Z726" s="233"/>
      <c r="AA726" s="240"/>
      <c r="AT726" s="241" t="s">
        <v>164</v>
      </c>
      <c r="AU726" s="241" t="s">
        <v>107</v>
      </c>
      <c r="AV726" s="10" t="s">
        <v>107</v>
      </c>
      <c r="AW726" s="10" t="s">
        <v>38</v>
      </c>
      <c r="AX726" s="10" t="s">
        <v>81</v>
      </c>
      <c r="AY726" s="241" t="s">
        <v>156</v>
      </c>
    </row>
    <row r="727" s="11" customFormat="1" ht="16.5" customHeight="1">
      <c r="B727" s="242"/>
      <c r="C727" s="243"/>
      <c r="D727" s="243"/>
      <c r="E727" s="244" t="s">
        <v>22</v>
      </c>
      <c r="F727" s="251" t="s">
        <v>743</v>
      </c>
      <c r="G727" s="243"/>
      <c r="H727" s="243"/>
      <c r="I727" s="243"/>
      <c r="J727" s="243"/>
      <c r="K727" s="244" t="s">
        <v>22</v>
      </c>
      <c r="L727" s="243"/>
      <c r="M727" s="243"/>
      <c r="N727" s="243"/>
      <c r="O727" s="243"/>
      <c r="P727" s="243"/>
      <c r="Q727" s="243"/>
      <c r="R727" s="247"/>
      <c r="T727" s="248"/>
      <c r="U727" s="243"/>
      <c r="V727" s="243"/>
      <c r="W727" s="243"/>
      <c r="X727" s="243"/>
      <c r="Y727" s="243"/>
      <c r="Z727" s="243"/>
      <c r="AA727" s="249"/>
      <c r="AT727" s="250" t="s">
        <v>164</v>
      </c>
      <c r="AU727" s="250" t="s">
        <v>107</v>
      </c>
      <c r="AV727" s="11" t="s">
        <v>39</v>
      </c>
      <c r="AW727" s="11" t="s">
        <v>38</v>
      </c>
      <c r="AX727" s="11" t="s">
        <v>81</v>
      </c>
      <c r="AY727" s="250" t="s">
        <v>156</v>
      </c>
    </row>
    <row r="728" s="10" customFormat="1" ht="16.5" customHeight="1">
      <c r="B728" s="232"/>
      <c r="C728" s="233"/>
      <c r="D728" s="233"/>
      <c r="E728" s="234" t="s">
        <v>22</v>
      </c>
      <c r="F728" s="252" t="s">
        <v>39</v>
      </c>
      <c r="G728" s="233"/>
      <c r="H728" s="233"/>
      <c r="I728" s="233"/>
      <c r="J728" s="233"/>
      <c r="K728" s="237">
        <v>1</v>
      </c>
      <c r="L728" s="233"/>
      <c r="M728" s="233"/>
      <c r="N728" s="233"/>
      <c r="O728" s="233"/>
      <c r="P728" s="233"/>
      <c r="Q728" s="233"/>
      <c r="R728" s="238"/>
      <c r="T728" s="239"/>
      <c r="U728" s="233"/>
      <c r="V728" s="233"/>
      <c r="W728" s="233"/>
      <c r="X728" s="233"/>
      <c r="Y728" s="233"/>
      <c r="Z728" s="233"/>
      <c r="AA728" s="240"/>
      <c r="AT728" s="241" t="s">
        <v>164</v>
      </c>
      <c r="AU728" s="241" t="s">
        <v>107</v>
      </c>
      <c r="AV728" s="10" t="s">
        <v>107</v>
      </c>
      <c r="AW728" s="10" t="s">
        <v>38</v>
      </c>
      <c r="AX728" s="10" t="s">
        <v>81</v>
      </c>
      <c r="AY728" s="241" t="s">
        <v>156</v>
      </c>
    </row>
    <row r="729" s="11" customFormat="1" ht="16.5" customHeight="1">
      <c r="B729" s="242"/>
      <c r="C729" s="243"/>
      <c r="D729" s="243"/>
      <c r="E729" s="244" t="s">
        <v>22</v>
      </c>
      <c r="F729" s="251" t="s">
        <v>744</v>
      </c>
      <c r="G729" s="243"/>
      <c r="H729" s="243"/>
      <c r="I729" s="243"/>
      <c r="J729" s="243"/>
      <c r="K729" s="244" t="s">
        <v>22</v>
      </c>
      <c r="L729" s="243"/>
      <c r="M729" s="243"/>
      <c r="N729" s="243"/>
      <c r="O729" s="243"/>
      <c r="P729" s="243"/>
      <c r="Q729" s="243"/>
      <c r="R729" s="247"/>
      <c r="T729" s="248"/>
      <c r="U729" s="243"/>
      <c r="V729" s="243"/>
      <c r="W729" s="243"/>
      <c r="X729" s="243"/>
      <c r="Y729" s="243"/>
      <c r="Z729" s="243"/>
      <c r="AA729" s="249"/>
      <c r="AT729" s="250" t="s">
        <v>164</v>
      </c>
      <c r="AU729" s="250" t="s">
        <v>107</v>
      </c>
      <c r="AV729" s="11" t="s">
        <v>39</v>
      </c>
      <c r="AW729" s="11" t="s">
        <v>38</v>
      </c>
      <c r="AX729" s="11" t="s">
        <v>81</v>
      </c>
      <c r="AY729" s="250" t="s">
        <v>156</v>
      </c>
    </row>
    <row r="730" s="10" customFormat="1" ht="16.5" customHeight="1">
      <c r="B730" s="232"/>
      <c r="C730" s="233"/>
      <c r="D730" s="233"/>
      <c r="E730" s="234" t="s">
        <v>22</v>
      </c>
      <c r="F730" s="252" t="s">
        <v>39</v>
      </c>
      <c r="G730" s="233"/>
      <c r="H730" s="233"/>
      <c r="I730" s="233"/>
      <c r="J730" s="233"/>
      <c r="K730" s="237">
        <v>1</v>
      </c>
      <c r="L730" s="233"/>
      <c r="M730" s="233"/>
      <c r="N730" s="233"/>
      <c r="O730" s="233"/>
      <c r="P730" s="233"/>
      <c r="Q730" s="233"/>
      <c r="R730" s="238"/>
      <c r="T730" s="239"/>
      <c r="U730" s="233"/>
      <c r="V730" s="233"/>
      <c r="W730" s="233"/>
      <c r="X730" s="233"/>
      <c r="Y730" s="233"/>
      <c r="Z730" s="233"/>
      <c r="AA730" s="240"/>
      <c r="AT730" s="241" t="s">
        <v>164</v>
      </c>
      <c r="AU730" s="241" t="s">
        <v>107</v>
      </c>
      <c r="AV730" s="10" t="s">
        <v>107</v>
      </c>
      <c r="AW730" s="10" t="s">
        <v>38</v>
      </c>
      <c r="AX730" s="10" t="s">
        <v>81</v>
      </c>
      <c r="AY730" s="241" t="s">
        <v>156</v>
      </c>
    </row>
    <row r="731" s="11" customFormat="1" ht="16.5" customHeight="1">
      <c r="B731" s="242"/>
      <c r="C731" s="243"/>
      <c r="D731" s="243"/>
      <c r="E731" s="244" t="s">
        <v>22</v>
      </c>
      <c r="F731" s="251" t="s">
        <v>745</v>
      </c>
      <c r="G731" s="243"/>
      <c r="H731" s="243"/>
      <c r="I731" s="243"/>
      <c r="J731" s="243"/>
      <c r="K731" s="244" t="s">
        <v>22</v>
      </c>
      <c r="L731" s="243"/>
      <c r="M731" s="243"/>
      <c r="N731" s="243"/>
      <c r="O731" s="243"/>
      <c r="P731" s="243"/>
      <c r="Q731" s="243"/>
      <c r="R731" s="247"/>
      <c r="T731" s="248"/>
      <c r="U731" s="243"/>
      <c r="V731" s="243"/>
      <c r="W731" s="243"/>
      <c r="X731" s="243"/>
      <c r="Y731" s="243"/>
      <c r="Z731" s="243"/>
      <c r="AA731" s="249"/>
      <c r="AT731" s="250" t="s">
        <v>164</v>
      </c>
      <c r="AU731" s="250" t="s">
        <v>107</v>
      </c>
      <c r="AV731" s="11" t="s">
        <v>39</v>
      </c>
      <c r="AW731" s="11" t="s">
        <v>38</v>
      </c>
      <c r="AX731" s="11" t="s">
        <v>81</v>
      </c>
      <c r="AY731" s="250" t="s">
        <v>156</v>
      </c>
    </row>
    <row r="732" s="10" customFormat="1" ht="16.5" customHeight="1">
      <c r="B732" s="232"/>
      <c r="C732" s="233"/>
      <c r="D732" s="233"/>
      <c r="E732" s="234" t="s">
        <v>22</v>
      </c>
      <c r="F732" s="252" t="s">
        <v>39</v>
      </c>
      <c r="G732" s="233"/>
      <c r="H732" s="233"/>
      <c r="I732" s="233"/>
      <c r="J732" s="233"/>
      <c r="K732" s="237">
        <v>1</v>
      </c>
      <c r="L732" s="233"/>
      <c r="M732" s="233"/>
      <c r="N732" s="233"/>
      <c r="O732" s="233"/>
      <c r="P732" s="233"/>
      <c r="Q732" s="233"/>
      <c r="R732" s="238"/>
      <c r="T732" s="239"/>
      <c r="U732" s="233"/>
      <c r="V732" s="233"/>
      <c r="W732" s="233"/>
      <c r="X732" s="233"/>
      <c r="Y732" s="233"/>
      <c r="Z732" s="233"/>
      <c r="AA732" s="240"/>
      <c r="AT732" s="241" t="s">
        <v>164</v>
      </c>
      <c r="AU732" s="241" t="s">
        <v>107</v>
      </c>
      <c r="AV732" s="10" t="s">
        <v>107</v>
      </c>
      <c r="AW732" s="10" t="s">
        <v>38</v>
      </c>
      <c r="AX732" s="10" t="s">
        <v>81</v>
      </c>
      <c r="AY732" s="241" t="s">
        <v>156</v>
      </c>
    </row>
    <row r="733" s="11" customFormat="1" ht="16.5" customHeight="1">
      <c r="B733" s="242"/>
      <c r="C733" s="243"/>
      <c r="D733" s="243"/>
      <c r="E733" s="244" t="s">
        <v>22</v>
      </c>
      <c r="F733" s="251" t="s">
        <v>746</v>
      </c>
      <c r="G733" s="243"/>
      <c r="H733" s="243"/>
      <c r="I733" s="243"/>
      <c r="J733" s="243"/>
      <c r="K733" s="244" t="s">
        <v>22</v>
      </c>
      <c r="L733" s="243"/>
      <c r="M733" s="243"/>
      <c r="N733" s="243"/>
      <c r="O733" s="243"/>
      <c r="P733" s="243"/>
      <c r="Q733" s="243"/>
      <c r="R733" s="247"/>
      <c r="T733" s="248"/>
      <c r="U733" s="243"/>
      <c r="V733" s="243"/>
      <c r="W733" s="243"/>
      <c r="X733" s="243"/>
      <c r="Y733" s="243"/>
      <c r="Z733" s="243"/>
      <c r="AA733" s="249"/>
      <c r="AT733" s="250" t="s">
        <v>164</v>
      </c>
      <c r="AU733" s="250" t="s">
        <v>107</v>
      </c>
      <c r="AV733" s="11" t="s">
        <v>39</v>
      </c>
      <c r="AW733" s="11" t="s">
        <v>38</v>
      </c>
      <c r="AX733" s="11" t="s">
        <v>81</v>
      </c>
      <c r="AY733" s="250" t="s">
        <v>156</v>
      </c>
    </row>
    <row r="734" s="10" customFormat="1" ht="16.5" customHeight="1">
      <c r="B734" s="232"/>
      <c r="C734" s="233"/>
      <c r="D734" s="233"/>
      <c r="E734" s="234" t="s">
        <v>22</v>
      </c>
      <c r="F734" s="252" t="s">
        <v>39</v>
      </c>
      <c r="G734" s="233"/>
      <c r="H734" s="233"/>
      <c r="I734" s="233"/>
      <c r="J734" s="233"/>
      <c r="K734" s="237">
        <v>1</v>
      </c>
      <c r="L734" s="233"/>
      <c r="M734" s="233"/>
      <c r="N734" s="233"/>
      <c r="O734" s="233"/>
      <c r="P734" s="233"/>
      <c r="Q734" s="233"/>
      <c r="R734" s="238"/>
      <c r="T734" s="239"/>
      <c r="U734" s="233"/>
      <c r="V734" s="233"/>
      <c r="W734" s="233"/>
      <c r="X734" s="233"/>
      <c r="Y734" s="233"/>
      <c r="Z734" s="233"/>
      <c r="AA734" s="240"/>
      <c r="AT734" s="241" t="s">
        <v>164</v>
      </c>
      <c r="AU734" s="241" t="s">
        <v>107</v>
      </c>
      <c r="AV734" s="10" t="s">
        <v>107</v>
      </c>
      <c r="AW734" s="10" t="s">
        <v>38</v>
      </c>
      <c r="AX734" s="10" t="s">
        <v>81</v>
      </c>
      <c r="AY734" s="241" t="s">
        <v>156</v>
      </c>
    </row>
    <row r="735" s="12" customFormat="1" ht="16.5" customHeight="1">
      <c r="B735" s="253"/>
      <c r="C735" s="254"/>
      <c r="D735" s="254"/>
      <c r="E735" s="255" t="s">
        <v>22</v>
      </c>
      <c r="F735" s="256" t="s">
        <v>176</v>
      </c>
      <c r="G735" s="254"/>
      <c r="H735" s="254"/>
      <c r="I735" s="254"/>
      <c r="J735" s="254"/>
      <c r="K735" s="257">
        <v>18</v>
      </c>
      <c r="L735" s="254"/>
      <c r="M735" s="254"/>
      <c r="N735" s="254"/>
      <c r="O735" s="254"/>
      <c r="P735" s="254"/>
      <c r="Q735" s="254"/>
      <c r="R735" s="258"/>
      <c r="T735" s="259"/>
      <c r="U735" s="254"/>
      <c r="V735" s="254"/>
      <c r="W735" s="254"/>
      <c r="X735" s="254"/>
      <c r="Y735" s="254"/>
      <c r="Z735" s="254"/>
      <c r="AA735" s="260"/>
      <c r="AT735" s="261" t="s">
        <v>164</v>
      </c>
      <c r="AU735" s="261" t="s">
        <v>107</v>
      </c>
      <c r="AV735" s="12" t="s">
        <v>161</v>
      </c>
      <c r="AW735" s="12" t="s">
        <v>38</v>
      </c>
      <c r="AX735" s="12" t="s">
        <v>39</v>
      </c>
      <c r="AY735" s="261" t="s">
        <v>156</v>
      </c>
    </row>
    <row r="736" s="1" customFormat="1" ht="16.5" customHeight="1">
      <c r="B736" s="48"/>
      <c r="C736" s="262" t="s">
        <v>747</v>
      </c>
      <c r="D736" s="262" t="s">
        <v>178</v>
      </c>
      <c r="E736" s="263" t="s">
        <v>748</v>
      </c>
      <c r="F736" s="264" t="s">
        <v>749</v>
      </c>
      <c r="G736" s="264"/>
      <c r="H736" s="264"/>
      <c r="I736" s="264"/>
      <c r="J736" s="265" t="s">
        <v>439</v>
      </c>
      <c r="K736" s="266">
        <v>1</v>
      </c>
      <c r="L736" s="267">
        <v>0</v>
      </c>
      <c r="M736" s="268"/>
      <c r="N736" s="269">
        <f>ROUND(L736*K736,1)</f>
        <v>0</v>
      </c>
      <c r="O736" s="228"/>
      <c r="P736" s="228"/>
      <c r="Q736" s="228"/>
      <c r="R736" s="50"/>
      <c r="T736" s="229" t="s">
        <v>22</v>
      </c>
      <c r="U736" s="58" t="s">
        <v>46</v>
      </c>
      <c r="V736" s="49"/>
      <c r="W736" s="230">
        <f>V736*K736</f>
        <v>0</v>
      </c>
      <c r="X736" s="230">
        <v>0.0092999999999999992</v>
      </c>
      <c r="Y736" s="230">
        <f>X736*K736</f>
        <v>0.0092999999999999992</v>
      </c>
      <c r="Z736" s="230">
        <v>0</v>
      </c>
      <c r="AA736" s="231">
        <f>Z736*K736</f>
        <v>0</v>
      </c>
      <c r="AR736" s="24" t="s">
        <v>420</v>
      </c>
      <c r="AT736" s="24" t="s">
        <v>178</v>
      </c>
      <c r="AU736" s="24" t="s">
        <v>107</v>
      </c>
      <c r="AY736" s="24" t="s">
        <v>156</v>
      </c>
      <c r="BE736" s="144">
        <f>IF(U736="základní",N736,0)</f>
        <v>0</v>
      </c>
      <c r="BF736" s="144">
        <f>IF(U736="snížená",N736,0)</f>
        <v>0</v>
      </c>
      <c r="BG736" s="144">
        <f>IF(U736="zákl. přenesená",N736,0)</f>
        <v>0</v>
      </c>
      <c r="BH736" s="144">
        <f>IF(U736="sníž. přenesená",N736,0)</f>
        <v>0</v>
      </c>
      <c r="BI736" s="144">
        <f>IF(U736="nulová",N736,0)</f>
        <v>0</v>
      </c>
      <c r="BJ736" s="24" t="s">
        <v>39</v>
      </c>
      <c r="BK736" s="144">
        <f>ROUND(L736*K736,1)</f>
        <v>0</v>
      </c>
      <c r="BL736" s="24" t="s">
        <v>337</v>
      </c>
      <c r="BM736" s="24" t="s">
        <v>750</v>
      </c>
    </row>
    <row r="737" s="1" customFormat="1" ht="16.5" customHeight="1">
      <c r="B737" s="48"/>
      <c r="C737" s="262" t="s">
        <v>751</v>
      </c>
      <c r="D737" s="262" t="s">
        <v>178</v>
      </c>
      <c r="E737" s="263" t="s">
        <v>752</v>
      </c>
      <c r="F737" s="264" t="s">
        <v>753</v>
      </c>
      <c r="G737" s="264"/>
      <c r="H737" s="264"/>
      <c r="I737" s="264"/>
      <c r="J737" s="265" t="s">
        <v>439</v>
      </c>
      <c r="K737" s="266">
        <v>1</v>
      </c>
      <c r="L737" s="267">
        <v>0</v>
      </c>
      <c r="M737" s="268"/>
      <c r="N737" s="269">
        <f>ROUND(L737*K737,1)</f>
        <v>0</v>
      </c>
      <c r="O737" s="228"/>
      <c r="P737" s="228"/>
      <c r="Q737" s="228"/>
      <c r="R737" s="50"/>
      <c r="T737" s="229" t="s">
        <v>22</v>
      </c>
      <c r="U737" s="58" t="s">
        <v>46</v>
      </c>
      <c r="V737" s="49"/>
      <c r="W737" s="230">
        <f>V737*K737</f>
        <v>0</v>
      </c>
      <c r="X737" s="230">
        <v>0.0092999999999999992</v>
      </c>
      <c r="Y737" s="230">
        <f>X737*K737</f>
        <v>0.0092999999999999992</v>
      </c>
      <c r="Z737" s="230">
        <v>0</v>
      </c>
      <c r="AA737" s="231">
        <f>Z737*K737</f>
        <v>0</v>
      </c>
      <c r="AR737" s="24" t="s">
        <v>420</v>
      </c>
      <c r="AT737" s="24" t="s">
        <v>178</v>
      </c>
      <c r="AU737" s="24" t="s">
        <v>107</v>
      </c>
      <c r="AY737" s="24" t="s">
        <v>156</v>
      </c>
      <c r="BE737" s="144">
        <f>IF(U737="základní",N737,0)</f>
        <v>0</v>
      </c>
      <c r="BF737" s="144">
        <f>IF(U737="snížená",N737,0)</f>
        <v>0</v>
      </c>
      <c r="BG737" s="144">
        <f>IF(U737="zákl. přenesená",N737,0)</f>
        <v>0</v>
      </c>
      <c r="BH737" s="144">
        <f>IF(U737="sníž. přenesená",N737,0)</f>
        <v>0</v>
      </c>
      <c r="BI737" s="144">
        <f>IF(U737="nulová",N737,0)</f>
        <v>0</v>
      </c>
      <c r="BJ737" s="24" t="s">
        <v>39</v>
      </c>
      <c r="BK737" s="144">
        <f>ROUND(L737*K737,1)</f>
        <v>0</v>
      </c>
      <c r="BL737" s="24" t="s">
        <v>337</v>
      </c>
      <c r="BM737" s="24" t="s">
        <v>754</v>
      </c>
    </row>
    <row r="738" s="1" customFormat="1" ht="25.5" customHeight="1">
      <c r="B738" s="48"/>
      <c r="C738" s="262" t="s">
        <v>755</v>
      </c>
      <c r="D738" s="262" t="s">
        <v>178</v>
      </c>
      <c r="E738" s="263" t="s">
        <v>756</v>
      </c>
      <c r="F738" s="264" t="s">
        <v>757</v>
      </c>
      <c r="G738" s="264"/>
      <c r="H738" s="264"/>
      <c r="I738" s="264"/>
      <c r="J738" s="265" t="s">
        <v>439</v>
      </c>
      <c r="K738" s="266">
        <v>1</v>
      </c>
      <c r="L738" s="267">
        <v>0</v>
      </c>
      <c r="M738" s="268"/>
      <c r="N738" s="269">
        <f>ROUND(L738*K738,1)</f>
        <v>0</v>
      </c>
      <c r="O738" s="228"/>
      <c r="P738" s="228"/>
      <c r="Q738" s="228"/>
      <c r="R738" s="50"/>
      <c r="T738" s="229" t="s">
        <v>22</v>
      </c>
      <c r="U738" s="58" t="s">
        <v>46</v>
      </c>
      <c r="V738" s="49"/>
      <c r="W738" s="230">
        <f>V738*K738</f>
        <v>0</v>
      </c>
      <c r="X738" s="230">
        <v>0.014</v>
      </c>
      <c r="Y738" s="230">
        <f>X738*K738</f>
        <v>0.014</v>
      </c>
      <c r="Z738" s="230">
        <v>0</v>
      </c>
      <c r="AA738" s="231">
        <f>Z738*K738</f>
        <v>0</v>
      </c>
      <c r="AR738" s="24" t="s">
        <v>420</v>
      </c>
      <c r="AT738" s="24" t="s">
        <v>178</v>
      </c>
      <c r="AU738" s="24" t="s">
        <v>107</v>
      </c>
      <c r="AY738" s="24" t="s">
        <v>156</v>
      </c>
      <c r="BE738" s="144">
        <f>IF(U738="základní",N738,0)</f>
        <v>0</v>
      </c>
      <c r="BF738" s="144">
        <f>IF(U738="snížená",N738,0)</f>
        <v>0</v>
      </c>
      <c r="BG738" s="144">
        <f>IF(U738="zákl. přenesená",N738,0)</f>
        <v>0</v>
      </c>
      <c r="BH738" s="144">
        <f>IF(U738="sníž. přenesená",N738,0)</f>
        <v>0</v>
      </c>
      <c r="BI738" s="144">
        <f>IF(U738="nulová",N738,0)</f>
        <v>0</v>
      </c>
      <c r="BJ738" s="24" t="s">
        <v>39</v>
      </c>
      <c r="BK738" s="144">
        <f>ROUND(L738*K738,1)</f>
        <v>0</v>
      </c>
      <c r="BL738" s="24" t="s">
        <v>337</v>
      </c>
      <c r="BM738" s="24" t="s">
        <v>758</v>
      </c>
    </row>
    <row r="739" s="1" customFormat="1" ht="25.5" customHeight="1">
      <c r="B739" s="48"/>
      <c r="C739" s="262" t="s">
        <v>759</v>
      </c>
      <c r="D739" s="262" t="s">
        <v>178</v>
      </c>
      <c r="E739" s="263" t="s">
        <v>760</v>
      </c>
      <c r="F739" s="264" t="s">
        <v>761</v>
      </c>
      <c r="G739" s="264"/>
      <c r="H739" s="264"/>
      <c r="I739" s="264"/>
      <c r="J739" s="265" t="s">
        <v>439</v>
      </c>
      <c r="K739" s="266">
        <v>2</v>
      </c>
      <c r="L739" s="267">
        <v>0</v>
      </c>
      <c r="M739" s="268"/>
      <c r="N739" s="269">
        <f>ROUND(L739*K739,1)</f>
        <v>0</v>
      </c>
      <c r="O739" s="228"/>
      <c r="P739" s="228"/>
      <c r="Q739" s="228"/>
      <c r="R739" s="50"/>
      <c r="T739" s="229" t="s">
        <v>22</v>
      </c>
      <c r="U739" s="58" t="s">
        <v>46</v>
      </c>
      <c r="V739" s="49"/>
      <c r="W739" s="230">
        <f>V739*K739</f>
        <v>0</v>
      </c>
      <c r="X739" s="230">
        <v>0.0073000000000000001</v>
      </c>
      <c r="Y739" s="230">
        <f>X739*K739</f>
        <v>0.0146</v>
      </c>
      <c r="Z739" s="230">
        <v>0</v>
      </c>
      <c r="AA739" s="231">
        <f>Z739*K739</f>
        <v>0</v>
      </c>
      <c r="AR739" s="24" t="s">
        <v>420</v>
      </c>
      <c r="AT739" s="24" t="s">
        <v>178</v>
      </c>
      <c r="AU739" s="24" t="s">
        <v>107</v>
      </c>
      <c r="AY739" s="24" t="s">
        <v>156</v>
      </c>
      <c r="BE739" s="144">
        <f>IF(U739="základní",N739,0)</f>
        <v>0</v>
      </c>
      <c r="BF739" s="144">
        <f>IF(U739="snížená",N739,0)</f>
        <v>0</v>
      </c>
      <c r="BG739" s="144">
        <f>IF(U739="zákl. přenesená",N739,0)</f>
        <v>0</v>
      </c>
      <c r="BH739" s="144">
        <f>IF(U739="sníž. přenesená",N739,0)</f>
        <v>0</v>
      </c>
      <c r="BI739" s="144">
        <f>IF(U739="nulová",N739,0)</f>
        <v>0</v>
      </c>
      <c r="BJ739" s="24" t="s">
        <v>39</v>
      </c>
      <c r="BK739" s="144">
        <f>ROUND(L739*K739,1)</f>
        <v>0</v>
      </c>
      <c r="BL739" s="24" t="s">
        <v>337</v>
      </c>
      <c r="BM739" s="24" t="s">
        <v>762</v>
      </c>
    </row>
    <row r="740" s="1" customFormat="1" ht="25.5" customHeight="1">
      <c r="B740" s="48"/>
      <c r="C740" s="262" t="s">
        <v>763</v>
      </c>
      <c r="D740" s="262" t="s">
        <v>178</v>
      </c>
      <c r="E740" s="263" t="s">
        <v>764</v>
      </c>
      <c r="F740" s="264" t="s">
        <v>765</v>
      </c>
      <c r="G740" s="264"/>
      <c r="H740" s="264"/>
      <c r="I740" s="264"/>
      <c r="J740" s="265" t="s">
        <v>439</v>
      </c>
      <c r="K740" s="266">
        <v>1</v>
      </c>
      <c r="L740" s="267">
        <v>0</v>
      </c>
      <c r="M740" s="268"/>
      <c r="N740" s="269">
        <f>ROUND(L740*K740,1)</f>
        <v>0</v>
      </c>
      <c r="O740" s="228"/>
      <c r="P740" s="228"/>
      <c r="Q740" s="228"/>
      <c r="R740" s="50"/>
      <c r="T740" s="229" t="s">
        <v>22</v>
      </c>
      <c r="U740" s="58" t="s">
        <v>46</v>
      </c>
      <c r="V740" s="49"/>
      <c r="W740" s="230">
        <f>V740*K740</f>
        <v>0</v>
      </c>
      <c r="X740" s="230">
        <v>0.018700000000000001</v>
      </c>
      <c r="Y740" s="230">
        <f>X740*K740</f>
        <v>0.018700000000000001</v>
      </c>
      <c r="Z740" s="230">
        <v>0</v>
      </c>
      <c r="AA740" s="231">
        <f>Z740*K740</f>
        <v>0</v>
      </c>
      <c r="AR740" s="24" t="s">
        <v>420</v>
      </c>
      <c r="AT740" s="24" t="s">
        <v>178</v>
      </c>
      <c r="AU740" s="24" t="s">
        <v>107</v>
      </c>
      <c r="AY740" s="24" t="s">
        <v>156</v>
      </c>
      <c r="BE740" s="144">
        <f>IF(U740="základní",N740,0)</f>
        <v>0</v>
      </c>
      <c r="BF740" s="144">
        <f>IF(U740="snížená",N740,0)</f>
        <v>0</v>
      </c>
      <c r="BG740" s="144">
        <f>IF(U740="zákl. přenesená",N740,0)</f>
        <v>0</v>
      </c>
      <c r="BH740" s="144">
        <f>IF(U740="sníž. přenesená",N740,0)</f>
        <v>0</v>
      </c>
      <c r="BI740" s="144">
        <f>IF(U740="nulová",N740,0)</f>
        <v>0</v>
      </c>
      <c r="BJ740" s="24" t="s">
        <v>39</v>
      </c>
      <c r="BK740" s="144">
        <f>ROUND(L740*K740,1)</f>
        <v>0</v>
      </c>
      <c r="BL740" s="24" t="s">
        <v>337</v>
      </c>
      <c r="BM740" s="24" t="s">
        <v>766</v>
      </c>
    </row>
    <row r="741" s="1" customFormat="1" ht="25.5" customHeight="1">
      <c r="B741" s="48"/>
      <c r="C741" s="262" t="s">
        <v>767</v>
      </c>
      <c r="D741" s="262" t="s">
        <v>178</v>
      </c>
      <c r="E741" s="263" t="s">
        <v>768</v>
      </c>
      <c r="F741" s="264" t="s">
        <v>769</v>
      </c>
      <c r="G741" s="264"/>
      <c r="H741" s="264"/>
      <c r="I741" s="264"/>
      <c r="J741" s="265" t="s">
        <v>439</v>
      </c>
      <c r="K741" s="266">
        <v>1</v>
      </c>
      <c r="L741" s="267">
        <v>0</v>
      </c>
      <c r="M741" s="268"/>
      <c r="N741" s="269">
        <f>ROUND(L741*K741,1)</f>
        <v>0</v>
      </c>
      <c r="O741" s="228"/>
      <c r="P741" s="228"/>
      <c r="Q741" s="228"/>
      <c r="R741" s="50"/>
      <c r="T741" s="229" t="s">
        <v>22</v>
      </c>
      <c r="U741" s="58" t="s">
        <v>46</v>
      </c>
      <c r="V741" s="49"/>
      <c r="W741" s="230">
        <f>V741*K741</f>
        <v>0</v>
      </c>
      <c r="X741" s="230">
        <v>0.0073000000000000001</v>
      </c>
      <c r="Y741" s="230">
        <f>X741*K741</f>
        <v>0.0073000000000000001</v>
      </c>
      <c r="Z741" s="230">
        <v>0</v>
      </c>
      <c r="AA741" s="231">
        <f>Z741*K741</f>
        <v>0</v>
      </c>
      <c r="AR741" s="24" t="s">
        <v>420</v>
      </c>
      <c r="AT741" s="24" t="s">
        <v>178</v>
      </c>
      <c r="AU741" s="24" t="s">
        <v>107</v>
      </c>
      <c r="AY741" s="24" t="s">
        <v>156</v>
      </c>
      <c r="BE741" s="144">
        <f>IF(U741="základní",N741,0)</f>
        <v>0</v>
      </c>
      <c r="BF741" s="144">
        <f>IF(U741="snížená",N741,0)</f>
        <v>0</v>
      </c>
      <c r="BG741" s="144">
        <f>IF(U741="zákl. přenesená",N741,0)</f>
        <v>0</v>
      </c>
      <c r="BH741" s="144">
        <f>IF(U741="sníž. přenesená",N741,0)</f>
        <v>0</v>
      </c>
      <c r="BI741" s="144">
        <f>IF(U741="nulová",N741,0)</f>
        <v>0</v>
      </c>
      <c r="BJ741" s="24" t="s">
        <v>39</v>
      </c>
      <c r="BK741" s="144">
        <f>ROUND(L741*K741,1)</f>
        <v>0</v>
      </c>
      <c r="BL741" s="24" t="s">
        <v>337</v>
      </c>
      <c r="BM741" s="24" t="s">
        <v>770</v>
      </c>
    </row>
    <row r="742" s="1" customFormat="1" ht="25.5" customHeight="1">
      <c r="B742" s="48"/>
      <c r="C742" s="262" t="s">
        <v>771</v>
      </c>
      <c r="D742" s="262" t="s">
        <v>178</v>
      </c>
      <c r="E742" s="263" t="s">
        <v>772</v>
      </c>
      <c r="F742" s="264" t="s">
        <v>773</v>
      </c>
      <c r="G742" s="264"/>
      <c r="H742" s="264"/>
      <c r="I742" s="264"/>
      <c r="J742" s="265" t="s">
        <v>439</v>
      </c>
      <c r="K742" s="266">
        <v>1</v>
      </c>
      <c r="L742" s="267">
        <v>0</v>
      </c>
      <c r="M742" s="268"/>
      <c r="N742" s="269">
        <f>ROUND(L742*K742,1)</f>
        <v>0</v>
      </c>
      <c r="O742" s="228"/>
      <c r="P742" s="228"/>
      <c r="Q742" s="228"/>
      <c r="R742" s="50"/>
      <c r="T742" s="229" t="s">
        <v>22</v>
      </c>
      <c r="U742" s="58" t="s">
        <v>46</v>
      </c>
      <c r="V742" s="49"/>
      <c r="W742" s="230">
        <f>V742*K742</f>
        <v>0</v>
      </c>
      <c r="X742" s="230">
        <v>0.02</v>
      </c>
      <c r="Y742" s="230">
        <f>X742*K742</f>
        <v>0.02</v>
      </c>
      <c r="Z742" s="230">
        <v>0</v>
      </c>
      <c r="AA742" s="231">
        <f>Z742*K742</f>
        <v>0</v>
      </c>
      <c r="AR742" s="24" t="s">
        <v>420</v>
      </c>
      <c r="AT742" s="24" t="s">
        <v>178</v>
      </c>
      <c r="AU742" s="24" t="s">
        <v>107</v>
      </c>
      <c r="AY742" s="24" t="s">
        <v>156</v>
      </c>
      <c r="BE742" s="144">
        <f>IF(U742="základní",N742,0)</f>
        <v>0</v>
      </c>
      <c r="BF742" s="144">
        <f>IF(U742="snížená",N742,0)</f>
        <v>0</v>
      </c>
      <c r="BG742" s="144">
        <f>IF(U742="zákl. přenesená",N742,0)</f>
        <v>0</v>
      </c>
      <c r="BH742" s="144">
        <f>IF(U742="sníž. přenesená",N742,0)</f>
        <v>0</v>
      </c>
      <c r="BI742" s="144">
        <f>IF(U742="nulová",N742,0)</f>
        <v>0</v>
      </c>
      <c r="BJ742" s="24" t="s">
        <v>39</v>
      </c>
      <c r="BK742" s="144">
        <f>ROUND(L742*K742,1)</f>
        <v>0</v>
      </c>
      <c r="BL742" s="24" t="s">
        <v>337</v>
      </c>
      <c r="BM742" s="24" t="s">
        <v>774</v>
      </c>
    </row>
    <row r="743" s="1" customFormat="1" ht="25.5" customHeight="1">
      <c r="B743" s="48"/>
      <c r="C743" s="262" t="s">
        <v>775</v>
      </c>
      <c r="D743" s="262" t="s">
        <v>178</v>
      </c>
      <c r="E743" s="263" t="s">
        <v>776</v>
      </c>
      <c r="F743" s="264" t="s">
        <v>777</v>
      </c>
      <c r="G743" s="264"/>
      <c r="H743" s="264"/>
      <c r="I743" s="264"/>
      <c r="J743" s="265" t="s">
        <v>439</v>
      </c>
      <c r="K743" s="266">
        <v>2</v>
      </c>
      <c r="L743" s="267">
        <v>0</v>
      </c>
      <c r="M743" s="268"/>
      <c r="N743" s="269">
        <f>ROUND(L743*K743,1)</f>
        <v>0</v>
      </c>
      <c r="O743" s="228"/>
      <c r="P743" s="228"/>
      <c r="Q743" s="228"/>
      <c r="R743" s="50"/>
      <c r="T743" s="229" t="s">
        <v>22</v>
      </c>
      <c r="U743" s="58" t="s">
        <v>46</v>
      </c>
      <c r="V743" s="49"/>
      <c r="W743" s="230">
        <f>V743*K743</f>
        <v>0</v>
      </c>
      <c r="X743" s="230">
        <v>0.0092999999999999992</v>
      </c>
      <c r="Y743" s="230">
        <f>X743*K743</f>
        <v>0.018599999999999998</v>
      </c>
      <c r="Z743" s="230">
        <v>0</v>
      </c>
      <c r="AA743" s="231">
        <f>Z743*K743</f>
        <v>0</v>
      </c>
      <c r="AR743" s="24" t="s">
        <v>420</v>
      </c>
      <c r="AT743" s="24" t="s">
        <v>178</v>
      </c>
      <c r="AU743" s="24" t="s">
        <v>107</v>
      </c>
      <c r="AY743" s="24" t="s">
        <v>156</v>
      </c>
      <c r="BE743" s="144">
        <f>IF(U743="základní",N743,0)</f>
        <v>0</v>
      </c>
      <c r="BF743" s="144">
        <f>IF(U743="snížená",N743,0)</f>
        <v>0</v>
      </c>
      <c r="BG743" s="144">
        <f>IF(U743="zákl. přenesená",N743,0)</f>
        <v>0</v>
      </c>
      <c r="BH743" s="144">
        <f>IF(U743="sníž. přenesená",N743,0)</f>
        <v>0</v>
      </c>
      <c r="BI743" s="144">
        <f>IF(U743="nulová",N743,0)</f>
        <v>0</v>
      </c>
      <c r="BJ743" s="24" t="s">
        <v>39</v>
      </c>
      <c r="BK743" s="144">
        <f>ROUND(L743*K743,1)</f>
        <v>0</v>
      </c>
      <c r="BL743" s="24" t="s">
        <v>337</v>
      </c>
      <c r="BM743" s="24" t="s">
        <v>778</v>
      </c>
    </row>
    <row r="744" s="1" customFormat="1" ht="25.5" customHeight="1">
      <c r="B744" s="48"/>
      <c r="C744" s="262" t="s">
        <v>779</v>
      </c>
      <c r="D744" s="262" t="s">
        <v>178</v>
      </c>
      <c r="E744" s="263" t="s">
        <v>780</v>
      </c>
      <c r="F744" s="264" t="s">
        <v>781</v>
      </c>
      <c r="G744" s="264"/>
      <c r="H744" s="264"/>
      <c r="I744" s="264"/>
      <c r="J744" s="265" t="s">
        <v>439</v>
      </c>
      <c r="K744" s="266">
        <v>1</v>
      </c>
      <c r="L744" s="267">
        <v>0</v>
      </c>
      <c r="M744" s="268"/>
      <c r="N744" s="269">
        <f>ROUND(L744*K744,1)</f>
        <v>0</v>
      </c>
      <c r="O744" s="228"/>
      <c r="P744" s="228"/>
      <c r="Q744" s="228"/>
      <c r="R744" s="50"/>
      <c r="T744" s="229" t="s">
        <v>22</v>
      </c>
      <c r="U744" s="58" t="s">
        <v>46</v>
      </c>
      <c r="V744" s="49"/>
      <c r="W744" s="230">
        <f>V744*K744</f>
        <v>0</v>
      </c>
      <c r="X744" s="230">
        <v>0.014</v>
      </c>
      <c r="Y744" s="230">
        <f>X744*K744</f>
        <v>0.014</v>
      </c>
      <c r="Z744" s="230">
        <v>0</v>
      </c>
      <c r="AA744" s="231">
        <f>Z744*K744</f>
        <v>0</v>
      </c>
      <c r="AR744" s="24" t="s">
        <v>420</v>
      </c>
      <c r="AT744" s="24" t="s">
        <v>178</v>
      </c>
      <c r="AU744" s="24" t="s">
        <v>107</v>
      </c>
      <c r="AY744" s="24" t="s">
        <v>156</v>
      </c>
      <c r="BE744" s="144">
        <f>IF(U744="základní",N744,0)</f>
        <v>0</v>
      </c>
      <c r="BF744" s="144">
        <f>IF(U744="snížená",N744,0)</f>
        <v>0</v>
      </c>
      <c r="BG744" s="144">
        <f>IF(U744="zákl. přenesená",N744,0)</f>
        <v>0</v>
      </c>
      <c r="BH744" s="144">
        <f>IF(U744="sníž. přenesená",N744,0)</f>
        <v>0</v>
      </c>
      <c r="BI744" s="144">
        <f>IF(U744="nulová",N744,0)</f>
        <v>0</v>
      </c>
      <c r="BJ744" s="24" t="s">
        <v>39</v>
      </c>
      <c r="BK744" s="144">
        <f>ROUND(L744*K744,1)</f>
        <v>0</v>
      </c>
      <c r="BL744" s="24" t="s">
        <v>337</v>
      </c>
      <c r="BM744" s="24" t="s">
        <v>782</v>
      </c>
    </row>
    <row r="745" s="1" customFormat="1" ht="25.5" customHeight="1">
      <c r="B745" s="48"/>
      <c r="C745" s="262" t="s">
        <v>783</v>
      </c>
      <c r="D745" s="262" t="s">
        <v>178</v>
      </c>
      <c r="E745" s="263" t="s">
        <v>784</v>
      </c>
      <c r="F745" s="264" t="s">
        <v>785</v>
      </c>
      <c r="G745" s="264"/>
      <c r="H745" s="264"/>
      <c r="I745" s="264"/>
      <c r="J745" s="265" t="s">
        <v>439</v>
      </c>
      <c r="K745" s="266">
        <v>1</v>
      </c>
      <c r="L745" s="267">
        <v>0</v>
      </c>
      <c r="M745" s="268"/>
      <c r="N745" s="269">
        <f>ROUND(L745*K745,1)</f>
        <v>0</v>
      </c>
      <c r="O745" s="228"/>
      <c r="P745" s="228"/>
      <c r="Q745" s="228"/>
      <c r="R745" s="50"/>
      <c r="T745" s="229" t="s">
        <v>22</v>
      </c>
      <c r="U745" s="58" t="s">
        <v>46</v>
      </c>
      <c r="V745" s="49"/>
      <c r="W745" s="230">
        <f>V745*K745</f>
        <v>0</v>
      </c>
      <c r="X745" s="230">
        <v>0.038899999999999997</v>
      </c>
      <c r="Y745" s="230">
        <f>X745*K745</f>
        <v>0.038899999999999997</v>
      </c>
      <c r="Z745" s="230">
        <v>0</v>
      </c>
      <c r="AA745" s="231">
        <f>Z745*K745</f>
        <v>0</v>
      </c>
      <c r="AR745" s="24" t="s">
        <v>420</v>
      </c>
      <c r="AT745" s="24" t="s">
        <v>178</v>
      </c>
      <c r="AU745" s="24" t="s">
        <v>107</v>
      </c>
      <c r="AY745" s="24" t="s">
        <v>156</v>
      </c>
      <c r="BE745" s="144">
        <f>IF(U745="základní",N745,0)</f>
        <v>0</v>
      </c>
      <c r="BF745" s="144">
        <f>IF(U745="snížená",N745,0)</f>
        <v>0</v>
      </c>
      <c r="BG745" s="144">
        <f>IF(U745="zákl. přenesená",N745,0)</f>
        <v>0</v>
      </c>
      <c r="BH745" s="144">
        <f>IF(U745="sníž. přenesená",N745,0)</f>
        <v>0</v>
      </c>
      <c r="BI745" s="144">
        <f>IF(U745="nulová",N745,0)</f>
        <v>0</v>
      </c>
      <c r="BJ745" s="24" t="s">
        <v>39</v>
      </c>
      <c r="BK745" s="144">
        <f>ROUND(L745*K745,1)</f>
        <v>0</v>
      </c>
      <c r="BL745" s="24" t="s">
        <v>337</v>
      </c>
      <c r="BM745" s="24" t="s">
        <v>786</v>
      </c>
    </row>
    <row r="746" s="1" customFormat="1" ht="25.5" customHeight="1">
      <c r="B746" s="48"/>
      <c r="C746" s="262" t="s">
        <v>787</v>
      </c>
      <c r="D746" s="262" t="s">
        <v>178</v>
      </c>
      <c r="E746" s="263" t="s">
        <v>788</v>
      </c>
      <c r="F746" s="264" t="s">
        <v>789</v>
      </c>
      <c r="G746" s="264"/>
      <c r="H746" s="264"/>
      <c r="I746" s="264"/>
      <c r="J746" s="265" t="s">
        <v>439</v>
      </c>
      <c r="K746" s="266">
        <v>1</v>
      </c>
      <c r="L746" s="267">
        <v>0</v>
      </c>
      <c r="M746" s="268"/>
      <c r="N746" s="269">
        <f>ROUND(L746*K746,1)</f>
        <v>0</v>
      </c>
      <c r="O746" s="228"/>
      <c r="P746" s="228"/>
      <c r="Q746" s="228"/>
      <c r="R746" s="50"/>
      <c r="T746" s="229" t="s">
        <v>22</v>
      </c>
      <c r="U746" s="58" t="s">
        <v>46</v>
      </c>
      <c r="V746" s="49"/>
      <c r="W746" s="230">
        <f>V746*K746</f>
        <v>0</v>
      </c>
      <c r="X746" s="230">
        <v>0.014</v>
      </c>
      <c r="Y746" s="230">
        <f>X746*K746</f>
        <v>0.014</v>
      </c>
      <c r="Z746" s="230">
        <v>0</v>
      </c>
      <c r="AA746" s="231">
        <f>Z746*K746</f>
        <v>0</v>
      </c>
      <c r="AR746" s="24" t="s">
        <v>420</v>
      </c>
      <c r="AT746" s="24" t="s">
        <v>178</v>
      </c>
      <c r="AU746" s="24" t="s">
        <v>107</v>
      </c>
      <c r="AY746" s="24" t="s">
        <v>156</v>
      </c>
      <c r="BE746" s="144">
        <f>IF(U746="základní",N746,0)</f>
        <v>0</v>
      </c>
      <c r="BF746" s="144">
        <f>IF(U746="snížená",N746,0)</f>
        <v>0</v>
      </c>
      <c r="BG746" s="144">
        <f>IF(U746="zákl. přenesená",N746,0)</f>
        <v>0</v>
      </c>
      <c r="BH746" s="144">
        <f>IF(U746="sníž. přenesená",N746,0)</f>
        <v>0</v>
      </c>
      <c r="BI746" s="144">
        <f>IF(U746="nulová",N746,0)</f>
        <v>0</v>
      </c>
      <c r="BJ746" s="24" t="s">
        <v>39</v>
      </c>
      <c r="BK746" s="144">
        <f>ROUND(L746*K746,1)</f>
        <v>0</v>
      </c>
      <c r="BL746" s="24" t="s">
        <v>337</v>
      </c>
      <c r="BM746" s="24" t="s">
        <v>790</v>
      </c>
    </row>
    <row r="747" s="1" customFormat="1" ht="25.5" customHeight="1">
      <c r="B747" s="48"/>
      <c r="C747" s="262" t="s">
        <v>791</v>
      </c>
      <c r="D747" s="262" t="s">
        <v>178</v>
      </c>
      <c r="E747" s="263" t="s">
        <v>792</v>
      </c>
      <c r="F747" s="264" t="s">
        <v>793</v>
      </c>
      <c r="G747" s="264"/>
      <c r="H747" s="264"/>
      <c r="I747" s="264"/>
      <c r="J747" s="265" t="s">
        <v>439</v>
      </c>
      <c r="K747" s="266">
        <v>1</v>
      </c>
      <c r="L747" s="267">
        <v>0</v>
      </c>
      <c r="M747" s="268"/>
      <c r="N747" s="269">
        <f>ROUND(L747*K747,1)</f>
        <v>0</v>
      </c>
      <c r="O747" s="228"/>
      <c r="P747" s="228"/>
      <c r="Q747" s="228"/>
      <c r="R747" s="50"/>
      <c r="T747" s="229" t="s">
        <v>22</v>
      </c>
      <c r="U747" s="58" t="s">
        <v>46</v>
      </c>
      <c r="V747" s="49"/>
      <c r="W747" s="230">
        <f>V747*K747</f>
        <v>0</v>
      </c>
      <c r="X747" s="230">
        <v>0.0073000000000000001</v>
      </c>
      <c r="Y747" s="230">
        <f>X747*K747</f>
        <v>0.0073000000000000001</v>
      </c>
      <c r="Z747" s="230">
        <v>0</v>
      </c>
      <c r="AA747" s="231">
        <f>Z747*K747</f>
        <v>0</v>
      </c>
      <c r="AR747" s="24" t="s">
        <v>420</v>
      </c>
      <c r="AT747" s="24" t="s">
        <v>178</v>
      </c>
      <c r="AU747" s="24" t="s">
        <v>107</v>
      </c>
      <c r="AY747" s="24" t="s">
        <v>156</v>
      </c>
      <c r="BE747" s="144">
        <f>IF(U747="základní",N747,0)</f>
        <v>0</v>
      </c>
      <c r="BF747" s="144">
        <f>IF(U747="snížená",N747,0)</f>
        <v>0</v>
      </c>
      <c r="BG747" s="144">
        <f>IF(U747="zákl. přenesená",N747,0)</f>
        <v>0</v>
      </c>
      <c r="BH747" s="144">
        <f>IF(U747="sníž. přenesená",N747,0)</f>
        <v>0</v>
      </c>
      <c r="BI747" s="144">
        <f>IF(U747="nulová",N747,0)</f>
        <v>0</v>
      </c>
      <c r="BJ747" s="24" t="s">
        <v>39</v>
      </c>
      <c r="BK747" s="144">
        <f>ROUND(L747*K747,1)</f>
        <v>0</v>
      </c>
      <c r="BL747" s="24" t="s">
        <v>337</v>
      </c>
      <c r="BM747" s="24" t="s">
        <v>794</v>
      </c>
    </row>
    <row r="748" s="1" customFormat="1" ht="25.5" customHeight="1">
      <c r="B748" s="48"/>
      <c r="C748" s="262" t="s">
        <v>795</v>
      </c>
      <c r="D748" s="262" t="s">
        <v>178</v>
      </c>
      <c r="E748" s="263" t="s">
        <v>796</v>
      </c>
      <c r="F748" s="264" t="s">
        <v>797</v>
      </c>
      <c r="G748" s="264"/>
      <c r="H748" s="264"/>
      <c r="I748" s="264"/>
      <c r="J748" s="265" t="s">
        <v>439</v>
      </c>
      <c r="K748" s="266">
        <v>1</v>
      </c>
      <c r="L748" s="267">
        <v>0</v>
      </c>
      <c r="M748" s="268"/>
      <c r="N748" s="269">
        <f>ROUND(L748*K748,1)</f>
        <v>0</v>
      </c>
      <c r="O748" s="228"/>
      <c r="P748" s="228"/>
      <c r="Q748" s="228"/>
      <c r="R748" s="50"/>
      <c r="T748" s="229" t="s">
        <v>22</v>
      </c>
      <c r="U748" s="58" t="s">
        <v>46</v>
      </c>
      <c r="V748" s="49"/>
      <c r="W748" s="230">
        <f>V748*K748</f>
        <v>0</v>
      </c>
      <c r="X748" s="230">
        <v>0.024</v>
      </c>
      <c r="Y748" s="230">
        <f>X748*K748</f>
        <v>0.024</v>
      </c>
      <c r="Z748" s="230">
        <v>0</v>
      </c>
      <c r="AA748" s="231">
        <f>Z748*K748</f>
        <v>0</v>
      </c>
      <c r="AR748" s="24" t="s">
        <v>420</v>
      </c>
      <c r="AT748" s="24" t="s">
        <v>178</v>
      </c>
      <c r="AU748" s="24" t="s">
        <v>107</v>
      </c>
      <c r="AY748" s="24" t="s">
        <v>156</v>
      </c>
      <c r="BE748" s="144">
        <f>IF(U748="základní",N748,0)</f>
        <v>0</v>
      </c>
      <c r="BF748" s="144">
        <f>IF(U748="snížená",N748,0)</f>
        <v>0</v>
      </c>
      <c r="BG748" s="144">
        <f>IF(U748="zákl. přenesená",N748,0)</f>
        <v>0</v>
      </c>
      <c r="BH748" s="144">
        <f>IF(U748="sníž. přenesená",N748,0)</f>
        <v>0</v>
      </c>
      <c r="BI748" s="144">
        <f>IF(U748="nulová",N748,0)</f>
        <v>0</v>
      </c>
      <c r="BJ748" s="24" t="s">
        <v>39</v>
      </c>
      <c r="BK748" s="144">
        <f>ROUND(L748*K748,1)</f>
        <v>0</v>
      </c>
      <c r="BL748" s="24" t="s">
        <v>337</v>
      </c>
      <c r="BM748" s="24" t="s">
        <v>798</v>
      </c>
    </row>
    <row r="749" s="1" customFormat="1" ht="25.5" customHeight="1">
      <c r="B749" s="48"/>
      <c r="C749" s="262" t="s">
        <v>799</v>
      </c>
      <c r="D749" s="262" t="s">
        <v>178</v>
      </c>
      <c r="E749" s="263" t="s">
        <v>800</v>
      </c>
      <c r="F749" s="264" t="s">
        <v>801</v>
      </c>
      <c r="G749" s="264"/>
      <c r="H749" s="264"/>
      <c r="I749" s="264"/>
      <c r="J749" s="265" t="s">
        <v>439</v>
      </c>
      <c r="K749" s="266">
        <v>1</v>
      </c>
      <c r="L749" s="267">
        <v>0</v>
      </c>
      <c r="M749" s="268"/>
      <c r="N749" s="269">
        <f>ROUND(L749*K749,1)</f>
        <v>0</v>
      </c>
      <c r="O749" s="228"/>
      <c r="P749" s="228"/>
      <c r="Q749" s="228"/>
      <c r="R749" s="50"/>
      <c r="T749" s="229" t="s">
        <v>22</v>
      </c>
      <c r="U749" s="58" t="s">
        <v>46</v>
      </c>
      <c r="V749" s="49"/>
      <c r="W749" s="230">
        <f>V749*K749</f>
        <v>0</v>
      </c>
      <c r="X749" s="230">
        <v>0.018700000000000001</v>
      </c>
      <c r="Y749" s="230">
        <f>X749*K749</f>
        <v>0.018700000000000001</v>
      </c>
      <c r="Z749" s="230">
        <v>0</v>
      </c>
      <c r="AA749" s="231">
        <f>Z749*K749</f>
        <v>0</v>
      </c>
      <c r="AR749" s="24" t="s">
        <v>420</v>
      </c>
      <c r="AT749" s="24" t="s">
        <v>178</v>
      </c>
      <c r="AU749" s="24" t="s">
        <v>107</v>
      </c>
      <c r="AY749" s="24" t="s">
        <v>156</v>
      </c>
      <c r="BE749" s="144">
        <f>IF(U749="základní",N749,0)</f>
        <v>0</v>
      </c>
      <c r="BF749" s="144">
        <f>IF(U749="snížená",N749,0)</f>
        <v>0</v>
      </c>
      <c r="BG749" s="144">
        <f>IF(U749="zákl. přenesená",N749,0)</f>
        <v>0</v>
      </c>
      <c r="BH749" s="144">
        <f>IF(U749="sníž. přenesená",N749,0)</f>
        <v>0</v>
      </c>
      <c r="BI749" s="144">
        <f>IF(U749="nulová",N749,0)</f>
        <v>0</v>
      </c>
      <c r="BJ749" s="24" t="s">
        <v>39</v>
      </c>
      <c r="BK749" s="144">
        <f>ROUND(L749*K749,1)</f>
        <v>0</v>
      </c>
      <c r="BL749" s="24" t="s">
        <v>337</v>
      </c>
      <c r="BM749" s="24" t="s">
        <v>802</v>
      </c>
    </row>
    <row r="750" s="1" customFormat="1" ht="25.5" customHeight="1">
      <c r="B750" s="48"/>
      <c r="C750" s="221" t="s">
        <v>803</v>
      </c>
      <c r="D750" s="221" t="s">
        <v>157</v>
      </c>
      <c r="E750" s="222" t="s">
        <v>804</v>
      </c>
      <c r="F750" s="223" t="s">
        <v>805</v>
      </c>
      <c r="G750" s="223"/>
      <c r="H750" s="223"/>
      <c r="I750" s="223"/>
      <c r="J750" s="224" t="s">
        <v>185</v>
      </c>
      <c r="K750" s="225">
        <v>122.20999999999999</v>
      </c>
      <c r="L750" s="226">
        <v>0</v>
      </c>
      <c r="M750" s="227"/>
      <c r="N750" s="228">
        <f>ROUND(L750*K750,1)</f>
        <v>0</v>
      </c>
      <c r="O750" s="228"/>
      <c r="P750" s="228"/>
      <c r="Q750" s="228"/>
      <c r="R750" s="50"/>
      <c r="T750" s="229" t="s">
        <v>22</v>
      </c>
      <c r="U750" s="58" t="s">
        <v>46</v>
      </c>
      <c r="V750" s="49"/>
      <c r="W750" s="230">
        <f>V750*K750</f>
        <v>0</v>
      </c>
      <c r="X750" s="230">
        <v>0.00014999999999999999</v>
      </c>
      <c r="Y750" s="230">
        <f>X750*K750</f>
        <v>0.018331499999999997</v>
      </c>
      <c r="Z750" s="230">
        <v>0</v>
      </c>
      <c r="AA750" s="231">
        <f>Z750*K750</f>
        <v>0</v>
      </c>
      <c r="AR750" s="24" t="s">
        <v>337</v>
      </c>
      <c r="AT750" s="24" t="s">
        <v>157</v>
      </c>
      <c r="AU750" s="24" t="s">
        <v>107</v>
      </c>
      <c r="AY750" s="24" t="s">
        <v>156</v>
      </c>
      <c r="BE750" s="144">
        <f>IF(U750="základní",N750,0)</f>
        <v>0</v>
      </c>
      <c r="BF750" s="144">
        <f>IF(U750="snížená",N750,0)</f>
        <v>0</v>
      </c>
      <c r="BG750" s="144">
        <f>IF(U750="zákl. přenesená",N750,0)</f>
        <v>0</v>
      </c>
      <c r="BH750" s="144">
        <f>IF(U750="sníž. přenesená",N750,0)</f>
        <v>0</v>
      </c>
      <c r="BI750" s="144">
        <f>IF(U750="nulová",N750,0)</f>
        <v>0</v>
      </c>
      <c r="BJ750" s="24" t="s">
        <v>39</v>
      </c>
      <c r="BK750" s="144">
        <f>ROUND(L750*K750,1)</f>
        <v>0</v>
      </c>
      <c r="BL750" s="24" t="s">
        <v>337</v>
      </c>
      <c r="BM750" s="24" t="s">
        <v>806</v>
      </c>
    </row>
    <row r="751" s="11" customFormat="1" ht="16.5" customHeight="1">
      <c r="B751" s="242"/>
      <c r="C751" s="243"/>
      <c r="D751" s="243"/>
      <c r="E751" s="244" t="s">
        <v>22</v>
      </c>
      <c r="F751" s="245" t="s">
        <v>807</v>
      </c>
      <c r="G751" s="246"/>
      <c r="H751" s="246"/>
      <c r="I751" s="246"/>
      <c r="J751" s="243"/>
      <c r="K751" s="244" t="s">
        <v>22</v>
      </c>
      <c r="L751" s="243"/>
      <c r="M751" s="243"/>
      <c r="N751" s="243"/>
      <c r="O751" s="243"/>
      <c r="P751" s="243"/>
      <c r="Q751" s="243"/>
      <c r="R751" s="247"/>
      <c r="T751" s="248"/>
      <c r="U751" s="243"/>
      <c r="V751" s="243"/>
      <c r="W751" s="243"/>
      <c r="X751" s="243"/>
      <c r="Y751" s="243"/>
      <c r="Z751" s="243"/>
      <c r="AA751" s="249"/>
      <c r="AT751" s="250" t="s">
        <v>164</v>
      </c>
      <c r="AU751" s="250" t="s">
        <v>107</v>
      </c>
      <c r="AV751" s="11" t="s">
        <v>39</v>
      </c>
      <c r="AW751" s="11" t="s">
        <v>38</v>
      </c>
      <c r="AX751" s="11" t="s">
        <v>81</v>
      </c>
      <c r="AY751" s="250" t="s">
        <v>156</v>
      </c>
    </row>
    <row r="752" s="11" customFormat="1" ht="16.5" customHeight="1">
      <c r="B752" s="242"/>
      <c r="C752" s="243"/>
      <c r="D752" s="243"/>
      <c r="E752" s="244" t="s">
        <v>22</v>
      </c>
      <c r="F752" s="251" t="s">
        <v>597</v>
      </c>
      <c r="G752" s="243"/>
      <c r="H752" s="243"/>
      <c r="I752" s="243"/>
      <c r="J752" s="243"/>
      <c r="K752" s="244" t="s">
        <v>22</v>
      </c>
      <c r="L752" s="243"/>
      <c r="M752" s="243"/>
      <c r="N752" s="243"/>
      <c r="O752" s="243"/>
      <c r="P752" s="243"/>
      <c r="Q752" s="243"/>
      <c r="R752" s="247"/>
      <c r="T752" s="248"/>
      <c r="U752" s="243"/>
      <c r="V752" s="243"/>
      <c r="W752" s="243"/>
      <c r="X752" s="243"/>
      <c r="Y752" s="243"/>
      <c r="Z752" s="243"/>
      <c r="AA752" s="249"/>
      <c r="AT752" s="250" t="s">
        <v>164</v>
      </c>
      <c r="AU752" s="250" t="s">
        <v>107</v>
      </c>
      <c r="AV752" s="11" t="s">
        <v>39</v>
      </c>
      <c r="AW752" s="11" t="s">
        <v>38</v>
      </c>
      <c r="AX752" s="11" t="s">
        <v>81</v>
      </c>
      <c r="AY752" s="250" t="s">
        <v>156</v>
      </c>
    </row>
    <row r="753" s="10" customFormat="1" ht="16.5" customHeight="1">
      <c r="B753" s="232"/>
      <c r="C753" s="233"/>
      <c r="D753" s="233"/>
      <c r="E753" s="234" t="s">
        <v>22</v>
      </c>
      <c r="F753" s="252" t="s">
        <v>479</v>
      </c>
      <c r="G753" s="233"/>
      <c r="H753" s="233"/>
      <c r="I753" s="233"/>
      <c r="J753" s="233"/>
      <c r="K753" s="237">
        <v>3.5</v>
      </c>
      <c r="L753" s="233"/>
      <c r="M753" s="233"/>
      <c r="N753" s="233"/>
      <c r="O753" s="233"/>
      <c r="P753" s="233"/>
      <c r="Q753" s="233"/>
      <c r="R753" s="238"/>
      <c r="T753" s="239"/>
      <c r="U753" s="233"/>
      <c r="V753" s="233"/>
      <c r="W753" s="233"/>
      <c r="X753" s="233"/>
      <c r="Y753" s="233"/>
      <c r="Z753" s="233"/>
      <c r="AA753" s="240"/>
      <c r="AT753" s="241" t="s">
        <v>164</v>
      </c>
      <c r="AU753" s="241" t="s">
        <v>107</v>
      </c>
      <c r="AV753" s="10" t="s">
        <v>107</v>
      </c>
      <c r="AW753" s="10" t="s">
        <v>38</v>
      </c>
      <c r="AX753" s="10" t="s">
        <v>81</v>
      </c>
      <c r="AY753" s="241" t="s">
        <v>156</v>
      </c>
    </row>
    <row r="754" s="11" customFormat="1" ht="16.5" customHeight="1">
      <c r="B754" s="242"/>
      <c r="C754" s="243"/>
      <c r="D754" s="243"/>
      <c r="E754" s="244" t="s">
        <v>22</v>
      </c>
      <c r="F754" s="251" t="s">
        <v>733</v>
      </c>
      <c r="G754" s="243"/>
      <c r="H754" s="243"/>
      <c r="I754" s="243"/>
      <c r="J754" s="243"/>
      <c r="K754" s="244" t="s">
        <v>22</v>
      </c>
      <c r="L754" s="243"/>
      <c r="M754" s="243"/>
      <c r="N754" s="243"/>
      <c r="O754" s="243"/>
      <c r="P754" s="243"/>
      <c r="Q754" s="243"/>
      <c r="R754" s="247"/>
      <c r="T754" s="248"/>
      <c r="U754" s="243"/>
      <c r="V754" s="243"/>
      <c r="W754" s="243"/>
      <c r="X754" s="243"/>
      <c r="Y754" s="243"/>
      <c r="Z754" s="243"/>
      <c r="AA754" s="249"/>
      <c r="AT754" s="250" t="s">
        <v>164</v>
      </c>
      <c r="AU754" s="250" t="s">
        <v>107</v>
      </c>
      <c r="AV754" s="11" t="s">
        <v>39</v>
      </c>
      <c r="AW754" s="11" t="s">
        <v>38</v>
      </c>
      <c r="AX754" s="11" t="s">
        <v>81</v>
      </c>
      <c r="AY754" s="250" t="s">
        <v>156</v>
      </c>
    </row>
    <row r="755" s="10" customFormat="1" ht="16.5" customHeight="1">
      <c r="B755" s="232"/>
      <c r="C755" s="233"/>
      <c r="D755" s="233"/>
      <c r="E755" s="234" t="s">
        <v>22</v>
      </c>
      <c r="F755" s="252" t="s">
        <v>808</v>
      </c>
      <c r="G755" s="233"/>
      <c r="H755" s="233"/>
      <c r="I755" s="233"/>
      <c r="J755" s="233"/>
      <c r="K755" s="237">
        <v>0.66000000000000003</v>
      </c>
      <c r="L755" s="233"/>
      <c r="M755" s="233"/>
      <c r="N755" s="233"/>
      <c r="O755" s="233"/>
      <c r="P755" s="233"/>
      <c r="Q755" s="233"/>
      <c r="R755" s="238"/>
      <c r="T755" s="239"/>
      <c r="U755" s="233"/>
      <c r="V755" s="233"/>
      <c r="W755" s="233"/>
      <c r="X755" s="233"/>
      <c r="Y755" s="233"/>
      <c r="Z755" s="233"/>
      <c r="AA755" s="240"/>
      <c r="AT755" s="241" t="s">
        <v>164</v>
      </c>
      <c r="AU755" s="241" t="s">
        <v>107</v>
      </c>
      <c r="AV755" s="10" t="s">
        <v>107</v>
      </c>
      <c r="AW755" s="10" t="s">
        <v>38</v>
      </c>
      <c r="AX755" s="10" t="s">
        <v>81</v>
      </c>
      <c r="AY755" s="241" t="s">
        <v>156</v>
      </c>
    </row>
    <row r="756" s="11" customFormat="1" ht="16.5" customHeight="1">
      <c r="B756" s="242"/>
      <c r="C756" s="243"/>
      <c r="D756" s="243"/>
      <c r="E756" s="244" t="s">
        <v>22</v>
      </c>
      <c r="F756" s="251" t="s">
        <v>734</v>
      </c>
      <c r="G756" s="243"/>
      <c r="H756" s="243"/>
      <c r="I756" s="243"/>
      <c r="J756" s="243"/>
      <c r="K756" s="244" t="s">
        <v>22</v>
      </c>
      <c r="L756" s="243"/>
      <c r="M756" s="243"/>
      <c r="N756" s="243"/>
      <c r="O756" s="243"/>
      <c r="P756" s="243"/>
      <c r="Q756" s="243"/>
      <c r="R756" s="247"/>
      <c r="T756" s="248"/>
      <c r="U756" s="243"/>
      <c r="V756" s="243"/>
      <c r="W756" s="243"/>
      <c r="X756" s="243"/>
      <c r="Y756" s="243"/>
      <c r="Z756" s="243"/>
      <c r="AA756" s="249"/>
      <c r="AT756" s="250" t="s">
        <v>164</v>
      </c>
      <c r="AU756" s="250" t="s">
        <v>107</v>
      </c>
      <c r="AV756" s="11" t="s">
        <v>39</v>
      </c>
      <c r="AW756" s="11" t="s">
        <v>38</v>
      </c>
      <c r="AX756" s="11" t="s">
        <v>81</v>
      </c>
      <c r="AY756" s="250" t="s">
        <v>156</v>
      </c>
    </row>
    <row r="757" s="10" customFormat="1" ht="16.5" customHeight="1">
      <c r="B757" s="232"/>
      <c r="C757" s="233"/>
      <c r="D757" s="233"/>
      <c r="E757" s="234" t="s">
        <v>22</v>
      </c>
      <c r="F757" s="252" t="s">
        <v>480</v>
      </c>
      <c r="G757" s="233"/>
      <c r="H757" s="233"/>
      <c r="I757" s="233"/>
      <c r="J757" s="233"/>
      <c r="K757" s="237">
        <v>0.59999999999999998</v>
      </c>
      <c r="L757" s="233"/>
      <c r="M757" s="233"/>
      <c r="N757" s="233"/>
      <c r="O757" s="233"/>
      <c r="P757" s="233"/>
      <c r="Q757" s="233"/>
      <c r="R757" s="238"/>
      <c r="T757" s="239"/>
      <c r="U757" s="233"/>
      <c r="V757" s="233"/>
      <c r="W757" s="233"/>
      <c r="X757" s="233"/>
      <c r="Y757" s="233"/>
      <c r="Z757" s="233"/>
      <c r="AA757" s="240"/>
      <c r="AT757" s="241" t="s">
        <v>164</v>
      </c>
      <c r="AU757" s="241" t="s">
        <v>107</v>
      </c>
      <c r="AV757" s="10" t="s">
        <v>107</v>
      </c>
      <c r="AW757" s="10" t="s">
        <v>38</v>
      </c>
      <c r="AX757" s="10" t="s">
        <v>81</v>
      </c>
      <c r="AY757" s="241" t="s">
        <v>156</v>
      </c>
    </row>
    <row r="758" s="11" customFormat="1" ht="16.5" customHeight="1">
      <c r="B758" s="242"/>
      <c r="C758" s="243"/>
      <c r="D758" s="243"/>
      <c r="E758" s="244" t="s">
        <v>22</v>
      </c>
      <c r="F758" s="251" t="s">
        <v>735</v>
      </c>
      <c r="G758" s="243"/>
      <c r="H758" s="243"/>
      <c r="I758" s="243"/>
      <c r="J758" s="243"/>
      <c r="K758" s="244" t="s">
        <v>22</v>
      </c>
      <c r="L758" s="243"/>
      <c r="M758" s="243"/>
      <c r="N758" s="243"/>
      <c r="O758" s="243"/>
      <c r="P758" s="243"/>
      <c r="Q758" s="243"/>
      <c r="R758" s="247"/>
      <c r="T758" s="248"/>
      <c r="U758" s="243"/>
      <c r="V758" s="243"/>
      <c r="W758" s="243"/>
      <c r="X758" s="243"/>
      <c r="Y758" s="243"/>
      <c r="Z758" s="243"/>
      <c r="AA758" s="249"/>
      <c r="AT758" s="250" t="s">
        <v>164</v>
      </c>
      <c r="AU758" s="250" t="s">
        <v>107</v>
      </c>
      <c r="AV758" s="11" t="s">
        <v>39</v>
      </c>
      <c r="AW758" s="11" t="s">
        <v>38</v>
      </c>
      <c r="AX758" s="11" t="s">
        <v>81</v>
      </c>
      <c r="AY758" s="250" t="s">
        <v>156</v>
      </c>
    </row>
    <row r="759" s="10" customFormat="1" ht="16.5" customHeight="1">
      <c r="B759" s="232"/>
      <c r="C759" s="233"/>
      <c r="D759" s="233"/>
      <c r="E759" s="234" t="s">
        <v>22</v>
      </c>
      <c r="F759" s="252" t="s">
        <v>482</v>
      </c>
      <c r="G759" s="233"/>
      <c r="H759" s="233"/>
      <c r="I759" s="233"/>
      <c r="J759" s="233"/>
      <c r="K759" s="237">
        <v>0.80000000000000004</v>
      </c>
      <c r="L759" s="233"/>
      <c r="M759" s="233"/>
      <c r="N759" s="233"/>
      <c r="O759" s="233"/>
      <c r="P759" s="233"/>
      <c r="Q759" s="233"/>
      <c r="R759" s="238"/>
      <c r="T759" s="239"/>
      <c r="U759" s="233"/>
      <c r="V759" s="233"/>
      <c r="W759" s="233"/>
      <c r="X759" s="233"/>
      <c r="Y759" s="233"/>
      <c r="Z759" s="233"/>
      <c r="AA759" s="240"/>
      <c r="AT759" s="241" t="s">
        <v>164</v>
      </c>
      <c r="AU759" s="241" t="s">
        <v>107</v>
      </c>
      <c r="AV759" s="10" t="s">
        <v>107</v>
      </c>
      <c r="AW759" s="10" t="s">
        <v>38</v>
      </c>
      <c r="AX759" s="10" t="s">
        <v>81</v>
      </c>
      <c r="AY759" s="241" t="s">
        <v>156</v>
      </c>
    </row>
    <row r="760" s="11" customFormat="1" ht="16.5" customHeight="1">
      <c r="B760" s="242"/>
      <c r="C760" s="243"/>
      <c r="D760" s="243"/>
      <c r="E760" s="244" t="s">
        <v>22</v>
      </c>
      <c r="F760" s="251" t="s">
        <v>736</v>
      </c>
      <c r="G760" s="243"/>
      <c r="H760" s="243"/>
      <c r="I760" s="243"/>
      <c r="J760" s="243"/>
      <c r="K760" s="244" t="s">
        <v>22</v>
      </c>
      <c r="L760" s="243"/>
      <c r="M760" s="243"/>
      <c r="N760" s="243"/>
      <c r="O760" s="243"/>
      <c r="P760" s="243"/>
      <c r="Q760" s="243"/>
      <c r="R760" s="247"/>
      <c r="T760" s="248"/>
      <c r="U760" s="243"/>
      <c r="V760" s="243"/>
      <c r="W760" s="243"/>
      <c r="X760" s="243"/>
      <c r="Y760" s="243"/>
      <c r="Z760" s="243"/>
      <c r="AA760" s="249"/>
      <c r="AT760" s="250" t="s">
        <v>164</v>
      </c>
      <c r="AU760" s="250" t="s">
        <v>107</v>
      </c>
      <c r="AV760" s="11" t="s">
        <v>39</v>
      </c>
      <c r="AW760" s="11" t="s">
        <v>38</v>
      </c>
      <c r="AX760" s="11" t="s">
        <v>81</v>
      </c>
      <c r="AY760" s="250" t="s">
        <v>156</v>
      </c>
    </row>
    <row r="761" s="10" customFormat="1" ht="16.5" customHeight="1">
      <c r="B761" s="232"/>
      <c r="C761" s="233"/>
      <c r="D761" s="233"/>
      <c r="E761" s="234" t="s">
        <v>22</v>
      </c>
      <c r="F761" s="252" t="s">
        <v>483</v>
      </c>
      <c r="G761" s="233"/>
      <c r="H761" s="233"/>
      <c r="I761" s="233"/>
      <c r="J761" s="233"/>
      <c r="K761" s="237">
        <v>1</v>
      </c>
      <c r="L761" s="233"/>
      <c r="M761" s="233"/>
      <c r="N761" s="233"/>
      <c r="O761" s="233"/>
      <c r="P761" s="233"/>
      <c r="Q761" s="233"/>
      <c r="R761" s="238"/>
      <c r="T761" s="239"/>
      <c r="U761" s="233"/>
      <c r="V761" s="233"/>
      <c r="W761" s="233"/>
      <c r="X761" s="233"/>
      <c r="Y761" s="233"/>
      <c r="Z761" s="233"/>
      <c r="AA761" s="240"/>
      <c r="AT761" s="241" t="s">
        <v>164</v>
      </c>
      <c r="AU761" s="241" t="s">
        <v>107</v>
      </c>
      <c r="AV761" s="10" t="s">
        <v>107</v>
      </c>
      <c r="AW761" s="10" t="s">
        <v>38</v>
      </c>
      <c r="AX761" s="10" t="s">
        <v>81</v>
      </c>
      <c r="AY761" s="241" t="s">
        <v>156</v>
      </c>
    </row>
    <row r="762" s="11" customFormat="1" ht="16.5" customHeight="1">
      <c r="B762" s="242"/>
      <c r="C762" s="243"/>
      <c r="D762" s="243"/>
      <c r="E762" s="244" t="s">
        <v>22</v>
      </c>
      <c r="F762" s="251" t="s">
        <v>737</v>
      </c>
      <c r="G762" s="243"/>
      <c r="H762" s="243"/>
      <c r="I762" s="243"/>
      <c r="J762" s="243"/>
      <c r="K762" s="244" t="s">
        <v>22</v>
      </c>
      <c r="L762" s="243"/>
      <c r="M762" s="243"/>
      <c r="N762" s="243"/>
      <c r="O762" s="243"/>
      <c r="P762" s="243"/>
      <c r="Q762" s="243"/>
      <c r="R762" s="247"/>
      <c r="T762" s="248"/>
      <c r="U762" s="243"/>
      <c r="V762" s="243"/>
      <c r="W762" s="243"/>
      <c r="X762" s="243"/>
      <c r="Y762" s="243"/>
      <c r="Z762" s="243"/>
      <c r="AA762" s="249"/>
      <c r="AT762" s="250" t="s">
        <v>164</v>
      </c>
      <c r="AU762" s="250" t="s">
        <v>107</v>
      </c>
      <c r="AV762" s="11" t="s">
        <v>39</v>
      </c>
      <c r="AW762" s="11" t="s">
        <v>38</v>
      </c>
      <c r="AX762" s="11" t="s">
        <v>81</v>
      </c>
      <c r="AY762" s="250" t="s">
        <v>156</v>
      </c>
    </row>
    <row r="763" s="10" customFormat="1" ht="16.5" customHeight="1">
      <c r="B763" s="232"/>
      <c r="C763" s="233"/>
      <c r="D763" s="233"/>
      <c r="E763" s="234" t="s">
        <v>22</v>
      </c>
      <c r="F763" s="252" t="s">
        <v>484</v>
      </c>
      <c r="G763" s="233"/>
      <c r="H763" s="233"/>
      <c r="I763" s="233"/>
      <c r="J763" s="233"/>
      <c r="K763" s="237">
        <v>1.05</v>
      </c>
      <c r="L763" s="233"/>
      <c r="M763" s="233"/>
      <c r="N763" s="233"/>
      <c r="O763" s="233"/>
      <c r="P763" s="233"/>
      <c r="Q763" s="233"/>
      <c r="R763" s="238"/>
      <c r="T763" s="239"/>
      <c r="U763" s="233"/>
      <c r="V763" s="233"/>
      <c r="W763" s="233"/>
      <c r="X763" s="233"/>
      <c r="Y763" s="233"/>
      <c r="Z763" s="233"/>
      <c r="AA763" s="240"/>
      <c r="AT763" s="241" t="s">
        <v>164</v>
      </c>
      <c r="AU763" s="241" t="s">
        <v>107</v>
      </c>
      <c r="AV763" s="10" t="s">
        <v>107</v>
      </c>
      <c r="AW763" s="10" t="s">
        <v>38</v>
      </c>
      <c r="AX763" s="10" t="s">
        <v>81</v>
      </c>
      <c r="AY763" s="241" t="s">
        <v>156</v>
      </c>
    </row>
    <row r="764" s="11" customFormat="1" ht="16.5" customHeight="1">
      <c r="B764" s="242"/>
      <c r="C764" s="243"/>
      <c r="D764" s="243"/>
      <c r="E764" s="244" t="s">
        <v>22</v>
      </c>
      <c r="F764" s="251" t="s">
        <v>622</v>
      </c>
      <c r="G764" s="243"/>
      <c r="H764" s="243"/>
      <c r="I764" s="243"/>
      <c r="J764" s="243"/>
      <c r="K764" s="244" t="s">
        <v>22</v>
      </c>
      <c r="L764" s="243"/>
      <c r="M764" s="243"/>
      <c r="N764" s="243"/>
      <c r="O764" s="243"/>
      <c r="P764" s="243"/>
      <c r="Q764" s="243"/>
      <c r="R764" s="247"/>
      <c r="T764" s="248"/>
      <c r="U764" s="243"/>
      <c r="V764" s="243"/>
      <c r="W764" s="243"/>
      <c r="X764" s="243"/>
      <c r="Y764" s="243"/>
      <c r="Z764" s="243"/>
      <c r="AA764" s="249"/>
      <c r="AT764" s="250" t="s">
        <v>164</v>
      </c>
      <c r="AU764" s="250" t="s">
        <v>107</v>
      </c>
      <c r="AV764" s="11" t="s">
        <v>39</v>
      </c>
      <c r="AW764" s="11" t="s">
        <v>38</v>
      </c>
      <c r="AX764" s="11" t="s">
        <v>81</v>
      </c>
      <c r="AY764" s="250" t="s">
        <v>156</v>
      </c>
    </row>
    <row r="765" s="10" customFormat="1" ht="16.5" customHeight="1">
      <c r="B765" s="232"/>
      <c r="C765" s="233"/>
      <c r="D765" s="233"/>
      <c r="E765" s="234" t="s">
        <v>22</v>
      </c>
      <c r="F765" s="252" t="s">
        <v>485</v>
      </c>
      <c r="G765" s="233"/>
      <c r="H765" s="233"/>
      <c r="I765" s="233"/>
      <c r="J765" s="233"/>
      <c r="K765" s="237">
        <v>7.7999999999999998</v>
      </c>
      <c r="L765" s="233"/>
      <c r="M765" s="233"/>
      <c r="N765" s="233"/>
      <c r="O765" s="233"/>
      <c r="P765" s="233"/>
      <c r="Q765" s="233"/>
      <c r="R765" s="238"/>
      <c r="T765" s="239"/>
      <c r="U765" s="233"/>
      <c r="V765" s="233"/>
      <c r="W765" s="233"/>
      <c r="X765" s="233"/>
      <c r="Y765" s="233"/>
      <c r="Z765" s="233"/>
      <c r="AA765" s="240"/>
      <c r="AT765" s="241" t="s">
        <v>164</v>
      </c>
      <c r="AU765" s="241" t="s">
        <v>107</v>
      </c>
      <c r="AV765" s="10" t="s">
        <v>107</v>
      </c>
      <c r="AW765" s="10" t="s">
        <v>38</v>
      </c>
      <c r="AX765" s="10" t="s">
        <v>81</v>
      </c>
      <c r="AY765" s="241" t="s">
        <v>156</v>
      </c>
    </row>
    <row r="766" s="11" customFormat="1" ht="16.5" customHeight="1">
      <c r="B766" s="242"/>
      <c r="C766" s="243"/>
      <c r="D766" s="243"/>
      <c r="E766" s="244" t="s">
        <v>22</v>
      </c>
      <c r="F766" s="251" t="s">
        <v>598</v>
      </c>
      <c r="G766" s="243"/>
      <c r="H766" s="243"/>
      <c r="I766" s="243"/>
      <c r="J766" s="243"/>
      <c r="K766" s="244" t="s">
        <v>22</v>
      </c>
      <c r="L766" s="243"/>
      <c r="M766" s="243"/>
      <c r="N766" s="243"/>
      <c r="O766" s="243"/>
      <c r="P766" s="243"/>
      <c r="Q766" s="243"/>
      <c r="R766" s="247"/>
      <c r="T766" s="248"/>
      <c r="U766" s="243"/>
      <c r="V766" s="243"/>
      <c r="W766" s="243"/>
      <c r="X766" s="243"/>
      <c r="Y766" s="243"/>
      <c r="Z766" s="243"/>
      <c r="AA766" s="249"/>
      <c r="AT766" s="250" t="s">
        <v>164</v>
      </c>
      <c r="AU766" s="250" t="s">
        <v>107</v>
      </c>
      <c r="AV766" s="11" t="s">
        <v>39</v>
      </c>
      <c r="AW766" s="11" t="s">
        <v>38</v>
      </c>
      <c r="AX766" s="11" t="s">
        <v>81</v>
      </c>
      <c r="AY766" s="250" t="s">
        <v>156</v>
      </c>
    </row>
    <row r="767" s="10" customFormat="1" ht="16.5" customHeight="1">
      <c r="B767" s="232"/>
      <c r="C767" s="233"/>
      <c r="D767" s="233"/>
      <c r="E767" s="234" t="s">
        <v>22</v>
      </c>
      <c r="F767" s="252" t="s">
        <v>486</v>
      </c>
      <c r="G767" s="233"/>
      <c r="H767" s="233"/>
      <c r="I767" s="233"/>
      <c r="J767" s="233"/>
      <c r="K767" s="237">
        <v>3.6000000000000001</v>
      </c>
      <c r="L767" s="233"/>
      <c r="M767" s="233"/>
      <c r="N767" s="233"/>
      <c r="O767" s="233"/>
      <c r="P767" s="233"/>
      <c r="Q767" s="233"/>
      <c r="R767" s="238"/>
      <c r="T767" s="239"/>
      <c r="U767" s="233"/>
      <c r="V767" s="233"/>
      <c r="W767" s="233"/>
      <c r="X767" s="233"/>
      <c r="Y767" s="233"/>
      <c r="Z767" s="233"/>
      <c r="AA767" s="240"/>
      <c r="AT767" s="241" t="s">
        <v>164</v>
      </c>
      <c r="AU767" s="241" t="s">
        <v>107</v>
      </c>
      <c r="AV767" s="10" t="s">
        <v>107</v>
      </c>
      <c r="AW767" s="10" t="s">
        <v>38</v>
      </c>
      <c r="AX767" s="10" t="s">
        <v>81</v>
      </c>
      <c r="AY767" s="241" t="s">
        <v>156</v>
      </c>
    </row>
    <row r="768" s="11" customFormat="1" ht="16.5" customHeight="1">
      <c r="B768" s="242"/>
      <c r="C768" s="243"/>
      <c r="D768" s="243"/>
      <c r="E768" s="244" t="s">
        <v>22</v>
      </c>
      <c r="F768" s="251" t="s">
        <v>738</v>
      </c>
      <c r="G768" s="243"/>
      <c r="H768" s="243"/>
      <c r="I768" s="243"/>
      <c r="J768" s="243"/>
      <c r="K768" s="244" t="s">
        <v>22</v>
      </c>
      <c r="L768" s="243"/>
      <c r="M768" s="243"/>
      <c r="N768" s="243"/>
      <c r="O768" s="243"/>
      <c r="P768" s="243"/>
      <c r="Q768" s="243"/>
      <c r="R768" s="247"/>
      <c r="T768" s="248"/>
      <c r="U768" s="243"/>
      <c r="V768" s="243"/>
      <c r="W768" s="243"/>
      <c r="X768" s="243"/>
      <c r="Y768" s="243"/>
      <c r="Z768" s="243"/>
      <c r="AA768" s="249"/>
      <c r="AT768" s="250" t="s">
        <v>164</v>
      </c>
      <c r="AU768" s="250" t="s">
        <v>107</v>
      </c>
      <c r="AV768" s="11" t="s">
        <v>39</v>
      </c>
      <c r="AW768" s="11" t="s">
        <v>38</v>
      </c>
      <c r="AX768" s="11" t="s">
        <v>81</v>
      </c>
      <c r="AY768" s="250" t="s">
        <v>156</v>
      </c>
    </row>
    <row r="769" s="10" customFormat="1" ht="16.5" customHeight="1">
      <c r="B769" s="232"/>
      <c r="C769" s="233"/>
      <c r="D769" s="233"/>
      <c r="E769" s="234" t="s">
        <v>22</v>
      </c>
      <c r="F769" s="252" t="s">
        <v>480</v>
      </c>
      <c r="G769" s="233"/>
      <c r="H769" s="233"/>
      <c r="I769" s="233"/>
      <c r="J769" s="233"/>
      <c r="K769" s="237">
        <v>0.59999999999999998</v>
      </c>
      <c r="L769" s="233"/>
      <c r="M769" s="233"/>
      <c r="N769" s="233"/>
      <c r="O769" s="233"/>
      <c r="P769" s="233"/>
      <c r="Q769" s="233"/>
      <c r="R769" s="238"/>
      <c r="T769" s="239"/>
      <c r="U769" s="233"/>
      <c r="V769" s="233"/>
      <c r="W769" s="233"/>
      <c r="X769" s="233"/>
      <c r="Y769" s="233"/>
      <c r="Z769" s="233"/>
      <c r="AA769" s="240"/>
      <c r="AT769" s="241" t="s">
        <v>164</v>
      </c>
      <c r="AU769" s="241" t="s">
        <v>107</v>
      </c>
      <c r="AV769" s="10" t="s">
        <v>107</v>
      </c>
      <c r="AW769" s="10" t="s">
        <v>38</v>
      </c>
      <c r="AX769" s="10" t="s">
        <v>81</v>
      </c>
      <c r="AY769" s="241" t="s">
        <v>156</v>
      </c>
    </row>
    <row r="770" s="11" customFormat="1" ht="16.5" customHeight="1">
      <c r="B770" s="242"/>
      <c r="C770" s="243"/>
      <c r="D770" s="243"/>
      <c r="E770" s="244" t="s">
        <v>22</v>
      </c>
      <c r="F770" s="251" t="s">
        <v>599</v>
      </c>
      <c r="G770" s="243"/>
      <c r="H770" s="243"/>
      <c r="I770" s="243"/>
      <c r="J770" s="243"/>
      <c r="K770" s="244" t="s">
        <v>22</v>
      </c>
      <c r="L770" s="243"/>
      <c r="M770" s="243"/>
      <c r="N770" s="243"/>
      <c r="O770" s="243"/>
      <c r="P770" s="243"/>
      <c r="Q770" s="243"/>
      <c r="R770" s="247"/>
      <c r="T770" s="248"/>
      <c r="U770" s="243"/>
      <c r="V770" s="243"/>
      <c r="W770" s="243"/>
      <c r="X770" s="243"/>
      <c r="Y770" s="243"/>
      <c r="Z770" s="243"/>
      <c r="AA770" s="249"/>
      <c r="AT770" s="250" t="s">
        <v>164</v>
      </c>
      <c r="AU770" s="250" t="s">
        <v>107</v>
      </c>
      <c r="AV770" s="11" t="s">
        <v>39</v>
      </c>
      <c r="AW770" s="11" t="s">
        <v>38</v>
      </c>
      <c r="AX770" s="11" t="s">
        <v>81</v>
      </c>
      <c r="AY770" s="250" t="s">
        <v>156</v>
      </c>
    </row>
    <row r="771" s="10" customFormat="1" ht="16.5" customHeight="1">
      <c r="B771" s="232"/>
      <c r="C771" s="233"/>
      <c r="D771" s="233"/>
      <c r="E771" s="234" t="s">
        <v>22</v>
      </c>
      <c r="F771" s="252" t="s">
        <v>488</v>
      </c>
      <c r="G771" s="233"/>
      <c r="H771" s="233"/>
      <c r="I771" s="233"/>
      <c r="J771" s="233"/>
      <c r="K771" s="237">
        <v>1.1000000000000001</v>
      </c>
      <c r="L771" s="233"/>
      <c r="M771" s="233"/>
      <c r="N771" s="233"/>
      <c r="O771" s="233"/>
      <c r="P771" s="233"/>
      <c r="Q771" s="233"/>
      <c r="R771" s="238"/>
      <c r="T771" s="239"/>
      <c r="U771" s="233"/>
      <c r="V771" s="233"/>
      <c r="W771" s="233"/>
      <c r="X771" s="233"/>
      <c r="Y771" s="233"/>
      <c r="Z771" s="233"/>
      <c r="AA771" s="240"/>
      <c r="AT771" s="241" t="s">
        <v>164</v>
      </c>
      <c r="AU771" s="241" t="s">
        <v>107</v>
      </c>
      <c r="AV771" s="10" t="s">
        <v>107</v>
      </c>
      <c r="AW771" s="10" t="s">
        <v>38</v>
      </c>
      <c r="AX771" s="10" t="s">
        <v>81</v>
      </c>
      <c r="AY771" s="241" t="s">
        <v>156</v>
      </c>
    </row>
    <row r="772" s="11" customFormat="1" ht="16.5" customHeight="1">
      <c r="B772" s="242"/>
      <c r="C772" s="243"/>
      <c r="D772" s="243"/>
      <c r="E772" s="244" t="s">
        <v>22</v>
      </c>
      <c r="F772" s="251" t="s">
        <v>739</v>
      </c>
      <c r="G772" s="243"/>
      <c r="H772" s="243"/>
      <c r="I772" s="243"/>
      <c r="J772" s="243"/>
      <c r="K772" s="244" t="s">
        <v>22</v>
      </c>
      <c r="L772" s="243"/>
      <c r="M772" s="243"/>
      <c r="N772" s="243"/>
      <c r="O772" s="243"/>
      <c r="P772" s="243"/>
      <c r="Q772" s="243"/>
      <c r="R772" s="247"/>
      <c r="T772" s="248"/>
      <c r="U772" s="243"/>
      <c r="V772" s="243"/>
      <c r="W772" s="243"/>
      <c r="X772" s="243"/>
      <c r="Y772" s="243"/>
      <c r="Z772" s="243"/>
      <c r="AA772" s="249"/>
      <c r="AT772" s="250" t="s">
        <v>164</v>
      </c>
      <c r="AU772" s="250" t="s">
        <v>107</v>
      </c>
      <c r="AV772" s="11" t="s">
        <v>39</v>
      </c>
      <c r="AW772" s="11" t="s">
        <v>38</v>
      </c>
      <c r="AX772" s="11" t="s">
        <v>81</v>
      </c>
      <c r="AY772" s="250" t="s">
        <v>156</v>
      </c>
    </row>
    <row r="773" s="10" customFormat="1" ht="16.5" customHeight="1">
      <c r="B773" s="232"/>
      <c r="C773" s="233"/>
      <c r="D773" s="233"/>
      <c r="E773" s="234" t="s">
        <v>22</v>
      </c>
      <c r="F773" s="252" t="s">
        <v>488</v>
      </c>
      <c r="G773" s="233"/>
      <c r="H773" s="233"/>
      <c r="I773" s="233"/>
      <c r="J773" s="233"/>
      <c r="K773" s="237">
        <v>1.1000000000000001</v>
      </c>
      <c r="L773" s="233"/>
      <c r="M773" s="233"/>
      <c r="N773" s="233"/>
      <c r="O773" s="233"/>
      <c r="P773" s="233"/>
      <c r="Q773" s="233"/>
      <c r="R773" s="238"/>
      <c r="T773" s="239"/>
      <c r="U773" s="233"/>
      <c r="V773" s="233"/>
      <c r="W773" s="233"/>
      <c r="X773" s="233"/>
      <c r="Y773" s="233"/>
      <c r="Z773" s="233"/>
      <c r="AA773" s="240"/>
      <c r="AT773" s="241" t="s">
        <v>164</v>
      </c>
      <c r="AU773" s="241" t="s">
        <v>107</v>
      </c>
      <c r="AV773" s="10" t="s">
        <v>107</v>
      </c>
      <c r="AW773" s="10" t="s">
        <v>38</v>
      </c>
      <c r="AX773" s="10" t="s">
        <v>81</v>
      </c>
      <c r="AY773" s="241" t="s">
        <v>156</v>
      </c>
    </row>
    <row r="774" s="11" customFormat="1" ht="16.5" customHeight="1">
      <c r="B774" s="242"/>
      <c r="C774" s="243"/>
      <c r="D774" s="243"/>
      <c r="E774" s="244" t="s">
        <v>22</v>
      </c>
      <c r="F774" s="251" t="s">
        <v>740</v>
      </c>
      <c r="G774" s="243"/>
      <c r="H774" s="243"/>
      <c r="I774" s="243"/>
      <c r="J774" s="243"/>
      <c r="K774" s="244" t="s">
        <v>22</v>
      </c>
      <c r="L774" s="243"/>
      <c r="M774" s="243"/>
      <c r="N774" s="243"/>
      <c r="O774" s="243"/>
      <c r="P774" s="243"/>
      <c r="Q774" s="243"/>
      <c r="R774" s="247"/>
      <c r="T774" s="248"/>
      <c r="U774" s="243"/>
      <c r="V774" s="243"/>
      <c r="W774" s="243"/>
      <c r="X774" s="243"/>
      <c r="Y774" s="243"/>
      <c r="Z774" s="243"/>
      <c r="AA774" s="249"/>
      <c r="AT774" s="250" t="s">
        <v>164</v>
      </c>
      <c r="AU774" s="250" t="s">
        <v>107</v>
      </c>
      <c r="AV774" s="11" t="s">
        <v>39</v>
      </c>
      <c r="AW774" s="11" t="s">
        <v>38</v>
      </c>
      <c r="AX774" s="11" t="s">
        <v>81</v>
      </c>
      <c r="AY774" s="250" t="s">
        <v>156</v>
      </c>
    </row>
    <row r="775" s="10" customFormat="1" ht="16.5" customHeight="1">
      <c r="B775" s="232"/>
      <c r="C775" s="233"/>
      <c r="D775" s="233"/>
      <c r="E775" s="234" t="s">
        <v>22</v>
      </c>
      <c r="F775" s="252" t="s">
        <v>482</v>
      </c>
      <c r="G775" s="233"/>
      <c r="H775" s="233"/>
      <c r="I775" s="233"/>
      <c r="J775" s="233"/>
      <c r="K775" s="237">
        <v>0.80000000000000004</v>
      </c>
      <c r="L775" s="233"/>
      <c r="M775" s="233"/>
      <c r="N775" s="233"/>
      <c r="O775" s="233"/>
      <c r="P775" s="233"/>
      <c r="Q775" s="233"/>
      <c r="R775" s="238"/>
      <c r="T775" s="239"/>
      <c r="U775" s="233"/>
      <c r="V775" s="233"/>
      <c r="W775" s="233"/>
      <c r="X775" s="233"/>
      <c r="Y775" s="233"/>
      <c r="Z775" s="233"/>
      <c r="AA775" s="240"/>
      <c r="AT775" s="241" t="s">
        <v>164</v>
      </c>
      <c r="AU775" s="241" t="s">
        <v>107</v>
      </c>
      <c r="AV775" s="10" t="s">
        <v>107</v>
      </c>
      <c r="AW775" s="10" t="s">
        <v>38</v>
      </c>
      <c r="AX775" s="10" t="s">
        <v>81</v>
      </c>
      <c r="AY775" s="241" t="s">
        <v>156</v>
      </c>
    </row>
    <row r="776" s="11" customFormat="1" ht="16.5" customHeight="1">
      <c r="B776" s="242"/>
      <c r="C776" s="243"/>
      <c r="D776" s="243"/>
      <c r="E776" s="244" t="s">
        <v>22</v>
      </c>
      <c r="F776" s="251" t="s">
        <v>623</v>
      </c>
      <c r="G776" s="243"/>
      <c r="H776" s="243"/>
      <c r="I776" s="243"/>
      <c r="J776" s="243"/>
      <c r="K776" s="244" t="s">
        <v>22</v>
      </c>
      <c r="L776" s="243"/>
      <c r="M776" s="243"/>
      <c r="N776" s="243"/>
      <c r="O776" s="243"/>
      <c r="P776" s="243"/>
      <c r="Q776" s="243"/>
      <c r="R776" s="247"/>
      <c r="T776" s="248"/>
      <c r="U776" s="243"/>
      <c r="V776" s="243"/>
      <c r="W776" s="243"/>
      <c r="X776" s="243"/>
      <c r="Y776" s="243"/>
      <c r="Z776" s="243"/>
      <c r="AA776" s="249"/>
      <c r="AT776" s="250" t="s">
        <v>164</v>
      </c>
      <c r="AU776" s="250" t="s">
        <v>107</v>
      </c>
      <c r="AV776" s="11" t="s">
        <v>39</v>
      </c>
      <c r="AW776" s="11" t="s">
        <v>38</v>
      </c>
      <c r="AX776" s="11" t="s">
        <v>81</v>
      </c>
      <c r="AY776" s="250" t="s">
        <v>156</v>
      </c>
    </row>
    <row r="777" s="10" customFormat="1" ht="16.5" customHeight="1">
      <c r="B777" s="232"/>
      <c r="C777" s="233"/>
      <c r="D777" s="233"/>
      <c r="E777" s="234" t="s">
        <v>22</v>
      </c>
      <c r="F777" s="252" t="s">
        <v>809</v>
      </c>
      <c r="G777" s="233"/>
      <c r="H777" s="233"/>
      <c r="I777" s="233"/>
      <c r="J777" s="233"/>
      <c r="K777" s="237">
        <v>6</v>
      </c>
      <c r="L777" s="233"/>
      <c r="M777" s="233"/>
      <c r="N777" s="233"/>
      <c r="O777" s="233"/>
      <c r="P777" s="233"/>
      <c r="Q777" s="233"/>
      <c r="R777" s="238"/>
      <c r="T777" s="239"/>
      <c r="U777" s="233"/>
      <c r="V777" s="233"/>
      <c r="W777" s="233"/>
      <c r="X777" s="233"/>
      <c r="Y777" s="233"/>
      <c r="Z777" s="233"/>
      <c r="AA777" s="240"/>
      <c r="AT777" s="241" t="s">
        <v>164</v>
      </c>
      <c r="AU777" s="241" t="s">
        <v>107</v>
      </c>
      <c r="AV777" s="10" t="s">
        <v>107</v>
      </c>
      <c r="AW777" s="10" t="s">
        <v>38</v>
      </c>
      <c r="AX777" s="10" t="s">
        <v>81</v>
      </c>
      <c r="AY777" s="241" t="s">
        <v>156</v>
      </c>
    </row>
    <row r="778" s="11" customFormat="1" ht="16.5" customHeight="1">
      <c r="B778" s="242"/>
      <c r="C778" s="243"/>
      <c r="D778" s="243"/>
      <c r="E778" s="244" t="s">
        <v>22</v>
      </c>
      <c r="F778" s="251" t="s">
        <v>625</v>
      </c>
      <c r="G778" s="243"/>
      <c r="H778" s="243"/>
      <c r="I778" s="243"/>
      <c r="J778" s="243"/>
      <c r="K778" s="244" t="s">
        <v>22</v>
      </c>
      <c r="L778" s="243"/>
      <c r="M778" s="243"/>
      <c r="N778" s="243"/>
      <c r="O778" s="243"/>
      <c r="P778" s="243"/>
      <c r="Q778" s="243"/>
      <c r="R778" s="247"/>
      <c r="T778" s="248"/>
      <c r="U778" s="243"/>
      <c r="V778" s="243"/>
      <c r="W778" s="243"/>
      <c r="X778" s="243"/>
      <c r="Y778" s="243"/>
      <c r="Z778" s="243"/>
      <c r="AA778" s="249"/>
      <c r="AT778" s="250" t="s">
        <v>164</v>
      </c>
      <c r="AU778" s="250" t="s">
        <v>107</v>
      </c>
      <c r="AV778" s="11" t="s">
        <v>39</v>
      </c>
      <c r="AW778" s="11" t="s">
        <v>38</v>
      </c>
      <c r="AX778" s="11" t="s">
        <v>81</v>
      </c>
      <c r="AY778" s="250" t="s">
        <v>156</v>
      </c>
    </row>
    <row r="779" s="10" customFormat="1" ht="16.5" customHeight="1">
      <c r="B779" s="232"/>
      <c r="C779" s="233"/>
      <c r="D779" s="233"/>
      <c r="E779" s="234" t="s">
        <v>22</v>
      </c>
      <c r="F779" s="252" t="s">
        <v>490</v>
      </c>
      <c r="G779" s="233"/>
      <c r="H779" s="233"/>
      <c r="I779" s="233"/>
      <c r="J779" s="233"/>
      <c r="K779" s="237">
        <v>2.25</v>
      </c>
      <c r="L779" s="233"/>
      <c r="M779" s="233"/>
      <c r="N779" s="233"/>
      <c r="O779" s="233"/>
      <c r="P779" s="233"/>
      <c r="Q779" s="233"/>
      <c r="R779" s="238"/>
      <c r="T779" s="239"/>
      <c r="U779" s="233"/>
      <c r="V779" s="233"/>
      <c r="W779" s="233"/>
      <c r="X779" s="233"/>
      <c r="Y779" s="233"/>
      <c r="Z779" s="233"/>
      <c r="AA779" s="240"/>
      <c r="AT779" s="241" t="s">
        <v>164</v>
      </c>
      <c r="AU779" s="241" t="s">
        <v>107</v>
      </c>
      <c r="AV779" s="10" t="s">
        <v>107</v>
      </c>
      <c r="AW779" s="10" t="s">
        <v>38</v>
      </c>
      <c r="AX779" s="10" t="s">
        <v>81</v>
      </c>
      <c r="AY779" s="241" t="s">
        <v>156</v>
      </c>
    </row>
    <row r="780" s="11" customFormat="1" ht="16.5" customHeight="1">
      <c r="B780" s="242"/>
      <c r="C780" s="243"/>
      <c r="D780" s="243"/>
      <c r="E780" s="244" t="s">
        <v>22</v>
      </c>
      <c r="F780" s="251" t="s">
        <v>601</v>
      </c>
      <c r="G780" s="243"/>
      <c r="H780" s="243"/>
      <c r="I780" s="243"/>
      <c r="J780" s="243"/>
      <c r="K780" s="244" t="s">
        <v>22</v>
      </c>
      <c r="L780" s="243"/>
      <c r="M780" s="243"/>
      <c r="N780" s="243"/>
      <c r="O780" s="243"/>
      <c r="P780" s="243"/>
      <c r="Q780" s="243"/>
      <c r="R780" s="247"/>
      <c r="T780" s="248"/>
      <c r="U780" s="243"/>
      <c r="V780" s="243"/>
      <c r="W780" s="243"/>
      <c r="X780" s="243"/>
      <c r="Y780" s="243"/>
      <c r="Z780" s="243"/>
      <c r="AA780" s="249"/>
      <c r="AT780" s="250" t="s">
        <v>164</v>
      </c>
      <c r="AU780" s="250" t="s">
        <v>107</v>
      </c>
      <c r="AV780" s="11" t="s">
        <v>39</v>
      </c>
      <c r="AW780" s="11" t="s">
        <v>38</v>
      </c>
      <c r="AX780" s="11" t="s">
        <v>81</v>
      </c>
      <c r="AY780" s="250" t="s">
        <v>156</v>
      </c>
    </row>
    <row r="781" s="10" customFormat="1" ht="16.5" customHeight="1">
      <c r="B781" s="232"/>
      <c r="C781" s="233"/>
      <c r="D781" s="233"/>
      <c r="E781" s="234" t="s">
        <v>22</v>
      </c>
      <c r="F781" s="252" t="s">
        <v>491</v>
      </c>
      <c r="G781" s="233"/>
      <c r="H781" s="233"/>
      <c r="I781" s="233"/>
      <c r="J781" s="233"/>
      <c r="K781" s="237">
        <v>1.5</v>
      </c>
      <c r="L781" s="233"/>
      <c r="M781" s="233"/>
      <c r="N781" s="233"/>
      <c r="O781" s="233"/>
      <c r="P781" s="233"/>
      <c r="Q781" s="233"/>
      <c r="R781" s="238"/>
      <c r="T781" s="239"/>
      <c r="U781" s="233"/>
      <c r="V781" s="233"/>
      <c r="W781" s="233"/>
      <c r="X781" s="233"/>
      <c r="Y781" s="233"/>
      <c r="Z781" s="233"/>
      <c r="AA781" s="240"/>
      <c r="AT781" s="241" t="s">
        <v>164</v>
      </c>
      <c r="AU781" s="241" t="s">
        <v>107</v>
      </c>
      <c r="AV781" s="10" t="s">
        <v>107</v>
      </c>
      <c r="AW781" s="10" t="s">
        <v>38</v>
      </c>
      <c r="AX781" s="10" t="s">
        <v>81</v>
      </c>
      <c r="AY781" s="241" t="s">
        <v>156</v>
      </c>
    </row>
    <row r="782" s="11" customFormat="1" ht="16.5" customHeight="1">
      <c r="B782" s="242"/>
      <c r="C782" s="243"/>
      <c r="D782" s="243"/>
      <c r="E782" s="244" t="s">
        <v>22</v>
      </c>
      <c r="F782" s="251" t="s">
        <v>741</v>
      </c>
      <c r="G782" s="243"/>
      <c r="H782" s="243"/>
      <c r="I782" s="243"/>
      <c r="J782" s="243"/>
      <c r="K782" s="244" t="s">
        <v>22</v>
      </c>
      <c r="L782" s="243"/>
      <c r="M782" s="243"/>
      <c r="N782" s="243"/>
      <c r="O782" s="243"/>
      <c r="P782" s="243"/>
      <c r="Q782" s="243"/>
      <c r="R782" s="247"/>
      <c r="T782" s="248"/>
      <c r="U782" s="243"/>
      <c r="V782" s="243"/>
      <c r="W782" s="243"/>
      <c r="X782" s="243"/>
      <c r="Y782" s="243"/>
      <c r="Z782" s="243"/>
      <c r="AA782" s="249"/>
      <c r="AT782" s="250" t="s">
        <v>164</v>
      </c>
      <c r="AU782" s="250" t="s">
        <v>107</v>
      </c>
      <c r="AV782" s="11" t="s">
        <v>39</v>
      </c>
      <c r="AW782" s="11" t="s">
        <v>38</v>
      </c>
      <c r="AX782" s="11" t="s">
        <v>81</v>
      </c>
      <c r="AY782" s="250" t="s">
        <v>156</v>
      </c>
    </row>
    <row r="783" s="10" customFormat="1" ht="16.5" customHeight="1">
      <c r="B783" s="232"/>
      <c r="C783" s="233"/>
      <c r="D783" s="233"/>
      <c r="E783" s="234" t="s">
        <v>22</v>
      </c>
      <c r="F783" s="252" t="s">
        <v>492</v>
      </c>
      <c r="G783" s="233"/>
      <c r="H783" s="233"/>
      <c r="I783" s="233"/>
      <c r="J783" s="233"/>
      <c r="K783" s="237">
        <v>0.65000000000000002</v>
      </c>
      <c r="L783" s="233"/>
      <c r="M783" s="233"/>
      <c r="N783" s="233"/>
      <c r="O783" s="233"/>
      <c r="P783" s="233"/>
      <c r="Q783" s="233"/>
      <c r="R783" s="238"/>
      <c r="T783" s="239"/>
      <c r="U783" s="233"/>
      <c r="V783" s="233"/>
      <c r="W783" s="233"/>
      <c r="X783" s="233"/>
      <c r="Y783" s="233"/>
      <c r="Z783" s="233"/>
      <c r="AA783" s="240"/>
      <c r="AT783" s="241" t="s">
        <v>164</v>
      </c>
      <c r="AU783" s="241" t="s">
        <v>107</v>
      </c>
      <c r="AV783" s="10" t="s">
        <v>107</v>
      </c>
      <c r="AW783" s="10" t="s">
        <v>38</v>
      </c>
      <c r="AX783" s="10" t="s">
        <v>81</v>
      </c>
      <c r="AY783" s="241" t="s">
        <v>156</v>
      </c>
    </row>
    <row r="784" s="11" customFormat="1" ht="16.5" customHeight="1">
      <c r="B784" s="242"/>
      <c r="C784" s="243"/>
      <c r="D784" s="243"/>
      <c r="E784" s="244" t="s">
        <v>22</v>
      </c>
      <c r="F784" s="251" t="s">
        <v>627</v>
      </c>
      <c r="G784" s="243"/>
      <c r="H784" s="243"/>
      <c r="I784" s="243"/>
      <c r="J784" s="243"/>
      <c r="K784" s="244" t="s">
        <v>22</v>
      </c>
      <c r="L784" s="243"/>
      <c r="M784" s="243"/>
      <c r="N784" s="243"/>
      <c r="O784" s="243"/>
      <c r="P784" s="243"/>
      <c r="Q784" s="243"/>
      <c r="R784" s="247"/>
      <c r="T784" s="248"/>
      <c r="U784" s="243"/>
      <c r="V784" s="243"/>
      <c r="W784" s="243"/>
      <c r="X784" s="243"/>
      <c r="Y784" s="243"/>
      <c r="Z784" s="243"/>
      <c r="AA784" s="249"/>
      <c r="AT784" s="250" t="s">
        <v>164</v>
      </c>
      <c r="AU784" s="250" t="s">
        <v>107</v>
      </c>
      <c r="AV784" s="11" t="s">
        <v>39</v>
      </c>
      <c r="AW784" s="11" t="s">
        <v>38</v>
      </c>
      <c r="AX784" s="11" t="s">
        <v>81</v>
      </c>
      <c r="AY784" s="250" t="s">
        <v>156</v>
      </c>
    </row>
    <row r="785" s="10" customFormat="1" ht="16.5" customHeight="1">
      <c r="B785" s="232"/>
      <c r="C785" s="233"/>
      <c r="D785" s="233"/>
      <c r="E785" s="234" t="s">
        <v>22</v>
      </c>
      <c r="F785" s="252" t="s">
        <v>493</v>
      </c>
      <c r="G785" s="233"/>
      <c r="H785" s="233"/>
      <c r="I785" s="233"/>
      <c r="J785" s="233"/>
      <c r="K785" s="237">
        <v>43.049999999999997</v>
      </c>
      <c r="L785" s="233"/>
      <c r="M785" s="233"/>
      <c r="N785" s="233"/>
      <c r="O785" s="233"/>
      <c r="P785" s="233"/>
      <c r="Q785" s="233"/>
      <c r="R785" s="238"/>
      <c r="T785" s="239"/>
      <c r="U785" s="233"/>
      <c r="V785" s="233"/>
      <c r="W785" s="233"/>
      <c r="X785" s="233"/>
      <c r="Y785" s="233"/>
      <c r="Z785" s="233"/>
      <c r="AA785" s="240"/>
      <c r="AT785" s="241" t="s">
        <v>164</v>
      </c>
      <c r="AU785" s="241" t="s">
        <v>107</v>
      </c>
      <c r="AV785" s="10" t="s">
        <v>107</v>
      </c>
      <c r="AW785" s="10" t="s">
        <v>38</v>
      </c>
      <c r="AX785" s="10" t="s">
        <v>81</v>
      </c>
      <c r="AY785" s="241" t="s">
        <v>156</v>
      </c>
    </row>
    <row r="786" s="11" customFormat="1" ht="16.5" customHeight="1">
      <c r="B786" s="242"/>
      <c r="C786" s="243"/>
      <c r="D786" s="243"/>
      <c r="E786" s="244" t="s">
        <v>22</v>
      </c>
      <c r="F786" s="251" t="s">
        <v>629</v>
      </c>
      <c r="G786" s="243"/>
      <c r="H786" s="243"/>
      <c r="I786" s="243"/>
      <c r="J786" s="243"/>
      <c r="K786" s="244" t="s">
        <v>22</v>
      </c>
      <c r="L786" s="243"/>
      <c r="M786" s="243"/>
      <c r="N786" s="243"/>
      <c r="O786" s="243"/>
      <c r="P786" s="243"/>
      <c r="Q786" s="243"/>
      <c r="R786" s="247"/>
      <c r="T786" s="248"/>
      <c r="U786" s="243"/>
      <c r="V786" s="243"/>
      <c r="W786" s="243"/>
      <c r="X786" s="243"/>
      <c r="Y786" s="243"/>
      <c r="Z786" s="243"/>
      <c r="AA786" s="249"/>
      <c r="AT786" s="250" t="s">
        <v>164</v>
      </c>
      <c r="AU786" s="250" t="s">
        <v>107</v>
      </c>
      <c r="AV786" s="11" t="s">
        <v>39</v>
      </c>
      <c r="AW786" s="11" t="s">
        <v>38</v>
      </c>
      <c r="AX786" s="11" t="s">
        <v>81</v>
      </c>
      <c r="AY786" s="250" t="s">
        <v>156</v>
      </c>
    </row>
    <row r="787" s="10" customFormat="1" ht="16.5" customHeight="1">
      <c r="B787" s="232"/>
      <c r="C787" s="233"/>
      <c r="D787" s="233"/>
      <c r="E787" s="234" t="s">
        <v>22</v>
      </c>
      <c r="F787" s="252" t="s">
        <v>810</v>
      </c>
      <c r="G787" s="233"/>
      <c r="H787" s="233"/>
      <c r="I787" s="233"/>
      <c r="J787" s="233"/>
      <c r="K787" s="237">
        <v>10</v>
      </c>
      <c r="L787" s="233"/>
      <c r="M787" s="233"/>
      <c r="N787" s="233"/>
      <c r="O787" s="233"/>
      <c r="P787" s="233"/>
      <c r="Q787" s="233"/>
      <c r="R787" s="238"/>
      <c r="T787" s="239"/>
      <c r="U787" s="233"/>
      <c r="V787" s="233"/>
      <c r="W787" s="233"/>
      <c r="X787" s="233"/>
      <c r="Y787" s="233"/>
      <c r="Z787" s="233"/>
      <c r="AA787" s="240"/>
      <c r="AT787" s="241" t="s">
        <v>164</v>
      </c>
      <c r="AU787" s="241" t="s">
        <v>107</v>
      </c>
      <c r="AV787" s="10" t="s">
        <v>107</v>
      </c>
      <c r="AW787" s="10" t="s">
        <v>38</v>
      </c>
      <c r="AX787" s="10" t="s">
        <v>81</v>
      </c>
      <c r="AY787" s="241" t="s">
        <v>156</v>
      </c>
    </row>
    <row r="788" s="11" customFormat="1" ht="16.5" customHeight="1">
      <c r="B788" s="242"/>
      <c r="C788" s="243"/>
      <c r="D788" s="243"/>
      <c r="E788" s="244" t="s">
        <v>22</v>
      </c>
      <c r="F788" s="251" t="s">
        <v>631</v>
      </c>
      <c r="G788" s="243"/>
      <c r="H788" s="243"/>
      <c r="I788" s="243"/>
      <c r="J788" s="243"/>
      <c r="K788" s="244" t="s">
        <v>22</v>
      </c>
      <c r="L788" s="243"/>
      <c r="M788" s="243"/>
      <c r="N788" s="243"/>
      <c r="O788" s="243"/>
      <c r="P788" s="243"/>
      <c r="Q788" s="243"/>
      <c r="R788" s="247"/>
      <c r="T788" s="248"/>
      <c r="U788" s="243"/>
      <c r="V788" s="243"/>
      <c r="W788" s="243"/>
      <c r="X788" s="243"/>
      <c r="Y788" s="243"/>
      <c r="Z788" s="243"/>
      <c r="AA788" s="249"/>
      <c r="AT788" s="250" t="s">
        <v>164</v>
      </c>
      <c r="AU788" s="250" t="s">
        <v>107</v>
      </c>
      <c r="AV788" s="11" t="s">
        <v>39</v>
      </c>
      <c r="AW788" s="11" t="s">
        <v>38</v>
      </c>
      <c r="AX788" s="11" t="s">
        <v>81</v>
      </c>
      <c r="AY788" s="250" t="s">
        <v>156</v>
      </c>
    </row>
    <row r="789" s="10" customFormat="1" ht="16.5" customHeight="1">
      <c r="B789" s="232"/>
      <c r="C789" s="233"/>
      <c r="D789" s="233"/>
      <c r="E789" s="234" t="s">
        <v>22</v>
      </c>
      <c r="F789" s="252" t="s">
        <v>508</v>
      </c>
      <c r="G789" s="233"/>
      <c r="H789" s="233"/>
      <c r="I789" s="233"/>
      <c r="J789" s="233"/>
      <c r="K789" s="237">
        <v>1.1499999999999999</v>
      </c>
      <c r="L789" s="233"/>
      <c r="M789" s="233"/>
      <c r="N789" s="233"/>
      <c r="O789" s="233"/>
      <c r="P789" s="233"/>
      <c r="Q789" s="233"/>
      <c r="R789" s="238"/>
      <c r="T789" s="239"/>
      <c r="U789" s="233"/>
      <c r="V789" s="233"/>
      <c r="W789" s="233"/>
      <c r="X789" s="233"/>
      <c r="Y789" s="233"/>
      <c r="Z789" s="233"/>
      <c r="AA789" s="240"/>
      <c r="AT789" s="241" t="s">
        <v>164</v>
      </c>
      <c r="AU789" s="241" t="s">
        <v>107</v>
      </c>
      <c r="AV789" s="10" t="s">
        <v>107</v>
      </c>
      <c r="AW789" s="10" t="s">
        <v>38</v>
      </c>
      <c r="AX789" s="10" t="s">
        <v>81</v>
      </c>
      <c r="AY789" s="241" t="s">
        <v>156</v>
      </c>
    </row>
    <row r="790" s="11" customFormat="1" ht="16.5" customHeight="1">
      <c r="B790" s="242"/>
      <c r="C790" s="243"/>
      <c r="D790" s="243"/>
      <c r="E790" s="244" t="s">
        <v>22</v>
      </c>
      <c r="F790" s="251" t="s">
        <v>811</v>
      </c>
      <c r="G790" s="243"/>
      <c r="H790" s="243"/>
      <c r="I790" s="243"/>
      <c r="J790" s="243"/>
      <c r="K790" s="244" t="s">
        <v>22</v>
      </c>
      <c r="L790" s="243"/>
      <c r="M790" s="243"/>
      <c r="N790" s="243"/>
      <c r="O790" s="243"/>
      <c r="P790" s="243"/>
      <c r="Q790" s="243"/>
      <c r="R790" s="247"/>
      <c r="T790" s="248"/>
      <c r="U790" s="243"/>
      <c r="V790" s="243"/>
      <c r="W790" s="243"/>
      <c r="X790" s="243"/>
      <c r="Y790" s="243"/>
      <c r="Z790" s="243"/>
      <c r="AA790" s="249"/>
      <c r="AT790" s="250" t="s">
        <v>164</v>
      </c>
      <c r="AU790" s="250" t="s">
        <v>107</v>
      </c>
      <c r="AV790" s="11" t="s">
        <v>39</v>
      </c>
      <c r="AW790" s="11" t="s">
        <v>38</v>
      </c>
      <c r="AX790" s="11" t="s">
        <v>81</v>
      </c>
      <c r="AY790" s="250" t="s">
        <v>156</v>
      </c>
    </row>
    <row r="791" s="10" customFormat="1" ht="16.5" customHeight="1">
      <c r="B791" s="232"/>
      <c r="C791" s="233"/>
      <c r="D791" s="233"/>
      <c r="E791" s="234" t="s">
        <v>22</v>
      </c>
      <c r="F791" s="252" t="s">
        <v>505</v>
      </c>
      <c r="G791" s="233"/>
      <c r="H791" s="233"/>
      <c r="I791" s="233"/>
      <c r="J791" s="233"/>
      <c r="K791" s="237">
        <v>1.3999999999999999</v>
      </c>
      <c r="L791" s="233"/>
      <c r="M791" s="233"/>
      <c r="N791" s="233"/>
      <c r="O791" s="233"/>
      <c r="P791" s="233"/>
      <c r="Q791" s="233"/>
      <c r="R791" s="238"/>
      <c r="T791" s="239"/>
      <c r="U791" s="233"/>
      <c r="V791" s="233"/>
      <c r="W791" s="233"/>
      <c r="X791" s="233"/>
      <c r="Y791" s="233"/>
      <c r="Z791" s="233"/>
      <c r="AA791" s="240"/>
      <c r="AT791" s="241" t="s">
        <v>164</v>
      </c>
      <c r="AU791" s="241" t="s">
        <v>107</v>
      </c>
      <c r="AV791" s="10" t="s">
        <v>107</v>
      </c>
      <c r="AW791" s="10" t="s">
        <v>38</v>
      </c>
      <c r="AX791" s="10" t="s">
        <v>81</v>
      </c>
      <c r="AY791" s="241" t="s">
        <v>156</v>
      </c>
    </row>
    <row r="792" s="11" customFormat="1" ht="16.5" customHeight="1">
      <c r="B792" s="242"/>
      <c r="C792" s="243"/>
      <c r="D792" s="243"/>
      <c r="E792" s="244" t="s">
        <v>22</v>
      </c>
      <c r="F792" s="251" t="s">
        <v>632</v>
      </c>
      <c r="G792" s="243"/>
      <c r="H792" s="243"/>
      <c r="I792" s="243"/>
      <c r="J792" s="243"/>
      <c r="K792" s="244" t="s">
        <v>22</v>
      </c>
      <c r="L792" s="243"/>
      <c r="M792" s="243"/>
      <c r="N792" s="243"/>
      <c r="O792" s="243"/>
      <c r="P792" s="243"/>
      <c r="Q792" s="243"/>
      <c r="R792" s="247"/>
      <c r="T792" s="248"/>
      <c r="U792" s="243"/>
      <c r="V792" s="243"/>
      <c r="W792" s="243"/>
      <c r="X792" s="243"/>
      <c r="Y792" s="243"/>
      <c r="Z792" s="243"/>
      <c r="AA792" s="249"/>
      <c r="AT792" s="250" t="s">
        <v>164</v>
      </c>
      <c r="AU792" s="250" t="s">
        <v>107</v>
      </c>
      <c r="AV792" s="11" t="s">
        <v>39</v>
      </c>
      <c r="AW792" s="11" t="s">
        <v>38</v>
      </c>
      <c r="AX792" s="11" t="s">
        <v>81</v>
      </c>
      <c r="AY792" s="250" t="s">
        <v>156</v>
      </c>
    </row>
    <row r="793" s="10" customFormat="1" ht="16.5" customHeight="1">
      <c r="B793" s="232"/>
      <c r="C793" s="233"/>
      <c r="D793" s="233"/>
      <c r="E793" s="234" t="s">
        <v>22</v>
      </c>
      <c r="F793" s="252" t="s">
        <v>498</v>
      </c>
      <c r="G793" s="233"/>
      <c r="H793" s="233"/>
      <c r="I793" s="233"/>
      <c r="J793" s="233"/>
      <c r="K793" s="237">
        <v>11.699999999999999</v>
      </c>
      <c r="L793" s="233"/>
      <c r="M793" s="233"/>
      <c r="N793" s="233"/>
      <c r="O793" s="233"/>
      <c r="P793" s="233"/>
      <c r="Q793" s="233"/>
      <c r="R793" s="238"/>
      <c r="T793" s="239"/>
      <c r="U793" s="233"/>
      <c r="V793" s="233"/>
      <c r="W793" s="233"/>
      <c r="X793" s="233"/>
      <c r="Y793" s="233"/>
      <c r="Z793" s="233"/>
      <c r="AA793" s="240"/>
      <c r="AT793" s="241" t="s">
        <v>164</v>
      </c>
      <c r="AU793" s="241" t="s">
        <v>107</v>
      </c>
      <c r="AV793" s="10" t="s">
        <v>107</v>
      </c>
      <c r="AW793" s="10" t="s">
        <v>38</v>
      </c>
      <c r="AX793" s="10" t="s">
        <v>81</v>
      </c>
      <c r="AY793" s="241" t="s">
        <v>156</v>
      </c>
    </row>
    <row r="794" s="11" customFormat="1" ht="16.5" customHeight="1">
      <c r="B794" s="242"/>
      <c r="C794" s="243"/>
      <c r="D794" s="243"/>
      <c r="E794" s="244" t="s">
        <v>22</v>
      </c>
      <c r="F794" s="251" t="s">
        <v>634</v>
      </c>
      <c r="G794" s="243"/>
      <c r="H794" s="243"/>
      <c r="I794" s="243"/>
      <c r="J794" s="243"/>
      <c r="K794" s="244" t="s">
        <v>22</v>
      </c>
      <c r="L794" s="243"/>
      <c r="M794" s="243"/>
      <c r="N794" s="243"/>
      <c r="O794" s="243"/>
      <c r="P794" s="243"/>
      <c r="Q794" s="243"/>
      <c r="R794" s="247"/>
      <c r="T794" s="248"/>
      <c r="U794" s="243"/>
      <c r="V794" s="243"/>
      <c r="W794" s="243"/>
      <c r="X794" s="243"/>
      <c r="Y794" s="243"/>
      <c r="Z794" s="243"/>
      <c r="AA794" s="249"/>
      <c r="AT794" s="250" t="s">
        <v>164</v>
      </c>
      <c r="AU794" s="250" t="s">
        <v>107</v>
      </c>
      <c r="AV794" s="11" t="s">
        <v>39</v>
      </c>
      <c r="AW794" s="11" t="s">
        <v>38</v>
      </c>
      <c r="AX794" s="11" t="s">
        <v>81</v>
      </c>
      <c r="AY794" s="250" t="s">
        <v>156</v>
      </c>
    </row>
    <row r="795" s="10" customFormat="1" ht="16.5" customHeight="1">
      <c r="B795" s="232"/>
      <c r="C795" s="233"/>
      <c r="D795" s="233"/>
      <c r="E795" s="234" t="s">
        <v>22</v>
      </c>
      <c r="F795" s="252" t="s">
        <v>499</v>
      </c>
      <c r="G795" s="233"/>
      <c r="H795" s="233"/>
      <c r="I795" s="233"/>
      <c r="J795" s="233"/>
      <c r="K795" s="237">
        <v>2.5</v>
      </c>
      <c r="L795" s="233"/>
      <c r="M795" s="233"/>
      <c r="N795" s="233"/>
      <c r="O795" s="233"/>
      <c r="P795" s="233"/>
      <c r="Q795" s="233"/>
      <c r="R795" s="238"/>
      <c r="T795" s="239"/>
      <c r="U795" s="233"/>
      <c r="V795" s="233"/>
      <c r="W795" s="233"/>
      <c r="X795" s="233"/>
      <c r="Y795" s="233"/>
      <c r="Z795" s="233"/>
      <c r="AA795" s="240"/>
      <c r="AT795" s="241" t="s">
        <v>164</v>
      </c>
      <c r="AU795" s="241" t="s">
        <v>107</v>
      </c>
      <c r="AV795" s="10" t="s">
        <v>107</v>
      </c>
      <c r="AW795" s="10" t="s">
        <v>38</v>
      </c>
      <c r="AX795" s="10" t="s">
        <v>81</v>
      </c>
      <c r="AY795" s="241" t="s">
        <v>156</v>
      </c>
    </row>
    <row r="796" s="11" customFormat="1" ht="16.5" customHeight="1">
      <c r="B796" s="242"/>
      <c r="C796" s="243"/>
      <c r="D796" s="243"/>
      <c r="E796" s="244" t="s">
        <v>22</v>
      </c>
      <c r="F796" s="251" t="s">
        <v>742</v>
      </c>
      <c r="G796" s="243"/>
      <c r="H796" s="243"/>
      <c r="I796" s="243"/>
      <c r="J796" s="243"/>
      <c r="K796" s="244" t="s">
        <v>22</v>
      </c>
      <c r="L796" s="243"/>
      <c r="M796" s="243"/>
      <c r="N796" s="243"/>
      <c r="O796" s="243"/>
      <c r="P796" s="243"/>
      <c r="Q796" s="243"/>
      <c r="R796" s="247"/>
      <c r="T796" s="248"/>
      <c r="U796" s="243"/>
      <c r="V796" s="243"/>
      <c r="W796" s="243"/>
      <c r="X796" s="243"/>
      <c r="Y796" s="243"/>
      <c r="Z796" s="243"/>
      <c r="AA796" s="249"/>
      <c r="AT796" s="250" t="s">
        <v>164</v>
      </c>
      <c r="AU796" s="250" t="s">
        <v>107</v>
      </c>
      <c r="AV796" s="11" t="s">
        <v>39</v>
      </c>
      <c r="AW796" s="11" t="s">
        <v>38</v>
      </c>
      <c r="AX796" s="11" t="s">
        <v>81</v>
      </c>
      <c r="AY796" s="250" t="s">
        <v>156</v>
      </c>
    </row>
    <row r="797" s="10" customFormat="1" ht="16.5" customHeight="1">
      <c r="B797" s="232"/>
      <c r="C797" s="233"/>
      <c r="D797" s="233"/>
      <c r="E797" s="234" t="s">
        <v>22</v>
      </c>
      <c r="F797" s="252" t="s">
        <v>500</v>
      </c>
      <c r="G797" s="233"/>
      <c r="H797" s="233"/>
      <c r="I797" s="233"/>
      <c r="J797" s="233"/>
      <c r="K797" s="237">
        <v>1.5900000000000001</v>
      </c>
      <c r="L797" s="233"/>
      <c r="M797" s="233"/>
      <c r="N797" s="233"/>
      <c r="O797" s="233"/>
      <c r="P797" s="233"/>
      <c r="Q797" s="233"/>
      <c r="R797" s="238"/>
      <c r="T797" s="239"/>
      <c r="U797" s="233"/>
      <c r="V797" s="233"/>
      <c r="W797" s="233"/>
      <c r="X797" s="233"/>
      <c r="Y797" s="233"/>
      <c r="Z797" s="233"/>
      <c r="AA797" s="240"/>
      <c r="AT797" s="241" t="s">
        <v>164</v>
      </c>
      <c r="AU797" s="241" t="s">
        <v>107</v>
      </c>
      <c r="AV797" s="10" t="s">
        <v>107</v>
      </c>
      <c r="AW797" s="10" t="s">
        <v>38</v>
      </c>
      <c r="AX797" s="10" t="s">
        <v>81</v>
      </c>
      <c r="AY797" s="241" t="s">
        <v>156</v>
      </c>
    </row>
    <row r="798" s="11" customFormat="1" ht="16.5" customHeight="1">
      <c r="B798" s="242"/>
      <c r="C798" s="243"/>
      <c r="D798" s="243"/>
      <c r="E798" s="244" t="s">
        <v>22</v>
      </c>
      <c r="F798" s="251" t="s">
        <v>636</v>
      </c>
      <c r="G798" s="243"/>
      <c r="H798" s="243"/>
      <c r="I798" s="243"/>
      <c r="J798" s="243"/>
      <c r="K798" s="244" t="s">
        <v>22</v>
      </c>
      <c r="L798" s="243"/>
      <c r="M798" s="243"/>
      <c r="N798" s="243"/>
      <c r="O798" s="243"/>
      <c r="P798" s="243"/>
      <c r="Q798" s="243"/>
      <c r="R798" s="247"/>
      <c r="T798" s="248"/>
      <c r="U798" s="243"/>
      <c r="V798" s="243"/>
      <c r="W798" s="243"/>
      <c r="X798" s="243"/>
      <c r="Y798" s="243"/>
      <c r="Z798" s="243"/>
      <c r="AA798" s="249"/>
      <c r="AT798" s="250" t="s">
        <v>164</v>
      </c>
      <c r="AU798" s="250" t="s">
        <v>107</v>
      </c>
      <c r="AV798" s="11" t="s">
        <v>39</v>
      </c>
      <c r="AW798" s="11" t="s">
        <v>38</v>
      </c>
      <c r="AX798" s="11" t="s">
        <v>81</v>
      </c>
      <c r="AY798" s="250" t="s">
        <v>156</v>
      </c>
    </row>
    <row r="799" s="10" customFormat="1" ht="16.5" customHeight="1">
      <c r="B799" s="232"/>
      <c r="C799" s="233"/>
      <c r="D799" s="233"/>
      <c r="E799" s="234" t="s">
        <v>22</v>
      </c>
      <c r="F799" s="252" t="s">
        <v>501</v>
      </c>
      <c r="G799" s="233"/>
      <c r="H799" s="233"/>
      <c r="I799" s="233"/>
      <c r="J799" s="233"/>
      <c r="K799" s="237">
        <v>0.94999999999999996</v>
      </c>
      <c r="L799" s="233"/>
      <c r="M799" s="233"/>
      <c r="N799" s="233"/>
      <c r="O799" s="233"/>
      <c r="P799" s="233"/>
      <c r="Q799" s="233"/>
      <c r="R799" s="238"/>
      <c r="T799" s="239"/>
      <c r="U799" s="233"/>
      <c r="V799" s="233"/>
      <c r="W799" s="233"/>
      <c r="X799" s="233"/>
      <c r="Y799" s="233"/>
      <c r="Z799" s="233"/>
      <c r="AA799" s="240"/>
      <c r="AT799" s="241" t="s">
        <v>164</v>
      </c>
      <c r="AU799" s="241" t="s">
        <v>107</v>
      </c>
      <c r="AV799" s="10" t="s">
        <v>107</v>
      </c>
      <c r="AW799" s="10" t="s">
        <v>38</v>
      </c>
      <c r="AX799" s="10" t="s">
        <v>81</v>
      </c>
      <c r="AY799" s="241" t="s">
        <v>156</v>
      </c>
    </row>
    <row r="800" s="11" customFormat="1" ht="16.5" customHeight="1">
      <c r="B800" s="242"/>
      <c r="C800" s="243"/>
      <c r="D800" s="243"/>
      <c r="E800" s="244" t="s">
        <v>22</v>
      </c>
      <c r="F800" s="251" t="s">
        <v>637</v>
      </c>
      <c r="G800" s="243"/>
      <c r="H800" s="243"/>
      <c r="I800" s="243"/>
      <c r="J800" s="243"/>
      <c r="K800" s="244" t="s">
        <v>22</v>
      </c>
      <c r="L800" s="243"/>
      <c r="M800" s="243"/>
      <c r="N800" s="243"/>
      <c r="O800" s="243"/>
      <c r="P800" s="243"/>
      <c r="Q800" s="243"/>
      <c r="R800" s="247"/>
      <c r="T800" s="248"/>
      <c r="U800" s="243"/>
      <c r="V800" s="243"/>
      <c r="W800" s="243"/>
      <c r="X800" s="243"/>
      <c r="Y800" s="243"/>
      <c r="Z800" s="243"/>
      <c r="AA800" s="249"/>
      <c r="AT800" s="250" t="s">
        <v>164</v>
      </c>
      <c r="AU800" s="250" t="s">
        <v>107</v>
      </c>
      <c r="AV800" s="11" t="s">
        <v>39</v>
      </c>
      <c r="AW800" s="11" t="s">
        <v>38</v>
      </c>
      <c r="AX800" s="11" t="s">
        <v>81</v>
      </c>
      <c r="AY800" s="250" t="s">
        <v>156</v>
      </c>
    </row>
    <row r="801" s="10" customFormat="1" ht="16.5" customHeight="1">
      <c r="B801" s="232"/>
      <c r="C801" s="233"/>
      <c r="D801" s="233"/>
      <c r="E801" s="234" t="s">
        <v>22</v>
      </c>
      <c r="F801" s="252" t="s">
        <v>502</v>
      </c>
      <c r="G801" s="233"/>
      <c r="H801" s="233"/>
      <c r="I801" s="233"/>
      <c r="J801" s="233"/>
      <c r="K801" s="237">
        <v>1.8999999999999999</v>
      </c>
      <c r="L801" s="233"/>
      <c r="M801" s="233"/>
      <c r="N801" s="233"/>
      <c r="O801" s="233"/>
      <c r="P801" s="233"/>
      <c r="Q801" s="233"/>
      <c r="R801" s="238"/>
      <c r="T801" s="239"/>
      <c r="U801" s="233"/>
      <c r="V801" s="233"/>
      <c r="W801" s="233"/>
      <c r="X801" s="233"/>
      <c r="Y801" s="233"/>
      <c r="Z801" s="233"/>
      <c r="AA801" s="240"/>
      <c r="AT801" s="241" t="s">
        <v>164</v>
      </c>
      <c r="AU801" s="241" t="s">
        <v>107</v>
      </c>
      <c r="AV801" s="10" t="s">
        <v>107</v>
      </c>
      <c r="AW801" s="10" t="s">
        <v>38</v>
      </c>
      <c r="AX801" s="10" t="s">
        <v>81</v>
      </c>
      <c r="AY801" s="241" t="s">
        <v>156</v>
      </c>
    </row>
    <row r="802" s="11" customFormat="1" ht="16.5" customHeight="1">
      <c r="B802" s="242"/>
      <c r="C802" s="243"/>
      <c r="D802" s="243"/>
      <c r="E802" s="244" t="s">
        <v>22</v>
      </c>
      <c r="F802" s="251" t="s">
        <v>638</v>
      </c>
      <c r="G802" s="243"/>
      <c r="H802" s="243"/>
      <c r="I802" s="243"/>
      <c r="J802" s="243"/>
      <c r="K802" s="244" t="s">
        <v>22</v>
      </c>
      <c r="L802" s="243"/>
      <c r="M802" s="243"/>
      <c r="N802" s="243"/>
      <c r="O802" s="243"/>
      <c r="P802" s="243"/>
      <c r="Q802" s="243"/>
      <c r="R802" s="247"/>
      <c r="T802" s="248"/>
      <c r="U802" s="243"/>
      <c r="V802" s="243"/>
      <c r="W802" s="243"/>
      <c r="X802" s="243"/>
      <c r="Y802" s="243"/>
      <c r="Z802" s="243"/>
      <c r="AA802" s="249"/>
      <c r="AT802" s="250" t="s">
        <v>164</v>
      </c>
      <c r="AU802" s="250" t="s">
        <v>107</v>
      </c>
      <c r="AV802" s="11" t="s">
        <v>39</v>
      </c>
      <c r="AW802" s="11" t="s">
        <v>38</v>
      </c>
      <c r="AX802" s="11" t="s">
        <v>81</v>
      </c>
      <c r="AY802" s="250" t="s">
        <v>156</v>
      </c>
    </row>
    <row r="803" s="10" customFormat="1" ht="16.5" customHeight="1">
      <c r="B803" s="232"/>
      <c r="C803" s="233"/>
      <c r="D803" s="233"/>
      <c r="E803" s="234" t="s">
        <v>22</v>
      </c>
      <c r="F803" s="252" t="s">
        <v>503</v>
      </c>
      <c r="G803" s="233"/>
      <c r="H803" s="233"/>
      <c r="I803" s="233"/>
      <c r="J803" s="233"/>
      <c r="K803" s="237">
        <v>1.4199999999999999</v>
      </c>
      <c r="L803" s="233"/>
      <c r="M803" s="233"/>
      <c r="N803" s="233"/>
      <c r="O803" s="233"/>
      <c r="P803" s="233"/>
      <c r="Q803" s="233"/>
      <c r="R803" s="238"/>
      <c r="T803" s="239"/>
      <c r="U803" s="233"/>
      <c r="V803" s="233"/>
      <c r="W803" s="233"/>
      <c r="X803" s="233"/>
      <c r="Y803" s="233"/>
      <c r="Z803" s="233"/>
      <c r="AA803" s="240"/>
      <c r="AT803" s="241" t="s">
        <v>164</v>
      </c>
      <c r="AU803" s="241" t="s">
        <v>107</v>
      </c>
      <c r="AV803" s="10" t="s">
        <v>107</v>
      </c>
      <c r="AW803" s="10" t="s">
        <v>38</v>
      </c>
      <c r="AX803" s="10" t="s">
        <v>81</v>
      </c>
      <c r="AY803" s="241" t="s">
        <v>156</v>
      </c>
    </row>
    <row r="804" s="11" customFormat="1" ht="16.5" customHeight="1">
      <c r="B804" s="242"/>
      <c r="C804" s="243"/>
      <c r="D804" s="243"/>
      <c r="E804" s="244" t="s">
        <v>22</v>
      </c>
      <c r="F804" s="251" t="s">
        <v>639</v>
      </c>
      <c r="G804" s="243"/>
      <c r="H804" s="243"/>
      <c r="I804" s="243"/>
      <c r="J804" s="243"/>
      <c r="K804" s="244" t="s">
        <v>22</v>
      </c>
      <c r="L804" s="243"/>
      <c r="M804" s="243"/>
      <c r="N804" s="243"/>
      <c r="O804" s="243"/>
      <c r="P804" s="243"/>
      <c r="Q804" s="243"/>
      <c r="R804" s="247"/>
      <c r="T804" s="248"/>
      <c r="U804" s="243"/>
      <c r="V804" s="243"/>
      <c r="W804" s="243"/>
      <c r="X804" s="243"/>
      <c r="Y804" s="243"/>
      <c r="Z804" s="243"/>
      <c r="AA804" s="249"/>
      <c r="AT804" s="250" t="s">
        <v>164</v>
      </c>
      <c r="AU804" s="250" t="s">
        <v>107</v>
      </c>
      <c r="AV804" s="11" t="s">
        <v>39</v>
      </c>
      <c r="AW804" s="11" t="s">
        <v>38</v>
      </c>
      <c r="AX804" s="11" t="s">
        <v>81</v>
      </c>
      <c r="AY804" s="250" t="s">
        <v>156</v>
      </c>
    </row>
    <row r="805" s="10" customFormat="1" ht="16.5" customHeight="1">
      <c r="B805" s="232"/>
      <c r="C805" s="233"/>
      <c r="D805" s="233"/>
      <c r="E805" s="234" t="s">
        <v>22</v>
      </c>
      <c r="F805" s="252" t="s">
        <v>504</v>
      </c>
      <c r="G805" s="233"/>
      <c r="H805" s="233"/>
      <c r="I805" s="233"/>
      <c r="J805" s="233"/>
      <c r="K805" s="237">
        <v>1.72</v>
      </c>
      <c r="L805" s="233"/>
      <c r="M805" s="233"/>
      <c r="N805" s="233"/>
      <c r="O805" s="233"/>
      <c r="P805" s="233"/>
      <c r="Q805" s="233"/>
      <c r="R805" s="238"/>
      <c r="T805" s="239"/>
      <c r="U805" s="233"/>
      <c r="V805" s="233"/>
      <c r="W805" s="233"/>
      <c r="X805" s="233"/>
      <c r="Y805" s="233"/>
      <c r="Z805" s="233"/>
      <c r="AA805" s="240"/>
      <c r="AT805" s="241" t="s">
        <v>164</v>
      </c>
      <c r="AU805" s="241" t="s">
        <v>107</v>
      </c>
      <c r="AV805" s="10" t="s">
        <v>107</v>
      </c>
      <c r="AW805" s="10" t="s">
        <v>38</v>
      </c>
      <c r="AX805" s="10" t="s">
        <v>81</v>
      </c>
      <c r="AY805" s="241" t="s">
        <v>156</v>
      </c>
    </row>
    <row r="806" s="11" customFormat="1" ht="16.5" customHeight="1">
      <c r="B806" s="242"/>
      <c r="C806" s="243"/>
      <c r="D806" s="243"/>
      <c r="E806" s="244" t="s">
        <v>22</v>
      </c>
      <c r="F806" s="251" t="s">
        <v>640</v>
      </c>
      <c r="G806" s="243"/>
      <c r="H806" s="243"/>
      <c r="I806" s="243"/>
      <c r="J806" s="243"/>
      <c r="K806" s="244" t="s">
        <v>22</v>
      </c>
      <c r="L806" s="243"/>
      <c r="M806" s="243"/>
      <c r="N806" s="243"/>
      <c r="O806" s="243"/>
      <c r="P806" s="243"/>
      <c r="Q806" s="243"/>
      <c r="R806" s="247"/>
      <c r="T806" s="248"/>
      <c r="U806" s="243"/>
      <c r="V806" s="243"/>
      <c r="W806" s="243"/>
      <c r="X806" s="243"/>
      <c r="Y806" s="243"/>
      <c r="Z806" s="243"/>
      <c r="AA806" s="249"/>
      <c r="AT806" s="250" t="s">
        <v>164</v>
      </c>
      <c r="AU806" s="250" t="s">
        <v>107</v>
      </c>
      <c r="AV806" s="11" t="s">
        <v>39</v>
      </c>
      <c r="AW806" s="11" t="s">
        <v>38</v>
      </c>
      <c r="AX806" s="11" t="s">
        <v>81</v>
      </c>
      <c r="AY806" s="250" t="s">
        <v>156</v>
      </c>
    </row>
    <row r="807" s="10" customFormat="1" ht="16.5" customHeight="1">
      <c r="B807" s="232"/>
      <c r="C807" s="233"/>
      <c r="D807" s="233"/>
      <c r="E807" s="234" t="s">
        <v>22</v>
      </c>
      <c r="F807" s="252" t="s">
        <v>505</v>
      </c>
      <c r="G807" s="233"/>
      <c r="H807" s="233"/>
      <c r="I807" s="233"/>
      <c r="J807" s="233"/>
      <c r="K807" s="237">
        <v>1.3999999999999999</v>
      </c>
      <c r="L807" s="233"/>
      <c r="M807" s="233"/>
      <c r="N807" s="233"/>
      <c r="O807" s="233"/>
      <c r="P807" s="233"/>
      <c r="Q807" s="233"/>
      <c r="R807" s="238"/>
      <c r="T807" s="239"/>
      <c r="U807" s="233"/>
      <c r="V807" s="233"/>
      <c r="W807" s="233"/>
      <c r="X807" s="233"/>
      <c r="Y807" s="233"/>
      <c r="Z807" s="233"/>
      <c r="AA807" s="240"/>
      <c r="AT807" s="241" t="s">
        <v>164</v>
      </c>
      <c r="AU807" s="241" t="s">
        <v>107</v>
      </c>
      <c r="AV807" s="10" t="s">
        <v>107</v>
      </c>
      <c r="AW807" s="10" t="s">
        <v>38</v>
      </c>
      <c r="AX807" s="10" t="s">
        <v>81</v>
      </c>
      <c r="AY807" s="241" t="s">
        <v>156</v>
      </c>
    </row>
    <row r="808" s="11" customFormat="1" ht="16.5" customHeight="1">
      <c r="B808" s="242"/>
      <c r="C808" s="243"/>
      <c r="D808" s="243"/>
      <c r="E808" s="244" t="s">
        <v>22</v>
      </c>
      <c r="F808" s="251" t="s">
        <v>743</v>
      </c>
      <c r="G808" s="243"/>
      <c r="H808" s="243"/>
      <c r="I808" s="243"/>
      <c r="J808" s="243"/>
      <c r="K808" s="244" t="s">
        <v>22</v>
      </c>
      <c r="L808" s="243"/>
      <c r="M808" s="243"/>
      <c r="N808" s="243"/>
      <c r="O808" s="243"/>
      <c r="P808" s="243"/>
      <c r="Q808" s="243"/>
      <c r="R808" s="247"/>
      <c r="T808" s="248"/>
      <c r="U808" s="243"/>
      <c r="V808" s="243"/>
      <c r="W808" s="243"/>
      <c r="X808" s="243"/>
      <c r="Y808" s="243"/>
      <c r="Z808" s="243"/>
      <c r="AA808" s="249"/>
      <c r="AT808" s="250" t="s">
        <v>164</v>
      </c>
      <c r="AU808" s="250" t="s">
        <v>107</v>
      </c>
      <c r="AV808" s="11" t="s">
        <v>39</v>
      </c>
      <c r="AW808" s="11" t="s">
        <v>38</v>
      </c>
      <c r="AX808" s="11" t="s">
        <v>81</v>
      </c>
      <c r="AY808" s="250" t="s">
        <v>156</v>
      </c>
    </row>
    <row r="809" s="10" customFormat="1" ht="16.5" customHeight="1">
      <c r="B809" s="232"/>
      <c r="C809" s="233"/>
      <c r="D809" s="233"/>
      <c r="E809" s="234" t="s">
        <v>22</v>
      </c>
      <c r="F809" s="252" t="s">
        <v>506</v>
      </c>
      <c r="G809" s="233"/>
      <c r="H809" s="233"/>
      <c r="I809" s="233"/>
      <c r="J809" s="233"/>
      <c r="K809" s="237">
        <v>0.84999999999999998</v>
      </c>
      <c r="L809" s="233"/>
      <c r="M809" s="233"/>
      <c r="N809" s="233"/>
      <c r="O809" s="233"/>
      <c r="P809" s="233"/>
      <c r="Q809" s="233"/>
      <c r="R809" s="238"/>
      <c r="T809" s="239"/>
      <c r="U809" s="233"/>
      <c r="V809" s="233"/>
      <c r="W809" s="233"/>
      <c r="X809" s="233"/>
      <c r="Y809" s="233"/>
      <c r="Z809" s="233"/>
      <c r="AA809" s="240"/>
      <c r="AT809" s="241" t="s">
        <v>164</v>
      </c>
      <c r="AU809" s="241" t="s">
        <v>107</v>
      </c>
      <c r="AV809" s="10" t="s">
        <v>107</v>
      </c>
      <c r="AW809" s="10" t="s">
        <v>38</v>
      </c>
      <c r="AX809" s="10" t="s">
        <v>81</v>
      </c>
      <c r="AY809" s="241" t="s">
        <v>156</v>
      </c>
    </row>
    <row r="810" s="11" customFormat="1" ht="16.5" customHeight="1">
      <c r="B810" s="242"/>
      <c r="C810" s="243"/>
      <c r="D810" s="243"/>
      <c r="E810" s="244" t="s">
        <v>22</v>
      </c>
      <c r="F810" s="251" t="s">
        <v>744</v>
      </c>
      <c r="G810" s="243"/>
      <c r="H810" s="243"/>
      <c r="I810" s="243"/>
      <c r="J810" s="243"/>
      <c r="K810" s="244" t="s">
        <v>22</v>
      </c>
      <c r="L810" s="243"/>
      <c r="M810" s="243"/>
      <c r="N810" s="243"/>
      <c r="O810" s="243"/>
      <c r="P810" s="243"/>
      <c r="Q810" s="243"/>
      <c r="R810" s="247"/>
      <c r="T810" s="248"/>
      <c r="U810" s="243"/>
      <c r="V810" s="243"/>
      <c r="W810" s="243"/>
      <c r="X810" s="243"/>
      <c r="Y810" s="243"/>
      <c r="Z810" s="243"/>
      <c r="AA810" s="249"/>
      <c r="AT810" s="250" t="s">
        <v>164</v>
      </c>
      <c r="AU810" s="250" t="s">
        <v>107</v>
      </c>
      <c r="AV810" s="11" t="s">
        <v>39</v>
      </c>
      <c r="AW810" s="11" t="s">
        <v>38</v>
      </c>
      <c r="AX810" s="11" t="s">
        <v>81</v>
      </c>
      <c r="AY810" s="250" t="s">
        <v>156</v>
      </c>
    </row>
    <row r="811" s="10" customFormat="1" ht="16.5" customHeight="1">
      <c r="B811" s="232"/>
      <c r="C811" s="233"/>
      <c r="D811" s="233"/>
      <c r="E811" s="234" t="s">
        <v>22</v>
      </c>
      <c r="F811" s="252" t="s">
        <v>507</v>
      </c>
      <c r="G811" s="233"/>
      <c r="H811" s="233"/>
      <c r="I811" s="233"/>
      <c r="J811" s="233"/>
      <c r="K811" s="237">
        <v>0.55000000000000004</v>
      </c>
      <c r="L811" s="233"/>
      <c r="M811" s="233"/>
      <c r="N811" s="233"/>
      <c r="O811" s="233"/>
      <c r="P811" s="233"/>
      <c r="Q811" s="233"/>
      <c r="R811" s="238"/>
      <c r="T811" s="239"/>
      <c r="U811" s="233"/>
      <c r="V811" s="233"/>
      <c r="W811" s="233"/>
      <c r="X811" s="233"/>
      <c r="Y811" s="233"/>
      <c r="Z811" s="233"/>
      <c r="AA811" s="240"/>
      <c r="AT811" s="241" t="s">
        <v>164</v>
      </c>
      <c r="AU811" s="241" t="s">
        <v>107</v>
      </c>
      <c r="AV811" s="10" t="s">
        <v>107</v>
      </c>
      <c r="AW811" s="10" t="s">
        <v>38</v>
      </c>
      <c r="AX811" s="10" t="s">
        <v>81</v>
      </c>
      <c r="AY811" s="241" t="s">
        <v>156</v>
      </c>
    </row>
    <row r="812" s="11" customFormat="1" ht="16.5" customHeight="1">
      <c r="B812" s="242"/>
      <c r="C812" s="243"/>
      <c r="D812" s="243"/>
      <c r="E812" s="244" t="s">
        <v>22</v>
      </c>
      <c r="F812" s="251" t="s">
        <v>641</v>
      </c>
      <c r="G812" s="243"/>
      <c r="H812" s="243"/>
      <c r="I812" s="243"/>
      <c r="J812" s="243"/>
      <c r="K812" s="244" t="s">
        <v>22</v>
      </c>
      <c r="L812" s="243"/>
      <c r="M812" s="243"/>
      <c r="N812" s="243"/>
      <c r="O812" s="243"/>
      <c r="P812" s="243"/>
      <c r="Q812" s="243"/>
      <c r="R812" s="247"/>
      <c r="T812" s="248"/>
      <c r="U812" s="243"/>
      <c r="V812" s="243"/>
      <c r="W812" s="243"/>
      <c r="X812" s="243"/>
      <c r="Y812" s="243"/>
      <c r="Z812" s="243"/>
      <c r="AA812" s="249"/>
      <c r="AT812" s="250" t="s">
        <v>164</v>
      </c>
      <c r="AU812" s="250" t="s">
        <v>107</v>
      </c>
      <c r="AV812" s="11" t="s">
        <v>39</v>
      </c>
      <c r="AW812" s="11" t="s">
        <v>38</v>
      </c>
      <c r="AX812" s="11" t="s">
        <v>81</v>
      </c>
      <c r="AY812" s="250" t="s">
        <v>156</v>
      </c>
    </row>
    <row r="813" s="10" customFormat="1" ht="16.5" customHeight="1">
      <c r="B813" s="232"/>
      <c r="C813" s="233"/>
      <c r="D813" s="233"/>
      <c r="E813" s="234" t="s">
        <v>22</v>
      </c>
      <c r="F813" s="252" t="s">
        <v>508</v>
      </c>
      <c r="G813" s="233"/>
      <c r="H813" s="233"/>
      <c r="I813" s="233"/>
      <c r="J813" s="233"/>
      <c r="K813" s="237">
        <v>1.1499999999999999</v>
      </c>
      <c r="L813" s="233"/>
      <c r="M813" s="233"/>
      <c r="N813" s="233"/>
      <c r="O813" s="233"/>
      <c r="P813" s="233"/>
      <c r="Q813" s="233"/>
      <c r="R813" s="238"/>
      <c r="T813" s="239"/>
      <c r="U813" s="233"/>
      <c r="V813" s="233"/>
      <c r="W813" s="233"/>
      <c r="X813" s="233"/>
      <c r="Y813" s="233"/>
      <c r="Z813" s="233"/>
      <c r="AA813" s="240"/>
      <c r="AT813" s="241" t="s">
        <v>164</v>
      </c>
      <c r="AU813" s="241" t="s">
        <v>107</v>
      </c>
      <c r="AV813" s="10" t="s">
        <v>107</v>
      </c>
      <c r="AW813" s="10" t="s">
        <v>38</v>
      </c>
      <c r="AX813" s="10" t="s">
        <v>81</v>
      </c>
      <c r="AY813" s="241" t="s">
        <v>156</v>
      </c>
    </row>
    <row r="814" s="11" customFormat="1" ht="16.5" customHeight="1">
      <c r="B814" s="242"/>
      <c r="C814" s="243"/>
      <c r="D814" s="243"/>
      <c r="E814" s="244" t="s">
        <v>22</v>
      </c>
      <c r="F814" s="251" t="s">
        <v>642</v>
      </c>
      <c r="G814" s="243"/>
      <c r="H814" s="243"/>
      <c r="I814" s="243"/>
      <c r="J814" s="243"/>
      <c r="K814" s="244" t="s">
        <v>22</v>
      </c>
      <c r="L814" s="243"/>
      <c r="M814" s="243"/>
      <c r="N814" s="243"/>
      <c r="O814" s="243"/>
      <c r="P814" s="243"/>
      <c r="Q814" s="243"/>
      <c r="R814" s="247"/>
      <c r="T814" s="248"/>
      <c r="U814" s="243"/>
      <c r="V814" s="243"/>
      <c r="W814" s="243"/>
      <c r="X814" s="243"/>
      <c r="Y814" s="243"/>
      <c r="Z814" s="243"/>
      <c r="AA814" s="249"/>
      <c r="AT814" s="250" t="s">
        <v>164</v>
      </c>
      <c r="AU814" s="250" t="s">
        <v>107</v>
      </c>
      <c r="AV814" s="11" t="s">
        <v>39</v>
      </c>
      <c r="AW814" s="11" t="s">
        <v>38</v>
      </c>
      <c r="AX814" s="11" t="s">
        <v>81</v>
      </c>
      <c r="AY814" s="250" t="s">
        <v>156</v>
      </c>
    </row>
    <row r="815" s="10" customFormat="1" ht="16.5" customHeight="1">
      <c r="B815" s="232"/>
      <c r="C815" s="233"/>
      <c r="D815" s="233"/>
      <c r="E815" s="234" t="s">
        <v>22</v>
      </c>
      <c r="F815" s="252" t="s">
        <v>508</v>
      </c>
      <c r="G815" s="233"/>
      <c r="H815" s="233"/>
      <c r="I815" s="233"/>
      <c r="J815" s="233"/>
      <c r="K815" s="237">
        <v>1.1499999999999999</v>
      </c>
      <c r="L815" s="233"/>
      <c r="M815" s="233"/>
      <c r="N815" s="233"/>
      <c r="O815" s="233"/>
      <c r="P815" s="233"/>
      <c r="Q815" s="233"/>
      <c r="R815" s="238"/>
      <c r="T815" s="239"/>
      <c r="U815" s="233"/>
      <c r="V815" s="233"/>
      <c r="W815" s="233"/>
      <c r="X815" s="233"/>
      <c r="Y815" s="233"/>
      <c r="Z815" s="233"/>
      <c r="AA815" s="240"/>
      <c r="AT815" s="241" t="s">
        <v>164</v>
      </c>
      <c r="AU815" s="241" t="s">
        <v>107</v>
      </c>
      <c r="AV815" s="10" t="s">
        <v>107</v>
      </c>
      <c r="AW815" s="10" t="s">
        <v>38</v>
      </c>
      <c r="AX815" s="10" t="s">
        <v>81</v>
      </c>
      <c r="AY815" s="241" t="s">
        <v>156</v>
      </c>
    </row>
    <row r="816" s="11" customFormat="1" ht="16.5" customHeight="1">
      <c r="B816" s="242"/>
      <c r="C816" s="243"/>
      <c r="D816" s="243"/>
      <c r="E816" s="244" t="s">
        <v>22</v>
      </c>
      <c r="F816" s="251" t="s">
        <v>712</v>
      </c>
      <c r="G816" s="243"/>
      <c r="H816" s="243"/>
      <c r="I816" s="243"/>
      <c r="J816" s="243"/>
      <c r="K816" s="244" t="s">
        <v>22</v>
      </c>
      <c r="L816" s="243"/>
      <c r="M816" s="243"/>
      <c r="N816" s="243"/>
      <c r="O816" s="243"/>
      <c r="P816" s="243"/>
      <c r="Q816" s="243"/>
      <c r="R816" s="247"/>
      <c r="T816" s="248"/>
      <c r="U816" s="243"/>
      <c r="V816" s="243"/>
      <c r="W816" s="243"/>
      <c r="X816" s="243"/>
      <c r="Y816" s="243"/>
      <c r="Z816" s="243"/>
      <c r="AA816" s="249"/>
      <c r="AT816" s="250" t="s">
        <v>164</v>
      </c>
      <c r="AU816" s="250" t="s">
        <v>107</v>
      </c>
      <c r="AV816" s="11" t="s">
        <v>39</v>
      </c>
      <c r="AW816" s="11" t="s">
        <v>38</v>
      </c>
      <c r="AX816" s="11" t="s">
        <v>81</v>
      </c>
      <c r="AY816" s="250" t="s">
        <v>156</v>
      </c>
    </row>
    <row r="817" s="10" customFormat="1" ht="16.5" customHeight="1">
      <c r="B817" s="232"/>
      <c r="C817" s="233"/>
      <c r="D817" s="233"/>
      <c r="E817" s="234" t="s">
        <v>22</v>
      </c>
      <c r="F817" s="252" t="s">
        <v>497</v>
      </c>
      <c r="G817" s="233"/>
      <c r="H817" s="233"/>
      <c r="I817" s="233"/>
      <c r="J817" s="233"/>
      <c r="K817" s="237">
        <v>2.3999999999999999</v>
      </c>
      <c r="L817" s="233"/>
      <c r="M817" s="233"/>
      <c r="N817" s="233"/>
      <c r="O817" s="233"/>
      <c r="P817" s="233"/>
      <c r="Q817" s="233"/>
      <c r="R817" s="238"/>
      <c r="T817" s="239"/>
      <c r="U817" s="233"/>
      <c r="V817" s="233"/>
      <c r="W817" s="233"/>
      <c r="X817" s="233"/>
      <c r="Y817" s="233"/>
      <c r="Z817" s="233"/>
      <c r="AA817" s="240"/>
      <c r="AT817" s="241" t="s">
        <v>164</v>
      </c>
      <c r="AU817" s="241" t="s">
        <v>107</v>
      </c>
      <c r="AV817" s="10" t="s">
        <v>107</v>
      </c>
      <c r="AW817" s="10" t="s">
        <v>38</v>
      </c>
      <c r="AX817" s="10" t="s">
        <v>81</v>
      </c>
      <c r="AY817" s="241" t="s">
        <v>156</v>
      </c>
    </row>
    <row r="818" s="11" customFormat="1" ht="16.5" customHeight="1">
      <c r="B818" s="242"/>
      <c r="C818" s="243"/>
      <c r="D818" s="243"/>
      <c r="E818" s="244" t="s">
        <v>22</v>
      </c>
      <c r="F818" s="251" t="s">
        <v>714</v>
      </c>
      <c r="G818" s="243"/>
      <c r="H818" s="243"/>
      <c r="I818" s="243"/>
      <c r="J818" s="243"/>
      <c r="K818" s="244" t="s">
        <v>22</v>
      </c>
      <c r="L818" s="243"/>
      <c r="M818" s="243"/>
      <c r="N818" s="243"/>
      <c r="O818" s="243"/>
      <c r="P818" s="243"/>
      <c r="Q818" s="243"/>
      <c r="R818" s="247"/>
      <c r="T818" s="248"/>
      <c r="U818" s="243"/>
      <c r="V818" s="243"/>
      <c r="W818" s="243"/>
      <c r="X818" s="243"/>
      <c r="Y818" s="243"/>
      <c r="Z818" s="243"/>
      <c r="AA818" s="249"/>
      <c r="AT818" s="250" t="s">
        <v>164</v>
      </c>
      <c r="AU818" s="250" t="s">
        <v>107</v>
      </c>
      <c r="AV818" s="11" t="s">
        <v>39</v>
      </c>
      <c r="AW818" s="11" t="s">
        <v>38</v>
      </c>
      <c r="AX818" s="11" t="s">
        <v>81</v>
      </c>
      <c r="AY818" s="250" t="s">
        <v>156</v>
      </c>
    </row>
    <row r="819" s="10" customFormat="1" ht="16.5" customHeight="1">
      <c r="B819" s="232"/>
      <c r="C819" s="233"/>
      <c r="D819" s="233"/>
      <c r="E819" s="234" t="s">
        <v>22</v>
      </c>
      <c r="F819" s="252" t="s">
        <v>812</v>
      </c>
      <c r="G819" s="233"/>
      <c r="H819" s="233"/>
      <c r="I819" s="233"/>
      <c r="J819" s="233"/>
      <c r="K819" s="237">
        <v>1.3</v>
      </c>
      <c r="L819" s="233"/>
      <c r="M819" s="233"/>
      <c r="N819" s="233"/>
      <c r="O819" s="233"/>
      <c r="P819" s="233"/>
      <c r="Q819" s="233"/>
      <c r="R819" s="238"/>
      <c r="T819" s="239"/>
      <c r="U819" s="233"/>
      <c r="V819" s="233"/>
      <c r="W819" s="233"/>
      <c r="X819" s="233"/>
      <c r="Y819" s="233"/>
      <c r="Z819" s="233"/>
      <c r="AA819" s="240"/>
      <c r="AT819" s="241" t="s">
        <v>164</v>
      </c>
      <c r="AU819" s="241" t="s">
        <v>107</v>
      </c>
      <c r="AV819" s="10" t="s">
        <v>107</v>
      </c>
      <c r="AW819" s="10" t="s">
        <v>38</v>
      </c>
      <c r="AX819" s="10" t="s">
        <v>81</v>
      </c>
      <c r="AY819" s="241" t="s">
        <v>156</v>
      </c>
    </row>
    <row r="820" s="11" customFormat="1" ht="16.5" customHeight="1">
      <c r="B820" s="242"/>
      <c r="C820" s="243"/>
      <c r="D820" s="243"/>
      <c r="E820" s="244" t="s">
        <v>22</v>
      </c>
      <c r="F820" s="251" t="s">
        <v>643</v>
      </c>
      <c r="G820" s="243"/>
      <c r="H820" s="243"/>
      <c r="I820" s="243"/>
      <c r="J820" s="243"/>
      <c r="K820" s="244" t="s">
        <v>22</v>
      </c>
      <c r="L820" s="243"/>
      <c r="M820" s="243"/>
      <c r="N820" s="243"/>
      <c r="O820" s="243"/>
      <c r="P820" s="243"/>
      <c r="Q820" s="243"/>
      <c r="R820" s="247"/>
      <c r="T820" s="248"/>
      <c r="U820" s="243"/>
      <c r="V820" s="243"/>
      <c r="W820" s="243"/>
      <c r="X820" s="243"/>
      <c r="Y820" s="243"/>
      <c r="Z820" s="243"/>
      <c r="AA820" s="249"/>
      <c r="AT820" s="250" t="s">
        <v>164</v>
      </c>
      <c r="AU820" s="250" t="s">
        <v>107</v>
      </c>
      <c r="AV820" s="11" t="s">
        <v>39</v>
      </c>
      <c r="AW820" s="11" t="s">
        <v>38</v>
      </c>
      <c r="AX820" s="11" t="s">
        <v>81</v>
      </c>
      <c r="AY820" s="250" t="s">
        <v>156</v>
      </c>
    </row>
    <row r="821" s="10" customFormat="1" ht="16.5" customHeight="1">
      <c r="B821" s="232"/>
      <c r="C821" s="233"/>
      <c r="D821" s="233"/>
      <c r="E821" s="234" t="s">
        <v>22</v>
      </c>
      <c r="F821" s="252" t="s">
        <v>511</v>
      </c>
      <c r="G821" s="233"/>
      <c r="H821" s="233"/>
      <c r="I821" s="233"/>
      <c r="J821" s="233"/>
      <c r="K821" s="237">
        <v>1</v>
      </c>
      <c r="L821" s="233"/>
      <c r="M821" s="233"/>
      <c r="N821" s="233"/>
      <c r="O821" s="233"/>
      <c r="P821" s="233"/>
      <c r="Q821" s="233"/>
      <c r="R821" s="238"/>
      <c r="T821" s="239"/>
      <c r="U821" s="233"/>
      <c r="V821" s="233"/>
      <c r="W821" s="233"/>
      <c r="X821" s="233"/>
      <c r="Y821" s="233"/>
      <c r="Z821" s="233"/>
      <c r="AA821" s="240"/>
      <c r="AT821" s="241" t="s">
        <v>164</v>
      </c>
      <c r="AU821" s="241" t="s">
        <v>107</v>
      </c>
      <c r="AV821" s="10" t="s">
        <v>107</v>
      </c>
      <c r="AW821" s="10" t="s">
        <v>38</v>
      </c>
      <c r="AX821" s="10" t="s">
        <v>81</v>
      </c>
      <c r="AY821" s="241" t="s">
        <v>156</v>
      </c>
    </row>
    <row r="822" s="11" customFormat="1" ht="16.5" customHeight="1">
      <c r="B822" s="242"/>
      <c r="C822" s="243"/>
      <c r="D822" s="243"/>
      <c r="E822" s="244" t="s">
        <v>22</v>
      </c>
      <c r="F822" s="251" t="s">
        <v>745</v>
      </c>
      <c r="G822" s="243"/>
      <c r="H822" s="243"/>
      <c r="I822" s="243"/>
      <c r="J822" s="243"/>
      <c r="K822" s="244" t="s">
        <v>22</v>
      </c>
      <c r="L822" s="243"/>
      <c r="M822" s="243"/>
      <c r="N822" s="243"/>
      <c r="O822" s="243"/>
      <c r="P822" s="243"/>
      <c r="Q822" s="243"/>
      <c r="R822" s="247"/>
      <c r="T822" s="248"/>
      <c r="U822" s="243"/>
      <c r="V822" s="243"/>
      <c r="W822" s="243"/>
      <c r="X822" s="243"/>
      <c r="Y822" s="243"/>
      <c r="Z822" s="243"/>
      <c r="AA822" s="249"/>
      <c r="AT822" s="250" t="s">
        <v>164</v>
      </c>
      <c r="AU822" s="250" t="s">
        <v>107</v>
      </c>
      <c r="AV822" s="11" t="s">
        <v>39</v>
      </c>
      <c r="AW822" s="11" t="s">
        <v>38</v>
      </c>
      <c r="AX822" s="11" t="s">
        <v>81</v>
      </c>
      <c r="AY822" s="250" t="s">
        <v>156</v>
      </c>
    </row>
    <row r="823" s="10" customFormat="1" ht="16.5" customHeight="1">
      <c r="B823" s="232"/>
      <c r="C823" s="233"/>
      <c r="D823" s="233"/>
      <c r="E823" s="234" t="s">
        <v>22</v>
      </c>
      <c r="F823" s="252" t="s">
        <v>512</v>
      </c>
      <c r="G823" s="233"/>
      <c r="H823" s="233"/>
      <c r="I823" s="233"/>
      <c r="J823" s="233"/>
      <c r="K823" s="237">
        <v>1.02</v>
      </c>
      <c r="L823" s="233"/>
      <c r="M823" s="233"/>
      <c r="N823" s="233"/>
      <c r="O823" s="233"/>
      <c r="P823" s="233"/>
      <c r="Q823" s="233"/>
      <c r="R823" s="238"/>
      <c r="T823" s="239"/>
      <c r="U823" s="233"/>
      <c r="V823" s="233"/>
      <c r="W823" s="233"/>
      <c r="X823" s="233"/>
      <c r="Y823" s="233"/>
      <c r="Z823" s="233"/>
      <c r="AA823" s="240"/>
      <c r="AT823" s="241" t="s">
        <v>164</v>
      </c>
      <c r="AU823" s="241" t="s">
        <v>107</v>
      </c>
      <c r="AV823" s="10" t="s">
        <v>107</v>
      </c>
      <c r="AW823" s="10" t="s">
        <v>38</v>
      </c>
      <c r="AX823" s="10" t="s">
        <v>81</v>
      </c>
      <c r="AY823" s="241" t="s">
        <v>156</v>
      </c>
    </row>
    <row r="824" s="11" customFormat="1" ht="16.5" customHeight="1">
      <c r="B824" s="242"/>
      <c r="C824" s="243"/>
      <c r="D824" s="243"/>
      <c r="E824" s="244" t="s">
        <v>22</v>
      </c>
      <c r="F824" s="251" t="s">
        <v>746</v>
      </c>
      <c r="G824" s="243"/>
      <c r="H824" s="243"/>
      <c r="I824" s="243"/>
      <c r="J824" s="243"/>
      <c r="K824" s="244" t="s">
        <v>22</v>
      </c>
      <c r="L824" s="243"/>
      <c r="M824" s="243"/>
      <c r="N824" s="243"/>
      <c r="O824" s="243"/>
      <c r="P824" s="243"/>
      <c r="Q824" s="243"/>
      <c r="R824" s="247"/>
      <c r="T824" s="248"/>
      <c r="U824" s="243"/>
      <c r="V824" s="243"/>
      <c r="W824" s="243"/>
      <c r="X824" s="243"/>
      <c r="Y824" s="243"/>
      <c r="Z824" s="243"/>
      <c r="AA824" s="249"/>
      <c r="AT824" s="250" t="s">
        <v>164</v>
      </c>
      <c r="AU824" s="250" t="s">
        <v>107</v>
      </c>
      <c r="AV824" s="11" t="s">
        <v>39</v>
      </c>
      <c r="AW824" s="11" t="s">
        <v>38</v>
      </c>
      <c r="AX824" s="11" t="s">
        <v>81</v>
      </c>
      <c r="AY824" s="250" t="s">
        <v>156</v>
      </c>
    </row>
    <row r="825" s="10" customFormat="1" ht="16.5" customHeight="1">
      <c r="B825" s="232"/>
      <c r="C825" s="233"/>
      <c r="D825" s="233"/>
      <c r="E825" s="234" t="s">
        <v>22</v>
      </c>
      <c r="F825" s="252" t="s">
        <v>511</v>
      </c>
      <c r="G825" s="233"/>
      <c r="H825" s="233"/>
      <c r="I825" s="233"/>
      <c r="J825" s="233"/>
      <c r="K825" s="237">
        <v>1</v>
      </c>
      <c r="L825" s="233"/>
      <c r="M825" s="233"/>
      <c r="N825" s="233"/>
      <c r="O825" s="233"/>
      <c r="P825" s="233"/>
      <c r="Q825" s="233"/>
      <c r="R825" s="238"/>
      <c r="T825" s="239"/>
      <c r="U825" s="233"/>
      <c r="V825" s="233"/>
      <c r="W825" s="233"/>
      <c r="X825" s="233"/>
      <c r="Y825" s="233"/>
      <c r="Z825" s="233"/>
      <c r="AA825" s="240"/>
      <c r="AT825" s="241" t="s">
        <v>164</v>
      </c>
      <c r="AU825" s="241" t="s">
        <v>107</v>
      </c>
      <c r="AV825" s="10" t="s">
        <v>107</v>
      </c>
      <c r="AW825" s="10" t="s">
        <v>38</v>
      </c>
      <c r="AX825" s="10" t="s">
        <v>81</v>
      </c>
      <c r="AY825" s="241" t="s">
        <v>156</v>
      </c>
    </row>
    <row r="826" s="12" customFormat="1" ht="16.5" customHeight="1">
      <c r="B826" s="253"/>
      <c r="C826" s="254"/>
      <c r="D826" s="254"/>
      <c r="E826" s="255" t="s">
        <v>22</v>
      </c>
      <c r="F826" s="256" t="s">
        <v>176</v>
      </c>
      <c r="G826" s="254"/>
      <c r="H826" s="254"/>
      <c r="I826" s="254"/>
      <c r="J826" s="254"/>
      <c r="K826" s="257">
        <v>122.20999999999999</v>
      </c>
      <c r="L826" s="254"/>
      <c r="M826" s="254"/>
      <c r="N826" s="254"/>
      <c r="O826" s="254"/>
      <c r="P826" s="254"/>
      <c r="Q826" s="254"/>
      <c r="R826" s="258"/>
      <c r="T826" s="259"/>
      <c r="U826" s="254"/>
      <c r="V826" s="254"/>
      <c r="W826" s="254"/>
      <c r="X826" s="254"/>
      <c r="Y826" s="254"/>
      <c r="Z826" s="254"/>
      <c r="AA826" s="260"/>
      <c r="AT826" s="261" t="s">
        <v>164</v>
      </c>
      <c r="AU826" s="261" t="s">
        <v>107</v>
      </c>
      <c r="AV826" s="12" t="s">
        <v>161</v>
      </c>
      <c r="AW826" s="12" t="s">
        <v>38</v>
      </c>
      <c r="AX826" s="12" t="s">
        <v>39</v>
      </c>
      <c r="AY826" s="261" t="s">
        <v>156</v>
      </c>
    </row>
    <row r="827" s="1" customFormat="1" ht="38.25" customHeight="1">
      <c r="B827" s="48"/>
      <c r="C827" s="221" t="s">
        <v>813</v>
      </c>
      <c r="D827" s="221" t="s">
        <v>157</v>
      </c>
      <c r="E827" s="222" t="s">
        <v>814</v>
      </c>
      <c r="F827" s="223" t="s">
        <v>815</v>
      </c>
      <c r="G827" s="223"/>
      <c r="H827" s="223"/>
      <c r="I827" s="223"/>
      <c r="J827" s="224" t="s">
        <v>185</v>
      </c>
      <c r="K827" s="225">
        <v>459.00999999999999</v>
      </c>
      <c r="L827" s="226">
        <v>0</v>
      </c>
      <c r="M827" s="227"/>
      <c r="N827" s="228">
        <f>ROUND(L827*K827,1)</f>
        <v>0</v>
      </c>
      <c r="O827" s="228"/>
      <c r="P827" s="228"/>
      <c r="Q827" s="228"/>
      <c r="R827" s="50"/>
      <c r="T827" s="229" t="s">
        <v>22</v>
      </c>
      <c r="U827" s="58" t="s">
        <v>46</v>
      </c>
      <c r="V827" s="49"/>
      <c r="W827" s="230">
        <f>V827*K827</f>
        <v>0</v>
      </c>
      <c r="X827" s="230">
        <v>9.0000000000000006E-05</v>
      </c>
      <c r="Y827" s="230">
        <f>X827*K827</f>
        <v>0.041310900000000005</v>
      </c>
      <c r="Z827" s="230">
        <v>0</v>
      </c>
      <c r="AA827" s="231">
        <f>Z827*K827</f>
        <v>0</v>
      </c>
      <c r="AR827" s="24" t="s">
        <v>337</v>
      </c>
      <c r="AT827" s="24" t="s">
        <v>157</v>
      </c>
      <c r="AU827" s="24" t="s">
        <v>107</v>
      </c>
      <c r="AY827" s="24" t="s">
        <v>156</v>
      </c>
      <c r="BE827" s="144">
        <f>IF(U827="základní",N827,0)</f>
        <v>0</v>
      </c>
      <c r="BF827" s="144">
        <f>IF(U827="snížená",N827,0)</f>
        <v>0</v>
      </c>
      <c r="BG827" s="144">
        <f>IF(U827="zákl. přenesená",N827,0)</f>
        <v>0</v>
      </c>
      <c r="BH827" s="144">
        <f>IF(U827="sníž. přenesená",N827,0)</f>
        <v>0</v>
      </c>
      <c r="BI827" s="144">
        <f>IF(U827="nulová",N827,0)</f>
        <v>0</v>
      </c>
      <c r="BJ827" s="24" t="s">
        <v>39</v>
      </c>
      <c r="BK827" s="144">
        <f>ROUND(L827*K827,1)</f>
        <v>0</v>
      </c>
      <c r="BL827" s="24" t="s">
        <v>337</v>
      </c>
      <c r="BM827" s="24" t="s">
        <v>816</v>
      </c>
    </row>
    <row r="828" s="11" customFormat="1" ht="16.5" customHeight="1">
      <c r="B828" s="242"/>
      <c r="C828" s="243"/>
      <c r="D828" s="243"/>
      <c r="E828" s="244" t="s">
        <v>22</v>
      </c>
      <c r="F828" s="245" t="s">
        <v>597</v>
      </c>
      <c r="G828" s="246"/>
      <c r="H828" s="246"/>
      <c r="I828" s="246"/>
      <c r="J828" s="243"/>
      <c r="K828" s="244" t="s">
        <v>22</v>
      </c>
      <c r="L828" s="243"/>
      <c r="M828" s="243"/>
      <c r="N828" s="243"/>
      <c r="O828" s="243"/>
      <c r="P828" s="243"/>
      <c r="Q828" s="243"/>
      <c r="R828" s="247"/>
      <c r="T828" s="248"/>
      <c r="U828" s="243"/>
      <c r="V828" s="243"/>
      <c r="W828" s="243"/>
      <c r="X828" s="243"/>
      <c r="Y828" s="243"/>
      <c r="Z828" s="243"/>
      <c r="AA828" s="249"/>
      <c r="AT828" s="250" t="s">
        <v>164</v>
      </c>
      <c r="AU828" s="250" t="s">
        <v>107</v>
      </c>
      <c r="AV828" s="11" t="s">
        <v>39</v>
      </c>
      <c r="AW828" s="11" t="s">
        <v>38</v>
      </c>
      <c r="AX828" s="11" t="s">
        <v>81</v>
      </c>
      <c r="AY828" s="250" t="s">
        <v>156</v>
      </c>
    </row>
    <row r="829" s="10" customFormat="1" ht="16.5" customHeight="1">
      <c r="B829" s="232"/>
      <c r="C829" s="233"/>
      <c r="D829" s="233"/>
      <c r="E829" s="234" t="s">
        <v>22</v>
      </c>
      <c r="F829" s="252" t="s">
        <v>817</v>
      </c>
      <c r="G829" s="233"/>
      <c r="H829" s="233"/>
      <c r="I829" s="233"/>
      <c r="J829" s="233"/>
      <c r="K829" s="237">
        <v>8.6999999999999993</v>
      </c>
      <c r="L829" s="233"/>
      <c r="M829" s="233"/>
      <c r="N829" s="233"/>
      <c r="O829" s="233"/>
      <c r="P829" s="233"/>
      <c r="Q829" s="233"/>
      <c r="R829" s="238"/>
      <c r="T829" s="239"/>
      <c r="U829" s="233"/>
      <c r="V829" s="233"/>
      <c r="W829" s="233"/>
      <c r="X829" s="233"/>
      <c r="Y829" s="233"/>
      <c r="Z829" s="233"/>
      <c r="AA829" s="240"/>
      <c r="AT829" s="241" t="s">
        <v>164</v>
      </c>
      <c r="AU829" s="241" t="s">
        <v>107</v>
      </c>
      <c r="AV829" s="10" t="s">
        <v>107</v>
      </c>
      <c r="AW829" s="10" t="s">
        <v>38</v>
      </c>
      <c r="AX829" s="10" t="s">
        <v>81</v>
      </c>
      <c r="AY829" s="241" t="s">
        <v>156</v>
      </c>
    </row>
    <row r="830" s="11" customFormat="1" ht="16.5" customHeight="1">
      <c r="B830" s="242"/>
      <c r="C830" s="243"/>
      <c r="D830" s="243"/>
      <c r="E830" s="244" t="s">
        <v>22</v>
      </c>
      <c r="F830" s="251" t="s">
        <v>733</v>
      </c>
      <c r="G830" s="243"/>
      <c r="H830" s="243"/>
      <c r="I830" s="243"/>
      <c r="J830" s="243"/>
      <c r="K830" s="244" t="s">
        <v>22</v>
      </c>
      <c r="L830" s="243"/>
      <c r="M830" s="243"/>
      <c r="N830" s="243"/>
      <c r="O830" s="243"/>
      <c r="P830" s="243"/>
      <c r="Q830" s="243"/>
      <c r="R830" s="247"/>
      <c r="T830" s="248"/>
      <c r="U830" s="243"/>
      <c r="V830" s="243"/>
      <c r="W830" s="243"/>
      <c r="X830" s="243"/>
      <c r="Y830" s="243"/>
      <c r="Z830" s="243"/>
      <c r="AA830" s="249"/>
      <c r="AT830" s="250" t="s">
        <v>164</v>
      </c>
      <c r="AU830" s="250" t="s">
        <v>107</v>
      </c>
      <c r="AV830" s="11" t="s">
        <v>39</v>
      </c>
      <c r="AW830" s="11" t="s">
        <v>38</v>
      </c>
      <c r="AX830" s="11" t="s">
        <v>81</v>
      </c>
      <c r="AY830" s="250" t="s">
        <v>156</v>
      </c>
    </row>
    <row r="831" s="10" customFormat="1" ht="16.5" customHeight="1">
      <c r="B831" s="232"/>
      <c r="C831" s="233"/>
      <c r="D831" s="233"/>
      <c r="E831" s="234" t="s">
        <v>22</v>
      </c>
      <c r="F831" s="252" t="s">
        <v>818</v>
      </c>
      <c r="G831" s="233"/>
      <c r="H831" s="233"/>
      <c r="I831" s="233"/>
      <c r="J831" s="233"/>
      <c r="K831" s="237">
        <v>2.4199999999999999</v>
      </c>
      <c r="L831" s="233"/>
      <c r="M831" s="233"/>
      <c r="N831" s="233"/>
      <c r="O831" s="233"/>
      <c r="P831" s="233"/>
      <c r="Q831" s="233"/>
      <c r="R831" s="238"/>
      <c r="T831" s="239"/>
      <c r="U831" s="233"/>
      <c r="V831" s="233"/>
      <c r="W831" s="233"/>
      <c r="X831" s="233"/>
      <c r="Y831" s="233"/>
      <c r="Z831" s="233"/>
      <c r="AA831" s="240"/>
      <c r="AT831" s="241" t="s">
        <v>164</v>
      </c>
      <c r="AU831" s="241" t="s">
        <v>107</v>
      </c>
      <c r="AV831" s="10" t="s">
        <v>107</v>
      </c>
      <c r="AW831" s="10" t="s">
        <v>38</v>
      </c>
      <c r="AX831" s="10" t="s">
        <v>81</v>
      </c>
      <c r="AY831" s="241" t="s">
        <v>156</v>
      </c>
    </row>
    <row r="832" s="11" customFormat="1" ht="16.5" customHeight="1">
      <c r="B832" s="242"/>
      <c r="C832" s="243"/>
      <c r="D832" s="243"/>
      <c r="E832" s="244" t="s">
        <v>22</v>
      </c>
      <c r="F832" s="251" t="s">
        <v>734</v>
      </c>
      <c r="G832" s="243"/>
      <c r="H832" s="243"/>
      <c r="I832" s="243"/>
      <c r="J832" s="243"/>
      <c r="K832" s="244" t="s">
        <v>22</v>
      </c>
      <c r="L832" s="243"/>
      <c r="M832" s="243"/>
      <c r="N832" s="243"/>
      <c r="O832" s="243"/>
      <c r="P832" s="243"/>
      <c r="Q832" s="243"/>
      <c r="R832" s="247"/>
      <c r="T832" s="248"/>
      <c r="U832" s="243"/>
      <c r="V832" s="243"/>
      <c r="W832" s="243"/>
      <c r="X832" s="243"/>
      <c r="Y832" s="243"/>
      <c r="Z832" s="243"/>
      <c r="AA832" s="249"/>
      <c r="AT832" s="250" t="s">
        <v>164</v>
      </c>
      <c r="AU832" s="250" t="s">
        <v>107</v>
      </c>
      <c r="AV832" s="11" t="s">
        <v>39</v>
      </c>
      <c r="AW832" s="11" t="s">
        <v>38</v>
      </c>
      <c r="AX832" s="11" t="s">
        <v>81</v>
      </c>
      <c r="AY832" s="250" t="s">
        <v>156</v>
      </c>
    </row>
    <row r="833" s="10" customFormat="1" ht="16.5" customHeight="1">
      <c r="B833" s="232"/>
      <c r="C833" s="233"/>
      <c r="D833" s="233"/>
      <c r="E833" s="234" t="s">
        <v>22</v>
      </c>
      <c r="F833" s="252" t="s">
        <v>819</v>
      </c>
      <c r="G833" s="233"/>
      <c r="H833" s="233"/>
      <c r="I833" s="233"/>
      <c r="J833" s="233"/>
      <c r="K833" s="237">
        <v>2.2000000000000002</v>
      </c>
      <c r="L833" s="233"/>
      <c r="M833" s="233"/>
      <c r="N833" s="233"/>
      <c r="O833" s="233"/>
      <c r="P833" s="233"/>
      <c r="Q833" s="233"/>
      <c r="R833" s="238"/>
      <c r="T833" s="239"/>
      <c r="U833" s="233"/>
      <c r="V833" s="233"/>
      <c r="W833" s="233"/>
      <c r="X833" s="233"/>
      <c r="Y833" s="233"/>
      <c r="Z833" s="233"/>
      <c r="AA833" s="240"/>
      <c r="AT833" s="241" t="s">
        <v>164</v>
      </c>
      <c r="AU833" s="241" t="s">
        <v>107</v>
      </c>
      <c r="AV833" s="10" t="s">
        <v>107</v>
      </c>
      <c r="AW833" s="10" t="s">
        <v>38</v>
      </c>
      <c r="AX833" s="10" t="s">
        <v>81</v>
      </c>
      <c r="AY833" s="241" t="s">
        <v>156</v>
      </c>
    </row>
    <row r="834" s="11" customFormat="1" ht="16.5" customHeight="1">
      <c r="B834" s="242"/>
      <c r="C834" s="243"/>
      <c r="D834" s="243"/>
      <c r="E834" s="244" t="s">
        <v>22</v>
      </c>
      <c r="F834" s="251" t="s">
        <v>735</v>
      </c>
      <c r="G834" s="243"/>
      <c r="H834" s="243"/>
      <c r="I834" s="243"/>
      <c r="J834" s="243"/>
      <c r="K834" s="244" t="s">
        <v>22</v>
      </c>
      <c r="L834" s="243"/>
      <c r="M834" s="243"/>
      <c r="N834" s="243"/>
      <c r="O834" s="243"/>
      <c r="P834" s="243"/>
      <c r="Q834" s="243"/>
      <c r="R834" s="247"/>
      <c r="T834" s="248"/>
      <c r="U834" s="243"/>
      <c r="V834" s="243"/>
      <c r="W834" s="243"/>
      <c r="X834" s="243"/>
      <c r="Y834" s="243"/>
      <c r="Z834" s="243"/>
      <c r="AA834" s="249"/>
      <c r="AT834" s="250" t="s">
        <v>164</v>
      </c>
      <c r="AU834" s="250" t="s">
        <v>107</v>
      </c>
      <c r="AV834" s="11" t="s">
        <v>39</v>
      </c>
      <c r="AW834" s="11" t="s">
        <v>38</v>
      </c>
      <c r="AX834" s="11" t="s">
        <v>81</v>
      </c>
      <c r="AY834" s="250" t="s">
        <v>156</v>
      </c>
    </row>
    <row r="835" s="10" customFormat="1" ht="16.5" customHeight="1">
      <c r="B835" s="232"/>
      <c r="C835" s="233"/>
      <c r="D835" s="233"/>
      <c r="E835" s="234" t="s">
        <v>22</v>
      </c>
      <c r="F835" s="252" t="s">
        <v>820</v>
      </c>
      <c r="G835" s="233"/>
      <c r="H835" s="233"/>
      <c r="I835" s="233"/>
      <c r="J835" s="233"/>
      <c r="K835" s="237">
        <v>2.6400000000000001</v>
      </c>
      <c r="L835" s="233"/>
      <c r="M835" s="233"/>
      <c r="N835" s="233"/>
      <c r="O835" s="233"/>
      <c r="P835" s="233"/>
      <c r="Q835" s="233"/>
      <c r="R835" s="238"/>
      <c r="T835" s="239"/>
      <c r="U835" s="233"/>
      <c r="V835" s="233"/>
      <c r="W835" s="233"/>
      <c r="X835" s="233"/>
      <c r="Y835" s="233"/>
      <c r="Z835" s="233"/>
      <c r="AA835" s="240"/>
      <c r="AT835" s="241" t="s">
        <v>164</v>
      </c>
      <c r="AU835" s="241" t="s">
        <v>107</v>
      </c>
      <c r="AV835" s="10" t="s">
        <v>107</v>
      </c>
      <c r="AW835" s="10" t="s">
        <v>38</v>
      </c>
      <c r="AX835" s="10" t="s">
        <v>81</v>
      </c>
      <c r="AY835" s="241" t="s">
        <v>156</v>
      </c>
    </row>
    <row r="836" s="11" customFormat="1" ht="16.5" customHeight="1">
      <c r="B836" s="242"/>
      <c r="C836" s="243"/>
      <c r="D836" s="243"/>
      <c r="E836" s="244" t="s">
        <v>22</v>
      </c>
      <c r="F836" s="251" t="s">
        <v>736</v>
      </c>
      <c r="G836" s="243"/>
      <c r="H836" s="243"/>
      <c r="I836" s="243"/>
      <c r="J836" s="243"/>
      <c r="K836" s="244" t="s">
        <v>22</v>
      </c>
      <c r="L836" s="243"/>
      <c r="M836" s="243"/>
      <c r="N836" s="243"/>
      <c r="O836" s="243"/>
      <c r="P836" s="243"/>
      <c r="Q836" s="243"/>
      <c r="R836" s="247"/>
      <c r="T836" s="248"/>
      <c r="U836" s="243"/>
      <c r="V836" s="243"/>
      <c r="W836" s="243"/>
      <c r="X836" s="243"/>
      <c r="Y836" s="243"/>
      <c r="Z836" s="243"/>
      <c r="AA836" s="249"/>
      <c r="AT836" s="250" t="s">
        <v>164</v>
      </c>
      <c r="AU836" s="250" t="s">
        <v>107</v>
      </c>
      <c r="AV836" s="11" t="s">
        <v>39</v>
      </c>
      <c r="AW836" s="11" t="s">
        <v>38</v>
      </c>
      <c r="AX836" s="11" t="s">
        <v>81</v>
      </c>
      <c r="AY836" s="250" t="s">
        <v>156</v>
      </c>
    </row>
    <row r="837" s="10" customFormat="1" ht="16.5" customHeight="1">
      <c r="B837" s="232"/>
      <c r="C837" s="233"/>
      <c r="D837" s="233"/>
      <c r="E837" s="234" t="s">
        <v>22</v>
      </c>
      <c r="F837" s="252" t="s">
        <v>821</v>
      </c>
      <c r="G837" s="233"/>
      <c r="H837" s="233"/>
      <c r="I837" s="233"/>
      <c r="J837" s="233"/>
      <c r="K837" s="237">
        <v>2.6000000000000001</v>
      </c>
      <c r="L837" s="233"/>
      <c r="M837" s="233"/>
      <c r="N837" s="233"/>
      <c r="O837" s="233"/>
      <c r="P837" s="233"/>
      <c r="Q837" s="233"/>
      <c r="R837" s="238"/>
      <c r="T837" s="239"/>
      <c r="U837" s="233"/>
      <c r="V837" s="233"/>
      <c r="W837" s="233"/>
      <c r="X837" s="233"/>
      <c r="Y837" s="233"/>
      <c r="Z837" s="233"/>
      <c r="AA837" s="240"/>
      <c r="AT837" s="241" t="s">
        <v>164</v>
      </c>
      <c r="AU837" s="241" t="s">
        <v>107</v>
      </c>
      <c r="AV837" s="10" t="s">
        <v>107</v>
      </c>
      <c r="AW837" s="10" t="s">
        <v>38</v>
      </c>
      <c r="AX837" s="10" t="s">
        <v>81</v>
      </c>
      <c r="AY837" s="241" t="s">
        <v>156</v>
      </c>
    </row>
    <row r="838" s="11" customFormat="1" ht="16.5" customHeight="1">
      <c r="B838" s="242"/>
      <c r="C838" s="243"/>
      <c r="D838" s="243"/>
      <c r="E838" s="244" t="s">
        <v>22</v>
      </c>
      <c r="F838" s="251" t="s">
        <v>737</v>
      </c>
      <c r="G838" s="243"/>
      <c r="H838" s="243"/>
      <c r="I838" s="243"/>
      <c r="J838" s="243"/>
      <c r="K838" s="244" t="s">
        <v>22</v>
      </c>
      <c r="L838" s="243"/>
      <c r="M838" s="243"/>
      <c r="N838" s="243"/>
      <c r="O838" s="243"/>
      <c r="P838" s="243"/>
      <c r="Q838" s="243"/>
      <c r="R838" s="247"/>
      <c r="T838" s="248"/>
      <c r="U838" s="243"/>
      <c r="V838" s="243"/>
      <c r="W838" s="243"/>
      <c r="X838" s="243"/>
      <c r="Y838" s="243"/>
      <c r="Z838" s="243"/>
      <c r="AA838" s="249"/>
      <c r="AT838" s="250" t="s">
        <v>164</v>
      </c>
      <c r="AU838" s="250" t="s">
        <v>107</v>
      </c>
      <c r="AV838" s="11" t="s">
        <v>39</v>
      </c>
      <c r="AW838" s="11" t="s">
        <v>38</v>
      </c>
      <c r="AX838" s="11" t="s">
        <v>81</v>
      </c>
      <c r="AY838" s="250" t="s">
        <v>156</v>
      </c>
    </row>
    <row r="839" s="10" customFormat="1" ht="16.5" customHeight="1">
      <c r="B839" s="232"/>
      <c r="C839" s="233"/>
      <c r="D839" s="233"/>
      <c r="E839" s="234" t="s">
        <v>22</v>
      </c>
      <c r="F839" s="252" t="s">
        <v>822</v>
      </c>
      <c r="G839" s="233"/>
      <c r="H839" s="233"/>
      <c r="I839" s="233"/>
      <c r="J839" s="233"/>
      <c r="K839" s="237">
        <v>2.4500000000000002</v>
      </c>
      <c r="L839" s="233"/>
      <c r="M839" s="233"/>
      <c r="N839" s="233"/>
      <c r="O839" s="233"/>
      <c r="P839" s="233"/>
      <c r="Q839" s="233"/>
      <c r="R839" s="238"/>
      <c r="T839" s="239"/>
      <c r="U839" s="233"/>
      <c r="V839" s="233"/>
      <c r="W839" s="233"/>
      <c r="X839" s="233"/>
      <c r="Y839" s="233"/>
      <c r="Z839" s="233"/>
      <c r="AA839" s="240"/>
      <c r="AT839" s="241" t="s">
        <v>164</v>
      </c>
      <c r="AU839" s="241" t="s">
        <v>107</v>
      </c>
      <c r="AV839" s="10" t="s">
        <v>107</v>
      </c>
      <c r="AW839" s="10" t="s">
        <v>38</v>
      </c>
      <c r="AX839" s="10" t="s">
        <v>81</v>
      </c>
      <c r="AY839" s="241" t="s">
        <v>156</v>
      </c>
    </row>
    <row r="840" s="11" customFormat="1" ht="16.5" customHeight="1">
      <c r="B840" s="242"/>
      <c r="C840" s="243"/>
      <c r="D840" s="243"/>
      <c r="E840" s="244" t="s">
        <v>22</v>
      </c>
      <c r="F840" s="251" t="s">
        <v>622</v>
      </c>
      <c r="G840" s="243"/>
      <c r="H840" s="243"/>
      <c r="I840" s="243"/>
      <c r="J840" s="243"/>
      <c r="K840" s="244" t="s">
        <v>22</v>
      </c>
      <c r="L840" s="243"/>
      <c r="M840" s="243"/>
      <c r="N840" s="243"/>
      <c r="O840" s="243"/>
      <c r="P840" s="243"/>
      <c r="Q840" s="243"/>
      <c r="R840" s="247"/>
      <c r="T840" s="248"/>
      <c r="U840" s="243"/>
      <c r="V840" s="243"/>
      <c r="W840" s="243"/>
      <c r="X840" s="243"/>
      <c r="Y840" s="243"/>
      <c r="Z840" s="243"/>
      <c r="AA840" s="249"/>
      <c r="AT840" s="250" t="s">
        <v>164</v>
      </c>
      <c r="AU840" s="250" t="s">
        <v>107</v>
      </c>
      <c r="AV840" s="11" t="s">
        <v>39</v>
      </c>
      <c r="AW840" s="11" t="s">
        <v>38</v>
      </c>
      <c r="AX840" s="11" t="s">
        <v>81</v>
      </c>
      <c r="AY840" s="250" t="s">
        <v>156</v>
      </c>
    </row>
    <row r="841" s="10" customFormat="1" ht="16.5" customHeight="1">
      <c r="B841" s="232"/>
      <c r="C841" s="233"/>
      <c r="D841" s="233"/>
      <c r="E841" s="234" t="s">
        <v>22</v>
      </c>
      <c r="F841" s="252" t="s">
        <v>823</v>
      </c>
      <c r="G841" s="233"/>
      <c r="H841" s="233"/>
      <c r="I841" s="233"/>
      <c r="J841" s="233"/>
      <c r="K841" s="237">
        <v>26.199999999999999</v>
      </c>
      <c r="L841" s="233"/>
      <c r="M841" s="233"/>
      <c r="N841" s="233"/>
      <c r="O841" s="233"/>
      <c r="P841" s="233"/>
      <c r="Q841" s="233"/>
      <c r="R841" s="238"/>
      <c r="T841" s="239"/>
      <c r="U841" s="233"/>
      <c r="V841" s="233"/>
      <c r="W841" s="233"/>
      <c r="X841" s="233"/>
      <c r="Y841" s="233"/>
      <c r="Z841" s="233"/>
      <c r="AA841" s="240"/>
      <c r="AT841" s="241" t="s">
        <v>164</v>
      </c>
      <c r="AU841" s="241" t="s">
        <v>107</v>
      </c>
      <c r="AV841" s="10" t="s">
        <v>107</v>
      </c>
      <c r="AW841" s="10" t="s">
        <v>38</v>
      </c>
      <c r="AX841" s="10" t="s">
        <v>81</v>
      </c>
      <c r="AY841" s="241" t="s">
        <v>156</v>
      </c>
    </row>
    <row r="842" s="11" customFormat="1" ht="16.5" customHeight="1">
      <c r="B842" s="242"/>
      <c r="C842" s="243"/>
      <c r="D842" s="243"/>
      <c r="E842" s="244" t="s">
        <v>22</v>
      </c>
      <c r="F842" s="251" t="s">
        <v>598</v>
      </c>
      <c r="G842" s="243"/>
      <c r="H842" s="243"/>
      <c r="I842" s="243"/>
      <c r="J842" s="243"/>
      <c r="K842" s="244" t="s">
        <v>22</v>
      </c>
      <c r="L842" s="243"/>
      <c r="M842" s="243"/>
      <c r="N842" s="243"/>
      <c r="O842" s="243"/>
      <c r="P842" s="243"/>
      <c r="Q842" s="243"/>
      <c r="R842" s="247"/>
      <c r="T842" s="248"/>
      <c r="U842" s="243"/>
      <c r="V842" s="243"/>
      <c r="W842" s="243"/>
      <c r="X842" s="243"/>
      <c r="Y842" s="243"/>
      <c r="Z842" s="243"/>
      <c r="AA842" s="249"/>
      <c r="AT842" s="250" t="s">
        <v>164</v>
      </c>
      <c r="AU842" s="250" t="s">
        <v>107</v>
      </c>
      <c r="AV842" s="11" t="s">
        <v>39</v>
      </c>
      <c r="AW842" s="11" t="s">
        <v>38</v>
      </c>
      <c r="AX842" s="11" t="s">
        <v>81</v>
      </c>
      <c r="AY842" s="250" t="s">
        <v>156</v>
      </c>
    </row>
    <row r="843" s="10" customFormat="1" ht="16.5" customHeight="1">
      <c r="B843" s="232"/>
      <c r="C843" s="233"/>
      <c r="D843" s="233"/>
      <c r="E843" s="234" t="s">
        <v>22</v>
      </c>
      <c r="F843" s="252" t="s">
        <v>824</v>
      </c>
      <c r="G843" s="233"/>
      <c r="H843" s="233"/>
      <c r="I843" s="233"/>
      <c r="J843" s="233"/>
      <c r="K843" s="237">
        <v>12.42</v>
      </c>
      <c r="L843" s="233"/>
      <c r="M843" s="233"/>
      <c r="N843" s="233"/>
      <c r="O843" s="233"/>
      <c r="P843" s="233"/>
      <c r="Q843" s="233"/>
      <c r="R843" s="238"/>
      <c r="T843" s="239"/>
      <c r="U843" s="233"/>
      <c r="V843" s="233"/>
      <c r="W843" s="233"/>
      <c r="X843" s="233"/>
      <c r="Y843" s="233"/>
      <c r="Z843" s="233"/>
      <c r="AA843" s="240"/>
      <c r="AT843" s="241" t="s">
        <v>164</v>
      </c>
      <c r="AU843" s="241" t="s">
        <v>107</v>
      </c>
      <c r="AV843" s="10" t="s">
        <v>107</v>
      </c>
      <c r="AW843" s="10" t="s">
        <v>38</v>
      </c>
      <c r="AX843" s="10" t="s">
        <v>81</v>
      </c>
      <c r="AY843" s="241" t="s">
        <v>156</v>
      </c>
    </row>
    <row r="844" s="11" customFormat="1" ht="16.5" customHeight="1">
      <c r="B844" s="242"/>
      <c r="C844" s="243"/>
      <c r="D844" s="243"/>
      <c r="E844" s="244" t="s">
        <v>22</v>
      </c>
      <c r="F844" s="251" t="s">
        <v>738</v>
      </c>
      <c r="G844" s="243"/>
      <c r="H844" s="243"/>
      <c r="I844" s="243"/>
      <c r="J844" s="243"/>
      <c r="K844" s="244" t="s">
        <v>22</v>
      </c>
      <c r="L844" s="243"/>
      <c r="M844" s="243"/>
      <c r="N844" s="243"/>
      <c r="O844" s="243"/>
      <c r="P844" s="243"/>
      <c r="Q844" s="243"/>
      <c r="R844" s="247"/>
      <c r="T844" s="248"/>
      <c r="U844" s="243"/>
      <c r="V844" s="243"/>
      <c r="W844" s="243"/>
      <c r="X844" s="243"/>
      <c r="Y844" s="243"/>
      <c r="Z844" s="243"/>
      <c r="AA844" s="249"/>
      <c r="AT844" s="250" t="s">
        <v>164</v>
      </c>
      <c r="AU844" s="250" t="s">
        <v>107</v>
      </c>
      <c r="AV844" s="11" t="s">
        <v>39</v>
      </c>
      <c r="AW844" s="11" t="s">
        <v>38</v>
      </c>
      <c r="AX844" s="11" t="s">
        <v>81</v>
      </c>
      <c r="AY844" s="250" t="s">
        <v>156</v>
      </c>
    </row>
    <row r="845" s="10" customFormat="1" ht="16.5" customHeight="1">
      <c r="B845" s="232"/>
      <c r="C845" s="233"/>
      <c r="D845" s="233"/>
      <c r="E845" s="234" t="s">
        <v>22</v>
      </c>
      <c r="F845" s="252" t="s">
        <v>825</v>
      </c>
      <c r="G845" s="233"/>
      <c r="H845" s="233"/>
      <c r="I845" s="233"/>
      <c r="J845" s="233"/>
      <c r="K845" s="237">
        <v>1.74</v>
      </c>
      <c r="L845" s="233"/>
      <c r="M845" s="233"/>
      <c r="N845" s="233"/>
      <c r="O845" s="233"/>
      <c r="P845" s="233"/>
      <c r="Q845" s="233"/>
      <c r="R845" s="238"/>
      <c r="T845" s="239"/>
      <c r="U845" s="233"/>
      <c r="V845" s="233"/>
      <c r="W845" s="233"/>
      <c r="X845" s="233"/>
      <c r="Y845" s="233"/>
      <c r="Z845" s="233"/>
      <c r="AA845" s="240"/>
      <c r="AT845" s="241" t="s">
        <v>164</v>
      </c>
      <c r="AU845" s="241" t="s">
        <v>107</v>
      </c>
      <c r="AV845" s="10" t="s">
        <v>107</v>
      </c>
      <c r="AW845" s="10" t="s">
        <v>38</v>
      </c>
      <c r="AX845" s="10" t="s">
        <v>81</v>
      </c>
      <c r="AY845" s="241" t="s">
        <v>156</v>
      </c>
    </row>
    <row r="846" s="11" customFormat="1" ht="16.5" customHeight="1">
      <c r="B846" s="242"/>
      <c r="C846" s="243"/>
      <c r="D846" s="243"/>
      <c r="E846" s="244" t="s">
        <v>22</v>
      </c>
      <c r="F846" s="251" t="s">
        <v>599</v>
      </c>
      <c r="G846" s="243"/>
      <c r="H846" s="243"/>
      <c r="I846" s="243"/>
      <c r="J846" s="243"/>
      <c r="K846" s="244" t="s">
        <v>22</v>
      </c>
      <c r="L846" s="243"/>
      <c r="M846" s="243"/>
      <c r="N846" s="243"/>
      <c r="O846" s="243"/>
      <c r="P846" s="243"/>
      <c r="Q846" s="243"/>
      <c r="R846" s="247"/>
      <c r="T846" s="248"/>
      <c r="U846" s="243"/>
      <c r="V846" s="243"/>
      <c r="W846" s="243"/>
      <c r="X846" s="243"/>
      <c r="Y846" s="243"/>
      <c r="Z846" s="243"/>
      <c r="AA846" s="249"/>
      <c r="AT846" s="250" t="s">
        <v>164</v>
      </c>
      <c r="AU846" s="250" t="s">
        <v>107</v>
      </c>
      <c r="AV846" s="11" t="s">
        <v>39</v>
      </c>
      <c r="AW846" s="11" t="s">
        <v>38</v>
      </c>
      <c r="AX846" s="11" t="s">
        <v>81</v>
      </c>
      <c r="AY846" s="250" t="s">
        <v>156</v>
      </c>
    </row>
    <row r="847" s="10" customFormat="1" ht="16.5" customHeight="1">
      <c r="B847" s="232"/>
      <c r="C847" s="233"/>
      <c r="D847" s="233"/>
      <c r="E847" s="234" t="s">
        <v>22</v>
      </c>
      <c r="F847" s="252" t="s">
        <v>826</v>
      </c>
      <c r="G847" s="233"/>
      <c r="H847" s="233"/>
      <c r="I847" s="233"/>
      <c r="J847" s="233"/>
      <c r="K847" s="237">
        <v>4.0999999999999996</v>
      </c>
      <c r="L847" s="233"/>
      <c r="M847" s="233"/>
      <c r="N847" s="233"/>
      <c r="O847" s="233"/>
      <c r="P847" s="233"/>
      <c r="Q847" s="233"/>
      <c r="R847" s="238"/>
      <c r="T847" s="239"/>
      <c r="U847" s="233"/>
      <c r="V847" s="233"/>
      <c r="W847" s="233"/>
      <c r="X847" s="233"/>
      <c r="Y847" s="233"/>
      <c r="Z847" s="233"/>
      <c r="AA847" s="240"/>
      <c r="AT847" s="241" t="s">
        <v>164</v>
      </c>
      <c r="AU847" s="241" t="s">
        <v>107</v>
      </c>
      <c r="AV847" s="10" t="s">
        <v>107</v>
      </c>
      <c r="AW847" s="10" t="s">
        <v>38</v>
      </c>
      <c r="AX847" s="10" t="s">
        <v>81</v>
      </c>
      <c r="AY847" s="241" t="s">
        <v>156</v>
      </c>
    </row>
    <row r="848" s="11" customFormat="1" ht="16.5" customHeight="1">
      <c r="B848" s="242"/>
      <c r="C848" s="243"/>
      <c r="D848" s="243"/>
      <c r="E848" s="244" t="s">
        <v>22</v>
      </c>
      <c r="F848" s="251" t="s">
        <v>739</v>
      </c>
      <c r="G848" s="243"/>
      <c r="H848" s="243"/>
      <c r="I848" s="243"/>
      <c r="J848" s="243"/>
      <c r="K848" s="244" t="s">
        <v>22</v>
      </c>
      <c r="L848" s="243"/>
      <c r="M848" s="243"/>
      <c r="N848" s="243"/>
      <c r="O848" s="243"/>
      <c r="P848" s="243"/>
      <c r="Q848" s="243"/>
      <c r="R848" s="247"/>
      <c r="T848" s="248"/>
      <c r="U848" s="243"/>
      <c r="V848" s="243"/>
      <c r="W848" s="243"/>
      <c r="X848" s="243"/>
      <c r="Y848" s="243"/>
      <c r="Z848" s="243"/>
      <c r="AA848" s="249"/>
      <c r="AT848" s="250" t="s">
        <v>164</v>
      </c>
      <c r="AU848" s="250" t="s">
        <v>107</v>
      </c>
      <c r="AV848" s="11" t="s">
        <v>39</v>
      </c>
      <c r="AW848" s="11" t="s">
        <v>38</v>
      </c>
      <c r="AX848" s="11" t="s">
        <v>81</v>
      </c>
      <c r="AY848" s="250" t="s">
        <v>156</v>
      </c>
    </row>
    <row r="849" s="10" customFormat="1" ht="16.5" customHeight="1">
      <c r="B849" s="232"/>
      <c r="C849" s="233"/>
      <c r="D849" s="233"/>
      <c r="E849" s="234" t="s">
        <v>22</v>
      </c>
      <c r="F849" s="252" t="s">
        <v>827</v>
      </c>
      <c r="G849" s="233"/>
      <c r="H849" s="233"/>
      <c r="I849" s="233"/>
      <c r="J849" s="233"/>
      <c r="K849" s="237">
        <v>2.7000000000000002</v>
      </c>
      <c r="L849" s="233"/>
      <c r="M849" s="233"/>
      <c r="N849" s="233"/>
      <c r="O849" s="233"/>
      <c r="P849" s="233"/>
      <c r="Q849" s="233"/>
      <c r="R849" s="238"/>
      <c r="T849" s="239"/>
      <c r="U849" s="233"/>
      <c r="V849" s="233"/>
      <c r="W849" s="233"/>
      <c r="X849" s="233"/>
      <c r="Y849" s="233"/>
      <c r="Z849" s="233"/>
      <c r="AA849" s="240"/>
      <c r="AT849" s="241" t="s">
        <v>164</v>
      </c>
      <c r="AU849" s="241" t="s">
        <v>107</v>
      </c>
      <c r="AV849" s="10" t="s">
        <v>107</v>
      </c>
      <c r="AW849" s="10" t="s">
        <v>38</v>
      </c>
      <c r="AX849" s="10" t="s">
        <v>81</v>
      </c>
      <c r="AY849" s="241" t="s">
        <v>156</v>
      </c>
    </row>
    <row r="850" s="11" customFormat="1" ht="16.5" customHeight="1">
      <c r="B850" s="242"/>
      <c r="C850" s="243"/>
      <c r="D850" s="243"/>
      <c r="E850" s="244" t="s">
        <v>22</v>
      </c>
      <c r="F850" s="251" t="s">
        <v>740</v>
      </c>
      <c r="G850" s="243"/>
      <c r="H850" s="243"/>
      <c r="I850" s="243"/>
      <c r="J850" s="243"/>
      <c r="K850" s="244" t="s">
        <v>22</v>
      </c>
      <c r="L850" s="243"/>
      <c r="M850" s="243"/>
      <c r="N850" s="243"/>
      <c r="O850" s="243"/>
      <c r="P850" s="243"/>
      <c r="Q850" s="243"/>
      <c r="R850" s="247"/>
      <c r="T850" s="248"/>
      <c r="U850" s="243"/>
      <c r="V850" s="243"/>
      <c r="W850" s="243"/>
      <c r="X850" s="243"/>
      <c r="Y850" s="243"/>
      <c r="Z850" s="243"/>
      <c r="AA850" s="249"/>
      <c r="AT850" s="250" t="s">
        <v>164</v>
      </c>
      <c r="AU850" s="250" t="s">
        <v>107</v>
      </c>
      <c r="AV850" s="11" t="s">
        <v>39</v>
      </c>
      <c r="AW850" s="11" t="s">
        <v>38</v>
      </c>
      <c r="AX850" s="11" t="s">
        <v>81</v>
      </c>
      <c r="AY850" s="250" t="s">
        <v>156</v>
      </c>
    </row>
    <row r="851" s="10" customFormat="1" ht="16.5" customHeight="1">
      <c r="B851" s="232"/>
      <c r="C851" s="233"/>
      <c r="D851" s="233"/>
      <c r="E851" s="234" t="s">
        <v>22</v>
      </c>
      <c r="F851" s="252" t="s">
        <v>828</v>
      </c>
      <c r="G851" s="233"/>
      <c r="H851" s="233"/>
      <c r="I851" s="233"/>
      <c r="J851" s="233"/>
      <c r="K851" s="237">
        <v>2</v>
      </c>
      <c r="L851" s="233"/>
      <c r="M851" s="233"/>
      <c r="N851" s="233"/>
      <c r="O851" s="233"/>
      <c r="P851" s="233"/>
      <c r="Q851" s="233"/>
      <c r="R851" s="238"/>
      <c r="T851" s="239"/>
      <c r="U851" s="233"/>
      <c r="V851" s="233"/>
      <c r="W851" s="233"/>
      <c r="X851" s="233"/>
      <c r="Y851" s="233"/>
      <c r="Z851" s="233"/>
      <c r="AA851" s="240"/>
      <c r="AT851" s="241" t="s">
        <v>164</v>
      </c>
      <c r="AU851" s="241" t="s">
        <v>107</v>
      </c>
      <c r="AV851" s="10" t="s">
        <v>107</v>
      </c>
      <c r="AW851" s="10" t="s">
        <v>38</v>
      </c>
      <c r="AX851" s="10" t="s">
        <v>81</v>
      </c>
      <c r="AY851" s="241" t="s">
        <v>156</v>
      </c>
    </row>
    <row r="852" s="11" customFormat="1" ht="16.5" customHeight="1">
      <c r="B852" s="242"/>
      <c r="C852" s="243"/>
      <c r="D852" s="243"/>
      <c r="E852" s="244" t="s">
        <v>22</v>
      </c>
      <c r="F852" s="251" t="s">
        <v>623</v>
      </c>
      <c r="G852" s="243"/>
      <c r="H852" s="243"/>
      <c r="I852" s="243"/>
      <c r="J852" s="243"/>
      <c r="K852" s="244" t="s">
        <v>22</v>
      </c>
      <c r="L852" s="243"/>
      <c r="M852" s="243"/>
      <c r="N852" s="243"/>
      <c r="O852" s="243"/>
      <c r="P852" s="243"/>
      <c r="Q852" s="243"/>
      <c r="R852" s="247"/>
      <c r="T852" s="248"/>
      <c r="U852" s="243"/>
      <c r="V852" s="243"/>
      <c r="W852" s="243"/>
      <c r="X852" s="243"/>
      <c r="Y852" s="243"/>
      <c r="Z852" s="243"/>
      <c r="AA852" s="249"/>
      <c r="AT852" s="250" t="s">
        <v>164</v>
      </c>
      <c r="AU852" s="250" t="s">
        <v>107</v>
      </c>
      <c r="AV852" s="11" t="s">
        <v>39</v>
      </c>
      <c r="AW852" s="11" t="s">
        <v>38</v>
      </c>
      <c r="AX852" s="11" t="s">
        <v>81</v>
      </c>
      <c r="AY852" s="250" t="s">
        <v>156</v>
      </c>
    </row>
    <row r="853" s="10" customFormat="1" ht="16.5" customHeight="1">
      <c r="B853" s="232"/>
      <c r="C853" s="233"/>
      <c r="D853" s="233"/>
      <c r="E853" s="234" t="s">
        <v>22</v>
      </c>
      <c r="F853" s="252" t="s">
        <v>829</v>
      </c>
      <c r="G853" s="233"/>
      <c r="H853" s="233"/>
      <c r="I853" s="233"/>
      <c r="J853" s="233"/>
      <c r="K853" s="237">
        <v>18.800000000000001</v>
      </c>
      <c r="L853" s="233"/>
      <c r="M853" s="233"/>
      <c r="N853" s="233"/>
      <c r="O853" s="233"/>
      <c r="P853" s="233"/>
      <c r="Q853" s="233"/>
      <c r="R853" s="238"/>
      <c r="T853" s="239"/>
      <c r="U853" s="233"/>
      <c r="V853" s="233"/>
      <c r="W853" s="233"/>
      <c r="X853" s="233"/>
      <c r="Y853" s="233"/>
      <c r="Z853" s="233"/>
      <c r="AA853" s="240"/>
      <c r="AT853" s="241" t="s">
        <v>164</v>
      </c>
      <c r="AU853" s="241" t="s">
        <v>107</v>
      </c>
      <c r="AV853" s="10" t="s">
        <v>107</v>
      </c>
      <c r="AW853" s="10" t="s">
        <v>38</v>
      </c>
      <c r="AX853" s="10" t="s">
        <v>81</v>
      </c>
      <c r="AY853" s="241" t="s">
        <v>156</v>
      </c>
    </row>
    <row r="854" s="11" customFormat="1" ht="16.5" customHeight="1">
      <c r="B854" s="242"/>
      <c r="C854" s="243"/>
      <c r="D854" s="243"/>
      <c r="E854" s="244" t="s">
        <v>22</v>
      </c>
      <c r="F854" s="251" t="s">
        <v>625</v>
      </c>
      <c r="G854" s="243"/>
      <c r="H854" s="243"/>
      <c r="I854" s="243"/>
      <c r="J854" s="243"/>
      <c r="K854" s="244" t="s">
        <v>22</v>
      </c>
      <c r="L854" s="243"/>
      <c r="M854" s="243"/>
      <c r="N854" s="243"/>
      <c r="O854" s="243"/>
      <c r="P854" s="243"/>
      <c r="Q854" s="243"/>
      <c r="R854" s="247"/>
      <c r="T854" s="248"/>
      <c r="U854" s="243"/>
      <c r="V854" s="243"/>
      <c r="W854" s="243"/>
      <c r="X854" s="243"/>
      <c r="Y854" s="243"/>
      <c r="Z854" s="243"/>
      <c r="AA854" s="249"/>
      <c r="AT854" s="250" t="s">
        <v>164</v>
      </c>
      <c r="AU854" s="250" t="s">
        <v>107</v>
      </c>
      <c r="AV854" s="11" t="s">
        <v>39</v>
      </c>
      <c r="AW854" s="11" t="s">
        <v>38</v>
      </c>
      <c r="AX854" s="11" t="s">
        <v>81</v>
      </c>
      <c r="AY854" s="250" t="s">
        <v>156</v>
      </c>
    </row>
    <row r="855" s="10" customFormat="1" ht="16.5" customHeight="1">
      <c r="B855" s="232"/>
      <c r="C855" s="233"/>
      <c r="D855" s="233"/>
      <c r="E855" s="234" t="s">
        <v>22</v>
      </c>
      <c r="F855" s="252" t="s">
        <v>830</v>
      </c>
      <c r="G855" s="233"/>
      <c r="H855" s="233"/>
      <c r="I855" s="233"/>
      <c r="J855" s="233"/>
      <c r="K855" s="237">
        <v>11.85</v>
      </c>
      <c r="L855" s="233"/>
      <c r="M855" s="233"/>
      <c r="N855" s="233"/>
      <c r="O855" s="233"/>
      <c r="P855" s="233"/>
      <c r="Q855" s="233"/>
      <c r="R855" s="238"/>
      <c r="T855" s="239"/>
      <c r="U855" s="233"/>
      <c r="V855" s="233"/>
      <c r="W855" s="233"/>
      <c r="X855" s="233"/>
      <c r="Y855" s="233"/>
      <c r="Z855" s="233"/>
      <c r="AA855" s="240"/>
      <c r="AT855" s="241" t="s">
        <v>164</v>
      </c>
      <c r="AU855" s="241" t="s">
        <v>107</v>
      </c>
      <c r="AV855" s="10" t="s">
        <v>107</v>
      </c>
      <c r="AW855" s="10" t="s">
        <v>38</v>
      </c>
      <c r="AX855" s="10" t="s">
        <v>81</v>
      </c>
      <c r="AY855" s="241" t="s">
        <v>156</v>
      </c>
    </row>
    <row r="856" s="11" customFormat="1" ht="16.5" customHeight="1">
      <c r="B856" s="242"/>
      <c r="C856" s="243"/>
      <c r="D856" s="243"/>
      <c r="E856" s="244" t="s">
        <v>22</v>
      </c>
      <c r="F856" s="251" t="s">
        <v>601</v>
      </c>
      <c r="G856" s="243"/>
      <c r="H856" s="243"/>
      <c r="I856" s="243"/>
      <c r="J856" s="243"/>
      <c r="K856" s="244" t="s">
        <v>22</v>
      </c>
      <c r="L856" s="243"/>
      <c r="M856" s="243"/>
      <c r="N856" s="243"/>
      <c r="O856" s="243"/>
      <c r="P856" s="243"/>
      <c r="Q856" s="243"/>
      <c r="R856" s="247"/>
      <c r="T856" s="248"/>
      <c r="U856" s="243"/>
      <c r="V856" s="243"/>
      <c r="W856" s="243"/>
      <c r="X856" s="243"/>
      <c r="Y856" s="243"/>
      <c r="Z856" s="243"/>
      <c r="AA856" s="249"/>
      <c r="AT856" s="250" t="s">
        <v>164</v>
      </c>
      <c r="AU856" s="250" t="s">
        <v>107</v>
      </c>
      <c r="AV856" s="11" t="s">
        <v>39</v>
      </c>
      <c r="AW856" s="11" t="s">
        <v>38</v>
      </c>
      <c r="AX856" s="11" t="s">
        <v>81</v>
      </c>
      <c r="AY856" s="250" t="s">
        <v>156</v>
      </c>
    </row>
    <row r="857" s="10" customFormat="1" ht="16.5" customHeight="1">
      <c r="B857" s="232"/>
      <c r="C857" s="233"/>
      <c r="D857" s="233"/>
      <c r="E857" s="234" t="s">
        <v>22</v>
      </c>
      <c r="F857" s="252" t="s">
        <v>831</v>
      </c>
      <c r="G857" s="233"/>
      <c r="H857" s="233"/>
      <c r="I857" s="233"/>
      <c r="J857" s="233"/>
      <c r="K857" s="237">
        <v>4.5</v>
      </c>
      <c r="L857" s="233"/>
      <c r="M857" s="233"/>
      <c r="N857" s="233"/>
      <c r="O857" s="233"/>
      <c r="P857" s="233"/>
      <c r="Q857" s="233"/>
      <c r="R857" s="238"/>
      <c r="T857" s="239"/>
      <c r="U857" s="233"/>
      <c r="V857" s="233"/>
      <c r="W857" s="233"/>
      <c r="X857" s="233"/>
      <c r="Y857" s="233"/>
      <c r="Z857" s="233"/>
      <c r="AA857" s="240"/>
      <c r="AT857" s="241" t="s">
        <v>164</v>
      </c>
      <c r="AU857" s="241" t="s">
        <v>107</v>
      </c>
      <c r="AV857" s="10" t="s">
        <v>107</v>
      </c>
      <c r="AW857" s="10" t="s">
        <v>38</v>
      </c>
      <c r="AX857" s="10" t="s">
        <v>81</v>
      </c>
      <c r="AY857" s="241" t="s">
        <v>156</v>
      </c>
    </row>
    <row r="858" s="11" customFormat="1" ht="16.5" customHeight="1">
      <c r="B858" s="242"/>
      <c r="C858" s="243"/>
      <c r="D858" s="243"/>
      <c r="E858" s="244" t="s">
        <v>22</v>
      </c>
      <c r="F858" s="251" t="s">
        <v>741</v>
      </c>
      <c r="G858" s="243"/>
      <c r="H858" s="243"/>
      <c r="I858" s="243"/>
      <c r="J858" s="243"/>
      <c r="K858" s="244" t="s">
        <v>22</v>
      </c>
      <c r="L858" s="243"/>
      <c r="M858" s="243"/>
      <c r="N858" s="243"/>
      <c r="O858" s="243"/>
      <c r="P858" s="243"/>
      <c r="Q858" s="243"/>
      <c r="R858" s="247"/>
      <c r="T858" s="248"/>
      <c r="U858" s="243"/>
      <c r="V858" s="243"/>
      <c r="W858" s="243"/>
      <c r="X858" s="243"/>
      <c r="Y858" s="243"/>
      <c r="Z858" s="243"/>
      <c r="AA858" s="249"/>
      <c r="AT858" s="250" t="s">
        <v>164</v>
      </c>
      <c r="AU858" s="250" t="s">
        <v>107</v>
      </c>
      <c r="AV858" s="11" t="s">
        <v>39</v>
      </c>
      <c r="AW858" s="11" t="s">
        <v>38</v>
      </c>
      <c r="AX858" s="11" t="s">
        <v>81</v>
      </c>
      <c r="AY858" s="250" t="s">
        <v>156</v>
      </c>
    </row>
    <row r="859" s="10" customFormat="1" ht="16.5" customHeight="1">
      <c r="B859" s="232"/>
      <c r="C859" s="233"/>
      <c r="D859" s="233"/>
      <c r="E859" s="234" t="s">
        <v>22</v>
      </c>
      <c r="F859" s="252" t="s">
        <v>832</v>
      </c>
      <c r="G859" s="233"/>
      <c r="H859" s="233"/>
      <c r="I859" s="233"/>
      <c r="J859" s="233"/>
      <c r="K859" s="237">
        <v>2.3500000000000001</v>
      </c>
      <c r="L859" s="233"/>
      <c r="M859" s="233"/>
      <c r="N859" s="233"/>
      <c r="O859" s="233"/>
      <c r="P859" s="233"/>
      <c r="Q859" s="233"/>
      <c r="R859" s="238"/>
      <c r="T859" s="239"/>
      <c r="U859" s="233"/>
      <c r="V859" s="233"/>
      <c r="W859" s="233"/>
      <c r="X859" s="233"/>
      <c r="Y859" s="233"/>
      <c r="Z859" s="233"/>
      <c r="AA859" s="240"/>
      <c r="AT859" s="241" t="s">
        <v>164</v>
      </c>
      <c r="AU859" s="241" t="s">
        <v>107</v>
      </c>
      <c r="AV859" s="10" t="s">
        <v>107</v>
      </c>
      <c r="AW859" s="10" t="s">
        <v>38</v>
      </c>
      <c r="AX859" s="10" t="s">
        <v>81</v>
      </c>
      <c r="AY859" s="241" t="s">
        <v>156</v>
      </c>
    </row>
    <row r="860" s="11" customFormat="1" ht="16.5" customHeight="1">
      <c r="B860" s="242"/>
      <c r="C860" s="243"/>
      <c r="D860" s="243"/>
      <c r="E860" s="244" t="s">
        <v>22</v>
      </c>
      <c r="F860" s="251" t="s">
        <v>627</v>
      </c>
      <c r="G860" s="243"/>
      <c r="H860" s="243"/>
      <c r="I860" s="243"/>
      <c r="J860" s="243"/>
      <c r="K860" s="244" t="s">
        <v>22</v>
      </c>
      <c r="L860" s="243"/>
      <c r="M860" s="243"/>
      <c r="N860" s="243"/>
      <c r="O860" s="243"/>
      <c r="P860" s="243"/>
      <c r="Q860" s="243"/>
      <c r="R860" s="247"/>
      <c r="T860" s="248"/>
      <c r="U860" s="243"/>
      <c r="V860" s="243"/>
      <c r="W860" s="243"/>
      <c r="X860" s="243"/>
      <c r="Y860" s="243"/>
      <c r="Z860" s="243"/>
      <c r="AA860" s="249"/>
      <c r="AT860" s="250" t="s">
        <v>164</v>
      </c>
      <c r="AU860" s="250" t="s">
        <v>107</v>
      </c>
      <c r="AV860" s="11" t="s">
        <v>39</v>
      </c>
      <c r="AW860" s="11" t="s">
        <v>38</v>
      </c>
      <c r="AX860" s="11" t="s">
        <v>81</v>
      </c>
      <c r="AY860" s="250" t="s">
        <v>156</v>
      </c>
    </row>
    <row r="861" s="10" customFormat="1" ht="16.5" customHeight="1">
      <c r="B861" s="232"/>
      <c r="C861" s="233"/>
      <c r="D861" s="233"/>
      <c r="E861" s="234" t="s">
        <v>22</v>
      </c>
      <c r="F861" s="252" t="s">
        <v>833</v>
      </c>
      <c r="G861" s="233"/>
      <c r="H861" s="233"/>
      <c r="I861" s="233"/>
      <c r="J861" s="233"/>
      <c r="K861" s="237">
        <v>135.44999999999999</v>
      </c>
      <c r="L861" s="233"/>
      <c r="M861" s="233"/>
      <c r="N861" s="233"/>
      <c r="O861" s="233"/>
      <c r="P861" s="233"/>
      <c r="Q861" s="233"/>
      <c r="R861" s="238"/>
      <c r="T861" s="239"/>
      <c r="U861" s="233"/>
      <c r="V861" s="233"/>
      <c r="W861" s="233"/>
      <c r="X861" s="233"/>
      <c r="Y861" s="233"/>
      <c r="Z861" s="233"/>
      <c r="AA861" s="240"/>
      <c r="AT861" s="241" t="s">
        <v>164</v>
      </c>
      <c r="AU861" s="241" t="s">
        <v>107</v>
      </c>
      <c r="AV861" s="10" t="s">
        <v>107</v>
      </c>
      <c r="AW861" s="10" t="s">
        <v>38</v>
      </c>
      <c r="AX861" s="10" t="s">
        <v>81</v>
      </c>
      <c r="AY861" s="241" t="s">
        <v>156</v>
      </c>
    </row>
    <row r="862" s="11" customFormat="1" ht="16.5" customHeight="1">
      <c r="B862" s="242"/>
      <c r="C862" s="243"/>
      <c r="D862" s="243"/>
      <c r="E862" s="244" t="s">
        <v>22</v>
      </c>
      <c r="F862" s="251" t="s">
        <v>629</v>
      </c>
      <c r="G862" s="243"/>
      <c r="H862" s="243"/>
      <c r="I862" s="243"/>
      <c r="J862" s="243"/>
      <c r="K862" s="244" t="s">
        <v>22</v>
      </c>
      <c r="L862" s="243"/>
      <c r="M862" s="243"/>
      <c r="N862" s="243"/>
      <c r="O862" s="243"/>
      <c r="P862" s="243"/>
      <c r="Q862" s="243"/>
      <c r="R862" s="247"/>
      <c r="T862" s="248"/>
      <c r="U862" s="243"/>
      <c r="V862" s="243"/>
      <c r="W862" s="243"/>
      <c r="X862" s="243"/>
      <c r="Y862" s="243"/>
      <c r="Z862" s="243"/>
      <c r="AA862" s="249"/>
      <c r="AT862" s="250" t="s">
        <v>164</v>
      </c>
      <c r="AU862" s="250" t="s">
        <v>107</v>
      </c>
      <c r="AV862" s="11" t="s">
        <v>39</v>
      </c>
      <c r="AW862" s="11" t="s">
        <v>38</v>
      </c>
      <c r="AX862" s="11" t="s">
        <v>81</v>
      </c>
      <c r="AY862" s="250" t="s">
        <v>156</v>
      </c>
    </row>
    <row r="863" s="10" customFormat="1" ht="16.5" customHeight="1">
      <c r="B863" s="232"/>
      <c r="C863" s="233"/>
      <c r="D863" s="233"/>
      <c r="E863" s="234" t="s">
        <v>22</v>
      </c>
      <c r="F863" s="252" t="s">
        <v>834</v>
      </c>
      <c r="G863" s="233"/>
      <c r="H863" s="233"/>
      <c r="I863" s="233"/>
      <c r="J863" s="233"/>
      <c r="K863" s="237">
        <v>38.799999999999997</v>
      </c>
      <c r="L863" s="233"/>
      <c r="M863" s="233"/>
      <c r="N863" s="233"/>
      <c r="O863" s="233"/>
      <c r="P863" s="233"/>
      <c r="Q863" s="233"/>
      <c r="R863" s="238"/>
      <c r="T863" s="239"/>
      <c r="U863" s="233"/>
      <c r="V863" s="233"/>
      <c r="W863" s="233"/>
      <c r="X863" s="233"/>
      <c r="Y863" s="233"/>
      <c r="Z863" s="233"/>
      <c r="AA863" s="240"/>
      <c r="AT863" s="241" t="s">
        <v>164</v>
      </c>
      <c r="AU863" s="241" t="s">
        <v>107</v>
      </c>
      <c r="AV863" s="10" t="s">
        <v>107</v>
      </c>
      <c r="AW863" s="10" t="s">
        <v>38</v>
      </c>
      <c r="AX863" s="10" t="s">
        <v>81</v>
      </c>
      <c r="AY863" s="241" t="s">
        <v>156</v>
      </c>
    </row>
    <row r="864" s="11" customFormat="1" ht="16.5" customHeight="1">
      <c r="B864" s="242"/>
      <c r="C864" s="243"/>
      <c r="D864" s="243"/>
      <c r="E864" s="244" t="s">
        <v>22</v>
      </c>
      <c r="F864" s="251" t="s">
        <v>631</v>
      </c>
      <c r="G864" s="243"/>
      <c r="H864" s="243"/>
      <c r="I864" s="243"/>
      <c r="J864" s="243"/>
      <c r="K864" s="244" t="s">
        <v>22</v>
      </c>
      <c r="L864" s="243"/>
      <c r="M864" s="243"/>
      <c r="N864" s="243"/>
      <c r="O864" s="243"/>
      <c r="P864" s="243"/>
      <c r="Q864" s="243"/>
      <c r="R864" s="247"/>
      <c r="T864" s="248"/>
      <c r="U864" s="243"/>
      <c r="V864" s="243"/>
      <c r="W864" s="243"/>
      <c r="X864" s="243"/>
      <c r="Y864" s="243"/>
      <c r="Z864" s="243"/>
      <c r="AA864" s="249"/>
      <c r="AT864" s="250" t="s">
        <v>164</v>
      </c>
      <c r="AU864" s="250" t="s">
        <v>107</v>
      </c>
      <c r="AV864" s="11" t="s">
        <v>39</v>
      </c>
      <c r="AW864" s="11" t="s">
        <v>38</v>
      </c>
      <c r="AX864" s="11" t="s">
        <v>81</v>
      </c>
      <c r="AY864" s="250" t="s">
        <v>156</v>
      </c>
    </row>
    <row r="865" s="10" customFormat="1" ht="16.5" customHeight="1">
      <c r="B865" s="232"/>
      <c r="C865" s="233"/>
      <c r="D865" s="233"/>
      <c r="E865" s="234" t="s">
        <v>22</v>
      </c>
      <c r="F865" s="252" t="s">
        <v>835</v>
      </c>
      <c r="G865" s="233"/>
      <c r="H865" s="233"/>
      <c r="I865" s="233"/>
      <c r="J865" s="233"/>
      <c r="K865" s="237">
        <v>5.3499999999999996</v>
      </c>
      <c r="L865" s="233"/>
      <c r="M865" s="233"/>
      <c r="N865" s="233"/>
      <c r="O865" s="233"/>
      <c r="P865" s="233"/>
      <c r="Q865" s="233"/>
      <c r="R865" s="238"/>
      <c r="T865" s="239"/>
      <c r="U865" s="233"/>
      <c r="V865" s="233"/>
      <c r="W865" s="233"/>
      <c r="X865" s="233"/>
      <c r="Y865" s="233"/>
      <c r="Z865" s="233"/>
      <c r="AA865" s="240"/>
      <c r="AT865" s="241" t="s">
        <v>164</v>
      </c>
      <c r="AU865" s="241" t="s">
        <v>107</v>
      </c>
      <c r="AV865" s="10" t="s">
        <v>107</v>
      </c>
      <c r="AW865" s="10" t="s">
        <v>38</v>
      </c>
      <c r="AX865" s="10" t="s">
        <v>81</v>
      </c>
      <c r="AY865" s="241" t="s">
        <v>156</v>
      </c>
    </row>
    <row r="866" s="11" customFormat="1" ht="16.5" customHeight="1">
      <c r="B866" s="242"/>
      <c r="C866" s="243"/>
      <c r="D866" s="243"/>
      <c r="E866" s="244" t="s">
        <v>22</v>
      </c>
      <c r="F866" s="251" t="s">
        <v>811</v>
      </c>
      <c r="G866" s="243"/>
      <c r="H866" s="243"/>
      <c r="I866" s="243"/>
      <c r="J866" s="243"/>
      <c r="K866" s="244" t="s">
        <v>22</v>
      </c>
      <c r="L866" s="243"/>
      <c r="M866" s="243"/>
      <c r="N866" s="243"/>
      <c r="O866" s="243"/>
      <c r="P866" s="243"/>
      <c r="Q866" s="243"/>
      <c r="R866" s="247"/>
      <c r="T866" s="248"/>
      <c r="U866" s="243"/>
      <c r="V866" s="243"/>
      <c r="W866" s="243"/>
      <c r="X866" s="243"/>
      <c r="Y866" s="243"/>
      <c r="Z866" s="243"/>
      <c r="AA866" s="249"/>
      <c r="AT866" s="250" t="s">
        <v>164</v>
      </c>
      <c r="AU866" s="250" t="s">
        <v>107</v>
      </c>
      <c r="AV866" s="11" t="s">
        <v>39</v>
      </c>
      <c r="AW866" s="11" t="s">
        <v>38</v>
      </c>
      <c r="AX866" s="11" t="s">
        <v>81</v>
      </c>
      <c r="AY866" s="250" t="s">
        <v>156</v>
      </c>
    </row>
    <row r="867" s="10" customFormat="1" ht="16.5" customHeight="1">
      <c r="B867" s="232"/>
      <c r="C867" s="233"/>
      <c r="D867" s="233"/>
      <c r="E867" s="234" t="s">
        <v>22</v>
      </c>
      <c r="F867" s="252" t="s">
        <v>836</v>
      </c>
      <c r="G867" s="233"/>
      <c r="H867" s="233"/>
      <c r="I867" s="233"/>
      <c r="J867" s="233"/>
      <c r="K867" s="237">
        <v>9.1999999999999993</v>
      </c>
      <c r="L867" s="233"/>
      <c r="M867" s="233"/>
      <c r="N867" s="233"/>
      <c r="O867" s="233"/>
      <c r="P867" s="233"/>
      <c r="Q867" s="233"/>
      <c r="R867" s="238"/>
      <c r="T867" s="239"/>
      <c r="U867" s="233"/>
      <c r="V867" s="233"/>
      <c r="W867" s="233"/>
      <c r="X867" s="233"/>
      <c r="Y867" s="233"/>
      <c r="Z867" s="233"/>
      <c r="AA867" s="240"/>
      <c r="AT867" s="241" t="s">
        <v>164</v>
      </c>
      <c r="AU867" s="241" t="s">
        <v>107</v>
      </c>
      <c r="AV867" s="10" t="s">
        <v>107</v>
      </c>
      <c r="AW867" s="10" t="s">
        <v>38</v>
      </c>
      <c r="AX867" s="10" t="s">
        <v>81</v>
      </c>
      <c r="AY867" s="241" t="s">
        <v>156</v>
      </c>
    </row>
    <row r="868" s="11" customFormat="1" ht="16.5" customHeight="1">
      <c r="B868" s="242"/>
      <c r="C868" s="243"/>
      <c r="D868" s="243"/>
      <c r="E868" s="244" t="s">
        <v>22</v>
      </c>
      <c r="F868" s="251" t="s">
        <v>632</v>
      </c>
      <c r="G868" s="243"/>
      <c r="H868" s="243"/>
      <c r="I868" s="243"/>
      <c r="J868" s="243"/>
      <c r="K868" s="244" t="s">
        <v>22</v>
      </c>
      <c r="L868" s="243"/>
      <c r="M868" s="243"/>
      <c r="N868" s="243"/>
      <c r="O868" s="243"/>
      <c r="P868" s="243"/>
      <c r="Q868" s="243"/>
      <c r="R868" s="247"/>
      <c r="T868" s="248"/>
      <c r="U868" s="243"/>
      <c r="V868" s="243"/>
      <c r="W868" s="243"/>
      <c r="X868" s="243"/>
      <c r="Y868" s="243"/>
      <c r="Z868" s="243"/>
      <c r="AA868" s="249"/>
      <c r="AT868" s="250" t="s">
        <v>164</v>
      </c>
      <c r="AU868" s="250" t="s">
        <v>107</v>
      </c>
      <c r="AV868" s="11" t="s">
        <v>39</v>
      </c>
      <c r="AW868" s="11" t="s">
        <v>38</v>
      </c>
      <c r="AX868" s="11" t="s">
        <v>81</v>
      </c>
      <c r="AY868" s="250" t="s">
        <v>156</v>
      </c>
    </row>
    <row r="869" s="10" customFormat="1" ht="16.5" customHeight="1">
      <c r="B869" s="232"/>
      <c r="C869" s="233"/>
      <c r="D869" s="233"/>
      <c r="E869" s="234" t="s">
        <v>22</v>
      </c>
      <c r="F869" s="252" t="s">
        <v>837</v>
      </c>
      <c r="G869" s="233"/>
      <c r="H869" s="233"/>
      <c r="I869" s="233"/>
      <c r="J869" s="233"/>
      <c r="K869" s="237">
        <v>38.100000000000001</v>
      </c>
      <c r="L869" s="233"/>
      <c r="M869" s="233"/>
      <c r="N869" s="233"/>
      <c r="O869" s="233"/>
      <c r="P869" s="233"/>
      <c r="Q869" s="233"/>
      <c r="R869" s="238"/>
      <c r="T869" s="239"/>
      <c r="U869" s="233"/>
      <c r="V869" s="233"/>
      <c r="W869" s="233"/>
      <c r="X869" s="233"/>
      <c r="Y869" s="233"/>
      <c r="Z869" s="233"/>
      <c r="AA869" s="240"/>
      <c r="AT869" s="241" t="s">
        <v>164</v>
      </c>
      <c r="AU869" s="241" t="s">
        <v>107</v>
      </c>
      <c r="AV869" s="10" t="s">
        <v>107</v>
      </c>
      <c r="AW869" s="10" t="s">
        <v>38</v>
      </c>
      <c r="AX869" s="10" t="s">
        <v>81</v>
      </c>
      <c r="AY869" s="241" t="s">
        <v>156</v>
      </c>
    </row>
    <row r="870" s="11" customFormat="1" ht="16.5" customHeight="1">
      <c r="B870" s="242"/>
      <c r="C870" s="243"/>
      <c r="D870" s="243"/>
      <c r="E870" s="244" t="s">
        <v>22</v>
      </c>
      <c r="F870" s="251" t="s">
        <v>634</v>
      </c>
      <c r="G870" s="243"/>
      <c r="H870" s="243"/>
      <c r="I870" s="243"/>
      <c r="J870" s="243"/>
      <c r="K870" s="244" t="s">
        <v>22</v>
      </c>
      <c r="L870" s="243"/>
      <c r="M870" s="243"/>
      <c r="N870" s="243"/>
      <c r="O870" s="243"/>
      <c r="P870" s="243"/>
      <c r="Q870" s="243"/>
      <c r="R870" s="247"/>
      <c r="T870" s="248"/>
      <c r="U870" s="243"/>
      <c r="V870" s="243"/>
      <c r="W870" s="243"/>
      <c r="X870" s="243"/>
      <c r="Y870" s="243"/>
      <c r="Z870" s="243"/>
      <c r="AA870" s="249"/>
      <c r="AT870" s="250" t="s">
        <v>164</v>
      </c>
      <c r="AU870" s="250" t="s">
        <v>107</v>
      </c>
      <c r="AV870" s="11" t="s">
        <v>39</v>
      </c>
      <c r="AW870" s="11" t="s">
        <v>38</v>
      </c>
      <c r="AX870" s="11" t="s">
        <v>81</v>
      </c>
      <c r="AY870" s="250" t="s">
        <v>156</v>
      </c>
    </row>
    <row r="871" s="10" customFormat="1" ht="16.5" customHeight="1">
      <c r="B871" s="232"/>
      <c r="C871" s="233"/>
      <c r="D871" s="233"/>
      <c r="E871" s="234" t="s">
        <v>22</v>
      </c>
      <c r="F871" s="252" t="s">
        <v>838</v>
      </c>
      <c r="G871" s="233"/>
      <c r="H871" s="233"/>
      <c r="I871" s="233"/>
      <c r="J871" s="233"/>
      <c r="K871" s="237">
        <v>11.300000000000001</v>
      </c>
      <c r="L871" s="233"/>
      <c r="M871" s="233"/>
      <c r="N871" s="233"/>
      <c r="O871" s="233"/>
      <c r="P871" s="233"/>
      <c r="Q871" s="233"/>
      <c r="R871" s="238"/>
      <c r="T871" s="239"/>
      <c r="U871" s="233"/>
      <c r="V871" s="233"/>
      <c r="W871" s="233"/>
      <c r="X871" s="233"/>
      <c r="Y871" s="233"/>
      <c r="Z871" s="233"/>
      <c r="AA871" s="240"/>
      <c r="AT871" s="241" t="s">
        <v>164</v>
      </c>
      <c r="AU871" s="241" t="s">
        <v>107</v>
      </c>
      <c r="AV871" s="10" t="s">
        <v>107</v>
      </c>
      <c r="AW871" s="10" t="s">
        <v>38</v>
      </c>
      <c r="AX871" s="10" t="s">
        <v>81</v>
      </c>
      <c r="AY871" s="241" t="s">
        <v>156</v>
      </c>
    </row>
    <row r="872" s="11" customFormat="1" ht="16.5" customHeight="1">
      <c r="B872" s="242"/>
      <c r="C872" s="243"/>
      <c r="D872" s="243"/>
      <c r="E872" s="244" t="s">
        <v>22</v>
      </c>
      <c r="F872" s="251" t="s">
        <v>742</v>
      </c>
      <c r="G872" s="243"/>
      <c r="H872" s="243"/>
      <c r="I872" s="243"/>
      <c r="J872" s="243"/>
      <c r="K872" s="244" t="s">
        <v>22</v>
      </c>
      <c r="L872" s="243"/>
      <c r="M872" s="243"/>
      <c r="N872" s="243"/>
      <c r="O872" s="243"/>
      <c r="P872" s="243"/>
      <c r="Q872" s="243"/>
      <c r="R872" s="247"/>
      <c r="T872" s="248"/>
      <c r="U872" s="243"/>
      <c r="V872" s="243"/>
      <c r="W872" s="243"/>
      <c r="X872" s="243"/>
      <c r="Y872" s="243"/>
      <c r="Z872" s="243"/>
      <c r="AA872" s="249"/>
      <c r="AT872" s="250" t="s">
        <v>164</v>
      </c>
      <c r="AU872" s="250" t="s">
        <v>107</v>
      </c>
      <c r="AV872" s="11" t="s">
        <v>39</v>
      </c>
      <c r="AW872" s="11" t="s">
        <v>38</v>
      </c>
      <c r="AX872" s="11" t="s">
        <v>81</v>
      </c>
      <c r="AY872" s="250" t="s">
        <v>156</v>
      </c>
    </row>
    <row r="873" s="10" customFormat="1" ht="16.5" customHeight="1">
      <c r="B873" s="232"/>
      <c r="C873" s="233"/>
      <c r="D873" s="233"/>
      <c r="E873" s="234" t="s">
        <v>22</v>
      </c>
      <c r="F873" s="252" t="s">
        <v>839</v>
      </c>
      <c r="G873" s="233"/>
      <c r="H873" s="233"/>
      <c r="I873" s="233"/>
      <c r="J873" s="233"/>
      <c r="K873" s="237">
        <v>12.390000000000001</v>
      </c>
      <c r="L873" s="233"/>
      <c r="M873" s="233"/>
      <c r="N873" s="233"/>
      <c r="O873" s="233"/>
      <c r="P873" s="233"/>
      <c r="Q873" s="233"/>
      <c r="R873" s="238"/>
      <c r="T873" s="239"/>
      <c r="U873" s="233"/>
      <c r="V873" s="233"/>
      <c r="W873" s="233"/>
      <c r="X873" s="233"/>
      <c r="Y873" s="233"/>
      <c r="Z873" s="233"/>
      <c r="AA873" s="240"/>
      <c r="AT873" s="241" t="s">
        <v>164</v>
      </c>
      <c r="AU873" s="241" t="s">
        <v>107</v>
      </c>
      <c r="AV873" s="10" t="s">
        <v>107</v>
      </c>
      <c r="AW873" s="10" t="s">
        <v>38</v>
      </c>
      <c r="AX873" s="10" t="s">
        <v>81</v>
      </c>
      <c r="AY873" s="241" t="s">
        <v>156</v>
      </c>
    </row>
    <row r="874" s="11" customFormat="1" ht="16.5" customHeight="1">
      <c r="B874" s="242"/>
      <c r="C874" s="243"/>
      <c r="D874" s="243"/>
      <c r="E874" s="244" t="s">
        <v>22</v>
      </c>
      <c r="F874" s="251" t="s">
        <v>636</v>
      </c>
      <c r="G874" s="243"/>
      <c r="H874" s="243"/>
      <c r="I874" s="243"/>
      <c r="J874" s="243"/>
      <c r="K874" s="244" t="s">
        <v>22</v>
      </c>
      <c r="L874" s="243"/>
      <c r="M874" s="243"/>
      <c r="N874" s="243"/>
      <c r="O874" s="243"/>
      <c r="P874" s="243"/>
      <c r="Q874" s="243"/>
      <c r="R874" s="247"/>
      <c r="T874" s="248"/>
      <c r="U874" s="243"/>
      <c r="V874" s="243"/>
      <c r="W874" s="243"/>
      <c r="X874" s="243"/>
      <c r="Y874" s="243"/>
      <c r="Z874" s="243"/>
      <c r="AA874" s="249"/>
      <c r="AT874" s="250" t="s">
        <v>164</v>
      </c>
      <c r="AU874" s="250" t="s">
        <v>107</v>
      </c>
      <c r="AV874" s="11" t="s">
        <v>39</v>
      </c>
      <c r="AW874" s="11" t="s">
        <v>38</v>
      </c>
      <c r="AX874" s="11" t="s">
        <v>81</v>
      </c>
      <c r="AY874" s="250" t="s">
        <v>156</v>
      </c>
    </row>
    <row r="875" s="10" customFormat="1" ht="16.5" customHeight="1">
      <c r="B875" s="232"/>
      <c r="C875" s="233"/>
      <c r="D875" s="233"/>
      <c r="E875" s="234" t="s">
        <v>22</v>
      </c>
      <c r="F875" s="252" t="s">
        <v>840</v>
      </c>
      <c r="G875" s="233"/>
      <c r="H875" s="233"/>
      <c r="I875" s="233"/>
      <c r="J875" s="233"/>
      <c r="K875" s="237">
        <v>4.5499999999999998</v>
      </c>
      <c r="L875" s="233"/>
      <c r="M875" s="233"/>
      <c r="N875" s="233"/>
      <c r="O875" s="233"/>
      <c r="P875" s="233"/>
      <c r="Q875" s="233"/>
      <c r="R875" s="238"/>
      <c r="T875" s="239"/>
      <c r="U875" s="233"/>
      <c r="V875" s="233"/>
      <c r="W875" s="233"/>
      <c r="X875" s="233"/>
      <c r="Y875" s="233"/>
      <c r="Z875" s="233"/>
      <c r="AA875" s="240"/>
      <c r="AT875" s="241" t="s">
        <v>164</v>
      </c>
      <c r="AU875" s="241" t="s">
        <v>107</v>
      </c>
      <c r="AV875" s="10" t="s">
        <v>107</v>
      </c>
      <c r="AW875" s="10" t="s">
        <v>38</v>
      </c>
      <c r="AX875" s="10" t="s">
        <v>81</v>
      </c>
      <c r="AY875" s="241" t="s">
        <v>156</v>
      </c>
    </row>
    <row r="876" s="11" customFormat="1" ht="16.5" customHeight="1">
      <c r="B876" s="242"/>
      <c r="C876" s="243"/>
      <c r="D876" s="243"/>
      <c r="E876" s="244" t="s">
        <v>22</v>
      </c>
      <c r="F876" s="251" t="s">
        <v>637</v>
      </c>
      <c r="G876" s="243"/>
      <c r="H876" s="243"/>
      <c r="I876" s="243"/>
      <c r="J876" s="243"/>
      <c r="K876" s="244" t="s">
        <v>22</v>
      </c>
      <c r="L876" s="243"/>
      <c r="M876" s="243"/>
      <c r="N876" s="243"/>
      <c r="O876" s="243"/>
      <c r="P876" s="243"/>
      <c r="Q876" s="243"/>
      <c r="R876" s="247"/>
      <c r="T876" s="248"/>
      <c r="U876" s="243"/>
      <c r="V876" s="243"/>
      <c r="W876" s="243"/>
      <c r="X876" s="243"/>
      <c r="Y876" s="243"/>
      <c r="Z876" s="243"/>
      <c r="AA876" s="249"/>
      <c r="AT876" s="250" t="s">
        <v>164</v>
      </c>
      <c r="AU876" s="250" t="s">
        <v>107</v>
      </c>
      <c r="AV876" s="11" t="s">
        <v>39</v>
      </c>
      <c r="AW876" s="11" t="s">
        <v>38</v>
      </c>
      <c r="AX876" s="11" t="s">
        <v>81</v>
      </c>
      <c r="AY876" s="250" t="s">
        <v>156</v>
      </c>
    </row>
    <row r="877" s="10" customFormat="1" ht="16.5" customHeight="1">
      <c r="B877" s="232"/>
      <c r="C877" s="233"/>
      <c r="D877" s="233"/>
      <c r="E877" s="234" t="s">
        <v>22</v>
      </c>
      <c r="F877" s="252" t="s">
        <v>841</v>
      </c>
      <c r="G877" s="233"/>
      <c r="H877" s="233"/>
      <c r="I877" s="233"/>
      <c r="J877" s="233"/>
      <c r="K877" s="237">
        <v>5.1399999999999997</v>
      </c>
      <c r="L877" s="233"/>
      <c r="M877" s="233"/>
      <c r="N877" s="233"/>
      <c r="O877" s="233"/>
      <c r="P877" s="233"/>
      <c r="Q877" s="233"/>
      <c r="R877" s="238"/>
      <c r="T877" s="239"/>
      <c r="U877" s="233"/>
      <c r="V877" s="233"/>
      <c r="W877" s="233"/>
      <c r="X877" s="233"/>
      <c r="Y877" s="233"/>
      <c r="Z877" s="233"/>
      <c r="AA877" s="240"/>
      <c r="AT877" s="241" t="s">
        <v>164</v>
      </c>
      <c r="AU877" s="241" t="s">
        <v>107</v>
      </c>
      <c r="AV877" s="10" t="s">
        <v>107</v>
      </c>
      <c r="AW877" s="10" t="s">
        <v>38</v>
      </c>
      <c r="AX877" s="10" t="s">
        <v>81</v>
      </c>
      <c r="AY877" s="241" t="s">
        <v>156</v>
      </c>
    </row>
    <row r="878" s="11" customFormat="1" ht="16.5" customHeight="1">
      <c r="B878" s="242"/>
      <c r="C878" s="243"/>
      <c r="D878" s="243"/>
      <c r="E878" s="244" t="s">
        <v>22</v>
      </c>
      <c r="F878" s="251" t="s">
        <v>638</v>
      </c>
      <c r="G878" s="243"/>
      <c r="H878" s="243"/>
      <c r="I878" s="243"/>
      <c r="J878" s="243"/>
      <c r="K878" s="244" t="s">
        <v>22</v>
      </c>
      <c r="L878" s="243"/>
      <c r="M878" s="243"/>
      <c r="N878" s="243"/>
      <c r="O878" s="243"/>
      <c r="P878" s="243"/>
      <c r="Q878" s="243"/>
      <c r="R878" s="247"/>
      <c r="T878" s="248"/>
      <c r="U878" s="243"/>
      <c r="V878" s="243"/>
      <c r="W878" s="243"/>
      <c r="X878" s="243"/>
      <c r="Y878" s="243"/>
      <c r="Z878" s="243"/>
      <c r="AA878" s="249"/>
      <c r="AT878" s="250" t="s">
        <v>164</v>
      </c>
      <c r="AU878" s="250" t="s">
        <v>107</v>
      </c>
      <c r="AV878" s="11" t="s">
        <v>39</v>
      </c>
      <c r="AW878" s="11" t="s">
        <v>38</v>
      </c>
      <c r="AX878" s="11" t="s">
        <v>81</v>
      </c>
      <c r="AY878" s="250" t="s">
        <v>156</v>
      </c>
    </row>
    <row r="879" s="10" customFormat="1" ht="16.5" customHeight="1">
      <c r="B879" s="232"/>
      <c r="C879" s="233"/>
      <c r="D879" s="233"/>
      <c r="E879" s="234" t="s">
        <v>22</v>
      </c>
      <c r="F879" s="252" t="s">
        <v>842</v>
      </c>
      <c r="G879" s="233"/>
      <c r="H879" s="233"/>
      <c r="I879" s="233"/>
      <c r="J879" s="233"/>
      <c r="K879" s="237">
        <v>4.6600000000000001</v>
      </c>
      <c r="L879" s="233"/>
      <c r="M879" s="233"/>
      <c r="N879" s="233"/>
      <c r="O879" s="233"/>
      <c r="P879" s="233"/>
      <c r="Q879" s="233"/>
      <c r="R879" s="238"/>
      <c r="T879" s="239"/>
      <c r="U879" s="233"/>
      <c r="V879" s="233"/>
      <c r="W879" s="233"/>
      <c r="X879" s="233"/>
      <c r="Y879" s="233"/>
      <c r="Z879" s="233"/>
      <c r="AA879" s="240"/>
      <c r="AT879" s="241" t="s">
        <v>164</v>
      </c>
      <c r="AU879" s="241" t="s">
        <v>107</v>
      </c>
      <c r="AV879" s="10" t="s">
        <v>107</v>
      </c>
      <c r="AW879" s="10" t="s">
        <v>38</v>
      </c>
      <c r="AX879" s="10" t="s">
        <v>81</v>
      </c>
      <c r="AY879" s="241" t="s">
        <v>156</v>
      </c>
    </row>
    <row r="880" s="11" customFormat="1" ht="16.5" customHeight="1">
      <c r="B880" s="242"/>
      <c r="C880" s="243"/>
      <c r="D880" s="243"/>
      <c r="E880" s="244" t="s">
        <v>22</v>
      </c>
      <c r="F880" s="251" t="s">
        <v>639</v>
      </c>
      <c r="G880" s="243"/>
      <c r="H880" s="243"/>
      <c r="I880" s="243"/>
      <c r="J880" s="243"/>
      <c r="K880" s="244" t="s">
        <v>22</v>
      </c>
      <c r="L880" s="243"/>
      <c r="M880" s="243"/>
      <c r="N880" s="243"/>
      <c r="O880" s="243"/>
      <c r="P880" s="243"/>
      <c r="Q880" s="243"/>
      <c r="R880" s="247"/>
      <c r="T880" s="248"/>
      <c r="U880" s="243"/>
      <c r="V880" s="243"/>
      <c r="W880" s="243"/>
      <c r="X880" s="243"/>
      <c r="Y880" s="243"/>
      <c r="Z880" s="243"/>
      <c r="AA880" s="249"/>
      <c r="AT880" s="250" t="s">
        <v>164</v>
      </c>
      <c r="AU880" s="250" t="s">
        <v>107</v>
      </c>
      <c r="AV880" s="11" t="s">
        <v>39</v>
      </c>
      <c r="AW880" s="11" t="s">
        <v>38</v>
      </c>
      <c r="AX880" s="11" t="s">
        <v>81</v>
      </c>
      <c r="AY880" s="250" t="s">
        <v>156</v>
      </c>
    </row>
    <row r="881" s="10" customFormat="1" ht="16.5" customHeight="1">
      <c r="B881" s="232"/>
      <c r="C881" s="233"/>
      <c r="D881" s="233"/>
      <c r="E881" s="234" t="s">
        <v>22</v>
      </c>
      <c r="F881" s="252" t="s">
        <v>843</v>
      </c>
      <c r="G881" s="233"/>
      <c r="H881" s="233"/>
      <c r="I881" s="233"/>
      <c r="J881" s="233"/>
      <c r="K881" s="237">
        <v>5.5</v>
      </c>
      <c r="L881" s="233"/>
      <c r="M881" s="233"/>
      <c r="N881" s="233"/>
      <c r="O881" s="233"/>
      <c r="P881" s="233"/>
      <c r="Q881" s="233"/>
      <c r="R881" s="238"/>
      <c r="T881" s="239"/>
      <c r="U881" s="233"/>
      <c r="V881" s="233"/>
      <c r="W881" s="233"/>
      <c r="X881" s="233"/>
      <c r="Y881" s="233"/>
      <c r="Z881" s="233"/>
      <c r="AA881" s="240"/>
      <c r="AT881" s="241" t="s">
        <v>164</v>
      </c>
      <c r="AU881" s="241" t="s">
        <v>107</v>
      </c>
      <c r="AV881" s="10" t="s">
        <v>107</v>
      </c>
      <c r="AW881" s="10" t="s">
        <v>38</v>
      </c>
      <c r="AX881" s="10" t="s">
        <v>81</v>
      </c>
      <c r="AY881" s="241" t="s">
        <v>156</v>
      </c>
    </row>
    <row r="882" s="11" customFormat="1" ht="16.5" customHeight="1">
      <c r="B882" s="242"/>
      <c r="C882" s="243"/>
      <c r="D882" s="243"/>
      <c r="E882" s="244" t="s">
        <v>22</v>
      </c>
      <c r="F882" s="251" t="s">
        <v>640</v>
      </c>
      <c r="G882" s="243"/>
      <c r="H882" s="243"/>
      <c r="I882" s="243"/>
      <c r="J882" s="243"/>
      <c r="K882" s="244" t="s">
        <v>22</v>
      </c>
      <c r="L882" s="243"/>
      <c r="M882" s="243"/>
      <c r="N882" s="243"/>
      <c r="O882" s="243"/>
      <c r="P882" s="243"/>
      <c r="Q882" s="243"/>
      <c r="R882" s="247"/>
      <c r="T882" s="248"/>
      <c r="U882" s="243"/>
      <c r="V882" s="243"/>
      <c r="W882" s="243"/>
      <c r="X882" s="243"/>
      <c r="Y882" s="243"/>
      <c r="Z882" s="243"/>
      <c r="AA882" s="249"/>
      <c r="AT882" s="250" t="s">
        <v>164</v>
      </c>
      <c r="AU882" s="250" t="s">
        <v>107</v>
      </c>
      <c r="AV882" s="11" t="s">
        <v>39</v>
      </c>
      <c r="AW882" s="11" t="s">
        <v>38</v>
      </c>
      <c r="AX882" s="11" t="s">
        <v>81</v>
      </c>
      <c r="AY882" s="250" t="s">
        <v>156</v>
      </c>
    </row>
    <row r="883" s="10" customFormat="1" ht="16.5" customHeight="1">
      <c r="B883" s="232"/>
      <c r="C883" s="233"/>
      <c r="D883" s="233"/>
      <c r="E883" s="234" t="s">
        <v>22</v>
      </c>
      <c r="F883" s="252" t="s">
        <v>844</v>
      </c>
      <c r="G883" s="233"/>
      <c r="H883" s="233"/>
      <c r="I883" s="233"/>
      <c r="J883" s="233"/>
      <c r="K883" s="237">
        <v>5.7599999999999998</v>
      </c>
      <c r="L883" s="233"/>
      <c r="M883" s="233"/>
      <c r="N883" s="233"/>
      <c r="O883" s="233"/>
      <c r="P883" s="233"/>
      <c r="Q883" s="233"/>
      <c r="R883" s="238"/>
      <c r="T883" s="239"/>
      <c r="U883" s="233"/>
      <c r="V883" s="233"/>
      <c r="W883" s="233"/>
      <c r="X883" s="233"/>
      <c r="Y883" s="233"/>
      <c r="Z883" s="233"/>
      <c r="AA883" s="240"/>
      <c r="AT883" s="241" t="s">
        <v>164</v>
      </c>
      <c r="AU883" s="241" t="s">
        <v>107</v>
      </c>
      <c r="AV883" s="10" t="s">
        <v>107</v>
      </c>
      <c r="AW883" s="10" t="s">
        <v>38</v>
      </c>
      <c r="AX883" s="10" t="s">
        <v>81</v>
      </c>
      <c r="AY883" s="241" t="s">
        <v>156</v>
      </c>
    </row>
    <row r="884" s="11" customFormat="1" ht="16.5" customHeight="1">
      <c r="B884" s="242"/>
      <c r="C884" s="243"/>
      <c r="D884" s="243"/>
      <c r="E884" s="244" t="s">
        <v>22</v>
      </c>
      <c r="F884" s="251" t="s">
        <v>845</v>
      </c>
      <c r="G884" s="243"/>
      <c r="H884" s="243"/>
      <c r="I884" s="243"/>
      <c r="J884" s="243"/>
      <c r="K884" s="244" t="s">
        <v>22</v>
      </c>
      <c r="L884" s="243"/>
      <c r="M884" s="243"/>
      <c r="N884" s="243"/>
      <c r="O884" s="243"/>
      <c r="P884" s="243"/>
      <c r="Q884" s="243"/>
      <c r="R884" s="247"/>
      <c r="T884" s="248"/>
      <c r="U884" s="243"/>
      <c r="V884" s="243"/>
      <c r="W884" s="243"/>
      <c r="X884" s="243"/>
      <c r="Y884" s="243"/>
      <c r="Z884" s="243"/>
      <c r="AA884" s="249"/>
      <c r="AT884" s="250" t="s">
        <v>164</v>
      </c>
      <c r="AU884" s="250" t="s">
        <v>107</v>
      </c>
      <c r="AV884" s="11" t="s">
        <v>39</v>
      </c>
      <c r="AW884" s="11" t="s">
        <v>38</v>
      </c>
      <c r="AX884" s="11" t="s">
        <v>81</v>
      </c>
      <c r="AY884" s="250" t="s">
        <v>156</v>
      </c>
    </row>
    <row r="885" s="10" customFormat="1" ht="16.5" customHeight="1">
      <c r="B885" s="232"/>
      <c r="C885" s="233"/>
      <c r="D885" s="233"/>
      <c r="E885" s="234" t="s">
        <v>22</v>
      </c>
      <c r="F885" s="252" t="s">
        <v>846</v>
      </c>
      <c r="G885" s="233"/>
      <c r="H885" s="233"/>
      <c r="I885" s="233"/>
      <c r="J885" s="233"/>
      <c r="K885" s="237">
        <v>10</v>
      </c>
      <c r="L885" s="233"/>
      <c r="M885" s="233"/>
      <c r="N885" s="233"/>
      <c r="O885" s="233"/>
      <c r="P885" s="233"/>
      <c r="Q885" s="233"/>
      <c r="R885" s="238"/>
      <c r="T885" s="239"/>
      <c r="U885" s="233"/>
      <c r="V885" s="233"/>
      <c r="W885" s="233"/>
      <c r="X885" s="233"/>
      <c r="Y885" s="233"/>
      <c r="Z885" s="233"/>
      <c r="AA885" s="240"/>
      <c r="AT885" s="241" t="s">
        <v>164</v>
      </c>
      <c r="AU885" s="241" t="s">
        <v>107</v>
      </c>
      <c r="AV885" s="10" t="s">
        <v>107</v>
      </c>
      <c r="AW885" s="10" t="s">
        <v>38</v>
      </c>
      <c r="AX885" s="10" t="s">
        <v>81</v>
      </c>
      <c r="AY885" s="241" t="s">
        <v>156</v>
      </c>
    </row>
    <row r="886" s="11" customFormat="1" ht="16.5" customHeight="1">
      <c r="B886" s="242"/>
      <c r="C886" s="243"/>
      <c r="D886" s="243"/>
      <c r="E886" s="244" t="s">
        <v>22</v>
      </c>
      <c r="F886" s="251" t="s">
        <v>847</v>
      </c>
      <c r="G886" s="243"/>
      <c r="H886" s="243"/>
      <c r="I886" s="243"/>
      <c r="J886" s="243"/>
      <c r="K886" s="244" t="s">
        <v>22</v>
      </c>
      <c r="L886" s="243"/>
      <c r="M886" s="243"/>
      <c r="N886" s="243"/>
      <c r="O886" s="243"/>
      <c r="P886" s="243"/>
      <c r="Q886" s="243"/>
      <c r="R886" s="247"/>
      <c r="T886" s="248"/>
      <c r="U886" s="243"/>
      <c r="V886" s="243"/>
      <c r="W886" s="243"/>
      <c r="X886" s="243"/>
      <c r="Y886" s="243"/>
      <c r="Z886" s="243"/>
      <c r="AA886" s="249"/>
      <c r="AT886" s="250" t="s">
        <v>164</v>
      </c>
      <c r="AU886" s="250" t="s">
        <v>107</v>
      </c>
      <c r="AV886" s="11" t="s">
        <v>39</v>
      </c>
      <c r="AW886" s="11" t="s">
        <v>38</v>
      </c>
      <c r="AX886" s="11" t="s">
        <v>81</v>
      </c>
      <c r="AY886" s="250" t="s">
        <v>156</v>
      </c>
    </row>
    <row r="887" s="10" customFormat="1" ht="16.5" customHeight="1">
      <c r="B887" s="232"/>
      <c r="C887" s="233"/>
      <c r="D887" s="233"/>
      <c r="E887" s="234" t="s">
        <v>22</v>
      </c>
      <c r="F887" s="252" t="s">
        <v>848</v>
      </c>
      <c r="G887" s="233"/>
      <c r="H887" s="233"/>
      <c r="I887" s="233"/>
      <c r="J887" s="233"/>
      <c r="K887" s="237">
        <v>10.6</v>
      </c>
      <c r="L887" s="233"/>
      <c r="M887" s="233"/>
      <c r="N887" s="233"/>
      <c r="O887" s="233"/>
      <c r="P887" s="233"/>
      <c r="Q887" s="233"/>
      <c r="R887" s="238"/>
      <c r="T887" s="239"/>
      <c r="U887" s="233"/>
      <c r="V887" s="233"/>
      <c r="W887" s="233"/>
      <c r="X887" s="233"/>
      <c r="Y887" s="233"/>
      <c r="Z887" s="233"/>
      <c r="AA887" s="240"/>
      <c r="AT887" s="241" t="s">
        <v>164</v>
      </c>
      <c r="AU887" s="241" t="s">
        <v>107</v>
      </c>
      <c r="AV887" s="10" t="s">
        <v>107</v>
      </c>
      <c r="AW887" s="10" t="s">
        <v>38</v>
      </c>
      <c r="AX887" s="10" t="s">
        <v>81</v>
      </c>
      <c r="AY887" s="241" t="s">
        <v>156</v>
      </c>
    </row>
    <row r="888" s="11" customFormat="1" ht="16.5" customHeight="1">
      <c r="B888" s="242"/>
      <c r="C888" s="243"/>
      <c r="D888" s="243"/>
      <c r="E888" s="244" t="s">
        <v>22</v>
      </c>
      <c r="F888" s="251" t="s">
        <v>743</v>
      </c>
      <c r="G888" s="243"/>
      <c r="H888" s="243"/>
      <c r="I888" s="243"/>
      <c r="J888" s="243"/>
      <c r="K888" s="244" t="s">
        <v>22</v>
      </c>
      <c r="L888" s="243"/>
      <c r="M888" s="243"/>
      <c r="N888" s="243"/>
      <c r="O888" s="243"/>
      <c r="P888" s="243"/>
      <c r="Q888" s="243"/>
      <c r="R888" s="247"/>
      <c r="T888" s="248"/>
      <c r="U888" s="243"/>
      <c r="V888" s="243"/>
      <c r="W888" s="243"/>
      <c r="X888" s="243"/>
      <c r="Y888" s="243"/>
      <c r="Z888" s="243"/>
      <c r="AA888" s="249"/>
      <c r="AT888" s="250" t="s">
        <v>164</v>
      </c>
      <c r="AU888" s="250" t="s">
        <v>107</v>
      </c>
      <c r="AV888" s="11" t="s">
        <v>39</v>
      </c>
      <c r="AW888" s="11" t="s">
        <v>38</v>
      </c>
      <c r="AX888" s="11" t="s">
        <v>81</v>
      </c>
      <c r="AY888" s="250" t="s">
        <v>156</v>
      </c>
    </row>
    <row r="889" s="10" customFormat="1" ht="16.5" customHeight="1">
      <c r="B889" s="232"/>
      <c r="C889" s="233"/>
      <c r="D889" s="233"/>
      <c r="E889" s="234" t="s">
        <v>22</v>
      </c>
      <c r="F889" s="252" t="s">
        <v>849</v>
      </c>
      <c r="G889" s="233"/>
      <c r="H889" s="233"/>
      <c r="I889" s="233"/>
      <c r="J889" s="233"/>
      <c r="K889" s="237">
        <v>2.5499999999999998</v>
      </c>
      <c r="L889" s="233"/>
      <c r="M889" s="233"/>
      <c r="N889" s="233"/>
      <c r="O889" s="233"/>
      <c r="P889" s="233"/>
      <c r="Q889" s="233"/>
      <c r="R889" s="238"/>
      <c r="T889" s="239"/>
      <c r="U889" s="233"/>
      <c r="V889" s="233"/>
      <c r="W889" s="233"/>
      <c r="X889" s="233"/>
      <c r="Y889" s="233"/>
      <c r="Z889" s="233"/>
      <c r="AA889" s="240"/>
      <c r="AT889" s="241" t="s">
        <v>164</v>
      </c>
      <c r="AU889" s="241" t="s">
        <v>107</v>
      </c>
      <c r="AV889" s="10" t="s">
        <v>107</v>
      </c>
      <c r="AW889" s="10" t="s">
        <v>38</v>
      </c>
      <c r="AX889" s="10" t="s">
        <v>81</v>
      </c>
      <c r="AY889" s="241" t="s">
        <v>156</v>
      </c>
    </row>
    <row r="890" s="11" customFormat="1" ht="16.5" customHeight="1">
      <c r="B890" s="242"/>
      <c r="C890" s="243"/>
      <c r="D890" s="243"/>
      <c r="E890" s="244" t="s">
        <v>22</v>
      </c>
      <c r="F890" s="251" t="s">
        <v>850</v>
      </c>
      <c r="G890" s="243"/>
      <c r="H890" s="243"/>
      <c r="I890" s="243"/>
      <c r="J890" s="243"/>
      <c r="K890" s="244" t="s">
        <v>22</v>
      </c>
      <c r="L890" s="243"/>
      <c r="M890" s="243"/>
      <c r="N890" s="243"/>
      <c r="O890" s="243"/>
      <c r="P890" s="243"/>
      <c r="Q890" s="243"/>
      <c r="R890" s="247"/>
      <c r="T890" s="248"/>
      <c r="U890" s="243"/>
      <c r="V890" s="243"/>
      <c r="W890" s="243"/>
      <c r="X890" s="243"/>
      <c r="Y890" s="243"/>
      <c r="Z890" s="243"/>
      <c r="AA890" s="249"/>
      <c r="AT890" s="250" t="s">
        <v>164</v>
      </c>
      <c r="AU890" s="250" t="s">
        <v>107</v>
      </c>
      <c r="AV890" s="11" t="s">
        <v>39</v>
      </c>
      <c r="AW890" s="11" t="s">
        <v>38</v>
      </c>
      <c r="AX890" s="11" t="s">
        <v>81</v>
      </c>
      <c r="AY890" s="250" t="s">
        <v>156</v>
      </c>
    </row>
    <row r="891" s="10" customFormat="1" ht="16.5" customHeight="1">
      <c r="B891" s="232"/>
      <c r="C891" s="233"/>
      <c r="D891" s="233"/>
      <c r="E891" s="234" t="s">
        <v>22</v>
      </c>
      <c r="F891" s="252" t="s">
        <v>851</v>
      </c>
      <c r="G891" s="233"/>
      <c r="H891" s="233"/>
      <c r="I891" s="233"/>
      <c r="J891" s="233"/>
      <c r="K891" s="237">
        <v>7</v>
      </c>
      <c r="L891" s="233"/>
      <c r="M891" s="233"/>
      <c r="N891" s="233"/>
      <c r="O891" s="233"/>
      <c r="P891" s="233"/>
      <c r="Q891" s="233"/>
      <c r="R891" s="238"/>
      <c r="T891" s="239"/>
      <c r="U891" s="233"/>
      <c r="V891" s="233"/>
      <c r="W891" s="233"/>
      <c r="X891" s="233"/>
      <c r="Y891" s="233"/>
      <c r="Z891" s="233"/>
      <c r="AA891" s="240"/>
      <c r="AT891" s="241" t="s">
        <v>164</v>
      </c>
      <c r="AU891" s="241" t="s">
        <v>107</v>
      </c>
      <c r="AV891" s="10" t="s">
        <v>107</v>
      </c>
      <c r="AW891" s="10" t="s">
        <v>38</v>
      </c>
      <c r="AX891" s="10" t="s">
        <v>81</v>
      </c>
      <c r="AY891" s="241" t="s">
        <v>156</v>
      </c>
    </row>
    <row r="892" s="11" customFormat="1" ht="16.5" customHeight="1">
      <c r="B892" s="242"/>
      <c r="C892" s="243"/>
      <c r="D892" s="243"/>
      <c r="E892" s="244" t="s">
        <v>22</v>
      </c>
      <c r="F892" s="251" t="s">
        <v>744</v>
      </c>
      <c r="G892" s="243"/>
      <c r="H892" s="243"/>
      <c r="I892" s="243"/>
      <c r="J892" s="243"/>
      <c r="K892" s="244" t="s">
        <v>22</v>
      </c>
      <c r="L892" s="243"/>
      <c r="M892" s="243"/>
      <c r="N892" s="243"/>
      <c r="O892" s="243"/>
      <c r="P892" s="243"/>
      <c r="Q892" s="243"/>
      <c r="R892" s="247"/>
      <c r="T892" s="248"/>
      <c r="U892" s="243"/>
      <c r="V892" s="243"/>
      <c r="W892" s="243"/>
      <c r="X892" s="243"/>
      <c r="Y892" s="243"/>
      <c r="Z892" s="243"/>
      <c r="AA892" s="249"/>
      <c r="AT892" s="250" t="s">
        <v>164</v>
      </c>
      <c r="AU892" s="250" t="s">
        <v>107</v>
      </c>
      <c r="AV892" s="11" t="s">
        <v>39</v>
      </c>
      <c r="AW892" s="11" t="s">
        <v>38</v>
      </c>
      <c r="AX892" s="11" t="s">
        <v>81</v>
      </c>
      <c r="AY892" s="250" t="s">
        <v>156</v>
      </c>
    </row>
    <row r="893" s="10" customFormat="1" ht="16.5" customHeight="1">
      <c r="B893" s="232"/>
      <c r="C893" s="233"/>
      <c r="D893" s="233"/>
      <c r="E893" s="234" t="s">
        <v>22</v>
      </c>
      <c r="F893" s="252" t="s">
        <v>852</v>
      </c>
      <c r="G893" s="233"/>
      <c r="H893" s="233"/>
      <c r="I893" s="233"/>
      <c r="J893" s="233"/>
      <c r="K893" s="237">
        <v>1.55</v>
      </c>
      <c r="L893" s="233"/>
      <c r="M893" s="233"/>
      <c r="N893" s="233"/>
      <c r="O893" s="233"/>
      <c r="P893" s="233"/>
      <c r="Q893" s="233"/>
      <c r="R893" s="238"/>
      <c r="T893" s="239"/>
      <c r="U893" s="233"/>
      <c r="V893" s="233"/>
      <c r="W893" s="233"/>
      <c r="X893" s="233"/>
      <c r="Y893" s="233"/>
      <c r="Z893" s="233"/>
      <c r="AA893" s="240"/>
      <c r="AT893" s="241" t="s">
        <v>164</v>
      </c>
      <c r="AU893" s="241" t="s">
        <v>107</v>
      </c>
      <c r="AV893" s="10" t="s">
        <v>107</v>
      </c>
      <c r="AW893" s="10" t="s">
        <v>38</v>
      </c>
      <c r="AX893" s="10" t="s">
        <v>81</v>
      </c>
      <c r="AY893" s="241" t="s">
        <v>156</v>
      </c>
    </row>
    <row r="894" s="11" customFormat="1" ht="16.5" customHeight="1">
      <c r="B894" s="242"/>
      <c r="C894" s="243"/>
      <c r="D894" s="243"/>
      <c r="E894" s="244" t="s">
        <v>22</v>
      </c>
      <c r="F894" s="251" t="s">
        <v>641</v>
      </c>
      <c r="G894" s="243"/>
      <c r="H894" s="243"/>
      <c r="I894" s="243"/>
      <c r="J894" s="243"/>
      <c r="K894" s="244" t="s">
        <v>22</v>
      </c>
      <c r="L894" s="243"/>
      <c r="M894" s="243"/>
      <c r="N894" s="243"/>
      <c r="O894" s="243"/>
      <c r="P894" s="243"/>
      <c r="Q894" s="243"/>
      <c r="R894" s="247"/>
      <c r="T894" s="248"/>
      <c r="U894" s="243"/>
      <c r="V894" s="243"/>
      <c r="W894" s="243"/>
      <c r="X894" s="243"/>
      <c r="Y894" s="243"/>
      <c r="Z894" s="243"/>
      <c r="AA894" s="249"/>
      <c r="AT894" s="250" t="s">
        <v>164</v>
      </c>
      <c r="AU894" s="250" t="s">
        <v>107</v>
      </c>
      <c r="AV894" s="11" t="s">
        <v>39</v>
      </c>
      <c r="AW894" s="11" t="s">
        <v>38</v>
      </c>
      <c r="AX894" s="11" t="s">
        <v>81</v>
      </c>
      <c r="AY894" s="250" t="s">
        <v>156</v>
      </c>
    </row>
    <row r="895" s="10" customFormat="1" ht="16.5" customHeight="1">
      <c r="B895" s="232"/>
      <c r="C895" s="233"/>
      <c r="D895" s="233"/>
      <c r="E895" s="234" t="s">
        <v>22</v>
      </c>
      <c r="F895" s="252" t="s">
        <v>853</v>
      </c>
      <c r="G895" s="233"/>
      <c r="H895" s="233"/>
      <c r="I895" s="233"/>
      <c r="J895" s="233"/>
      <c r="K895" s="237">
        <v>4.3499999999999996</v>
      </c>
      <c r="L895" s="233"/>
      <c r="M895" s="233"/>
      <c r="N895" s="233"/>
      <c r="O895" s="233"/>
      <c r="P895" s="233"/>
      <c r="Q895" s="233"/>
      <c r="R895" s="238"/>
      <c r="T895" s="239"/>
      <c r="U895" s="233"/>
      <c r="V895" s="233"/>
      <c r="W895" s="233"/>
      <c r="X895" s="233"/>
      <c r="Y895" s="233"/>
      <c r="Z895" s="233"/>
      <c r="AA895" s="240"/>
      <c r="AT895" s="241" t="s">
        <v>164</v>
      </c>
      <c r="AU895" s="241" t="s">
        <v>107</v>
      </c>
      <c r="AV895" s="10" t="s">
        <v>107</v>
      </c>
      <c r="AW895" s="10" t="s">
        <v>38</v>
      </c>
      <c r="AX895" s="10" t="s">
        <v>81</v>
      </c>
      <c r="AY895" s="241" t="s">
        <v>156</v>
      </c>
    </row>
    <row r="896" s="11" customFormat="1" ht="16.5" customHeight="1">
      <c r="B896" s="242"/>
      <c r="C896" s="243"/>
      <c r="D896" s="243"/>
      <c r="E896" s="244" t="s">
        <v>22</v>
      </c>
      <c r="F896" s="251" t="s">
        <v>642</v>
      </c>
      <c r="G896" s="243"/>
      <c r="H896" s="243"/>
      <c r="I896" s="243"/>
      <c r="J896" s="243"/>
      <c r="K896" s="244" t="s">
        <v>22</v>
      </c>
      <c r="L896" s="243"/>
      <c r="M896" s="243"/>
      <c r="N896" s="243"/>
      <c r="O896" s="243"/>
      <c r="P896" s="243"/>
      <c r="Q896" s="243"/>
      <c r="R896" s="247"/>
      <c r="T896" s="248"/>
      <c r="U896" s="243"/>
      <c r="V896" s="243"/>
      <c r="W896" s="243"/>
      <c r="X896" s="243"/>
      <c r="Y896" s="243"/>
      <c r="Z896" s="243"/>
      <c r="AA896" s="249"/>
      <c r="AT896" s="250" t="s">
        <v>164</v>
      </c>
      <c r="AU896" s="250" t="s">
        <v>107</v>
      </c>
      <c r="AV896" s="11" t="s">
        <v>39</v>
      </c>
      <c r="AW896" s="11" t="s">
        <v>38</v>
      </c>
      <c r="AX896" s="11" t="s">
        <v>81</v>
      </c>
      <c r="AY896" s="250" t="s">
        <v>156</v>
      </c>
    </row>
    <row r="897" s="10" customFormat="1" ht="16.5" customHeight="1">
      <c r="B897" s="232"/>
      <c r="C897" s="233"/>
      <c r="D897" s="233"/>
      <c r="E897" s="234" t="s">
        <v>22</v>
      </c>
      <c r="F897" s="252" t="s">
        <v>853</v>
      </c>
      <c r="G897" s="233"/>
      <c r="H897" s="233"/>
      <c r="I897" s="233"/>
      <c r="J897" s="233"/>
      <c r="K897" s="237">
        <v>4.3499999999999996</v>
      </c>
      <c r="L897" s="233"/>
      <c r="M897" s="233"/>
      <c r="N897" s="233"/>
      <c r="O897" s="233"/>
      <c r="P897" s="233"/>
      <c r="Q897" s="233"/>
      <c r="R897" s="238"/>
      <c r="T897" s="239"/>
      <c r="U897" s="233"/>
      <c r="V897" s="233"/>
      <c r="W897" s="233"/>
      <c r="X897" s="233"/>
      <c r="Y897" s="233"/>
      <c r="Z897" s="233"/>
      <c r="AA897" s="240"/>
      <c r="AT897" s="241" t="s">
        <v>164</v>
      </c>
      <c r="AU897" s="241" t="s">
        <v>107</v>
      </c>
      <c r="AV897" s="10" t="s">
        <v>107</v>
      </c>
      <c r="AW897" s="10" t="s">
        <v>38</v>
      </c>
      <c r="AX897" s="10" t="s">
        <v>81</v>
      </c>
      <c r="AY897" s="241" t="s">
        <v>156</v>
      </c>
    </row>
    <row r="898" s="11" customFormat="1" ht="16.5" customHeight="1">
      <c r="B898" s="242"/>
      <c r="C898" s="243"/>
      <c r="D898" s="243"/>
      <c r="E898" s="244" t="s">
        <v>22</v>
      </c>
      <c r="F898" s="251" t="s">
        <v>712</v>
      </c>
      <c r="G898" s="243"/>
      <c r="H898" s="243"/>
      <c r="I898" s="243"/>
      <c r="J898" s="243"/>
      <c r="K898" s="244" t="s">
        <v>22</v>
      </c>
      <c r="L898" s="243"/>
      <c r="M898" s="243"/>
      <c r="N898" s="243"/>
      <c r="O898" s="243"/>
      <c r="P898" s="243"/>
      <c r="Q898" s="243"/>
      <c r="R898" s="247"/>
      <c r="T898" s="248"/>
      <c r="U898" s="243"/>
      <c r="V898" s="243"/>
      <c r="W898" s="243"/>
      <c r="X898" s="243"/>
      <c r="Y898" s="243"/>
      <c r="Z898" s="243"/>
      <c r="AA898" s="249"/>
      <c r="AT898" s="250" t="s">
        <v>164</v>
      </c>
      <c r="AU898" s="250" t="s">
        <v>107</v>
      </c>
      <c r="AV898" s="11" t="s">
        <v>39</v>
      </c>
      <c r="AW898" s="11" t="s">
        <v>38</v>
      </c>
      <c r="AX898" s="11" t="s">
        <v>81</v>
      </c>
      <c r="AY898" s="250" t="s">
        <v>156</v>
      </c>
    </row>
    <row r="899" s="10" customFormat="1" ht="16.5" customHeight="1">
      <c r="B899" s="232"/>
      <c r="C899" s="233"/>
      <c r="D899" s="233"/>
      <c r="E899" s="234" t="s">
        <v>22</v>
      </c>
      <c r="F899" s="252" t="s">
        <v>854</v>
      </c>
      <c r="G899" s="233"/>
      <c r="H899" s="233"/>
      <c r="I899" s="233"/>
      <c r="J899" s="233"/>
      <c r="K899" s="237">
        <v>10.800000000000001</v>
      </c>
      <c r="L899" s="233"/>
      <c r="M899" s="233"/>
      <c r="N899" s="233"/>
      <c r="O899" s="233"/>
      <c r="P899" s="233"/>
      <c r="Q899" s="233"/>
      <c r="R899" s="238"/>
      <c r="T899" s="239"/>
      <c r="U899" s="233"/>
      <c r="V899" s="233"/>
      <c r="W899" s="233"/>
      <c r="X899" s="233"/>
      <c r="Y899" s="233"/>
      <c r="Z899" s="233"/>
      <c r="AA899" s="240"/>
      <c r="AT899" s="241" t="s">
        <v>164</v>
      </c>
      <c r="AU899" s="241" t="s">
        <v>107</v>
      </c>
      <c r="AV899" s="10" t="s">
        <v>107</v>
      </c>
      <c r="AW899" s="10" t="s">
        <v>38</v>
      </c>
      <c r="AX899" s="10" t="s">
        <v>81</v>
      </c>
      <c r="AY899" s="241" t="s">
        <v>156</v>
      </c>
    </row>
    <row r="900" s="11" customFormat="1" ht="16.5" customHeight="1">
      <c r="B900" s="242"/>
      <c r="C900" s="243"/>
      <c r="D900" s="243"/>
      <c r="E900" s="244" t="s">
        <v>22</v>
      </c>
      <c r="F900" s="251" t="s">
        <v>714</v>
      </c>
      <c r="G900" s="243"/>
      <c r="H900" s="243"/>
      <c r="I900" s="243"/>
      <c r="J900" s="243"/>
      <c r="K900" s="244" t="s">
        <v>22</v>
      </c>
      <c r="L900" s="243"/>
      <c r="M900" s="243"/>
      <c r="N900" s="243"/>
      <c r="O900" s="243"/>
      <c r="P900" s="243"/>
      <c r="Q900" s="243"/>
      <c r="R900" s="247"/>
      <c r="T900" s="248"/>
      <c r="U900" s="243"/>
      <c r="V900" s="243"/>
      <c r="W900" s="243"/>
      <c r="X900" s="243"/>
      <c r="Y900" s="243"/>
      <c r="Z900" s="243"/>
      <c r="AA900" s="249"/>
      <c r="AT900" s="250" t="s">
        <v>164</v>
      </c>
      <c r="AU900" s="250" t="s">
        <v>107</v>
      </c>
      <c r="AV900" s="11" t="s">
        <v>39</v>
      </c>
      <c r="AW900" s="11" t="s">
        <v>38</v>
      </c>
      <c r="AX900" s="11" t="s">
        <v>81</v>
      </c>
      <c r="AY900" s="250" t="s">
        <v>156</v>
      </c>
    </row>
    <row r="901" s="10" customFormat="1" ht="16.5" customHeight="1">
      <c r="B901" s="232"/>
      <c r="C901" s="233"/>
      <c r="D901" s="233"/>
      <c r="E901" s="234" t="s">
        <v>22</v>
      </c>
      <c r="F901" s="252" t="s">
        <v>855</v>
      </c>
      <c r="G901" s="233"/>
      <c r="H901" s="233"/>
      <c r="I901" s="233"/>
      <c r="J901" s="233"/>
      <c r="K901" s="237">
        <v>8.4000000000000004</v>
      </c>
      <c r="L901" s="233"/>
      <c r="M901" s="233"/>
      <c r="N901" s="233"/>
      <c r="O901" s="233"/>
      <c r="P901" s="233"/>
      <c r="Q901" s="233"/>
      <c r="R901" s="238"/>
      <c r="T901" s="239"/>
      <c r="U901" s="233"/>
      <c r="V901" s="233"/>
      <c r="W901" s="233"/>
      <c r="X901" s="233"/>
      <c r="Y901" s="233"/>
      <c r="Z901" s="233"/>
      <c r="AA901" s="240"/>
      <c r="AT901" s="241" t="s">
        <v>164</v>
      </c>
      <c r="AU901" s="241" t="s">
        <v>107</v>
      </c>
      <c r="AV901" s="10" t="s">
        <v>107</v>
      </c>
      <c r="AW901" s="10" t="s">
        <v>38</v>
      </c>
      <c r="AX901" s="10" t="s">
        <v>81</v>
      </c>
      <c r="AY901" s="241" t="s">
        <v>156</v>
      </c>
    </row>
    <row r="902" s="11" customFormat="1" ht="16.5" customHeight="1">
      <c r="B902" s="242"/>
      <c r="C902" s="243"/>
      <c r="D902" s="243"/>
      <c r="E902" s="244" t="s">
        <v>22</v>
      </c>
      <c r="F902" s="251" t="s">
        <v>643</v>
      </c>
      <c r="G902" s="243"/>
      <c r="H902" s="243"/>
      <c r="I902" s="243"/>
      <c r="J902" s="243"/>
      <c r="K902" s="244" t="s">
        <v>22</v>
      </c>
      <c r="L902" s="243"/>
      <c r="M902" s="243"/>
      <c r="N902" s="243"/>
      <c r="O902" s="243"/>
      <c r="P902" s="243"/>
      <c r="Q902" s="243"/>
      <c r="R902" s="247"/>
      <c r="T902" s="248"/>
      <c r="U902" s="243"/>
      <c r="V902" s="243"/>
      <c r="W902" s="243"/>
      <c r="X902" s="243"/>
      <c r="Y902" s="243"/>
      <c r="Z902" s="243"/>
      <c r="AA902" s="249"/>
      <c r="AT902" s="250" t="s">
        <v>164</v>
      </c>
      <c r="AU902" s="250" t="s">
        <v>107</v>
      </c>
      <c r="AV902" s="11" t="s">
        <v>39</v>
      </c>
      <c r="AW902" s="11" t="s">
        <v>38</v>
      </c>
      <c r="AX902" s="11" t="s">
        <v>81</v>
      </c>
      <c r="AY902" s="250" t="s">
        <v>156</v>
      </c>
    </row>
    <row r="903" s="10" customFormat="1" ht="16.5" customHeight="1">
      <c r="B903" s="232"/>
      <c r="C903" s="233"/>
      <c r="D903" s="233"/>
      <c r="E903" s="234" t="s">
        <v>22</v>
      </c>
      <c r="F903" s="252" t="s">
        <v>856</v>
      </c>
      <c r="G903" s="233"/>
      <c r="H903" s="233"/>
      <c r="I903" s="233"/>
      <c r="J903" s="233"/>
      <c r="K903" s="237">
        <v>4.7999999999999998</v>
      </c>
      <c r="L903" s="233"/>
      <c r="M903" s="233"/>
      <c r="N903" s="233"/>
      <c r="O903" s="233"/>
      <c r="P903" s="233"/>
      <c r="Q903" s="233"/>
      <c r="R903" s="238"/>
      <c r="T903" s="239"/>
      <c r="U903" s="233"/>
      <c r="V903" s="233"/>
      <c r="W903" s="233"/>
      <c r="X903" s="233"/>
      <c r="Y903" s="233"/>
      <c r="Z903" s="233"/>
      <c r="AA903" s="240"/>
      <c r="AT903" s="241" t="s">
        <v>164</v>
      </c>
      <c r="AU903" s="241" t="s">
        <v>107</v>
      </c>
      <c r="AV903" s="10" t="s">
        <v>107</v>
      </c>
      <c r="AW903" s="10" t="s">
        <v>38</v>
      </c>
      <c r="AX903" s="10" t="s">
        <v>81</v>
      </c>
      <c r="AY903" s="241" t="s">
        <v>156</v>
      </c>
    </row>
    <row r="904" s="11" customFormat="1" ht="16.5" customHeight="1">
      <c r="B904" s="242"/>
      <c r="C904" s="243"/>
      <c r="D904" s="243"/>
      <c r="E904" s="244" t="s">
        <v>22</v>
      </c>
      <c r="F904" s="251" t="s">
        <v>745</v>
      </c>
      <c r="G904" s="243"/>
      <c r="H904" s="243"/>
      <c r="I904" s="243"/>
      <c r="J904" s="243"/>
      <c r="K904" s="244" t="s">
        <v>22</v>
      </c>
      <c r="L904" s="243"/>
      <c r="M904" s="243"/>
      <c r="N904" s="243"/>
      <c r="O904" s="243"/>
      <c r="P904" s="243"/>
      <c r="Q904" s="243"/>
      <c r="R904" s="247"/>
      <c r="T904" s="248"/>
      <c r="U904" s="243"/>
      <c r="V904" s="243"/>
      <c r="W904" s="243"/>
      <c r="X904" s="243"/>
      <c r="Y904" s="243"/>
      <c r="Z904" s="243"/>
      <c r="AA904" s="249"/>
      <c r="AT904" s="250" t="s">
        <v>164</v>
      </c>
      <c r="AU904" s="250" t="s">
        <v>107</v>
      </c>
      <c r="AV904" s="11" t="s">
        <v>39</v>
      </c>
      <c r="AW904" s="11" t="s">
        <v>38</v>
      </c>
      <c r="AX904" s="11" t="s">
        <v>81</v>
      </c>
      <c r="AY904" s="250" t="s">
        <v>156</v>
      </c>
    </row>
    <row r="905" s="10" customFormat="1" ht="16.5" customHeight="1">
      <c r="B905" s="232"/>
      <c r="C905" s="233"/>
      <c r="D905" s="233"/>
      <c r="E905" s="234" t="s">
        <v>22</v>
      </c>
      <c r="F905" s="252" t="s">
        <v>857</v>
      </c>
      <c r="G905" s="233"/>
      <c r="H905" s="233"/>
      <c r="I905" s="233"/>
      <c r="J905" s="233"/>
      <c r="K905" s="237">
        <v>2.0800000000000001</v>
      </c>
      <c r="L905" s="233"/>
      <c r="M905" s="233"/>
      <c r="N905" s="233"/>
      <c r="O905" s="233"/>
      <c r="P905" s="233"/>
      <c r="Q905" s="233"/>
      <c r="R905" s="238"/>
      <c r="T905" s="239"/>
      <c r="U905" s="233"/>
      <c r="V905" s="233"/>
      <c r="W905" s="233"/>
      <c r="X905" s="233"/>
      <c r="Y905" s="233"/>
      <c r="Z905" s="233"/>
      <c r="AA905" s="240"/>
      <c r="AT905" s="241" t="s">
        <v>164</v>
      </c>
      <c r="AU905" s="241" t="s">
        <v>107</v>
      </c>
      <c r="AV905" s="10" t="s">
        <v>107</v>
      </c>
      <c r="AW905" s="10" t="s">
        <v>38</v>
      </c>
      <c r="AX905" s="10" t="s">
        <v>81</v>
      </c>
      <c r="AY905" s="241" t="s">
        <v>156</v>
      </c>
    </row>
    <row r="906" s="11" customFormat="1" ht="16.5" customHeight="1">
      <c r="B906" s="242"/>
      <c r="C906" s="243"/>
      <c r="D906" s="243"/>
      <c r="E906" s="244" t="s">
        <v>22</v>
      </c>
      <c r="F906" s="251" t="s">
        <v>858</v>
      </c>
      <c r="G906" s="243"/>
      <c r="H906" s="243"/>
      <c r="I906" s="243"/>
      <c r="J906" s="243"/>
      <c r="K906" s="244" t="s">
        <v>22</v>
      </c>
      <c r="L906" s="243"/>
      <c r="M906" s="243"/>
      <c r="N906" s="243"/>
      <c r="O906" s="243"/>
      <c r="P906" s="243"/>
      <c r="Q906" s="243"/>
      <c r="R906" s="247"/>
      <c r="T906" s="248"/>
      <c r="U906" s="243"/>
      <c r="V906" s="243"/>
      <c r="W906" s="243"/>
      <c r="X906" s="243"/>
      <c r="Y906" s="243"/>
      <c r="Z906" s="243"/>
      <c r="AA906" s="249"/>
      <c r="AT906" s="250" t="s">
        <v>164</v>
      </c>
      <c r="AU906" s="250" t="s">
        <v>107</v>
      </c>
      <c r="AV906" s="11" t="s">
        <v>39</v>
      </c>
      <c r="AW906" s="11" t="s">
        <v>38</v>
      </c>
      <c r="AX906" s="11" t="s">
        <v>81</v>
      </c>
      <c r="AY906" s="250" t="s">
        <v>156</v>
      </c>
    </row>
    <row r="907" s="10" customFormat="1" ht="16.5" customHeight="1">
      <c r="B907" s="232"/>
      <c r="C907" s="233"/>
      <c r="D907" s="233"/>
      <c r="E907" s="234" t="s">
        <v>22</v>
      </c>
      <c r="F907" s="252" t="s">
        <v>859</v>
      </c>
      <c r="G907" s="233"/>
      <c r="H907" s="233"/>
      <c r="I907" s="233"/>
      <c r="J907" s="233"/>
      <c r="K907" s="237">
        <v>4.9400000000000004</v>
      </c>
      <c r="L907" s="233"/>
      <c r="M907" s="233"/>
      <c r="N907" s="233"/>
      <c r="O907" s="233"/>
      <c r="P907" s="233"/>
      <c r="Q907" s="233"/>
      <c r="R907" s="238"/>
      <c r="T907" s="239"/>
      <c r="U907" s="233"/>
      <c r="V907" s="233"/>
      <c r="W907" s="233"/>
      <c r="X907" s="233"/>
      <c r="Y907" s="233"/>
      <c r="Z907" s="233"/>
      <c r="AA907" s="240"/>
      <c r="AT907" s="241" t="s">
        <v>164</v>
      </c>
      <c r="AU907" s="241" t="s">
        <v>107</v>
      </c>
      <c r="AV907" s="10" t="s">
        <v>107</v>
      </c>
      <c r="AW907" s="10" t="s">
        <v>38</v>
      </c>
      <c r="AX907" s="10" t="s">
        <v>81</v>
      </c>
      <c r="AY907" s="241" t="s">
        <v>156</v>
      </c>
    </row>
    <row r="908" s="11" customFormat="1" ht="16.5" customHeight="1">
      <c r="B908" s="242"/>
      <c r="C908" s="243"/>
      <c r="D908" s="243"/>
      <c r="E908" s="244" t="s">
        <v>22</v>
      </c>
      <c r="F908" s="251" t="s">
        <v>860</v>
      </c>
      <c r="G908" s="243"/>
      <c r="H908" s="243"/>
      <c r="I908" s="243"/>
      <c r="J908" s="243"/>
      <c r="K908" s="244" t="s">
        <v>22</v>
      </c>
      <c r="L908" s="243"/>
      <c r="M908" s="243"/>
      <c r="N908" s="243"/>
      <c r="O908" s="243"/>
      <c r="P908" s="243"/>
      <c r="Q908" s="243"/>
      <c r="R908" s="247"/>
      <c r="T908" s="248"/>
      <c r="U908" s="243"/>
      <c r="V908" s="243"/>
      <c r="W908" s="243"/>
      <c r="X908" s="243"/>
      <c r="Y908" s="243"/>
      <c r="Z908" s="243"/>
      <c r="AA908" s="249"/>
      <c r="AT908" s="250" t="s">
        <v>164</v>
      </c>
      <c r="AU908" s="250" t="s">
        <v>107</v>
      </c>
      <c r="AV908" s="11" t="s">
        <v>39</v>
      </c>
      <c r="AW908" s="11" t="s">
        <v>38</v>
      </c>
      <c r="AX908" s="11" t="s">
        <v>81</v>
      </c>
      <c r="AY908" s="250" t="s">
        <v>156</v>
      </c>
    </row>
    <row r="909" s="10" customFormat="1" ht="16.5" customHeight="1">
      <c r="B909" s="232"/>
      <c r="C909" s="233"/>
      <c r="D909" s="233"/>
      <c r="E909" s="234" t="s">
        <v>22</v>
      </c>
      <c r="F909" s="252" t="s">
        <v>861</v>
      </c>
      <c r="G909" s="233"/>
      <c r="H909" s="233"/>
      <c r="I909" s="233"/>
      <c r="J909" s="233"/>
      <c r="K909" s="237">
        <v>1.6799999999999999</v>
      </c>
      <c r="L909" s="233"/>
      <c r="M909" s="233"/>
      <c r="N909" s="233"/>
      <c r="O909" s="233"/>
      <c r="P909" s="233"/>
      <c r="Q909" s="233"/>
      <c r="R909" s="238"/>
      <c r="T909" s="239"/>
      <c r="U909" s="233"/>
      <c r="V909" s="233"/>
      <c r="W909" s="233"/>
      <c r="X909" s="233"/>
      <c r="Y909" s="233"/>
      <c r="Z909" s="233"/>
      <c r="AA909" s="240"/>
      <c r="AT909" s="241" t="s">
        <v>164</v>
      </c>
      <c r="AU909" s="241" t="s">
        <v>107</v>
      </c>
      <c r="AV909" s="10" t="s">
        <v>107</v>
      </c>
      <c r="AW909" s="10" t="s">
        <v>38</v>
      </c>
      <c r="AX909" s="10" t="s">
        <v>81</v>
      </c>
      <c r="AY909" s="241" t="s">
        <v>156</v>
      </c>
    </row>
    <row r="910" s="11" customFormat="1" ht="16.5" customHeight="1">
      <c r="B910" s="242"/>
      <c r="C910" s="243"/>
      <c r="D910" s="243"/>
      <c r="E910" s="244" t="s">
        <v>22</v>
      </c>
      <c r="F910" s="251" t="s">
        <v>746</v>
      </c>
      <c r="G910" s="243"/>
      <c r="H910" s="243"/>
      <c r="I910" s="243"/>
      <c r="J910" s="243"/>
      <c r="K910" s="244" t="s">
        <v>22</v>
      </c>
      <c r="L910" s="243"/>
      <c r="M910" s="243"/>
      <c r="N910" s="243"/>
      <c r="O910" s="243"/>
      <c r="P910" s="243"/>
      <c r="Q910" s="243"/>
      <c r="R910" s="247"/>
      <c r="T910" s="248"/>
      <c r="U910" s="243"/>
      <c r="V910" s="243"/>
      <c r="W910" s="243"/>
      <c r="X910" s="243"/>
      <c r="Y910" s="243"/>
      <c r="Z910" s="243"/>
      <c r="AA910" s="249"/>
      <c r="AT910" s="250" t="s">
        <v>164</v>
      </c>
      <c r="AU910" s="250" t="s">
        <v>107</v>
      </c>
      <c r="AV910" s="11" t="s">
        <v>39</v>
      </c>
      <c r="AW910" s="11" t="s">
        <v>38</v>
      </c>
      <c r="AX910" s="11" t="s">
        <v>81</v>
      </c>
      <c r="AY910" s="250" t="s">
        <v>156</v>
      </c>
    </row>
    <row r="911" s="10" customFormat="1" ht="16.5" customHeight="1">
      <c r="B911" s="232"/>
      <c r="C911" s="233"/>
      <c r="D911" s="233"/>
      <c r="E911" s="234" t="s">
        <v>22</v>
      </c>
      <c r="F911" s="252" t="s">
        <v>862</v>
      </c>
      <c r="G911" s="233"/>
      <c r="H911" s="233"/>
      <c r="I911" s="233"/>
      <c r="J911" s="233"/>
      <c r="K911" s="237">
        <v>2.04</v>
      </c>
      <c r="L911" s="233"/>
      <c r="M911" s="233"/>
      <c r="N911" s="233"/>
      <c r="O911" s="233"/>
      <c r="P911" s="233"/>
      <c r="Q911" s="233"/>
      <c r="R911" s="238"/>
      <c r="T911" s="239"/>
      <c r="U911" s="233"/>
      <c r="V911" s="233"/>
      <c r="W911" s="233"/>
      <c r="X911" s="233"/>
      <c r="Y911" s="233"/>
      <c r="Z911" s="233"/>
      <c r="AA911" s="240"/>
      <c r="AT911" s="241" t="s">
        <v>164</v>
      </c>
      <c r="AU911" s="241" t="s">
        <v>107</v>
      </c>
      <c r="AV911" s="10" t="s">
        <v>107</v>
      </c>
      <c r="AW911" s="10" t="s">
        <v>38</v>
      </c>
      <c r="AX911" s="10" t="s">
        <v>81</v>
      </c>
      <c r="AY911" s="241" t="s">
        <v>156</v>
      </c>
    </row>
    <row r="912" s="12" customFormat="1" ht="16.5" customHeight="1">
      <c r="B912" s="253"/>
      <c r="C912" s="254"/>
      <c r="D912" s="254"/>
      <c r="E912" s="255" t="s">
        <v>22</v>
      </c>
      <c r="F912" s="256" t="s">
        <v>176</v>
      </c>
      <c r="G912" s="254"/>
      <c r="H912" s="254"/>
      <c r="I912" s="254"/>
      <c r="J912" s="254"/>
      <c r="K912" s="257">
        <v>459.00999999999999</v>
      </c>
      <c r="L912" s="254"/>
      <c r="M912" s="254"/>
      <c r="N912" s="254"/>
      <c r="O912" s="254"/>
      <c r="P912" s="254"/>
      <c r="Q912" s="254"/>
      <c r="R912" s="258"/>
      <c r="T912" s="259"/>
      <c r="U912" s="254"/>
      <c r="V912" s="254"/>
      <c r="W912" s="254"/>
      <c r="X912" s="254"/>
      <c r="Y912" s="254"/>
      <c r="Z912" s="254"/>
      <c r="AA912" s="260"/>
      <c r="AT912" s="261" t="s">
        <v>164</v>
      </c>
      <c r="AU912" s="261" t="s">
        <v>107</v>
      </c>
      <c r="AV912" s="12" t="s">
        <v>161</v>
      </c>
      <c r="AW912" s="12" t="s">
        <v>38</v>
      </c>
      <c r="AX912" s="12" t="s">
        <v>39</v>
      </c>
      <c r="AY912" s="261" t="s">
        <v>156</v>
      </c>
    </row>
    <row r="913" s="1" customFormat="1" ht="25.5" customHeight="1">
      <c r="B913" s="48"/>
      <c r="C913" s="221" t="s">
        <v>863</v>
      </c>
      <c r="D913" s="221" t="s">
        <v>157</v>
      </c>
      <c r="E913" s="222" t="s">
        <v>864</v>
      </c>
      <c r="F913" s="223" t="s">
        <v>865</v>
      </c>
      <c r="G913" s="223"/>
      <c r="H913" s="223"/>
      <c r="I913" s="223"/>
      <c r="J913" s="224" t="s">
        <v>439</v>
      </c>
      <c r="K913" s="225">
        <v>1</v>
      </c>
      <c r="L913" s="226">
        <v>0</v>
      </c>
      <c r="M913" s="227"/>
      <c r="N913" s="228">
        <f>ROUND(L913*K913,1)</f>
        <v>0</v>
      </c>
      <c r="O913" s="228"/>
      <c r="P913" s="228"/>
      <c r="Q913" s="228"/>
      <c r="R913" s="50"/>
      <c r="T913" s="229" t="s">
        <v>22</v>
      </c>
      <c r="U913" s="58" t="s">
        <v>46</v>
      </c>
      <c r="V913" s="49"/>
      <c r="W913" s="230">
        <f>V913*K913</f>
        <v>0</v>
      </c>
      <c r="X913" s="230">
        <v>0.00092000000000000003</v>
      </c>
      <c r="Y913" s="230">
        <f>X913*K913</f>
        <v>0.00092000000000000003</v>
      </c>
      <c r="Z913" s="230">
        <v>0</v>
      </c>
      <c r="AA913" s="231">
        <f>Z913*K913</f>
        <v>0</v>
      </c>
      <c r="AR913" s="24" t="s">
        <v>337</v>
      </c>
      <c r="AT913" s="24" t="s">
        <v>157</v>
      </c>
      <c r="AU913" s="24" t="s">
        <v>107</v>
      </c>
      <c r="AY913" s="24" t="s">
        <v>156</v>
      </c>
      <c r="BE913" s="144">
        <f>IF(U913="základní",N913,0)</f>
        <v>0</v>
      </c>
      <c r="BF913" s="144">
        <f>IF(U913="snížená",N913,0)</f>
        <v>0</v>
      </c>
      <c r="BG913" s="144">
        <f>IF(U913="zákl. přenesená",N913,0)</f>
        <v>0</v>
      </c>
      <c r="BH913" s="144">
        <f>IF(U913="sníž. přenesená",N913,0)</f>
        <v>0</v>
      </c>
      <c r="BI913" s="144">
        <f>IF(U913="nulová",N913,0)</f>
        <v>0</v>
      </c>
      <c r="BJ913" s="24" t="s">
        <v>39</v>
      </c>
      <c r="BK913" s="144">
        <f>ROUND(L913*K913,1)</f>
        <v>0</v>
      </c>
      <c r="BL913" s="24" t="s">
        <v>337</v>
      </c>
      <c r="BM913" s="24" t="s">
        <v>866</v>
      </c>
    </row>
    <row r="914" s="11" customFormat="1" ht="16.5" customHeight="1">
      <c r="B914" s="242"/>
      <c r="C914" s="243"/>
      <c r="D914" s="243"/>
      <c r="E914" s="244" t="s">
        <v>22</v>
      </c>
      <c r="F914" s="245" t="s">
        <v>858</v>
      </c>
      <c r="G914" s="246"/>
      <c r="H914" s="246"/>
      <c r="I914" s="246"/>
      <c r="J914" s="243"/>
      <c r="K914" s="244" t="s">
        <v>22</v>
      </c>
      <c r="L914" s="243"/>
      <c r="M914" s="243"/>
      <c r="N914" s="243"/>
      <c r="O914" s="243"/>
      <c r="P914" s="243"/>
      <c r="Q914" s="243"/>
      <c r="R914" s="247"/>
      <c r="T914" s="248"/>
      <c r="U914" s="243"/>
      <c r="V914" s="243"/>
      <c r="W914" s="243"/>
      <c r="X914" s="243"/>
      <c r="Y914" s="243"/>
      <c r="Z914" s="243"/>
      <c r="AA914" s="249"/>
      <c r="AT914" s="250" t="s">
        <v>164</v>
      </c>
      <c r="AU914" s="250" t="s">
        <v>107</v>
      </c>
      <c r="AV914" s="11" t="s">
        <v>39</v>
      </c>
      <c r="AW914" s="11" t="s">
        <v>38</v>
      </c>
      <c r="AX914" s="11" t="s">
        <v>81</v>
      </c>
      <c r="AY914" s="250" t="s">
        <v>156</v>
      </c>
    </row>
    <row r="915" s="10" customFormat="1" ht="16.5" customHeight="1">
      <c r="B915" s="232"/>
      <c r="C915" s="233"/>
      <c r="D915" s="233"/>
      <c r="E915" s="234" t="s">
        <v>22</v>
      </c>
      <c r="F915" s="252" t="s">
        <v>39</v>
      </c>
      <c r="G915" s="233"/>
      <c r="H915" s="233"/>
      <c r="I915" s="233"/>
      <c r="J915" s="233"/>
      <c r="K915" s="237">
        <v>1</v>
      </c>
      <c r="L915" s="233"/>
      <c r="M915" s="233"/>
      <c r="N915" s="233"/>
      <c r="O915" s="233"/>
      <c r="P915" s="233"/>
      <c r="Q915" s="233"/>
      <c r="R915" s="238"/>
      <c r="T915" s="239"/>
      <c r="U915" s="233"/>
      <c r="V915" s="233"/>
      <c r="W915" s="233"/>
      <c r="X915" s="233"/>
      <c r="Y915" s="233"/>
      <c r="Z915" s="233"/>
      <c r="AA915" s="240"/>
      <c r="AT915" s="241" t="s">
        <v>164</v>
      </c>
      <c r="AU915" s="241" t="s">
        <v>107</v>
      </c>
      <c r="AV915" s="10" t="s">
        <v>107</v>
      </c>
      <c r="AW915" s="10" t="s">
        <v>38</v>
      </c>
      <c r="AX915" s="10" t="s">
        <v>39</v>
      </c>
      <c r="AY915" s="241" t="s">
        <v>156</v>
      </c>
    </row>
    <row r="916" s="1" customFormat="1" ht="16.5" customHeight="1">
      <c r="B916" s="48"/>
      <c r="C916" s="262" t="s">
        <v>867</v>
      </c>
      <c r="D916" s="262" t="s">
        <v>178</v>
      </c>
      <c r="E916" s="263" t="s">
        <v>868</v>
      </c>
      <c r="F916" s="264" t="s">
        <v>869</v>
      </c>
      <c r="G916" s="264"/>
      <c r="H916" s="264"/>
      <c r="I916" s="264"/>
      <c r="J916" s="265" t="s">
        <v>439</v>
      </c>
      <c r="K916" s="266">
        <v>1</v>
      </c>
      <c r="L916" s="267">
        <v>0</v>
      </c>
      <c r="M916" s="268"/>
      <c r="N916" s="269">
        <f>ROUND(L916*K916,1)</f>
        <v>0</v>
      </c>
      <c r="O916" s="228"/>
      <c r="P916" s="228"/>
      <c r="Q916" s="228"/>
      <c r="R916" s="50"/>
      <c r="T916" s="229" t="s">
        <v>22</v>
      </c>
      <c r="U916" s="58" t="s">
        <v>46</v>
      </c>
      <c r="V916" s="49"/>
      <c r="W916" s="230">
        <f>V916*K916</f>
        <v>0</v>
      </c>
      <c r="X916" s="230">
        <v>0.019</v>
      </c>
      <c r="Y916" s="230">
        <f>X916*K916</f>
        <v>0.019</v>
      </c>
      <c r="Z916" s="230">
        <v>0</v>
      </c>
      <c r="AA916" s="231">
        <f>Z916*K916</f>
        <v>0</v>
      </c>
      <c r="AR916" s="24" t="s">
        <v>420</v>
      </c>
      <c r="AT916" s="24" t="s">
        <v>178</v>
      </c>
      <c r="AU916" s="24" t="s">
        <v>107</v>
      </c>
      <c r="AY916" s="24" t="s">
        <v>156</v>
      </c>
      <c r="BE916" s="144">
        <f>IF(U916="základní",N916,0)</f>
        <v>0</v>
      </c>
      <c r="BF916" s="144">
        <f>IF(U916="snížená",N916,0)</f>
        <v>0</v>
      </c>
      <c r="BG916" s="144">
        <f>IF(U916="zákl. přenesená",N916,0)</f>
        <v>0</v>
      </c>
      <c r="BH916" s="144">
        <f>IF(U916="sníž. přenesená",N916,0)</f>
        <v>0</v>
      </c>
      <c r="BI916" s="144">
        <f>IF(U916="nulová",N916,0)</f>
        <v>0</v>
      </c>
      <c r="BJ916" s="24" t="s">
        <v>39</v>
      </c>
      <c r="BK916" s="144">
        <f>ROUND(L916*K916,1)</f>
        <v>0</v>
      </c>
      <c r="BL916" s="24" t="s">
        <v>337</v>
      </c>
      <c r="BM916" s="24" t="s">
        <v>870</v>
      </c>
    </row>
    <row r="917" s="1" customFormat="1" ht="25.5" customHeight="1">
      <c r="B917" s="48"/>
      <c r="C917" s="221" t="s">
        <v>871</v>
      </c>
      <c r="D917" s="221" t="s">
        <v>157</v>
      </c>
      <c r="E917" s="222" t="s">
        <v>872</v>
      </c>
      <c r="F917" s="223" t="s">
        <v>873</v>
      </c>
      <c r="G917" s="223"/>
      <c r="H917" s="223"/>
      <c r="I917" s="223"/>
      <c r="J917" s="224" t="s">
        <v>439</v>
      </c>
      <c r="K917" s="225">
        <v>1</v>
      </c>
      <c r="L917" s="226">
        <v>0</v>
      </c>
      <c r="M917" s="227"/>
      <c r="N917" s="228">
        <f>ROUND(L917*K917,1)</f>
        <v>0</v>
      </c>
      <c r="O917" s="228"/>
      <c r="P917" s="228"/>
      <c r="Q917" s="228"/>
      <c r="R917" s="50"/>
      <c r="T917" s="229" t="s">
        <v>22</v>
      </c>
      <c r="U917" s="58" t="s">
        <v>46</v>
      </c>
      <c r="V917" s="49"/>
      <c r="W917" s="230">
        <f>V917*K917</f>
        <v>0</v>
      </c>
      <c r="X917" s="230">
        <v>0.00088000000000000003</v>
      </c>
      <c r="Y917" s="230">
        <f>X917*K917</f>
        <v>0.00088000000000000003</v>
      </c>
      <c r="Z917" s="230">
        <v>0</v>
      </c>
      <c r="AA917" s="231">
        <f>Z917*K917</f>
        <v>0</v>
      </c>
      <c r="AR917" s="24" t="s">
        <v>337</v>
      </c>
      <c r="AT917" s="24" t="s">
        <v>157</v>
      </c>
      <c r="AU917" s="24" t="s">
        <v>107</v>
      </c>
      <c r="AY917" s="24" t="s">
        <v>156</v>
      </c>
      <c r="BE917" s="144">
        <f>IF(U917="základní",N917,0)</f>
        <v>0</v>
      </c>
      <c r="BF917" s="144">
        <f>IF(U917="snížená",N917,0)</f>
        <v>0</v>
      </c>
      <c r="BG917" s="144">
        <f>IF(U917="zákl. přenesená",N917,0)</f>
        <v>0</v>
      </c>
      <c r="BH917" s="144">
        <f>IF(U917="sníž. přenesená",N917,0)</f>
        <v>0</v>
      </c>
      <c r="BI917" s="144">
        <f>IF(U917="nulová",N917,0)</f>
        <v>0</v>
      </c>
      <c r="BJ917" s="24" t="s">
        <v>39</v>
      </c>
      <c r="BK917" s="144">
        <f>ROUND(L917*K917,1)</f>
        <v>0</v>
      </c>
      <c r="BL917" s="24" t="s">
        <v>337</v>
      </c>
      <c r="BM917" s="24" t="s">
        <v>874</v>
      </c>
    </row>
    <row r="918" s="11" customFormat="1" ht="16.5" customHeight="1">
      <c r="B918" s="242"/>
      <c r="C918" s="243"/>
      <c r="D918" s="243"/>
      <c r="E918" s="244" t="s">
        <v>22</v>
      </c>
      <c r="F918" s="245" t="s">
        <v>714</v>
      </c>
      <c r="G918" s="246"/>
      <c r="H918" s="246"/>
      <c r="I918" s="246"/>
      <c r="J918" s="243"/>
      <c r="K918" s="244" t="s">
        <v>22</v>
      </c>
      <c r="L918" s="243"/>
      <c r="M918" s="243"/>
      <c r="N918" s="243"/>
      <c r="O918" s="243"/>
      <c r="P918" s="243"/>
      <c r="Q918" s="243"/>
      <c r="R918" s="247"/>
      <c r="T918" s="248"/>
      <c r="U918" s="243"/>
      <c r="V918" s="243"/>
      <c r="W918" s="243"/>
      <c r="X918" s="243"/>
      <c r="Y918" s="243"/>
      <c r="Z918" s="243"/>
      <c r="AA918" s="249"/>
      <c r="AT918" s="250" t="s">
        <v>164</v>
      </c>
      <c r="AU918" s="250" t="s">
        <v>107</v>
      </c>
      <c r="AV918" s="11" t="s">
        <v>39</v>
      </c>
      <c r="AW918" s="11" t="s">
        <v>38</v>
      </c>
      <c r="AX918" s="11" t="s">
        <v>81</v>
      </c>
      <c r="AY918" s="250" t="s">
        <v>156</v>
      </c>
    </row>
    <row r="919" s="10" customFormat="1" ht="16.5" customHeight="1">
      <c r="B919" s="232"/>
      <c r="C919" s="233"/>
      <c r="D919" s="233"/>
      <c r="E919" s="234" t="s">
        <v>22</v>
      </c>
      <c r="F919" s="252" t="s">
        <v>39</v>
      </c>
      <c r="G919" s="233"/>
      <c r="H919" s="233"/>
      <c r="I919" s="233"/>
      <c r="J919" s="233"/>
      <c r="K919" s="237">
        <v>1</v>
      </c>
      <c r="L919" s="233"/>
      <c r="M919" s="233"/>
      <c r="N919" s="233"/>
      <c r="O919" s="233"/>
      <c r="P919" s="233"/>
      <c r="Q919" s="233"/>
      <c r="R919" s="238"/>
      <c r="T919" s="239"/>
      <c r="U919" s="233"/>
      <c r="V919" s="233"/>
      <c r="W919" s="233"/>
      <c r="X919" s="233"/>
      <c r="Y919" s="233"/>
      <c r="Z919" s="233"/>
      <c r="AA919" s="240"/>
      <c r="AT919" s="241" t="s">
        <v>164</v>
      </c>
      <c r="AU919" s="241" t="s">
        <v>107</v>
      </c>
      <c r="AV919" s="10" t="s">
        <v>107</v>
      </c>
      <c r="AW919" s="10" t="s">
        <v>38</v>
      </c>
      <c r="AX919" s="10" t="s">
        <v>39</v>
      </c>
      <c r="AY919" s="241" t="s">
        <v>156</v>
      </c>
    </row>
    <row r="920" s="1" customFormat="1" ht="25.5" customHeight="1">
      <c r="B920" s="48"/>
      <c r="C920" s="262" t="s">
        <v>875</v>
      </c>
      <c r="D920" s="262" t="s">
        <v>178</v>
      </c>
      <c r="E920" s="263" t="s">
        <v>876</v>
      </c>
      <c r="F920" s="264" t="s">
        <v>877</v>
      </c>
      <c r="G920" s="264"/>
      <c r="H920" s="264"/>
      <c r="I920" s="264"/>
      <c r="J920" s="265" t="s">
        <v>439</v>
      </c>
      <c r="K920" s="266">
        <v>1</v>
      </c>
      <c r="L920" s="267">
        <v>0</v>
      </c>
      <c r="M920" s="268"/>
      <c r="N920" s="269">
        <f>ROUND(L920*K920,1)</f>
        <v>0</v>
      </c>
      <c r="O920" s="228"/>
      <c r="P920" s="228"/>
      <c r="Q920" s="228"/>
      <c r="R920" s="50"/>
      <c r="T920" s="229" t="s">
        <v>22</v>
      </c>
      <c r="U920" s="58" t="s">
        <v>46</v>
      </c>
      <c r="V920" s="49"/>
      <c r="W920" s="230">
        <f>V920*K920</f>
        <v>0</v>
      </c>
      <c r="X920" s="230">
        <v>0.019</v>
      </c>
      <c r="Y920" s="230">
        <f>X920*K920</f>
        <v>0.019</v>
      </c>
      <c r="Z920" s="230">
        <v>0</v>
      </c>
      <c r="AA920" s="231">
        <f>Z920*K920</f>
        <v>0</v>
      </c>
      <c r="AR920" s="24" t="s">
        <v>420</v>
      </c>
      <c r="AT920" s="24" t="s">
        <v>178</v>
      </c>
      <c r="AU920" s="24" t="s">
        <v>107</v>
      </c>
      <c r="AY920" s="24" t="s">
        <v>156</v>
      </c>
      <c r="BE920" s="144">
        <f>IF(U920="základní",N920,0)</f>
        <v>0</v>
      </c>
      <c r="BF920" s="144">
        <f>IF(U920="snížená",N920,0)</f>
        <v>0</v>
      </c>
      <c r="BG920" s="144">
        <f>IF(U920="zákl. přenesená",N920,0)</f>
        <v>0</v>
      </c>
      <c r="BH920" s="144">
        <f>IF(U920="sníž. přenesená",N920,0)</f>
        <v>0</v>
      </c>
      <c r="BI920" s="144">
        <f>IF(U920="nulová",N920,0)</f>
        <v>0</v>
      </c>
      <c r="BJ920" s="24" t="s">
        <v>39</v>
      </c>
      <c r="BK920" s="144">
        <f>ROUND(L920*K920,1)</f>
        <v>0</v>
      </c>
      <c r="BL920" s="24" t="s">
        <v>337</v>
      </c>
      <c r="BM920" s="24" t="s">
        <v>878</v>
      </c>
    </row>
    <row r="921" s="1" customFormat="1" ht="38.25" customHeight="1">
      <c r="B921" s="48"/>
      <c r="C921" s="221" t="s">
        <v>879</v>
      </c>
      <c r="D921" s="221" t="s">
        <v>157</v>
      </c>
      <c r="E921" s="222" t="s">
        <v>880</v>
      </c>
      <c r="F921" s="223" t="s">
        <v>881</v>
      </c>
      <c r="G921" s="223"/>
      <c r="H921" s="223"/>
      <c r="I921" s="223"/>
      <c r="J921" s="224" t="s">
        <v>439</v>
      </c>
      <c r="K921" s="225">
        <v>19</v>
      </c>
      <c r="L921" s="226">
        <v>0</v>
      </c>
      <c r="M921" s="227"/>
      <c r="N921" s="228">
        <f>ROUND(L921*K921,1)</f>
        <v>0</v>
      </c>
      <c r="O921" s="228"/>
      <c r="P921" s="228"/>
      <c r="Q921" s="228"/>
      <c r="R921" s="50"/>
      <c r="T921" s="229" t="s">
        <v>22</v>
      </c>
      <c r="U921" s="58" t="s">
        <v>46</v>
      </c>
      <c r="V921" s="49"/>
      <c r="W921" s="230">
        <f>V921*K921</f>
        <v>0</v>
      </c>
      <c r="X921" s="230">
        <v>0</v>
      </c>
      <c r="Y921" s="230">
        <f>X921*K921</f>
        <v>0</v>
      </c>
      <c r="Z921" s="230">
        <v>0</v>
      </c>
      <c r="AA921" s="231">
        <f>Z921*K921</f>
        <v>0</v>
      </c>
      <c r="AR921" s="24" t="s">
        <v>337</v>
      </c>
      <c r="AT921" s="24" t="s">
        <v>157</v>
      </c>
      <c r="AU921" s="24" t="s">
        <v>107</v>
      </c>
      <c r="AY921" s="24" t="s">
        <v>156</v>
      </c>
      <c r="BE921" s="144">
        <f>IF(U921="základní",N921,0)</f>
        <v>0</v>
      </c>
      <c r="BF921" s="144">
        <f>IF(U921="snížená",N921,0)</f>
        <v>0</v>
      </c>
      <c r="BG921" s="144">
        <f>IF(U921="zákl. přenesená",N921,0)</f>
        <v>0</v>
      </c>
      <c r="BH921" s="144">
        <f>IF(U921="sníž. přenesená",N921,0)</f>
        <v>0</v>
      </c>
      <c r="BI921" s="144">
        <f>IF(U921="nulová",N921,0)</f>
        <v>0</v>
      </c>
      <c r="BJ921" s="24" t="s">
        <v>39</v>
      </c>
      <c r="BK921" s="144">
        <f>ROUND(L921*K921,1)</f>
        <v>0</v>
      </c>
      <c r="BL921" s="24" t="s">
        <v>337</v>
      </c>
      <c r="BM921" s="24" t="s">
        <v>882</v>
      </c>
    </row>
    <row r="922" s="11" customFormat="1" ht="16.5" customHeight="1">
      <c r="B922" s="242"/>
      <c r="C922" s="243"/>
      <c r="D922" s="243"/>
      <c r="E922" s="244" t="s">
        <v>22</v>
      </c>
      <c r="F922" s="245" t="s">
        <v>733</v>
      </c>
      <c r="G922" s="246"/>
      <c r="H922" s="246"/>
      <c r="I922" s="246"/>
      <c r="J922" s="243"/>
      <c r="K922" s="244" t="s">
        <v>22</v>
      </c>
      <c r="L922" s="243"/>
      <c r="M922" s="243"/>
      <c r="N922" s="243"/>
      <c r="O922" s="243"/>
      <c r="P922" s="243"/>
      <c r="Q922" s="243"/>
      <c r="R922" s="247"/>
      <c r="T922" s="248"/>
      <c r="U922" s="243"/>
      <c r="V922" s="243"/>
      <c r="W922" s="243"/>
      <c r="X922" s="243"/>
      <c r="Y922" s="243"/>
      <c r="Z922" s="243"/>
      <c r="AA922" s="249"/>
      <c r="AT922" s="250" t="s">
        <v>164</v>
      </c>
      <c r="AU922" s="250" t="s">
        <v>107</v>
      </c>
      <c r="AV922" s="11" t="s">
        <v>39</v>
      </c>
      <c r="AW922" s="11" t="s">
        <v>38</v>
      </c>
      <c r="AX922" s="11" t="s">
        <v>81</v>
      </c>
      <c r="AY922" s="250" t="s">
        <v>156</v>
      </c>
    </row>
    <row r="923" s="10" customFormat="1" ht="16.5" customHeight="1">
      <c r="B923" s="232"/>
      <c r="C923" s="233"/>
      <c r="D923" s="233"/>
      <c r="E923" s="234" t="s">
        <v>22</v>
      </c>
      <c r="F923" s="252" t="s">
        <v>39</v>
      </c>
      <c r="G923" s="233"/>
      <c r="H923" s="233"/>
      <c r="I923" s="233"/>
      <c r="J923" s="233"/>
      <c r="K923" s="237">
        <v>1</v>
      </c>
      <c r="L923" s="233"/>
      <c r="M923" s="233"/>
      <c r="N923" s="233"/>
      <c r="O923" s="233"/>
      <c r="P923" s="233"/>
      <c r="Q923" s="233"/>
      <c r="R923" s="238"/>
      <c r="T923" s="239"/>
      <c r="U923" s="233"/>
      <c r="V923" s="233"/>
      <c r="W923" s="233"/>
      <c r="X923" s="233"/>
      <c r="Y923" s="233"/>
      <c r="Z923" s="233"/>
      <c r="AA923" s="240"/>
      <c r="AT923" s="241" t="s">
        <v>164</v>
      </c>
      <c r="AU923" s="241" t="s">
        <v>107</v>
      </c>
      <c r="AV923" s="10" t="s">
        <v>107</v>
      </c>
      <c r="AW923" s="10" t="s">
        <v>38</v>
      </c>
      <c r="AX923" s="10" t="s">
        <v>81</v>
      </c>
      <c r="AY923" s="241" t="s">
        <v>156</v>
      </c>
    </row>
    <row r="924" s="11" customFormat="1" ht="16.5" customHeight="1">
      <c r="B924" s="242"/>
      <c r="C924" s="243"/>
      <c r="D924" s="243"/>
      <c r="E924" s="244" t="s">
        <v>22</v>
      </c>
      <c r="F924" s="251" t="s">
        <v>734</v>
      </c>
      <c r="G924" s="243"/>
      <c r="H924" s="243"/>
      <c r="I924" s="243"/>
      <c r="J924" s="243"/>
      <c r="K924" s="244" t="s">
        <v>22</v>
      </c>
      <c r="L924" s="243"/>
      <c r="M924" s="243"/>
      <c r="N924" s="243"/>
      <c r="O924" s="243"/>
      <c r="P924" s="243"/>
      <c r="Q924" s="243"/>
      <c r="R924" s="247"/>
      <c r="T924" s="248"/>
      <c r="U924" s="243"/>
      <c r="V924" s="243"/>
      <c r="W924" s="243"/>
      <c r="X924" s="243"/>
      <c r="Y924" s="243"/>
      <c r="Z924" s="243"/>
      <c r="AA924" s="249"/>
      <c r="AT924" s="250" t="s">
        <v>164</v>
      </c>
      <c r="AU924" s="250" t="s">
        <v>107</v>
      </c>
      <c r="AV924" s="11" t="s">
        <v>39</v>
      </c>
      <c r="AW924" s="11" t="s">
        <v>38</v>
      </c>
      <c r="AX924" s="11" t="s">
        <v>81</v>
      </c>
      <c r="AY924" s="250" t="s">
        <v>156</v>
      </c>
    </row>
    <row r="925" s="10" customFormat="1" ht="16.5" customHeight="1">
      <c r="B925" s="232"/>
      <c r="C925" s="233"/>
      <c r="D925" s="233"/>
      <c r="E925" s="234" t="s">
        <v>22</v>
      </c>
      <c r="F925" s="252" t="s">
        <v>39</v>
      </c>
      <c r="G925" s="233"/>
      <c r="H925" s="233"/>
      <c r="I925" s="233"/>
      <c r="J925" s="233"/>
      <c r="K925" s="237">
        <v>1</v>
      </c>
      <c r="L925" s="233"/>
      <c r="M925" s="233"/>
      <c r="N925" s="233"/>
      <c r="O925" s="233"/>
      <c r="P925" s="233"/>
      <c r="Q925" s="233"/>
      <c r="R925" s="238"/>
      <c r="T925" s="239"/>
      <c r="U925" s="233"/>
      <c r="V925" s="233"/>
      <c r="W925" s="233"/>
      <c r="X925" s="233"/>
      <c r="Y925" s="233"/>
      <c r="Z925" s="233"/>
      <c r="AA925" s="240"/>
      <c r="AT925" s="241" t="s">
        <v>164</v>
      </c>
      <c r="AU925" s="241" t="s">
        <v>107</v>
      </c>
      <c r="AV925" s="10" t="s">
        <v>107</v>
      </c>
      <c r="AW925" s="10" t="s">
        <v>38</v>
      </c>
      <c r="AX925" s="10" t="s">
        <v>81</v>
      </c>
      <c r="AY925" s="241" t="s">
        <v>156</v>
      </c>
    </row>
    <row r="926" s="11" customFormat="1" ht="16.5" customHeight="1">
      <c r="B926" s="242"/>
      <c r="C926" s="243"/>
      <c r="D926" s="243"/>
      <c r="E926" s="244" t="s">
        <v>22</v>
      </c>
      <c r="F926" s="251" t="s">
        <v>735</v>
      </c>
      <c r="G926" s="243"/>
      <c r="H926" s="243"/>
      <c r="I926" s="243"/>
      <c r="J926" s="243"/>
      <c r="K926" s="244" t="s">
        <v>22</v>
      </c>
      <c r="L926" s="243"/>
      <c r="M926" s="243"/>
      <c r="N926" s="243"/>
      <c r="O926" s="243"/>
      <c r="P926" s="243"/>
      <c r="Q926" s="243"/>
      <c r="R926" s="247"/>
      <c r="T926" s="248"/>
      <c r="U926" s="243"/>
      <c r="V926" s="243"/>
      <c r="W926" s="243"/>
      <c r="X926" s="243"/>
      <c r="Y926" s="243"/>
      <c r="Z926" s="243"/>
      <c r="AA926" s="249"/>
      <c r="AT926" s="250" t="s">
        <v>164</v>
      </c>
      <c r="AU926" s="250" t="s">
        <v>107</v>
      </c>
      <c r="AV926" s="11" t="s">
        <v>39</v>
      </c>
      <c r="AW926" s="11" t="s">
        <v>38</v>
      </c>
      <c r="AX926" s="11" t="s">
        <v>81</v>
      </c>
      <c r="AY926" s="250" t="s">
        <v>156</v>
      </c>
    </row>
    <row r="927" s="10" customFormat="1" ht="16.5" customHeight="1">
      <c r="B927" s="232"/>
      <c r="C927" s="233"/>
      <c r="D927" s="233"/>
      <c r="E927" s="234" t="s">
        <v>22</v>
      </c>
      <c r="F927" s="252" t="s">
        <v>39</v>
      </c>
      <c r="G927" s="233"/>
      <c r="H927" s="233"/>
      <c r="I927" s="233"/>
      <c r="J927" s="233"/>
      <c r="K927" s="237">
        <v>1</v>
      </c>
      <c r="L927" s="233"/>
      <c r="M927" s="233"/>
      <c r="N927" s="233"/>
      <c r="O927" s="233"/>
      <c r="P927" s="233"/>
      <c r="Q927" s="233"/>
      <c r="R927" s="238"/>
      <c r="T927" s="239"/>
      <c r="U927" s="233"/>
      <c r="V927" s="233"/>
      <c r="W927" s="233"/>
      <c r="X927" s="233"/>
      <c r="Y927" s="233"/>
      <c r="Z927" s="233"/>
      <c r="AA927" s="240"/>
      <c r="AT927" s="241" t="s">
        <v>164</v>
      </c>
      <c r="AU927" s="241" t="s">
        <v>107</v>
      </c>
      <c r="AV927" s="10" t="s">
        <v>107</v>
      </c>
      <c r="AW927" s="10" t="s">
        <v>38</v>
      </c>
      <c r="AX927" s="10" t="s">
        <v>81</v>
      </c>
      <c r="AY927" s="241" t="s">
        <v>156</v>
      </c>
    </row>
    <row r="928" s="11" customFormat="1" ht="16.5" customHeight="1">
      <c r="B928" s="242"/>
      <c r="C928" s="243"/>
      <c r="D928" s="243"/>
      <c r="E928" s="244" t="s">
        <v>22</v>
      </c>
      <c r="F928" s="251" t="s">
        <v>736</v>
      </c>
      <c r="G928" s="243"/>
      <c r="H928" s="243"/>
      <c r="I928" s="243"/>
      <c r="J928" s="243"/>
      <c r="K928" s="244" t="s">
        <v>22</v>
      </c>
      <c r="L928" s="243"/>
      <c r="M928" s="243"/>
      <c r="N928" s="243"/>
      <c r="O928" s="243"/>
      <c r="P928" s="243"/>
      <c r="Q928" s="243"/>
      <c r="R928" s="247"/>
      <c r="T928" s="248"/>
      <c r="U928" s="243"/>
      <c r="V928" s="243"/>
      <c r="W928" s="243"/>
      <c r="X928" s="243"/>
      <c r="Y928" s="243"/>
      <c r="Z928" s="243"/>
      <c r="AA928" s="249"/>
      <c r="AT928" s="250" t="s">
        <v>164</v>
      </c>
      <c r="AU928" s="250" t="s">
        <v>107</v>
      </c>
      <c r="AV928" s="11" t="s">
        <v>39</v>
      </c>
      <c r="AW928" s="11" t="s">
        <v>38</v>
      </c>
      <c r="AX928" s="11" t="s">
        <v>81</v>
      </c>
      <c r="AY928" s="250" t="s">
        <v>156</v>
      </c>
    </row>
    <row r="929" s="10" customFormat="1" ht="16.5" customHeight="1">
      <c r="B929" s="232"/>
      <c r="C929" s="233"/>
      <c r="D929" s="233"/>
      <c r="E929" s="234" t="s">
        <v>22</v>
      </c>
      <c r="F929" s="252" t="s">
        <v>107</v>
      </c>
      <c r="G929" s="233"/>
      <c r="H929" s="233"/>
      <c r="I929" s="233"/>
      <c r="J929" s="233"/>
      <c r="K929" s="237">
        <v>2</v>
      </c>
      <c r="L929" s="233"/>
      <c r="M929" s="233"/>
      <c r="N929" s="233"/>
      <c r="O929" s="233"/>
      <c r="P929" s="233"/>
      <c r="Q929" s="233"/>
      <c r="R929" s="238"/>
      <c r="T929" s="239"/>
      <c r="U929" s="233"/>
      <c r="V929" s="233"/>
      <c r="W929" s="233"/>
      <c r="X929" s="233"/>
      <c r="Y929" s="233"/>
      <c r="Z929" s="233"/>
      <c r="AA929" s="240"/>
      <c r="AT929" s="241" t="s">
        <v>164</v>
      </c>
      <c r="AU929" s="241" t="s">
        <v>107</v>
      </c>
      <c r="AV929" s="10" t="s">
        <v>107</v>
      </c>
      <c r="AW929" s="10" t="s">
        <v>38</v>
      </c>
      <c r="AX929" s="10" t="s">
        <v>81</v>
      </c>
      <c r="AY929" s="241" t="s">
        <v>156</v>
      </c>
    </row>
    <row r="930" s="11" customFormat="1" ht="16.5" customHeight="1">
      <c r="B930" s="242"/>
      <c r="C930" s="243"/>
      <c r="D930" s="243"/>
      <c r="E930" s="244" t="s">
        <v>22</v>
      </c>
      <c r="F930" s="251" t="s">
        <v>738</v>
      </c>
      <c r="G930" s="243"/>
      <c r="H930" s="243"/>
      <c r="I930" s="243"/>
      <c r="J930" s="243"/>
      <c r="K930" s="244" t="s">
        <v>22</v>
      </c>
      <c r="L930" s="243"/>
      <c r="M930" s="243"/>
      <c r="N930" s="243"/>
      <c r="O930" s="243"/>
      <c r="P930" s="243"/>
      <c r="Q930" s="243"/>
      <c r="R930" s="247"/>
      <c r="T930" s="248"/>
      <c r="U930" s="243"/>
      <c r="V930" s="243"/>
      <c r="W930" s="243"/>
      <c r="X930" s="243"/>
      <c r="Y930" s="243"/>
      <c r="Z930" s="243"/>
      <c r="AA930" s="249"/>
      <c r="AT930" s="250" t="s">
        <v>164</v>
      </c>
      <c r="AU930" s="250" t="s">
        <v>107</v>
      </c>
      <c r="AV930" s="11" t="s">
        <v>39</v>
      </c>
      <c r="AW930" s="11" t="s">
        <v>38</v>
      </c>
      <c r="AX930" s="11" t="s">
        <v>81</v>
      </c>
      <c r="AY930" s="250" t="s">
        <v>156</v>
      </c>
    </row>
    <row r="931" s="10" customFormat="1" ht="16.5" customHeight="1">
      <c r="B931" s="232"/>
      <c r="C931" s="233"/>
      <c r="D931" s="233"/>
      <c r="E931" s="234" t="s">
        <v>22</v>
      </c>
      <c r="F931" s="252" t="s">
        <v>39</v>
      </c>
      <c r="G931" s="233"/>
      <c r="H931" s="233"/>
      <c r="I931" s="233"/>
      <c r="J931" s="233"/>
      <c r="K931" s="237">
        <v>1</v>
      </c>
      <c r="L931" s="233"/>
      <c r="M931" s="233"/>
      <c r="N931" s="233"/>
      <c r="O931" s="233"/>
      <c r="P931" s="233"/>
      <c r="Q931" s="233"/>
      <c r="R931" s="238"/>
      <c r="T931" s="239"/>
      <c r="U931" s="233"/>
      <c r="V931" s="233"/>
      <c r="W931" s="233"/>
      <c r="X931" s="233"/>
      <c r="Y931" s="233"/>
      <c r="Z931" s="233"/>
      <c r="AA931" s="240"/>
      <c r="AT931" s="241" t="s">
        <v>164</v>
      </c>
      <c r="AU931" s="241" t="s">
        <v>107</v>
      </c>
      <c r="AV931" s="10" t="s">
        <v>107</v>
      </c>
      <c r="AW931" s="10" t="s">
        <v>38</v>
      </c>
      <c r="AX931" s="10" t="s">
        <v>81</v>
      </c>
      <c r="AY931" s="241" t="s">
        <v>156</v>
      </c>
    </row>
    <row r="932" s="11" customFormat="1" ht="16.5" customHeight="1">
      <c r="B932" s="242"/>
      <c r="C932" s="243"/>
      <c r="D932" s="243"/>
      <c r="E932" s="244" t="s">
        <v>22</v>
      </c>
      <c r="F932" s="251" t="s">
        <v>741</v>
      </c>
      <c r="G932" s="243"/>
      <c r="H932" s="243"/>
      <c r="I932" s="243"/>
      <c r="J932" s="243"/>
      <c r="K932" s="244" t="s">
        <v>22</v>
      </c>
      <c r="L932" s="243"/>
      <c r="M932" s="243"/>
      <c r="N932" s="243"/>
      <c r="O932" s="243"/>
      <c r="P932" s="243"/>
      <c r="Q932" s="243"/>
      <c r="R932" s="247"/>
      <c r="T932" s="248"/>
      <c r="U932" s="243"/>
      <c r="V932" s="243"/>
      <c r="W932" s="243"/>
      <c r="X932" s="243"/>
      <c r="Y932" s="243"/>
      <c r="Z932" s="243"/>
      <c r="AA932" s="249"/>
      <c r="AT932" s="250" t="s">
        <v>164</v>
      </c>
      <c r="AU932" s="250" t="s">
        <v>107</v>
      </c>
      <c r="AV932" s="11" t="s">
        <v>39</v>
      </c>
      <c r="AW932" s="11" t="s">
        <v>38</v>
      </c>
      <c r="AX932" s="11" t="s">
        <v>81</v>
      </c>
      <c r="AY932" s="250" t="s">
        <v>156</v>
      </c>
    </row>
    <row r="933" s="10" customFormat="1" ht="16.5" customHeight="1">
      <c r="B933" s="232"/>
      <c r="C933" s="233"/>
      <c r="D933" s="233"/>
      <c r="E933" s="234" t="s">
        <v>22</v>
      </c>
      <c r="F933" s="252" t="s">
        <v>39</v>
      </c>
      <c r="G933" s="233"/>
      <c r="H933" s="233"/>
      <c r="I933" s="233"/>
      <c r="J933" s="233"/>
      <c r="K933" s="237">
        <v>1</v>
      </c>
      <c r="L933" s="233"/>
      <c r="M933" s="233"/>
      <c r="N933" s="233"/>
      <c r="O933" s="233"/>
      <c r="P933" s="233"/>
      <c r="Q933" s="233"/>
      <c r="R933" s="238"/>
      <c r="T933" s="239"/>
      <c r="U933" s="233"/>
      <c r="V933" s="233"/>
      <c r="W933" s="233"/>
      <c r="X933" s="233"/>
      <c r="Y933" s="233"/>
      <c r="Z933" s="233"/>
      <c r="AA933" s="240"/>
      <c r="AT933" s="241" t="s">
        <v>164</v>
      </c>
      <c r="AU933" s="241" t="s">
        <v>107</v>
      </c>
      <c r="AV933" s="10" t="s">
        <v>107</v>
      </c>
      <c r="AW933" s="10" t="s">
        <v>38</v>
      </c>
      <c r="AX933" s="10" t="s">
        <v>81</v>
      </c>
      <c r="AY933" s="241" t="s">
        <v>156</v>
      </c>
    </row>
    <row r="934" s="11" customFormat="1" ht="16.5" customHeight="1">
      <c r="B934" s="242"/>
      <c r="C934" s="243"/>
      <c r="D934" s="243"/>
      <c r="E934" s="244" t="s">
        <v>22</v>
      </c>
      <c r="F934" s="251" t="s">
        <v>811</v>
      </c>
      <c r="G934" s="243"/>
      <c r="H934" s="243"/>
      <c r="I934" s="243"/>
      <c r="J934" s="243"/>
      <c r="K934" s="244" t="s">
        <v>22</v>
      </c>
      <c r="L934" s="243"/>
      <c r="M934" s="243"/>
      <c r="N934" s="243"/>
      <c r="O934" s="243"/>
      <c r="P934" s="243"/>
      <c r="Q934" s="243"/>
      <c r="R934" s="247"/>
      <c r="T934" s="248"/>
      <c r="U934" s="243"/>
      <c r="V934" s="243"/>
      <c r="W934" s="243"/>
      <c r="X934" s="243"/>
      <c r="Y934" s="243"/>
      <c r="Z934" s="243"/>
      <c r="AA934" s="249"/>
      <c r="AT934" s="250" t="s">
        <v>164</v>
      </c>
      <c r="AU934" s="250" t="s">
        <v>107</v>
      </c>
      <c r="AV934" s="11" t="s">
        <v>39</v>
      </c>
      <c r="AW934" s="11" t="s">
        <v>38</v>
      </c>
      <c r="AX934" s="11" t="s">
        <v>81</v>
      </c>
      <c r="AY934" s="250" t="s">
        <v>156</v>
      </c>
    </row>
    <row r="935" s="10" customFormat="1" ht="16.5" customHeight="1">
      <c r="B935" s="232"/>
      <c r="C935" s="233"/>
      <c r="D935" s="233"/>
      <c r="E935" s="234" t="s">
        <v>22</v>
      </c>
      <c r="F935" s="252" t="s">
        <v>107</v>
      </c>
      <c r="G935" s="233"/>
      <c r="H935" s="233"/>
      <c r="I935" s="233"/>
      <c r="J935" s="233"/>
      <c r="K935" s="237">
        <v>2</v>
      </c>
      <c r="L935" s="233"/>
      <c r="M935" s="233"/>
      <c r="N935" s="233"/>
      <c r="O935" s="233"/>
      <c r="P935" s="233"/>
      <c r="Q935" s="233"/>
      <c r="R935" s="238"/>
      <c r="T935" s="239"/>
      <c r="U935" s="233"/>
      <c r="V935" s="233"/>
      <c r="W935" s="233"/>
      <c r="X935" s="233"/>
      <c r="Y935" s="233"/>
      <c r="Z935" s="233"/>
      <c r="AA935" s="240"/>
      <c r="AT935" s="241" t="s">
        <v>164</v>
      </c>
      <c r="AU935" s="241" t="s">
        <v>107</v>
      </c>
      <c r="AV935" s="10" t="s">
        <v>107</v>
      </c>
      <c r="AW935" s="10" t="s">
        <v>38</v>
      </c>
      <c r="AX935" s="10" t="s">
        <v>81</v>
      </c>
      <c r="AY935" s="241" t="s">
        <v>156</v>
      </c>
    </row>
    <row r="936" s="11" customFormat="1" ht="16.5" customHeight="1">
      <c r="B936" s="242"/>
      <c r="C936" s="243"/>
      <c r="D936" s="243"/>
      <c r="E936" s="244" t="s">
        <v>22</v>
      </c>
      <c r="F936" s="251" t="s">
        <v>742</v>
      </c>
      <c r="G936" s="243"/>
      <c r="H936" s="243"/>
      <c r="I936" s="243"/>
      <c r="J936" s="243"/>
      <c r="K936" s="244" t="s">
        <v>22</v>
      </c>
      <c r="L936" s="243"/>
      <c r="M936" s="243"/>
      <c r="N936" s="243"/>
      <c r="O936" s="243"/>
      <c r="P936" s="243"/>
      <c r="Q936" s="243"/>
      <c r="R936" s="247"/>
      <c r="T936" s="248"/>
      <c r="U936" s="243"/>
      <c r="V936" s="243"/>
      <c r="W936" s="243"/>
      <c r="X936" s="243"/>
      <c r="Y936" s="243"/>
      <c r="Z936" s="243"/>
      <c r="AA936" s="249"/>
      <c r="AT936" s="250" t="s">
        <v>164</v>
      </c>
      <c r="AU936" s="250" t="s">
        <v>107</v>
      </c>
      <c r="AV936" s="11" t="s">
        <v>39</v>
      </c>
      <c r="AW936" s="11" t="s">
        <v>38</v>
      </c>
      <c r="AX936" s="11" t="s">
        <v>81</v>
      </c>
      <c r="AY936" s="250" t="s">
        <v>156</v>
      </c>
    </row>
    <row r="937" s="10" customFormat="1" ht="16.5" customHeight="1">
      <c r="B937" s="232"/>
      <c r="C937" s="233"/>
      <c r="D937" s="233"/>
      <c r="E937" s="234" t="s">
        <v>22</v>
      </c>
      <c r="F937" s="252" t="s">
        <v>177</v>
      </c>
      <c r="G937" s="233"/>
      <c r="H937" s="233"/>
      <c r="I937" s="233"/>
      <c r="J937" s="233"/>
      <c r="K937" s="237">
        <v>3</v>
      </c>
      <c r="L937" s="233"/>
      <c r="M937" s="233"/>
      <c r="N937" s="233"/>
      <c r="O937" s="233"/>
      <c r="P937" s="233"/>
      <c r="Q937" s="233"/>
      <c r="R937" s="238"/>
      <c r="T937" s="239"/>
      <c r="U937" s="233"/>
      <c r="V937" s="233"/>
      <c r="W937" s="233"/>
      <c r="X937" s="233"/>
      <c r="Y937" s="233"/>
      <c r="Z937" s="233"/>
      <c r="AA937" s="240"/>
      <c r="AT937" s="241" t="s">
        <v>164</v>
      </c>
      <c r="AU937" s="241" t="s">
        <v>107</v>
      </c>
      <c r="AV937" s="10" t="s">
        <v>107</v>
      </c>
      <c r="AW937" s="10" t="s">
        <v>38</v>
      </c>
      <c r="AX937" s="10" t="s">
        <v>81</v>
      </c>
      <c r="AY937" s="241" t="s">
        <v>156</v>
      </c>
    </row>
    <row r="938" s="11" customFormat="1" ht="16.5" customHeight="1">
      <c r="B938" s="242"/>
      <c r="C938" s="243"/>
      <c r="D938" s="243"/>
      <c r="E938" s="244" t="s">
        <v>22</v>
      </c>
      <c r="F938" s="251" t="s">
        <v>636</v>
      </c>
      <c r="G938" s="243"/>
      <c r="H938" s="243"/>
      <c r="I938" s="243"/>
      <c r="J938" s="243"/>
      <c r="K938" s="244" t="s">
        <v>22</v>
      </c>
      <c r="L938" s="243"/>
      <c r="M938" s="243"/>
      <c r="N938" s="243"/>
      <c r="O938" s="243"/>
      <c r="P938" s="243"/>
      <c r="Q938" s="243"/>
      <c r="R938" s="247"/>
      <c r="T938" s="248"/>
      <c r="U938" s="243"/>
      <c r="V938" s="243"/>
      <c r="W938" s="243"/>
      <c r="X938" s="243"/>
      <c r="Y938" s="243"/>
      <c r="Z938" s="243"/>
      <c r="AA938" s="249"/>
      <c r="AT938" s="250" t="s">
        <v>164</v>
      </c>
      <c r="AU938" s="250" t="s">
        <v>107</v>
      </c>
      <c r="AV938" s="11" t="s">
        <v>39</v>
      </c>
      <c r="AW938" s="11" t="s">
        <v>38</v>
      </c>
      <c r="AX938" s="11" t="s">
        <v>81</v>
      </c>
      <c r="AY938" s="250" t="s">
        <v>156</v>
      </c>
    </row>
    <row r="939" s="10" customFormat="1" ht="16.5" customHeight="1">
      <c r="B939" s="232"/>
      <c r="C939" s="233"/>
      <c r="D939" s="233"/>
      <c r="E939" s="234" t="s">
        <v>22</v>
      </c>
      <c r="F939" s="252" t="s">
        <v>39</v>
      </c>
      <c r="G939" s="233"/>
      <c r="H939" s="233"/>
      <c r="I939" s="233"/>
      <c r="J939" s="233"/>
      <c r="K939" s="237">
        <v>1</v>
      </c>
      <c r="L939" s="233"/>
      <c r="M939" s="233"/>
      <c r="N939" s="233"/>
      <c r="O939" s="233"/>
      <c r="P939" s="233"/>
      <c r="Q939" s="233"/>
      <c r="R939" s="238"/>
      <c r="T939" s="239"/>
      <c r="U939" s="233"/>
      <c r="V939" s="233"/>
      <c r="W939" s="233"/>
      <c r="X939" s="233"/>
      <c r="Y939" s="233"/>
      <c r="Z939" s="233"/>
      <c r="AA939" s="240"/>
      <c r="AT939" s="241" t="s">
        <v>164</v>
      </c>
      <c r="AU939" s="241" t="s">
        <v>107</v>
      </c>
      <c r="AV939" s="10" t="s">
        <v>107</v>
      </c>
      <c r="AW939" s="10" t="s">
        <v>38</v>
      </c>
      <c r="AX939" s="10" t="s">
        <v>81</v>
      </c>
      <c r="AY939" s="241" t="s">
        <v>156</v>
      </c>
    </row>
    <row r="940" s="11" customFormat="1" ht="16.5" customHeight="1">
      <c r="B940" s="242"/>
      <c r="C940" s="243"/>
      <c r="D940" s="243"/>
      <c r="E940" s="244" t="s">
        <v>22</v>
      </c>
      <c r="F940" s="251" t="s">
        <v>743</v>
      </c>
      <c r="G940" s="243"/>
      <c r="H940" s="243"/>
      <c r="I940" s="243"/>
      <c r="J940" s="243"/>
      <c r="K940" s="244" t="s">
        <v>22</v>
      </c>
      <c r="L940" s="243"/>
      <c r="M940" s="243"/>
      <c r="N940" s="243"/>
      <c r="O940" s="243"/>
      <c r="P940" s="243"/>
      <c r="Q940" s="243"/>
      <c r="R940" s="247"/>
      <c r="T940" s="248"/>
      <c r="U940" s="243"/>
      <c r="V940" s="243"/>
      <c r="W940" s="243"/>
      <c r="X940" s="243"/>
      <c r="Y940" s="243"/>
      <c r="Z940" s="243"/>
      <c r="AA940" s="249"/>
      <c r="AT940" s="250" t="s">
        <v>164</v>
      </c>
      <c r="AU940" s="250" t="s">
        <v>107</v>
      </c>
      <c r="AV940" s="11" t="s">
        <v>39</v>
      </c>
      <c r="AW940" s="11" t="s">
        <v>38</v>
      </c>
      <c r="AX940" s="11" t="s">
        <v>81</v>
      </c>
      <c r="AY940" s="250" t="s">
        <v>156</v>
      </c>
    </row>
    <row r="941" s="10" customFormat="1" ht="16.5" customHeight="1">
      <c r="B941" s="232"/>
      <c r="C941" s="233"/>
      <c r="D941" s="233"/>
      <c r="E941" s="234" t="s">
        <v>22</v>
      </c>
      <c r="F941" s="252" t="s">
        <v>39</v>
      </c>
      <c r="G941" s="233"/>
      <c r="H941" s="233"/>
      <c r="I941" s="233"/>
      <c r="J941" s="233"/>
      <c r="K941" s="237">
        <v>1</v>
      </c>
      <c r="L941" s="233"/>
      <c r="M941" s="233"/>
      <c r="N941" s="233"/>
      <c r="O941" s="233"/>
      <c r="P941" s="233"/>
      <c r="Q941" s="233"/>
      <c r="R941" s="238"/>
      <c r="T941" s="239"/>
      <c r="U941" s="233"/>
      <c r="V941" s="233"/>
      <c r="W941" s="233"/>
      <c r="X941" s="233"/>
      <c r="Y941" s="233"/>
      <c r="Z941" s="233"/>
      <c r="AA941" s="240"/>
      <c r="AT941" s="241" t="s">
        <v>164</v>
      </c>
      <c r="AU941" s="241" t="s">
        <v>107</v>
      </c>
      <c r="AV941" s="10" t="s">
        <v>107</v>
      </c>
      <c r="AW941" s="10" t="s">
        <v>38</v>
      </c>
      <c r="AX941" s="10" t="s">
        <v>81</v>
      </c>
      <c r="AY941" s="241" t="s">
        <v>156</v>
      </c>
    </row>
    <row r="942" s="11" customFormat="1" ht="16.5" customHeight="1">
      <c r="B942" s="242"/>
      <c r="C942" s="243"/>
      <c r="D942" s="243"/>
      <c r="E942" s="244" t="s">
        <v>22</v>
      </c>
      <c r="F942" s="251" t="s">
        <v>744</v>
      </c>
      <c r="G942" s="243"/>
      <c r="H942" s="243"/>
      <c r="I942" s="243"/>
      <c r="J942" s="243"/>
      <c r="K942" s="244" t="s">
        <v>22</v>
      </c>
      <c r="L942" s="243"/>
      <c r="M942" s="243"/>
      <c r="N942" s="243"/>
      <c r="O942" s="243"/>
      <c r="P942" s="243"/>
      <c r="Q942" s="243"/>
      <c r="R942" s="247"/>
      <c r="T942" s="248"/>
      <c r="U942" s="243"/>
      <c r="V942" s="243"/>
      <c r="W942" s="243"/>
      <c r="X942" s="243"/>
      <c r="Y942" s="243"/>
      <c r="Z942" s="243"/>
      <c r="AA942" s="249"/>
      <c r="AT942" s="250" t="s">
        <v>164</v>
      </c>
      <c r="AU942" s="250" t="s">
        <v>107</v>
      </c>
      <c r="AV942" s="11" t="s">
        <v>39</v>
      </c>
      <c r="AW942" s="11" t="s">
        <v>38</v>
      </c>
      <c r="AX942" s="11" t="s">
        <v>81</v>
      </c>
      <c r="AY942" s="250" t="s">
        <v>156</v>
      </c>
    </row>
    <row r="943" s="10" customFormat="1" ht="16.5" customHeight="1">
      <c r="B943" s="232"/>
      <c r="C943" s="233"/>
      <c r="D943" s="233"/>
      <c r="E943" s="234" t="s">
        <v>22</v>
      </c>
      <c r="F943" s="252" t="s">
        <v>39</v>
      </c>
      <c r="G943" s="233"/>
      <c r="H943" s="233"/>
      <c r="I943" s="233"/>
      <c r="J943" s="233"/>
      <c r="K943" s="237">
        <v>1</v>
      </c>
      <c r="L943" s="233"/>
      <c r="M943" s="233"/>
      <c r="N943" s="233"/>
      <c r="O943" s="233"/>
      <c r="P943" s="233"/>
      <c r="Q943" s="233"/>
      <c r="R943" s="238"/>
      <c r="T943" s="239"/>
      <c r="U943" s="233"/>
      <c r="V943" s="233"/>
      <c r="W943" s="233"/>
      <c r="X943" s="233"/>
      <c r="Y943" s="233"/>
      <c r="Z943" s="233"/>
      <c r="AA943" s="240"/>
      <c r="AT943" s="241" t="s">
        <v>164</v>
      </c>
      <c r="AU943" s="241" t="s">
        <v>107</v>
      </c>
      <c r="AV943" s="10" t="s">
        <v>107</v>
      </c>
      <c r="AW943" s="10" t="s">
        <v>38</v>
      </c>
      <c r="AX943" s="10" t="s">
        <v>81</v>
      </c>
      <c r="AY943" s="241" t="s">
        <v>156</v>
      </c>
    </row>
    <row r="944" s="11" customFormat="1" ht="16.5" customHeight="1">
      <c r="B944" s="242"/>
      <c r="C944" s="243"/>
      <c r="D944" s="243"/>
      <c r="E944" s="244" t="s">
        <v>22</v>
      </c>
      <c r="F944" s="251" t="s">
        <v>714</v>
      </c>
      <c r="G944" s="243"/>
      <c r="H944" s="243"/>
      <c r="I944" s="243"/>
      <c r="J944" s="243"/>
      <c r="K944" s="244" t="s">
        <v>22</v>
      </c>
      <c r="L944" s="243"/>
      <c r="M944" s="243"/>
      <c r="N944" s="243"/>
      <c r="O944" s="243"/>
      <c r="P944" s="243"/>
      <c r="Q944" s="243"/>
      <c r="R944" s="247"/>
      <c r="T944" s="248"/>
      <c r="U944" s="243"/>
      <c r="V944" s="243"/>
      <c r="W944" s="243"/>
      <c r="X944" s="243"/>
      <c r="Y944" s="243"/>
      <c r="Z944" s="243"/>
      <c r="AA944" s="249"/>
      <c r="AT944" s="250" t="s">
        <v>164</v>
      </c>
      <c r="AU944" s="250" t="s">
        <v>107</v>
      </c>
      <c r="AV944" s="11" t="s">
        <v>39</v>
      </c>
      <c r="AW944" s="11" t="s">
        <v>38</v>
      </c>
      <c r="AX944" s="11" t="s">
        <v>81</v>
      </c>
      <c r="AY944" s="250" t="s">
        <v>156</v>
      </c>
    </row>
    <row r="945" s="10" customFormat="1" ht="16.5" customHeight="1">
      <c r="B945" s="232"/>
      <c r="C945" s="233"/>
      <c r="D945" s="233"/>
      <c r="E945" s="234" t="s">
        <v>22</v>
      </c>
      <c r="F945" s="252" t="s">
        <v>177</v>
      </c>
      <c r="G945" s="233"/>
      <c r="H945" s="233"/>
      <c r="I945" s="233"/>
      <c r="J945" s="233"/>
      <c r="K945" s="237">
        <v>3</v>
      </c>
      <c r="L945" s="233"/>
      <c r="M945" s="233"/>
      <c r="N945" s="233"/>
      <c r="O945" s="233"/>
      <c r="P945" s="233"/>
      <c r="Q945" s="233"/>
      <c r="R945" s="238"/>
      <c r="T945" s="239"/>
      <c r="U945" s="233"/>
      <c r="V945" s="233"/>
      <c r="W945" s="233"/>
      <c r="X945" s="233"/>
      <c r="Y945" s="233"/>
      <c r="Z945" s="233"/>
      <c r="AA945" s="240"/>
      <c r="AT945" s="241" t="s">
        <v>164</v>
      </c>
      <c r="AU945" s="241" t="s">
        <v>107</v>
      </c>
      <c r="AV945" s="10" t="s">
        <v>107</v>
      </c>
      <c r="AW945" s="10" t="s">
        <v>38</v>
      </c>
      <c r="AX945" s="10" t="s">
        <v>81</v>
      </c>
      <c r="AY945" s="241" t="s">
        <v>156</v>
      </c>
    </row>
    <row r="946" s="11" customFormat="1" ht="16.5" customHeight="1">
      <c r="B946" s="242"/>
      <c r="C946" s="243"/>
      <c r="D946" s="243"/>
      <c r="E946" s="244" t="s">
        <v>22</v>
      </c>
      <c r="F946" s="251" t="s">
        <v>643</v>
      </c>
      <c r="G946" s="243"/>
      <c r="H946" s="243"/>
      <c r="I946" s="243"/>
      <c r="J946" s="243"/>
      <c r="K946" s="244" t="s">
        <v>22</v>
      </c>
      <c r="L946" s="243"/>
      <c r="M946" s="243"/>
      <c r="N946" s="243"/>
      <c r="O946" s="243"/>
      <c r="P946" s="243"/>
      <c r="Q946" s="243"/>
      <c r="R946" s="247"/>
      <c r="T946" s="248"/>
      <c r="U946" s="243"/>
      <c r="V946" s="243"/>
      <c r="W946" s="243"/>
      <c r="X946" s="243"/>
      <c r="Y946" s="243"/>
      <c r="Z946" s="243"/>
      <c r="AA946" s="249"/>
      <c r="AT946" s="250" t="s">
        <v>164</v>
      </c>
      <c r="AU946" s="250" t="s">
        <v>107</v>
      </c>
      <c r="AV946" s="11" t="s">
        <v>39</v>
      </c>
      <c r="AW946" s="11" t="s">
        <v>38</v>
      </c>
      <c r="AX946" s="11" t="s">
        <v>81</v>
      </c>
      <c r="AY946" s="250" t="s">
        <v>156</v>
      </c>
    </row>
    <row r="947" s="10" customFormat="1" ht="16.5" customHeight="1">
      <c r="B947" s="232"/>
      <c r="C947" s="233"/>
      <c r="D947" s="233"/>
      <c r="E947" s="234" t="s">
        <v>22</v>
      </c>
      <c r="F947" s="252" t="s">
        <v>39</v>
      </c>
      <c r="G947" s="233"/>
      <c r="H947" s="233"/>
      <c r="I947" s="233"/>
      <c r="J947" s="233"/>
      <c r="K947" s="237">
        <v>1</v>
      </c>
      <c r="L947" s="233"/>
      <c r="M947" s="233"/>
      <c r="N947" s="233"/>
      <c r="O947" s="233"/>
      <c r="P947" s="233"/>
      <c r="Q947" s="233"/>
      <c r="R947" s="238"/>
      <c r="T947" s="239"/>
      <c r="U947" s="233"/>
      <c r="V947" s="233"/>
      <c r="W947" s="233"/>
      <c r="X947" s="233"/>
      <c r="Y947" s="233"/>
      <c r="Z947" s="233"/>
      <c r="AA947" s="240"/>
      <c r="AT947" s="241" t="s">
        <v>164</v>
      </c>
      <c r="AU947" s="241" t="s">
        <v>107</v>
      </c>
      <c r="AV947" s="10" t="s">
        <v>107</v>
      </c>
      <c r="AW947" s="10" t="s">
        <v>38</v>
      </c>
      <c r="AX947" s="10" t="s">
        <v>81</v>
      </c>
      <c r="AY947" s="241" t="s">
        <v>156</v>
      </c>
    </row>
    <row r="948" s="12" customFormat="1" ht="16.5" customHeight="1">
      <c r="B948" s="253"/>
      <c r="C948" s="254"/>
      <c r="D948" s="254"/>
      <c r="E948" s="255" t="s">
        <v>22</v>
      </c>
      <c r="F948" s="256" t="s">
        <v>176</v>
      </c>
      <c r="G948" s="254"/>
      <c r="H948" s="254"/>
      <c r="I948" s="254"/>
      <c r="J948" s="254"/>
      <c r="K948" s="257">
        <v>19</v>
      </c>
      <c r="L948" s="254"/>
      <c r="M948" s="254"/>
      <c r="N948" s="254"/>
      <c r="O948" s="254"/>
      <c r="P948" s="254"/>
      <c r="Q948" s="254"/>
      <c r="R948" s="258"/>
      <c r="T948" s="259"/>
      <c r="U948" s="254"/>
      <c r="V948" s="254"/>
      <c r="W948" s="254"/>
      <c r="X948" s="254"/>
      <c r="Y948" s="254"/>
      <c r="Z948" s="254"/>
      <c r="AA948" s="260"/>
      <c r="AT948" s="261" t="s">
        <v>164</v>
      </c>
      <c r="AU948" s="261" t="s">
        <v>107</v>
      </c>
      <c r="AV948" s="12" t="s">
        <v>161</v>
      </c>
      <c r="AW948" s="12" t="s">
        <v>38</v>
      </c>
      <c r="AX948" s="12" t="s">
        <v>39</v>
      </c>
      <c r="AY948" s="261" t="s">
        <v>156</v>
      </c>
    </row>
    <row r="949" s="1" customFormat="1" ht="25.5" customHeight="1">
      <c r="B949" s="48"/>
      <c r="C949" s="262" t="s">
        <v>883</v>
      </c>
      <c r="D949" s="262" t="s">
        <v>178</v>
      </c>
      <c r="E949" s="263" t="s">
        <v>884</v>
      </c>
      <c r="F949" s="264" t="s">
        <v>885</v>
      </c>
      <c r="G949" s="264"/>
      <c r="H949" s="264"/>
      <c r="I949" s="264"/>
      <c r="J949" s="265" t="s">
        <v>185</v>
      </c>
      <c r="K949" s="266">
        <v>12.85</v>
      </c>
      <c r="L949" s="267">
        <v>0</v>
      </c>
      <c r="M949" s="268"/>
      <c r="N949" s="269">
        <f>ROUND(L949*K949,1)</f>
        <v>0</v>
      </c>
      <c r="O949" s="228"/>
      <c r="P949" s="228"/>
      <c r="Q949" s="228"/>
      <c r="R949" s="50"/>
      <c r="T949" s="229" t="s">
        <v>22</v>
      </c>
      <c r="U949" s="58" t="s">
        <v>46</v>
      </c>
      <c r="V949" s="49"/>
      <c r="W949" s="230">
        <f>V949*K949</f>
        <v>0</v>
      </c>
      <c r="X949" s="230">
        <v>0.0020999999999999999</v>
      </c>
      <c r="Y949" s="230">
        <f>X949*K949</f>
        <v>0.026984999999999999</v>
      </c>
      <c r="Z949" s="230">
        <v>0</v>
      </c>
      <c r="AA949" s="231">
        <f>Z949*K949</f>
        <v>0</v>
      </c>
      <c r="AR949" s="24" t="s">
        <v>420</v>
      </c>
      <c r="AT949" s="24" t="s">
        <v>178</v>
      </c>
      <c r="AU949" s="24" t="s">
        <v>107</v>
      </c>
      <c r="AY949" s="24" t="s">
        <v>156</v>
      </c>
      <c r="BE949" s="144">
        <f>IF(U949="základní",N949,0)</f>
        <v>0</v>
      </c>
      <c r="BF949" s="144">
        <f>IF(U949="snížená",N949,0)</f>
        <v>0</v>
      </c>
      <c r="BG949" s="144">
        <f>IF(U949="zákl. přenesená",N949,0)</f>
        <v>0</v>
      </c>
      <c r="BH949" s="144">
        <f>IF(U949="sníž. přenesená",N949,0)</f>
        <v>0</v>
      </c>
      <c r="BI949" s="144">
        <f>IF(U949="nulová",N949,0)</f>
        <v>0</v>
      </c>
      <c r="BJ949" s="24" t="s">
        <v>39</v>
      </c>
      <c r="BK949" s="144">
        <f>ROUND(L949*K949,1)</f>
        <v>0</v>
      </c>
      <c r="BL949" s="24" t="s">
        <v>337</v>
      </c>
      <c r="BM949" s="24" t="s">
        <v>886</v>
      </c>
    </row>
    <row r="950" s="11" customFormat="1" ht="16.5" customHeight="1">
      <c r="B950" s="242"/>
      <c r="C950" s="243"/>
      <c r="D950" s="243"/>
      <c r="E950" s="244" t="s">
        <v>22</v>
      </c>
      <c r="F950" s="245" t="s">
        <v>733</v>
      </c>
      <c r="G950" s="246"/>
      <c r="H950" s="246"/>
      <c r="I950" s="246"/>
      <c r="J950" s="243"/>
      <c r="K950" s="244" t="s">
        <v>22</v>
      </c>
      <c r="L950" s="243"/>
      <c r="M950" s="243"/>
      <c r="N950" s="243"/>
      <c r="O950" s="243"/>
      <c r="P950" s="243"/>
      <c r="Q950" s="243"/>
      <c r="R950" s="247"/>
      <c r="T950" s="248"/>
      <c r="U950" s="243"/>
      <c r="V950" s="243"/>
      <c r="W950" s="243"/>
      <c r="X950" s="243"/>
      <c r="Y950" s="243"/>
      <c r="Z950" s="243"/>
      <c r="AA950" s="249"/>
      <c r="AT950" s="250" t="s">
        <v>164</v>
      </c>
      <c r="AU950" s="250" t="s">
        <v>107</v>
      </c>
      <c r="AV950" s="11" t="s">
        <v>39</v>
      </c>
      <c r="AW950" s="11" t="s">
        <v>38</v>
      </c>
      <c r="AX950" s="11" t="s">
        <v>81</v>
      </c>
      <c r="AY950" s="250" t="s">
        <v>156</v>
      </c>
    </row>
    <row r="951" s="10" customFormat="1" ht="16.5" customHeight="1">
      <c r="B951" s="232"/>
      <c r="C951" s="233"/>
      <c r="D951" s="233"/>
      <c r="E951" s="234" t="s">
        <v>22</v>
      </c>
      <c r="F951" s="252" t="s">
        <v>808</v>
      </c>
      <c r="G951" s="233"/>
      <c r="H951" s="233"/>
      <c r="I951" s="233"/>
      <c r="J951" s="233"/>
      <c r="K951" s="237">
        <v>0.66000000000000003</v>
      </c>
      <c r="L951" s="233"/>
      <c r="M951" s="233"/>
      <c r="N951" s="233"/>
      <c r="O951" s="233"/>
      <c r="P951" s="233"/>
      <c r="Q951" s="233"/>
      <c r="R951" s="238"/>
      <c r="T951" s="239"/>
      <c r="U951" s="233"/>
      <c r="V951" s="233"/>
      <c r="W951" s="233"/>
      <c r="X951" s="233"/>
      <c r="Y951" s="233"/>
      <c r="Z951" s="233"/>
      <c r="AA951" s="240"/>
      <c r="AT951" s="241" t="s">
        <v>164</v>
      </c>
      <c r="AU951" s="241" t="s">
        <v>107</v>
      </c>
      <c r="AV951" s="10" t="s">
        <v>107</v>
      </c>
      <c r="AW951" s="10" t="s">
        <v>38</v>
      </c>
      <c r="AX951" s="10" t="s">
        <v>81</v>
      </c>
      <c r="AY951" s="241" t="s">
        <v>156</v>
      </c>
    </row>
    <row r="952" s="11" customFormat="1" ht="16.5" customHeight="1">
      <c r="B952" s="242"/>
      <c r="C952" s="243"/>
      <c r="D952" s="243"/>
      <c r="E952" s="244" t="s">
        <v>22</v>
      </c>
      <c r="F952" s="251" t="s">
        <v>734</v>
      </c>
      <c r="G952" s="243"/>
      <c r="H952" s="243"/>
      <c r="I952" s="243"/>
      <c r="J952" s="243"/>
      <c r="K952" s="244" t="s">
        <v>22</v>
      </c>
      <c r="L952" s="243"/>
      <c r="M952" s="243"/>
      <c r="N952" s="243"/>
      <c r="O952" s="243"/>
      <c r="P952" s="243"/>
      <c r="Q952" s="243"/>
      <c r="R952" s="247"/>
      <c r="T952" s="248"/>
      <c r="U952" s="243"/>
      <c r="V952" s="243"/>
      <c r="W952" s="243"/>
      <c r="X952" s="243"/>
      <c r="Y952" s="243"/>
      <c r="Z952" s="243"/>
      <c r="AA952" s="249"/>
      <c r="AT952" s="250" t="s">
        <v>164</v>
      </c>
      <c r="AU952" s="250" t="s">
        <v>107</v>
      </c>
      <c r="AV952" s="11" t="s">
        <v>39</v>
      </c>
      <c r="AW952" s="11" t="s">
        <v>38</v>
      </c>
      <c r="AX952" s="11" t="s">
        <v>81</v>
      </c>
      <c r="AY952" s="250" t="s">
        <v>156</v>
      </c>
    </row>
    <row r="953" s="10" customFormat="1" ht="16.5" customHeight="1">
      <c r="B953" s="232"/>
      <c r="C953" s="233"/>
      <c r="D953" s="233"/>
      <c r="E953" s="234" t="s">
        <v>22</v>
      </c>
      <c r="F953" s="252" t="s">
        <v>480</v>
      </c>
      <c r="G953" s="233"/>
      <c r="H953" s="233"/>
      <c r="I953" s="233"/>
      <c r="J953" s="233"/>
      <c r="K953" s="237">
        <v>0.59999999999999998</v>
      </c>
      <c r="L953" s="233"/>
      <c r="M953" s="233"/>
      <c r="N953" s="233"/>
      <c r="O953" s="233"/>
      <c r="P953" s="233"/>
      <c r="Q953" s="233"/>
      <c r="R953" s="238"/>
      <c r="T953" s="239"/>
      <c r="U953" s="233"/>
      <c r="V953" s="233"/>
      <c r="W953" s="233"/>
      <c r="X953" s="233"/>
      <c r="Y953" s="233"/>
      <c r="Z953" s="233"/>
      <c r="AA953" s="240"/>
      <c r="AT953" s="241" t="s">
        <v>164</v>
      </c>
      <c r="AU953" s="241" t="s">
        <v>107</v>
      </c>
      <c r="AV953" s="10" t="s">
        <v>107</v>
      </c>
      <c r="AW953" s="10" t="s">
        <v>38</v>
      </c>
      <c r="AX953" s="10" t="s">
        <v>81</v>
      </c>
      <c r="AY953" s="241" t="s">
        <v>156</v>
      </c>
    </row>
    <row r="954" s="11" customFormat="1" ht="16.5" customHeight="1">
      <c r="B954" s="242"/>
      <c r="C954" s="243"/>
      <c r="D954" s="243"/>
      <c r="E954" s="244" t="s">
        <v>22</v>
      </c>
      <c r="F954" s="251" t="s">
        <v>735</v>
      </c>
      <c r="G954" s="243"/>
      <c r="H954" s="243"/>
      <c r="I954" s="243"/>
      <c r="J954" s="243"/>
      <c r="K954" s="244" t="s">
        <v>22</v>
      </c>
      <c r="L954" s="243"/>
      <c r="M954" s="243"/>
      <c r="N954" s="243"/>
      <c r="O954" s="243"/>
      <c r="P954" s="243"/>
      <c r="Q954" s="243"/>
      <c r="R954" s="247"/>
      <c r="T954" s="248"/>
      <c r="U954" s="243"/>
      <c r="V954" s="243"/>
      <c r="W954" s="243"/>
      <c r="X954" s="243"/>
      <c r="Y954" s="243"/>
      <c r="Z954" s="243"/>
      <c r="AA954" s="249"/>
      <c r="AT954" s="250" t="s">
        <v>164</v>
      </c>
      <c r="AU954" s="250" t="s">
        <v>107</v>
      </c>
      <c r="AV954" s="11" t="s">
        <v>39</v>
      </c>
      <c r="AW954" s="11" t="s">
        <v>38</v>
      </c>
      <c r="AX954" s="11" t="s">
        <v>81</v>
      </c>
      <c r="AY954" s="250" t="s">
        <v>156</v>
      </c>
    </row>
    <row r="955" s="10" customFormat="1" ht="16.5" customHeight="1">
      <c r="B955" s="232"/>
      <c r="C955" s="233"/>
      <c r="D955" s="233"/>
      <c r="E955" s="234" t="s">
        <v>22</v>
      </c>
      <c r="F955" s="252" t="s">
        <v>482</v>
      </c>
      <c r="G955" s="233"/>
      <c r="H955" s="233"/>
      <c r="I955" s="233"/>
      <c r="J955" s="233"/>
      <c r="K955" s="237">
        <v>0.80000000000000004</v>
      </c>
      <c r="L955" s="233"/>
      <c r="M955" s="233"/>
      <c r="N955" s="233"/>
      <c r="O955" s="233"/>
      <c r="P955" s="233"/>
      <c r="Q955" s="233"/>
      <c r="R955" s="238"/>
      <c r="T955" s="239"/>
      <c r="U955" s="233"/>
      <c r="V955" s="233"/>
      <c r="W955" s="233"/>
      <c r="X955" s="233"/>
      <c r="Y955" s="233"/>
      <c r="Z955" s="233"/>
      <c r="AA955" s="240"/>
      <c r="AT955" s="241" t="s">
        <v>164</v>
      </c>
      <c r="AU955" s="241" t="s">
        <v>107</v>
      </c>
      <c r="AV955" s="10" t="s">
        <v>107</v>
      </c>
      <c r="AW955" s="10" t="s">
        <v>38</v>
      </c>
      <c r="AX955" s="10" t="s">
        <v>81</v>
      </c>
      <c r="AY955" s="241" t="s">
        <v>156</v>
      </c>
    </row>
    <row r="956" s="11" customFormat="1" ht="16.5" customHeight="1">
      <c r="B956" s="242"/>
      <c r="C956" s="243"/>
      <c r="D956" s="243"/>
      <c r="E956" s="244" t="s">
        <v>22</v>
      </c>
      <c r="F956" s="251" t="s">
        <v>736</v>
      </c>
      <c r="G956" s="243"/>
      <c r="H956" s="243"/>
      <c r="I956" s="243"/>
      <c r="J956" s="243"/>
      <c r="K956" s="244" t="s">
        <v>22</v>
      </c>
      <c r="L956" s="243"/>
      <c r="M956" s="243"/>
      <c r="N956" s="243"/>
      <c r="O956" s="243"/>
      <c r="P956" s="243"/>
      <c r="Q956" s="243"/>
      <c r="R956" s="247"/>
      <c r="T956" s="248"/>
      <c r="U956" s="243"/>
      <c r="V956" s="243"/>
      <c r="W956" s="243"/>
      <c r="X956" s="243"/>
      <c r="Y956" s="243"/>
      <c r="Z956" s="243"/>
      <c r="AA956" s="249"/>
      <c r="AT956" s="250" t="s">
        <v>164</v>
      </c>
      <c r="AU956" s="250" t="s">
        <v>107</v>
      </c>
      <c r="AV956" s="11" t="s">
        <v>39</v>
      </c>
      <c r="AW956" s="11" t="s">
        <v>38</v>
      </c>
      <c r="AX956" s="11" t="s">
        <v>81</v>
      </c>
      <c r="AY956" s="250" t="s">
        <v>156</v>
      </c>
    </row>
    <row r="957" s="10" customFormat="1" ht="16.5" customHeight="1">
      <c r="B957" s="232"/>
      <c r="C957" s="233"/>
      <c r="D957" s="233"/>
      <c r="E957" s="234" t="s">
        <v>22</v>
      </c>
      <c r="F957" s="252" t="s">
        <v>483</v>
      </c>
      <c r="G957" s="233"/>
      <c r="H957" s="233"/>
      <c r="I957" s="233"/>
      <c r="J957" s="233"/>
      <c r="K957" s="237">
        <v>1</v>
      </c>
      <c r="L957" s="233"/>
      <c r="M957" s="233"/>
      <c r="N957" s="233"/>
      <c r="O957" s="233"/>
      <c r="P957" s="233"/>
      <c r="Q957" s="233"/>
      <c r="R957" s="238"/>
      <c r="T957" s="239"/>
      <c r="U957" s="233"/>
      <c r="V957" s="233"/>
      <c r="W957" s="233"/>
      <c r="X957" s="233"/>
      <c r="Y957" s="233"/>
      <c r="Z957" s="233"/>
      <c r="AA957" s="240"/>
      <c r="AT957" s="241" t="s">
        <v>164</v>
      </c>
      <c r="AU957" s="241" t="s">
        <v>107</v>
      </c>
      <c r="AV957" s="10" t="s">
        <v>107</v>
      </c>
      <c r="AW957" s="10" t="s">
        <v>38</v>
      </c>
      <c r="AX957" s="10" t="s">
        <v>81</v>
      </c>
      <c r="AY957" s="241" t="s">
        <v>156</v>
      </c>
    </row>
    <row r="958" s="11" customFormat="1" ht="16.5" customHeight="1">
      <c r="B958" s="242"/>
      <c r="C958" s="243"/>
      <c r="D958" s="243"/>
      <c r="E958" s="244" t="s">
        <v>22</v>
      </c>
      <c r="F958" s="251" t="s">
        <v>738</v>
      </c>
      <c r="G958" s="243"/>
      <c r="H958" s="243"/>
      <c r="I958" s="243"/>
      <c r="J958" s="243"/>
      <c r="K958" s="244" t="s">
        <v>22</v>
      </c>
      <c r="L958" s="243"/>
      <c r="M958" s="243"/>
      <c r="N958" s="243"/>
      <c r="O958" s="243"/>
      <c r="P958" s="243"/>
      <c r="Q958" s="243"/>
      <c r="R958" s="247"/>
      <c r="T958" s="248"/>
      <c r="U958" s="243"/>
      <c r="V958" s="243"/>
      <c r="W958" s="243"/>
      <c r="X958" s="243"/>
      <c r="Y958" s="243"/>
      <c r="Z958" s="243"/>
      <c r="AA958" s="249"/>
      <c r="AT958" s="250" t="s">
        <v>164</v>
      </c>
      <c r="AU958" s="250" t="s">
        <v>107</v>
      </c>
      <c r="AV958" s="11" t="s">
        <v>39</v>
      </c>
      <c r="AW958" s="11" t="s">
        <v>38</v>
      </c>
      <c r="AX958" s="11" t="s">
        <v>81</v>
      </c>
      <c r="AY958" s="250" t="s">
        <v>156</v>
      </c>
    </row>
    <row r="959" s="10" customFormat="1" ht="16.5" customHeight="1">
      <c r="B959" s="232"/>
      <c r="C959" s="233"/>
      <c r="D959" s="233"/>
      <c r="E959" s="234" t="s">
        <v>22</v>
      </c>
      <c r="F959" s="252" t="s">
        <v>480</v>
      </c>
      <c r="G959" s="233"/>
      <c r="H959" s="233"/>
      <c r="I959" s="233"/>
      <c r="J959" s="233"/>
      <c r="K959" s="237">
        <v>0.59999999999999998</v>
      </c>
      <c r="L959" s="233"/>
      <c r="M959" s="233"/>
      <c r="N959" s="233"/>
      <c r="O959" s="233"/>
      <c r="P959" s="233"/>
      <c r="Q959" s="233"/>
      <c r="R959" s="238"/>
      <c r="T959" s="239"/>
      <c r="U959" s="233"/>
      <c r="V959" s="233"/>
      <c r="W959" s="233"/>
      <c r="X959" s="233"/>
      <c r="Y959" s="233"/>
      <c r="Z959" s="233"/>
      <c r="AA959" s="240"/>
      <c r="AT959" s="241" t="s">
        <v>164</v>
      </c>
      <c r="AU959" s="241" t="s">
        <v>107</v>
      </c>
      <c r="AV959" s="10" t="s">
        <v>107</v>
      </c>
      <c r="AW959" s="10" t="s">
        <v>38</v>
      </c>
      <c r="AX959" s="10" t="s">
        <v>81</v>
      </c>
      <c r="AY959" s="241" t="s">
        <v>156</v>
      </c>
    </row>
    <row r="960" s="11" customFormat="1" ht="16.5" customHeight="1">
      <c r="B960" s="242"/>
      <c r="C960" s="243"/>
      <c r="D960" s="243"/>
      <c r="E960" s="244" t="s">
        <v>22</v>
      </c>
      <c r="F960" s="251" t="s">
        <v>741</v>
      </c>
      <c r="G960" s="243"/>
      <c r="H960" s="243"/>
      <c r="I960" s="243"/>
      <c r="J960" s="243"/>
      <c r="K960" s="244" t="s">
        <v>22</v>
      </c>
      <c r="L960" s="243"/>
      <c r="M960" s="243"/>
      <c r="N960" s="243"/>
      <c r="O960" s="243"/>
      <c r="P960" s="243"/>
      <c r="Q960" s="243"/>
      <c r="R960" s="247"/>
      <c r="T960" s="248"/>
      <c r="U960" s="243"/>
      <c r="V960" s="243"/>
      <c r="W960" s="243"/>
      <c r="X960" s="243"/>
      <c r="Y960" s="243"/>
      <c r="Z960" s="243"/>
      <c r="AA960" s="249"/>
      <c r="AT960" s="250" t="s">
        <v>164</v>
      </c>
      <c r="AU960" s="250" t="s">
        <v>107</v>
      </c>
      <c r="AV960" s="11" t="s">
        <v>39</v>
      </c>
      <c r="AW960" s="11" t="s">
        <v>38</v>
      </c>
      <c r="AX960" s="11" t="s">
        <v>81</v>
      </c>
      <c r="AY960" s="250" t="s">
        <v>156</v>
      </c>
    </row>
    <row r="961" s="10" customFormat="1" ht="16.5" customHeight="1">
      <c r="B961" s="232"/>
      <c r="C961" s="233"/>
      <c r="D961" s="233"/>
      <c r="E961" s="234" t="s">
        <v>22</v>
      </c>
      <c r="F961" s="252" t="s">
        <v>492</v>
      </c>
      <c r="G961" s="233"/>
      <c r="H961" s="233"/>
      <c r="I961" s="233"/>
      <c r="J961" s="233"/>
      <c r="K961" s="237">
        <v>0.65000000000000002</v>
      </c>
      <c r="L961" s="233"/>
      <c r="M961" s="233"/>
      <c r="N961" s="233"/>
      <c r="O961" s="233"/>
      <c r="P961" s="233"/>
      <c r="Q961" s="233"/>
      <c r="R961" s="238"/>
      <c r="T961" s="239"/>
      <c r="U961" s="233"/>
      <c r="V961" s="233"/>
      <c r="W961" s="233"/>
      <c r="X961" s="233"/>
      <c r="Y961" s="233"/>
      <c r="Z961" s="233"/>
      <c r="AA961" s="240"/>
      <c r="AT961" s="241" t="s">
        <v>164</v>
      </c>
      <c r="AU961" s="241" t="s">
        <v>107</v>
      </c>
      <c r="AV961" s="10" t="s">
        <v>107</v>
      </c>
      <c r="AW961" s="10" t="s">
        <v>38</v>
      </c>
      <c r="AX961" s="10" t="s">
        <v>81</v>
      </c>
      <c r="AY961" s="241" t="s">
        <v>156</v>
      </c>
    </row>
    <row r="962" s="11" customFormat="1" ht="16.5" customHeight="1">
      <c r="B962" s="242"/>
      <c r="C962" s="243"/>
      <c r="D962" s="243"/>
      <c r="E962" s="244" t="s">
        <v>22</v>
      </c>
      <c r="F962" s="251" t="s">
        <v>811</v>
      </c>
      <c r="G962" s="243"/>
      <c r="H962" s="243"/>
      <c r="I962" s="243"/>
      <c r="J962" s="243"/>
      <c r="K962" s="244" t="s">
        <v>22</v>
      </c>
      <c r="L962" s="243"/>
      <c r="M962" s="243"/>
      <c r="N962" s="243"/>
      <c r="O962" s="243"/>
      <c r="P962" s="243"/>
      <c r="Q962" s="243"/>
      <c r="R962" s="247"/>
      <c r="T962" s="248"/>
      <c r="U962" s="243"/>
      <c r="V962" s="243"/>
      <c r="W962" s="243"/>
      <c r="X962" s="243"/>
      <c r="Y962" s="243"/>
      <c r="Z962" s="243"/>
      <c r="AA962" s="249"/>
      <c r="AT962" s="250" t="s">
        <v>164</v>
      </c>
      <c r="AU962" s="250" t="s">
        <v>107</v>
      </c>
      <c r="AV962" s="11" t="s">
        <v>39</v>
      </c>
      <c r="AW962" s="11" t="s">
        <v>38</v>
      </c>
      <c r="AX962" s="11" t="s">
        <v>81</v>
      </c>
      <c r="AY962" s="250" t="s">
        <v>156</v>
      </c>
    </row>
    <row r="963" s="10" customFormat="1" ht="16.5" customHeight="1">
      <c r="B963" s="232"/>
      <c r="C963" s="233"/>
      <c r="D963" s="233"/>
      <c r="E963" s="234" t="s">
        <v>22</v>
      </c>
      <c r="F963" s="252" t="s">
        <v>887</v>
      </c>
      <c r="G963" s="233"/>
      <c r="H963" s="233"/>
      <c r="I963" s="233"/>
      <c r="J963" s="233"/>
      <c r="K963" s="237">
        <v>1.3999999999999999</v>
      </c>
      <c r="L963" s="233"/>
      <c r="M963" s="233"/>
      <c r="N963" s="233"/>
      <c r="O963" s="233"/>
      <c r="P963" s="233"/>
      <c r="Q963" s="233"/>
      <c r="R963" s="238"/>
      <c r="T963" s="239"/>
      <c r="U963" s="233"/>
      <c r="V963" s="233"/>
      <c r="W963" s="233"/>
      <c r="X963" s="233"/>
      <c r="Y963" s="233"/>
      <c r="Z963" s="233"/>
      <c r="AA963" s="240"/>
      <c r="AT963" s="241" t="s">
        <v>164</v>
      </c>
      <c r="AU963" s="241" t="s">
        <v>107</v>
      </c>
      <c r="AV963" s="10" t="s">
        <v>107</v>
      </c>
      <c r="AW963" s="10" t="s">
        <v>38</v>
      </c>
      <c r="AX963" s="10" t="s">
        <v>81</v>
      </c>
      <c r="AY963" s="241" t="s">
        <v>156</v>
      </c>
    </row>
    <row r="964" s="11" customFormat="1" ht="16.5" customHeight="1">
      <c r="B964" s="242"/>
      <c r="C964" s="243"/>
      <c r="D964" s="243"/>
      <c r="E964" s="244" t="s">
        <v>22</v>
      </c>
      <c r="F964" s="251" t="s">
        <v>742</v>
      </c>
      <c r="G964" s="243"/>
      <c r="H964" s="243"/>
      <c r="I964" s="243"/>
      <c r="J964" s="243"/>
      <c r="K964" s="244" t="s">
        <v>22</v>
      </c>
      <c r="L964" s="243"/>
      <c r="M964" s="243"/>
      <c r="N964" s="243"/>
      <c r="O964" s="243"/>
      <c r="P964" s="243"/>
      <c r="Q964" s="243"/>
      <c r="R964" s="247"/>
      <c r="T964" s="248"/>
      <c r="U964" s="243"/>
      <c r="V964" s="243"/>
      <c r="W964" s="243"/>
      <c r="X964" s="243"/>
      <c r="Y964" s="243"/>
      <c r="Z964" s="243"/>
      <c r="AA964" s="249"/>
      <c r="AT964" s="250" t="s">
        <v>164</v>
      </c>
      <c r="AU964" s="250" t="s">
        <v>107</v>
      </c>
      <c r="AV964" s="11" t="s">
        <v>39</v>
      </c>
      <c r="AW964" s="11" t="s">
        <v>38</v>
      </c>
      <c r="AX964" s="11" t="s">
        <v>81</v>
      </c>
      <c r="AY964" s="250" t="s">
        <v>156</v>
      </c>
    </row>
    <row r="965" s="10" customFormat="1" ht="16.5" customHeight="1">
      <c r="B965" s="232"/>
      <c r="C965" s="233"/>
      <c r="D965" s="233"/>
      <c r="E965" s="234" t="s">
        <v>22</v>
      </c>
      <c r="F965" s="252" t="s">
        <v>500</v>
      </c>
      <c r="G965" s="233"/>
      <c r="H965" s="233"/>
      <c r="I965" s="233"/>
      <c r="J965" s="233"/>
      <c r="K965" s="237">
        <v>1.5900000000000001</v>
      </c>
      <c r="L965" s="233"/>
      <c r="M965" s="233"/>
      <c r="N965" s="233"/>
      <c r="O965" s="233"/>
      <c r="P965" s="233"/>
      <c r="Q965" s="233"/>
      <c r="R965" s="238"/>
      <c r="T965" s="239"/>
      <c r="U965" s="233"/>
      <c r="V965" s="233"/>
      <c r="W965" s="233"/>
      <c r="X965" s="233"/>
      <c r="Y965" s="233"/>
      <c r="Z965" s="233"/>
      <c r="AA965" s="240"/>
      <c r="AT965" s="241" t="s">
        <v>164</v>
      </c>
      <c r="AU965" s="241" t="s">
        <v>107</v>
      </c>
      <c r="AV965" s="10" t="s">
        <v>107</v>
      </c>
      <c r="AW965" s="10" t="s">
        <v>38</v>
      </c>
      <c r="AX965" s="10" t="s">
        <v>81</v>
      </c>
      <c r="AY965" s="241" t="s">
        <v>156</v>
      </c>
    </row>
    <row r="966" s="11" customFormat="1" ht="16.5" customHeight="1">
      <c r="B966" s="242"/>
      <c r="C966" s="243"/>
      <c r="D966" s="243"/>
      <c r="E966" s="244" t="s">
        <v>22</v>
      </c>
      <c r="F966" s="251" t="s">
        <v>636</v>
      </c>
      <c r="G966" s="243"/>
      <c r="H966" s="243"/>
      <c r="I966" s="243"/>
      <c r="J966" s="243"/>
      <c r="K966" s="244" t="s">
        <v>22</v>
      </c>
      <c r="L966" s="243"/>
      <c r="M966" s="243"/>
      <c r="N966" s="243"/>
      <c r="O966" s="243"/>
      <c r="P966" s="243"/>
      <c r="Q966" s="243"/>
      <c r="R966" s="247"/>
      <c r="T966" s="248"/>
      <c r="U966" s="243"/>
      <c r="V966" s="243"/>
      <c r="W966" s="243"/>
      <c r="X966" s="243"/>
      <c r="Y966" s="243"/>
      <c r="Z966" s="243"/>
      <c r="AA966" s="249"/>
      <c r="AT966" s="250" t="s">
        <v>164</v>
      </c>
      <c r="AU966" s="250" t="s">
        <v>107</v>
      </c>
      <c r="AV966" s="11" t="s">
        <v>39</v>
      </c>
      <c r="AW966" s="11" t="s">
        <v>38</v>
      </c>
      <c r="AX966" s="11" t="s">
        <v>81</v>
      </c>
      <c r="AY966" s="250" t="s">
        <v>156</v>
      </c>
    </row>
    <row r="967" s="10" customFormat="1" ht="16.5" customHeight="1">
      <c r="B967" s="232"/>
      <c r="C967" s="233"/>
      <c r="D967" s="233"/>
      <c r="E967" s="234" t="s">
        <v>22</v>
      </c>
      <c r="F967" s="252" t="s">
        <v>501</v>
      </c>
      <c r="G967" s="233"/>
      <c r="H967" s="233"/>
      <c r="I967" s="233"/>
      <c r="J967" s="233"/>
      <c r="K967" s="237">
        <v>0.94999999999999996</v>
      </c>
      <c r="L967" s="233"/>
      <c r="M967" s="233"/>
      <c r="N967" s="233"/>
      <c r="O967" s="233"/>
      <c r="P967" s="233"/>
      <c r="Q967" s="233"/>
      <c r="R967" s="238"/>
      <c r="T967" s="239"/>
      <c r="U967" s="233"/>
      <c r="V967" s="233"/>
      <c r="W967" s="233"/>
      <c r="X967" s="233"/>
      <c r="Y967" s="233"/>
      <c r="Z967" s="233"/>
      <c r="AA967" s="240"/>
      <c r="AT967" s="241" t="s">
        <v>164</v>
      </c>
      <c r="AU967" s="241" t="s">
        <v>107</v>
      </c>
      <c r="AV967" s="10" t="s">
        <v>107</v>
      </c>
      <c r="AW967" s="10" t="s">
        <v>38</v>
      </c>
      <c r="AX967" s="10" t="s">
        <v>81</v>
      </c>
      <c r="AY967" s="241" t="s">
        <v>156</v>
      </c>
    </row>
    <row r="968" s="11" customFormat="1" ht="16.5" customHeight="1">
      <c r="B968" s="242"/>
      <c r="C968" s="243"/>
      <c r="D968" s="243"/>
      <c r="E968" s="244" t="s">
        <v>22</v>
      </c>
      <c r="F968" s="251" t="s">
        <v>743</v>
      </c>
      <c r="G968" s="243"/>
      <c r="H968" s="243"/>
      <c r="I968" s="243"/>
      <c r="J968" s="243"/>
      <c r="K968" s="244" t="s">
        <v>22</v>
      </c>
      <c r="L968" s="243"/>
      <c r="M968" s="243"/>
      <c r="N968" s="243"/>
      <c r="O968" s="243"/>
      <c r="P968" s="243"/>
      <c r="Q968" s="243"/>
      <c r="R968" s="247"/>
      <c r="T968" s="248"/>
      <c r="U968" s="243"/>
      <c r="V968" s="243"/>
      <c r="W968" s="243"/>
      <c r="X968" s="243"/>
      <c r="Y968" s="243"/>
      <c r="Z968" s="243"/>
      <c r="AA968" s="249"/>
      <c r="AT968" s="250" t="s">
        <v>164</v>
      </c>
      <c r="AU968" s="250" t="s">
        <v>107</v>
      </c>
      <c r="AV968" s="11" t="s">
        <v>39</v>
      </c>
      <c r="AW968" s="11" t="s">
        <v>38</v>
      </c>
      <c r="AX968" s="11" t="s">
        <v>81</v>
      </c>
      <c r="AY968" s="250" t="s">
        <v>156</v>
      </c>
    </row>
    <row r="969" s="10" customFormat="1" ht="16.5" customHeight="1">
      <c r="B969" s="232"/>
      <c r="C969" s="233"/>
      <c r="D969" s="233"/>
      <c r="E969" s="234" t="s">
        <v>22</v>
      </c>
      <c r="F969" s="252" t="s">
        <v>506</v>
      </c>
      <c r="G969" s="233"/>
      <c r="H969" s="233"/>
      <c r="I969" s="233"/>
      <c r="J969" s="233"/>
      <c r="K969" s="237">
        <v>0.84999999999999998</v>
      </c>
      <c r="L969" s="233"/>
      <c r="M969" s="233"/>
      <c r="N969" s="233"/>
      <c r="O969" s="233"/>
      <c r="P969" s="233"/>
      <c r="Q969" s="233"/>
      <c r="R969" s="238"/>
      <c r="T969" s="239"/>
      <c r="U969" s="233"/>
      <c r="V969" s="233"/>
      <c r="W969" s="233"/>
      <c r="X969" s="233"/>
      <c r="Y969" s="233"/>
      <c r="Z969" s="233"/>
      <c r="AA969" s="240"/>
      <c r="AT969" s="241" t="s">
        <v>164</v>
      </c>
      <c r="AU969" s="241" t="s">
        <v>107</v>
      </c>
      <c r="AV969" s="10" t="s">
        <v>107</v>
      </c>
      <c r="AW969" s="10" t="s">
        <v>38</v>
      </c>
      <c r="AX969" s="10" t="s">
        <v>81</v>
      </c>
      <c r="AY969" s="241" t="s">
        <v>156</v>
      </c>
    </row>
    <row r="970" s="11" customFormat="1" ht="16.5" customHeight="1">
      <c r="B970" s="242"/>
      <c r="C970" s="243"/>
      <c r="D970" s="243"/>
      <c r="E970" s="244" t="s">
        <v>22</v>
      </c>
      <c r="F970" s="251" t="s">
        <v>744</v>
      </c>
      <c r="G970" s="243"/>
      <c r="H970" s="243"/>
      <c r="I970" s="243"/>
      <c r="J970" s="243"/>
      <c r="K970" s="244" t="s">
        <v>22</v>
      </c>
      <c r="L970" s="243"/>
      <c r="M970" s="243"/>
      <c r="N970" s="243"/>
      <c r="O970" s="243"/>
      <c r="P970" s="243"/>
      <c r="Q970" s="243"/>
      <c r="R970" s="247"/>
      <c r="T970" s="248"/>
      <c r="U970" s="243"/>
      <c r="V970" s="243"/>
      <c r="W970" s="243"/>
      <c r="X970" s="243"/>
      <c r="Y970" s="243"/>
      <c r="Z970" s="243"/>
      <c r="AA970" s="249"/>
      <c r="AT970" s="250" t="s">
        <v>164</v>
      </c>
      <c r="AU970" s="250" t="s">
        <v>107</v>
      </c>
      <c r="AV970" s="11" t="s">
        <v>39</v>
      </c>
      <c r="AW970" s="11" t="s">
        <v>38</v>
      </c>
      <c r="AX970" s="11" t="s">
        <v>81</v>
      </c>
      <c r="AY970" s="250" t="s">
        <v>156</v>
      </c>
    </row>
    <row r="971" s="10" customFormat="1" ht="16.5" customHeight="1">
      <c r="B971" s="232"/>
      <c r="C971" s="233"/>
      <c r="D971" s="233"/>
      <c r="E971" s="234" t="s">
        <v>22</v>
      </c>
      <c r="F971" s="252" t="s">
        <v>507</v>
      </c>
      <c r="G971" s="233"/>
      <c r="H971" s="233"/>
      <c r="I971" s="233"/>
      <c r="J971" s="233"/>
      <c r="K971" s="237">
        <v>0.55000000000000004</v>
      </c>
      <c r="L971" s="233"/>
      <c r="M971" s="233"/>
      <c r="N971" s="233"/>
      <c r="O971" s="233"/>
      <c r="P971" s="233"/>
      <c r="Q971" s="233"/>
      <c r="R971" s="238"/>
      <c r="T971" s="239"/>
      <c r="U971" s="233"/>
      <c r="V971" s="233"/>
      <c r="W971" s="233"/>
      <c r="X971" s="233"/>
      <c r="Y971" s="233"/>
      <c r="Z971" s="233"/>
      <c r="AA971" s="240"/>
      <c r="AT971" s="241" t="s">
        <v>164</v>
      </c>
      <c r="AU971" s="241" t="s">
        <v>107</v>
      </c>
      <c r="AV971" s="10" t="s">
        <v>107</v>
      </c>
      <c r="AW971" s="10" t="s">
        <v>38</v>
      </c>
      <c r="AX971" s="10" t="s">
        <v>81</v>
      </c>
      <c r="AY971" s="241" t="s">
        <v>156</v>
      </c>
    </row>
    <row r="972" s="11" customFormat="1" ht="16.5" customHeight="1">
      <c r="B972" s="242"/>
      <c r="C972" s="243"/>
      <c r="D972" s="243"/>
      <c r="E972" s="244" t="s">
        <v>22</v>
      </c>
      <c r="F972" s="251" t="s">
        <v>714</v>
      </c>
      <c r="G972" s="243"/>
      <c r="H972" s="243"/>
      <c r="I972" s="243"/>
      <c r="J972" s="243"/>
      <c r="K972" s="244" t="s">
        <v>22</v>
      </c>
      <c r="L972" s="243"/>
      <c r="M972" s="243"/>
      <c r="N972" s="243"/>
      <c r="O972" s="243"/>
      <c r="P972" s="243"/>
      <c r="Q972" s="243"/>
      <c r="R972" s="247"/>
      <c r="T972" s="248"/>
      <c r="U972" s="243"/>
      <c r="V972" s="243"/>
      <c r="W972" s="243"/>
      <c r="X972" s="243"/>
      <c r="Y972" s="243"/>
      <c r="Z972" s="243"/>
      <c r="AA972" s="249"/>
      <c r="AT972" s="250" t="s">
        <v>164</v>
      </c>
      <c r="AU972" s="250" t="s">
        <v>107</v>
      </c>
      <c r="AV972" s="11" t="s">
        <v>39</v>
      </c>
      <c r="AW972" s="11" t="s">
        <v>38</v>
      </c>
      <c r="AX972" s="11" t="s">
        <v>81</v>
      </c>
      <c r="AY972" s="250" t="s">
        <v>156</v>
      </c>
    </row>
    <row r="973" s="10" customFormat="1" ht="16.5" customHeight="1">
      <c r="B973" s="232"/>
      <c r="C973" s="233"/>
      <c r="D973" s="233"/>
      <c r="E973" s="234" t="s">
        <v>22</v>
      </c>
      <c r="F973" s="252" t="s">
        <v>888</v>
      </c>
      <c r="G973" s="233"/>
      <c r="H973" s="233"/>
      <c r="I973" s="233"/>
      <c r="J973" s="233"/>
      <c r="K973" s="237">
        <v>2.2000000000000002</v>
      </c>
      <c r="L973" s="233"/>
      <c r="M973" s="233"/>
      <c r="N973" s="233"/>
      <c r="O973" s="233"/>
      <c r="P973" s="233"/>
      <c r="Q973" s="233"/>
      <c r="R973" s="238"/>
      <c r="T973" s="239"/>
      <c r="U973" s="233"/>
      <c r="V973" s="233"/>
      <c r="W973" s="233"/>
      <c r="X973" s="233"/>
      <c r="Y973" s="233"/>
      <c r="Z973" s="233"/>
      <c r="AA973" s="240"/>
      <c r="AT973" s="241" t="s">
        <v>164</v>
      </c>
      <c r="AU973" s="241" t="s">
        <v>107</v>
      </c>
      <c r="AV973" s="10" t="s">
        <v>107</v>
      </c>
      <c r="AW973" s="10" t="s">
        <v>38</v>
      </c>
      <c r="AX973" s="10" t="s">
        <v>81</v>
      </c>
      <c r="AY973" s="241" t="s">
        <v>156</v>
      </c>
    </row>
    <row r="974" s="11" customFormat="1" ht="16.5" customHeight="1">
      <c r="B974" s="242"/>
      <c r="C974" s="243"/>
      <c r="D974" s="243"/>
      <c r="E974" s="244" t="s">
        <v>22</v>
      </c>
      <c r="F974" s="251" t="s">
        <v>643</v>
      </c>
      <c r="G974" s="243"/>
      <c r="H974" s="243"/>
      <c r="I974" s="243"/>
      <c r="J974" s="243"/>
      <c r="K974" s="244" t="s">
        <v>22</v>
      </c>
      <c r="L974" s="243"/>
      <c r="M974" s="243"/>
      <c r="N974" s="243"/>
      <c r="O974" s="243"/>
      <c r="P974" s="243"/>
      <c r="Q974" s="243"/>
      <c r="R974" s="247"/>
      <c r="T974" s="248"/>
      <c r="U974" s="243"/>
      <c r="V974" s="243"/>
      <c r="W974" s="243"/>
      <c r="X974" s="243"/>
      <c r="Y974" s="243"/>
      <c r="Z974" s="243"/>
      <c r="AA974" s="249"/>
      <c r="AT974" s="250" t="s">
        <v>164</v>
      </c>
      <c r="AU974" s="250" t="s">
        <v>107</v>
      </c>
      <c r="AV974" s="11" t="s">
        <v>39</v>
      </c>
      <c r="AW974" s="11" t="s">
        <v>38</v>
      </c>
      <c r="AX974" s="11" t="s">
        <v>81</v>
      </c>
      <c r="AY974" s="250" t="s">
        <v>156</v>
      </c>
    </row>
    <row r="975" s="10" customFormat="1" ht="16.5" customHeight="1">
      <c r="B975" s="232"/>
      <c r="C975" s="233"/>
      <c r="D975" s="233"/>
      <c r="E975" s="234" t="s">
        <v>22</v>
      </c>
      <c r="F975" s="252" t="s">
        <v>511</v>
      </c>
      <c r="G975" s="233"/>
      <c r="H975" s="233"/>
      <c r="I975" s="233"/>
      <c r="J975" s="233"/>
      <c r="K975" s="237">
        <v>1</v>
      </c>
      <c r="L975" s="233"/>
      <c r="M975" s="233"/>
      <c r="N975" s="233"/>
      <c r="O975" s="233"/>
      <c r="P975" s="233"/>
      <c r="Q975" s="233"/>
      <c r="R975" s="238"/>
      <c r="T975" s="239"/>
      <c r="U975" s="233"/>
      <c r="V975" s="233"/>
      <c r="W975" s="233"/>
      <c r="X975" s="233"/>
      <c r="Y975" s="233"/>
      <c r="Z975" s="233"/>
      <c r="AA975" s="240"/>
      <c r="AT975" s="241" t="s">
        <v>164</v>
      </c>
      <c r="AU975" s="241" t="s">
        <v>107</v>
      </c>
      <c r="AV975" s="10" t="s">
        <v>107</v>
      </c>
      <c r="AW975" s="10" t="s">
        <v>38</v>
      </c>
      <c r="AX975" s="10" t="s">
        <v>81</v>
      </c>
      <c r="AY975" s="241" t="s">
        <v>156</v>
      </c>
    </row>
    <row r="976" s="12" customFormat="1" ht="16.5" customHeight="1">
      <c r="B976" s="253"/>
      <c r="C976" s="254"/>
      <c r="D976" s="254"/>
      <c r="E976" s="255" t="s">
        <v>22</v>
      </c>
      <c r="F976" s="256" t="s">
        <v>176</v>
      </c>
      <c r="G976" s="254"/>
      <c r="H976" s="254"/>
      <c r="I976" s="254"/>
      <c r="J976" s="254"/>
      <c r="K976" s="257">
        <v>12.85</v>
      </c>
      <c r="L976" s="254"/>
      <c r="M976" s="254"/>
      <c r="N976" s="254"/>
      <c r="O976" s="254"/>
      <c r="P976" s="254"/>
      <c r="Q976" s="254"/>
      <c r="R976" s="258"/>
      <c r="T976" s="259"/>
      <c r="U976" s="254"/>
      <c r="V976" s="254"/>
      <c r="W976" s="254"/>
      <c r="X976" s="254"/>
      <c r="Y976" s="254"/>
      <c r="Z976" s="254"/>
      <c r="AA976" s="260"/>
      <c r="AT976" s="261" t="s">
        <v>164</v>
      </c>
      <c r="AU976" s="261" t="s">
        <v>107</v>
      </c>
      <c r="AV976" s="12" t="s">
        <v>161</v>
      </c>
      <c r="AW976" s="12" t="s">
        <v>38</v>
      </c>
      <c r="AX976" s="12" t="s">
        <v>39</v>
      </c>
      <c r="AY976" s="261" t="s">
        <v>156</v>
      </c>
    </row>
    <row r="977" s="1" customFormat="1" ht="38.25" customHeight="1">
      <c r="B977" s="48"/>
      <c r="C977" s="221" t="s">
        <v>889</v>
      </c>
      <c r="D977" s="221" t="s">
        <v>157</v>
      </c>
      <c r="E977" s="222" t="s">
        <v>890</v>
      </c>
      <c r="F977" s="223" t="s">
        <v>891</v>
      </c>
      <c r="G977" s="223"/>
      <c r="H977" s="223"/>
      <c r="I977" s="223"/>
      <c r="J977" s="224" t="s">
        <v>439</v>
      </c>
      <c r="K977" s="225">
        <v>25</v>
      </c>
      <c r="L977" s="226">
        <v>0</v>
      </c>
      <c r="M977" s="227"/>
      <c r="N977" s="228">
        <f>ROUND(L977*K977,1)</f>
        <v>0</v>
      </c>
      <c r="O977" s="228"/>
      <c r="P977" s="228"/>
      <c r="Q977" s="228"/>
      <c r="R977" s="50"/>
      <c r="T977" s="229" t="s">
        <v>22</v>
      </c>
      <c r="U977" s="58" t="s">
        <v>46</v>
      </c>
      <c r="V977" s="49"/>
      <c r="W977" s="230">
        <f>V977*K977</f>
        <v>0</v>
      </c>
      <c r="X977" s="230">
        <v>0</v>
      </c>
      <c r="Y977" s="230">
        <f>X977*K977</f>
        <v>0</v>
      </c>
      <c r="Z977" s="230">
        <v>0</v>
      </c>
      <c r="AA977" s="231">
        <f>Z977*K977</f>
        <v>0</v>
      </c>
      <c r="AR977" s="24" t="s">
        <v>337</v>
      </c>
      <c r="AT977" s="24" t="s">
        <v>157</v>
      </c>
      <c r="AU977" s="24" t="s">
        <v>107</v>
      </c>
      <c r="AY977" s="24" t="s">
        <v>156</v>
      </c>
      <c r="BE977" s="144">
        <f>IF(U977="základní",N977,0)</f>
        <v>0</v>
      </c>
      <c r="BF977" s="144">
        <f>IF(U977="snížená",N977,0)</f>
        <v>0</v>
      </c>
      <c r="BG977" s="144">
        <f>IF(U977="zákl. přenesená",N977,0)</f>
        <v>0</v>
      </c>
      <c r="BH977" s="144">
        <f>IF(U977="sníž. přenesená",N977,0)</f>
        <v>0</v>
      </c>
      <c r="BI977" s="144">
        <f>IF(U977="nulová",N977,0)</f>
        <v>0</v>
      </c>
      <c r="BJ977" s="24" t="s">
        <v>39</v>
      </c>
      <c r="BK977" s="144">
        <f>ROUND(L977*K977,1)</f>
        <v>0</v>
      </c>
      <c r="BL977" s="24" t="s">
        <v>337</v>
      </c>
      <c r="BM977" s="24" t="s">
        <v>892</v>
      </c>
    </row>
    <row r="978" s="11" customFormat="1" ht="16.5" customHeight="1">
      <c r="B978" s="242"/>
      <c r="C978" s="243"/>
      <c r="D978" s="243"/>
      <c r="E978" s="244" t="s">
        <v>22</v>
      </c>
      <c r="F978" s="245" t="s">
        <v>737</v>
      </c>
      <c r="G978" s="246"/>
      <c r="H978" s="246"/>
      <c r="I978" s="246"/>
      <c r="J978" s="243"/>
      <c r="K978" s="244" t="s">
        <v>22</v>
      </c>
      <c r="L978" s="243"/>
      <c r="M978" s="243"/>
      <c r="N978" s="243"/>
      <c r="O978" s="243"/>
      <c r="P978" s="243"/>
      <c r="Q978" s="243"/>
      <c r="R978" s="247"/>
      <c r="T978" s="248"/>
      <c r="U978" s="243"/>
      <c r="V978" s="243"/>
      <c r="W978" s="243"/>
      <c r="X978" s="243"/>
      <c r="Y978" s="243"/>
      <c r="Z978" s="243"/>
      <c r="AA978" s="249"/>
      <c r="AT978" s="250" t="s">
        <v>164</v>
      </c>
      <c r="AU978" s="250" t="s">
        <v>107</v>
      </c>
      <c r="AV978" s="11" t="s">
        <v>39</v>
      </c>
      <c r="AW978" s="11" t="s">
        <v>38</v>
      </c>
      <c r="AX978" s="11" t="s">
        <v>81</v>
      </c>
      <c r="AY978" s="250" t="s">
        <v>156</v>
      </c>
    </row>
    <row r="979" s="10" customFormat="1" ht="16.5" customHeight="1">
      <c r="B979" s="232"/>
      <c r="C979" s="233"/>
      <c r="D979" s="233"/>
      <c r="E979" s="234" t="s">
        <v>22</v>
      </c>
      <c r="F979" s="252" t="s">
        <v>39</v>
      </c>
      <c r="G979" s="233"/>
      <c r="H979" s="233"/>
      <c r="I979" s="233"/>
      <c r="J979" s="233"/>
      <c r="K979" s="237">
        <v>1</v>
      </c>
      <c r="L979" s="233"/>
      <c r="M979" s="233"/>
      <c r="N979" s="233"/>
      <c r="O979" s="233"/>
      <c r="P979" s="233"/>
      <c r="Q979" s="233"/>
      <c r="R979" s="238"/>
      <c r="T979" s="239"/>
      <c r="U979" s="233"/>
      <c r="V979" s="233"/>
      <c r="W979" s="233"/>
      <c r="X979" s="233"/>
      <c r="Y979" s="233"/>
      <c r="Z979" s="233"/>
      <c r="AA979" s="240"/>
      <c r="AT979" s="241" t="s">
        <v>164</v>
      </c>
      <c r="AU979" s="241" t="s">
        <v>107</v>
      </c>
      <c r="AV979" s="10" t="s">
        <v>107</v>
      </c>
      <c r="AW979" s="10" t="s">
        <v>38</v>
      </c>
      <c r="AX979" s="10" t="s">
        <v>81</v>
      </c>
      <c r="AY979" s="241" t="s">
        <v>156</v>
      </c>
    </row>
    <row r="980" s="11" customFormat="1" ht="16.5" customHeight="1">
      <c r="B980" s="242"/>
      <c r="C980" s="243"/>
      <c r="D980" s="243"/>
      <c r="E980" s="244" t="s">
        <v>22</v>
      </c>
      <c r="F980" s="251" t="s">
        <v>598</v>
      </c>
      <c r="G980" s="243"/>
      <c r="H980" s="243"/>
      <c r="I980" s="243"/>
      <c r="J980" s="243"/>
      <c r="K980" s="244" t="s">
        <v>22</v>
      </c>
      <c r="L980" s="243"/>
      <c r="M980" s="243"/>
      <c r="N980" s="243"/>
      <c r="O980" s="243"/>
      <c r="P980" s="243"/>
      <c r="Q980" s="243"/>
      <c r="R980" s="247"/>
      <c r="T980" s="248"/>
      <c r="U980" s="243"/>
      <c r="V980" s="243"/>
      <c r="W980" s="243"/>
      <c r="X980" s="243"/>
      <c r="Y980" s="243"/>
      <c r="Z980" s="243"/>
      <c r="AA980" s="249"/>
      <c r="AT980" s="250" t="s">
        <v>164</v>
      </c>
      <c r="AU980" s="250" t="s">
        <v>107</v>
      </c>
      <c r="AV980" s="11" t="s">
        <v>39</v>
      </c>
      <c r="AW980" s="11" t="s">
        <v>38</v>
      </c>
      <c r="AX980" s="11" t="s">
        <v>81</v>
      </c>
      <c r="AY980" s="250" t="s">
        <v>156</v>
      </c>
    </row>
    <row r="981" s="10" customFormat="1" ht="16.5" customHeight="1">
      <c r="B981" s="232"/>
      <c r="C981" s="233"/>
      <c r="D981" s="233"/>
      <c r="E981" s="234" t="s">
        <v>22</v>
      </c>
      <c r="F981" s="252" t="s">
        <v>177</v>
      </c>
      <c r="G981" s="233"/>
      <c r="H981" s="233"/>
      <c r="I981" s="233"/>
      <c r="J981" s="233"/>
      <c r="K981" s="237">
        <v>3</v>
      </c>
      <c r="L981" s="233"/>
      <c r="M981" s="233"/>
      <c r="N981" s="233"/>
      <c r="O981" s="233"/>
      <c r="P981" s="233"/>
      <c r="Q981" s="233"/>
      <c r="R981" s="238"/>
      <c r="T981" s="239"/>
      <c r="U981" s="233"/>
      <c r="V981" s="233"/>
      <c r="W981" s="233"/>
      <c r="X981" s="233"/>
      <c r="Y981" s="233"/>
      <c r="Z981" s="233"/>
      <c r="AA981" s="240"/>
      <c r="AT981" s="241" t="s">
        <v>164</v>
      </c>
      <c r="AU981" s="241" t="s">
        <v>107</v>
      </c>
      <c r="AV981" s="10" t="s">
        <v>107</v>
      </c>
      <c r="AW981" s="10" t="s">
        <v>38</v>
      </c>
      <c r="AX981" s="10" t="s">
        <v>81</v>
      </c>
      <c r="AY981" s="241" t="s">
        <v>156</v>
      </c>
    </row>
    <row r="982" s="11" customFormat="1" ht="16.5" customHeight="1">
      <c r="B982" s="242"/>
      <c r="C982" s="243"/>
      <c r="D982" s="243"/>
      <c r="E982" s="244" t="s">
        <v>22</v>
      </c>
      <c r="F982" s="251" t="s">
        <v>599</v>
      </c>
      <c r="G982" s="243"/>
      <c r="H982" s="243"/>
      <c r="I982" s="243"/>
      <c r="J982" s="243"/>
      <c r="K982" s="244" t="s">
        <v>22</v>
      </c>
      <c r="L982" s="243"/>
      <c r="M982" s="243"/>
      <c r="N982" s="243"/>
      <c r="O982" s="243"/>
      <c r="P982" s="243"/>
      <c r="Q982" s="243"/>
      <c r="R982" s="247"/>
      <c r="T982" s="248"/>
      <c r="U982" s="243"/>
      <c r="V982" s="243"/>
      <c r="W982" s="243"/>
      <c r="X982" s="243"/>
      <c r="Y982" s="243"/>
      <c r="Z982" s="243"/>
      <c r="AA982" s="249"/>
      <c r="AT982" s="250" t="s">
        <v>164</v>
      </c>
      <c r="AU982" s="250" t="s">
        <v>107</v>
      </c>
      <c r="AV982" s="11" t="s">
        <v>39</v>
      </c>
      <c r="AW982" s="11" t="s">
        <v>38</v>
      </c>
      <c r="AX982" s="11" t="s">
        <v>81</v>
      </c>
      <c r="AY982" s="250" t="s">
        <v>156</v>
      </c>
    </row>
    <row r="983" s="10" customFormat="1" ht="16.5" customHeight="1">
      <c r="B983" s="232"/>
      <c r="C983" s="233"/>
      <c r="D983" s="233"/>
      <c r="E983" s="234" t="s">
        <v>22</v>
      </c>
      <c r="F983" s="252" t="s">
        <v>39</v>
      </c>
      <c r="G983" s="233"/>
      <c r="H983" s="233"/>
      <c r="I983" s="233"/>
      <c r="J983" s="233"/>
      <c r="K983" s="237">
        <v>1</v>
      </c>
      <c r="L983" s="233"/>
      <c r="M983" s="233"/>
      <c r="N983" s="233"/>
      <c r="O983" s="233"/>
      <c r="P983" s="233"/>
      <c r="Q983" s="233"/>
      <c r="R983" s="238"/>
      <c r="T983" s="239"/>
      <c r="U983" s="233"/>
      <c r="V983" s="233"/>
      <c r="W983" s="233"/>
      <c r="X983" s="233"/>
      <c r="Y983" s="233"/>
      <c r="Z983" s="233"/>
      <c r="AA983" s="240"/>
      <c r="AT983" s="241" t="s">
        <v>164</v>
      </c>
      <c r="AU983" s="241" t="s">
        <v>107</v>
      </c>
      <c r="AV983" s="10" t="s">
        <v>107</v>
      </c>
      <c r="AW983" s="10" t="s">
        <v>38</v>
      </c>
      <c r="AX983" s="10" t="s">
        <v>81</v>
      </c>
      <c r="AY983" s="241" t="s">
        <v>156</v>
      </c>
    </row>
    <row r="984" s="11" customFormat="1" ht="16.5" customHeight="1">
      <c r="B984" s="242"/>
      <c r="C984" s="243"/>
      <c r="D984" s="243"/>
      <c r="E984" s="244" t="s">
        <v>22</v>
      </c>
      <c r="F984" s="251" t="s">
        <v>623</v>
      </c>
      <c r="G984" s="243"/>
      <c r="H984" s="243"/>
      <c r="I984" s="243"/>
      <c r="J984" s="243"/>
      <c r="K984" s="244" t="s">
        <v>22</v>
      </c>
      <c r="L984" s="243"/>
      <c r="M984" s="243"/>
      <c r="N984" s="243"/>
      <c r="O984" s="243"/>
      <c r="P984" s="243"/>
      <c r="Q984" s="243"/>
      <c r="R984" s="247"/>
      <c r="T984" s="248"/>
      <c r="U984" s="243"/>
      <c r="V984" s="243"/>
      <c r="W984" s="243"/>
      <c r="X984" s="243"/>
      <c r="Y984" s="243"/>
      <c r="Z984" s="243"/>
      <c r="AA984" s="249"/>
      <c r="AT984" s="250" t="s">
        <v>164</v>
      </c>
      <c r="AU984" s="250" t="s">
        <v>107</v>
      </c>
      <c r="AV984" s="11" t="s">
        <v>39</v>
      </c>
      <c r="AW984" s="11" t="s">
        <v>38</v>
      </c>
      <c r="AX984" s="11" t="s">
        <v>81</v>
      </c>
      <c r="AY984" s="250" t="s">
        <v>156</v>
      </c>
    </row>
    <row r="985" s="10" customFormat="1" ht="16.5" customHeight="1">
      <c r="B985" s="232"/>
      <c r="C985" s="233"/>
      <c r="D985" s="233"/>
      <c r="E985" s="234" t="s">
        <v>22</v>
      </c>
      <c r="F985" s="252" t="s">
        <v>161</v>
      </c>
      <c r="G985" s="233"/>
      <c r="H985" s="233"/>
      <c r="I985" s="233"/>
      <c r="J985" s="233"/>
      <c r="K985" s="237">
        <v>4</v>
      </c>
      <c r="L985" s="233"/>
      <c r="M985" s="233"/>
      <c r="N985" s="233"/>
      <c r="O985" s="233"/>
      <c r="P985" s="233"/>
      <c r="Q985" s="233"/>
      <c r="R985" s="238"/>
      <c r="T985" s="239"/>
      <c r="U985" s="233"/>
      <c r="V985" s="233"/>
      <c r="W985" s="233"/>
      <c r="X985" s="233"/>
      <c r="Y985" s="233"/>
      <c r="Z985" s="233"/>
      <c r="AA985" s="240"/>
      <c r="AT985" s="241" t="s">
        <v>164</v>
      </c>
      <c r="AU985" s="241" t="s">
        <v>107</v>
      </c>
      <c r="AV985" s="10" t="s">
        <v>107</v>
      </c>
      <c r="AW985" s="10" t="s">
        <v>38</v>
      </c>
      <c r="AX985" s="10" t="s">
        <v>81</v>
      </c>
      <c r="AY985" s="241" t="s">
        <v>156</v>
      </c>
    </row>
    <row r="986" s="11" customFormat="1" ht="16.5" customHeight="1">
      <c r="B986" s="242"/>
      <c r="C986" s="243"/>
      <c r="D986" s="243"/>
      <c r="E986" s="244" t="s">
        <v>22</v>
      </c>
      <c r="F986" s="251" t="s">
        <v>629</v>
      </c>
      <c r="G986" s="243"/>
      <c r="H986" s="243"/>
      <c r="I986" s="243"/>
      <c r="J986" s="243"/>
      <c r="K986" s="244" t="s">
        <v>22</v>
      </c>
      <c r="L986" s="243"/>
      <c r="M986" s="243"/>
      <c r="N986" s="243"/>
      <c r="O986" s="243"/>
      <c r="P986" s="243"/>
      <c r="Q986" s="243"/>
      <c r="R986" s="247"/>
      <c r="T986" s="248"/>
      <c r="U986" s="243"/>
      <c r="V986" s="243"/>
      <c r="W986" s="243"/>
      <c r="X986" s="243"/>
      <c r="Y986" s="243"/>
      <c r="Z986" s="243"/>
      <c r="AA986" s="249"/>
      <c r="AT986" s="250" t="s">
        <v>164</v>
      </c>
      <c r="AU986" s="250" t="s">
        <v>107</v>
      </c>
      <c r="AV986" s="11" t="s">
        <v>39</v>
      </c>
      <c r="AW986" s="11" t="s">
        <v>38</v>
      </c>
      <c r="AX986" s="11" t="s">
        <v>81</v>
      </c>
      <c r="AY986" s="250" t="s">
        <v>156</v>
      </c>
    </row>
    <row r="987" s="10" customFormat="1" ht="16.5" customHeight="1">
      <c r="B987" s="232"/>
      <c r="C987" s="233"/>
      <c r="D987" s="233"/>
      <c r="E987" s="234" t="s">
        <v>22</v>
      </c>
      <c r="F987" s="252" t="s">
        <v>181</v>
      </c>
      <c r="G987" s="233"/>
      <c r="H987" s="233"/>
      <c r="I987" s="233"/>
      <c r="J987" s="233"/>
      <c r="K987" s="237">
        <v>8</v>
      </c>
      <c r="L987" s="233"/>
      <c r="M987" s="233"/>
      <c r="N987" s="233"/>
      <c r="O987" s="233"/>
      <c r="P987" s="233"/>
      <c r="Q987" s="233"/>
      <c r="R987" s="238"/>
      <c r="T987" s="239"/>
      <c r="U987" s="233"/>
      <c r="V987" s="233"/>
      <c r="W987" s="233"/>
      <c r="X987" s="233"/>
      <c r="Y987" s="233"/>
      <c r="Z987" s="233"/>
      <c r="AA987" s="240"/>
      <c r="AT987" s="241" t="s">
        <v>164</v>
      </c>
      <c r="AU987" s="241" t="s">
        <v>107</v>
      </c>
      <c r="AV987" s="10" t="s">
        <v>107</v>
      </c>
      <c r="AW987" s="10" t="s">
        <v>38</v>
      </c>
      <c r="AX987" s="10" t="s">
        <v>81</v>
      </c>
      <c r="AY987" s="241" t="s">
        <v>156</v>
      </c>
    </row>
    <row r="988" s="11" customFormat="1" ht="16.5" customHeight="1">
      <c r="B988" s="242"/>
      <c r="C988" s="243"/>
      <c r="D988" s="243"/>
      <c r="E988" s="244" t="s">
        <v>22</v>
      </c>
      <c r="F988" s="251" t="s">
        <v>631</v>
      </c>
      <c r="G988" s="243"/>
      <c r="H988" s="243"/>
      <c r="I988" s="243"/>
      <c r="J988" s="243"/>
      <c r="K988" s="244" t="s">
        <v>22</v>
      </c>
      <c r="L988" s="243"/>
      <c r="M988" s="243"/>
      <c r="N988" s="243"/>
      <c r="O988" s="243"/>
      <c r="P988" s="243"/>
      <c r="Q988" s="243"/>
      <c r="R988" s="247"/>
      <c r="T988" s="248"/>
      <c r="U988" s="243"/>
      <c r="V988" s="243"/>
      <c r="W988" s="243"/>
      <c r="X988" s="243"/>
      <c r="Y988" s="243"/>
      <c r="Z988" s="243"/>
      <c r="AA988" s="249"/>
      <c r="AT988" s="250" t="s">
        <v>164</v>
      </c>
      <c r="AU988" s="250" t="s">
        <v>107</v>
      </c>
      <c r="AV988" s="11" t="s">
        <v>39</v>
      </c>
      <c r="AW988" s="11" t="s">
        <v>38</v>
      </c>
      <c r="AX988" s="11" t="s">
        <v>81</v>
      </c>
      <c r="AY988" s="250" t="s">
        <v>156</v>
      </c>
    </row>
    <row r="989" s="10" customFormat="1" ht="16.5" customHeight="1">
      <c r="B989" s="232"/>
      <c r="C989" s="233"/>
      <c r="D989" s="233"/>
      <c r="E989" s="234" t="s">
        <v>22</v>
      </c>
      <c r="F989" s="252" t="s">
        <v>39</v>
      </c>
      <c r="G989" s="233"/>
      <c r="H989" s="233"/>
      <c r="I989" s="233"/>
      <c r="J989" s="233"/>
      <c r="K989" s="237">
        <v>1</v>
      </c>
      <c r="L989" s="233"/>
      <c r="M989" s="233"/>
      <c r="N989" s="233"/>
      <c r="O989" s="233"/>
      <c r="P989" s="233"/>
      <c r="Q989" s="233"/>
      <c r="R989" s="238"/>
      <c r="T989" s="239"/>
      <c r="U989" s="233"/>
      <c r="V989" s="233"/>
      <c r="W989" s="233"/>
      <c r="X989" s="233"/>
      <c r="Y989" s="233"/>
      <c r="Z989" s="233"/>
      <c r="AA989" s="240"/>
      <c r="AT989" s="241" t="s">
        <v>164</v>
      </c>
      <c r="AU989" s="241" t="s">
        <v>107</v>
      </c>
      <c r="AV989" s="10" t="s">
        <v>107</v>
      </c>
      <c r="AW989" s="10" t="s">
        <v>38</v>
      </c>
      <c r="AX989" s="10" t="s">
        <v>81</v>
      </c>
      <c r="AY989" s="241" t="s">
        <v>156</v>
      </c>
    </row>
    <row r="990" s="11" customFormat="1" ht="16.5" customHeight="1">
      <c r="B990" s="242"/>
      <c r="C990" s="243"/>
      <c r="D990" s="243"/>
      <c r="E990" s="244" t="s">
        <v>22</v>
      </c>
      <c r="F990" s="251" t="s">
        <v>634</v>
      </c>
      <c r="G990" s="243"/>
      <c r="H990" s="243"/>
      <c r="I990" s="243"/>
      <c r="J990" s="243"/>
      <c r="K990" s="244" t="s">
        <v>22</v>
      </c>
      <c r="L990" s="243"/>
      <c r="M990" s="243"/>
      <c r="N990" s="243"/>
      <c r="O990" s="243"/>
      <c r="P990" s="243"/>
      <c r="Q990" s="243"/>
      <c r="R990" s="247"/>
      <c r="T990" s="248"/>
      <c r="U990" s="243"/>
      <c r="V990" s="243"/>
      <c r="W990" s="243"/>
      <c r="X990" s="243"/>
      <c r="Y990" s="243"/>
      <c r="Z990" s="243"/>
      <c r="AA990" s="249"/>
      <c r="AT990" s="250" t="s">
        <v>164</v>
      </c>
      <c r="AU990" s="250" t="s">
        <v>107</v>
      </c>
      <c r="AV990" s="11" t="s">
        <v>39</v>
      </c>
      <c r="AW990" s="11" t="s">
        <v>38</v>
      </c>
      <c r="AX990" s="11" t="s">
        <v>81</v>
      </c>
      <c r="AY990" s="250" t="s">
        <v>156</v>
      </c>
    </row>
    <row r="991" s="10" customFormat="1" ht="16.5" customHeight="1">
      <c r="B991" s="232"/>
      <c r="C991" s="233"/>
      <c r="D991" s="233"/>
      <c r="E991" s="234" t="s">
        <v>22</v>
      </c>
      <c r="F991" s="252" t="s">
        <v>107</v>
      </c>
      <c r="G991" s="233"/>
      <c r="H991" s="233"/>
      <c r="I991" s="233"/>
      <c r="J991" s="233"/>
      <c r="K991" s="237">
        <v>2</v>
      </c>
      <c r="L991" s="233"/>
      <c r="M991" s="233"/>
      <c r="N991" s="233"/>
      <c r="O991" s="233"/>
      <c r="P991" s="233"/>
      <c r="Q991" s="233"/>
      <c r="R991" s="238"/>
      <c r="T991" s="239"/>
      <c r="U991" s="233"/>
      <c r="V991" s="233"/>
      <c r="W991" s="233"/>
      <c r="X991" s="233"/>
      <c r="Y991" s="233"/>
      <c r="Z991" s="233"/>
      <c r="AA991" s="240"/>
      <c r="AT991" s="241" t="s">
        <v>164</v>
      </c>
      <c r="AU991" s="241" t="s">
        <v>107</v>
      </c>
      <c r="AV991" s="10" t="s">
        <v>107</v>
      </c>
      <c r="AW991" s="10" t="s">
        <v>38</v>
      </c>
      <c r="AX991" s="10" t="s">
        <v>81</v>
      </c>
      <c r="AY991" s="241" t="s">
        <v>156</v>
      </c>
    </row>
    <row r="992" s="11" customFormat="1" ht="16.5" customHeight="1">
      <c r="B992" s="242"/>
      <c r="C992" s="243"/>
      <c r="D992" s="243"/>
      <c r="E992" s="244" t="s">
        <v>22</v>
      </c>
      <c r="F992" s="251" t="s">
        <v>638</v>
      </c>
      <c r="G992" s="243"/>
      <c r="H992" s="243"/>
      <c r="I992" s="243"/>
      <c r="J992" s="243"/>
      <c r="K992" s="244" t="s">
        <v>22</v>
      </c>
      <c r="L992" s="243"/>
      <c r="M992" s="243"/>
      <c r="N992" s="243"/>
      <c r="O992" s="243"/>
      <c r="P992" s="243"/>
      <c r="Q992" s="243"/>
      <c r="R992" s="247"/>
      <c r="T992" s="248"/>
      <c r="U992" s="243"/>
      <c r="V992" s="243"/>
      <c r="W992" s="243"/>
      <c r="X992" s="243"/>
      <c r="Y992" s="243"/>
      <c r="Z992" s="243"/>
      <c r="AA992" s="249"/>
      <c r="AT992" s="250" t="s">
        <v>164</v>
      </c>
      <c r="AU992" s="250" t="s">
        <v>107</v>
      </c>
      <c r="AV992" s="11" t="s">
        <v>39</v>
      </c>
      <c r="AW992" s="11" t="s">
        <v>38</v>
      </c>
      <c r="AX992" s="11" t="s">
        <v>81</v>
      </c>
      <c r="AY992" s="250" t="s">
        <v>156</v>
      </c>
    </row>
    <row r="993" s="10" customFormat="1" ht="16.5" customHeight="1">
      <c r="B993" s="232"/>
      <c r="C993" s="233"/>
      <c r="D993" s="233"/>
      <c r="E993" s="234" t="s">
        <v>22</v>
      </c>
      <c r="F993" s="252" t="s">
        <v>39</v>
      </c>
      <c r="G993" s="233"/>
      <c r="H993" s="233"/>
      <c r="I993" s="233"/>
      <c r="J993" s="233"/>
      <c r="K993" s="237">
        <v>1</v>
      </c>
      <c r="L993" s="233"/>
      <c r="M993" s="233"/>
      <c r="N993" s="233"/>
      <c r="O993" s="233"/>
      <c r="P993" s="233"/>
      <c r="Q993" s="233"/>
      <c r="R993" s="238"/>
      <c r="T993" s="239"/>
      <c r="U993" s="233"/>
      <c r="V993" s="233"/>
      <c r="W993" s="233"/>
      <c r="X993" s="233"/>
      <c r="Y993" s="233"/>
      <c r="Z993" s="233"/>
      <c r="AA993" s="240"/>
      <c r="AT993" s="241" t="s">
        <v>164</v>
      </c>
      <c r="AU993" s="241" t="s">
        <v>107</v>
      </c>
      <c r="AV993" s="10" t="s">
        <v>107</v>
      </c>
      <c r="AW993" s="10" t="s">
        <v>38</v>
      </c>
      <c r="AX993" s="10" t="s">
        <v>81</v>
      </c>
      <c r="AY993" s="241" t="s">
        <v>156</v>
      </c>
    </row>
    <row r="994" s="11" customFormat="1" ht="16.5" customHeight="1">
      <c r="B994" s="242"/>
      <c r="C994" s="243"/>
      <c r="D994" s="243"/>
      <c r="E994" s="244" t="s">
        <v>22</v>
      </c>
      <c r="F994" s="251" t="s">
        <v>640</v>
      </c>
      <c r="G994" s="243"/>
      <c r="H994" s="243"/>
      <c r="I994" s="243"/>
      <c r="J994" s="243"/>
      <c r="K994" s="244" t="s">
        <v>22</v>
      </c>
      <c r="L994" s="243"/>
      <c r="M994" s="243"/>
      <c r="N994" s="243"/>
      <c r="O994" s="243"/>
      <c r="P994" s="243"/>
      <c r="Q994" s="243"/>
      <c r="R994" s="247"/>
      <c r="T994" s="248"/>
      <c r="U994" s="243"/>
      <c r="V994" s="243"/>
      <c r="W994" s="243"/>
      <c r="X994" s="243"/>
      <c r="Y994" s="243"/>
      <c r="Z994" s="243"/>
      <c r="AA994" s="249"/>
      <c r="AT994" s="250" t="s">
        <v>164</v>
      </c>
      <c r="AU994" s="250" t="s">
        <v>107</v>
      </c>
      <c r="AV994" s="11" t="s">
        <v>39</v>
      </c>
      <c r="AW994" s="11" t="s">
        <v>38</v>
      </c>
      <c r="AX994" s="11" t="s">
        <v>81</v>
      </c>
      <c r="AY994" s="250" t="s">
        <v>156</v>
      </c>
    </row>
    <row r="995" s="10" customFormat="1" ht="16.5" customHeight="1">
      <c r="B995" s="232"/>
      <c r="C995" s="233"/>
      <c r="D995" s="233"/>
      <c r="E995" s="234" t="s">
        <v>22</v>
      </c>
      <c r="F995" s="252" t="s">
        <v>39</v>
      </c>
      <c r="G995" s="233"/>
      <c r="H995" s="233"/>
      <c r="I995" s="233"/>
      <c r="J995" s="233"/>
      <c r="K995" s="237">
        <v>1</v>
      </c>
      <c r="L995" s="233"/>
      <c r="M995" s="233"/>
      <c r="N995" s="233"/>
      <c r="O995" s="233"/>
      <c r="P995" s="233"/>
      <c r="Q995" s="233"/>
      <c r="R995" s="238"/>
      <c r="T995" s="239"/>
      <c r="U995" s="233"/>
      <c r="V995" s="233"/>
      <c r="W995" s="233"/>
      <c r="X995" s="233"/>
      <c r="Y995" s="233"/>
      <c r="Z995" s="233"/>
      <c r="AA995" s="240"/>
      <c r="AT995" s="241" t="s">
        <v>164</v>
      </c>
      <c r="AU995" s="241" t="s">
        <v>107</v>
      </c>
      <c r="AV995" s="10" t="s">
        <v>107</v>
      </c>
      <c r="AW995" s="10" t="s">
        <v>38</v>
      </c>
      <c r="AX995" s="10" t="s">
        <v>81</v>
      </c>
      <c r="AY995" s="241" t="s">
        <v>156</v>
      </c>
    </row>
    <row r="996" s="11" customFormat="1" ht="16.5" customHeight="1">
      <c r="B996" s="242"/>
      <c r="C996" s="243"/>
      <c r="D996" s="243"/>
      <c r="E996" s="244" t="s">
        <v>22</v>
      </c>
      <c r="F996" s="251" t="s">
        <v>641</v>
      </c>
      <c r="G996" s="243"/>
      <c r="H996" s="243"/>
      <c r="I996" s="243"/>
      <c r="J996" s="243"/>
      <c r="K996" s="244" t="s">
        <v>22</v>
      </c>
      <c r="L996" s="243"/>
      <c r="M996" s="243"/>
      <c r="N996" s="243"/>
      <c r="O996" s="243"/>
      <c r="P996" s="243"/>
      <c r="Q996" s="243"/>
      <c r="R996" s="247"/>
      <c r="T996" s="248"/>
      <c r="U996" s="243"/>
      <c r="V996" s="243"/>
      <c r="W996" s="243"/>
      <c r="X996" s="243"/>
      <c r="Y996" s="243"/>
      <c r="Z996" s="243"/>
      <c r="AA996" s="249"/>
      <c r="AT996" s="250" t="s">
        <v>164</v>
      </c>
      <c r="AU996" s="250" t="s">
        <v>107</v>
      </c>
      <c r="AV996" s="11" t="s">
        <v>39</v>
      </c>
      <c r="AW996" s="11" t="s">
        <v>38</v>
      </c>
      <c r="AX996" s="11" t="s">
        <v>81</v>
      </c>
      <c r="AY996" s="250" t="s">
        <v>156</v>
      </c>
    </row>
    <row r="997" s="10" customFormat="1" ht="16.5" customHeight="1">
      <c r="B997" s="232"/>
      <c r="C997" s="233"/>
      <c r="D997" s="233"/>
      <c r="E997" s="234" t="s">
        <v>22</v>
      </c>
      <c r="F997" s="252" t="s">
        <v>39</v>
      </c>
      <c r="G997" s="233"/>
      <c r="H997" s="233"/>
      <c r="I997" s="233"/>
      <c r="J997" s="233"/>
      <c r="K997" s="237">
        <v>1</v>
      </c>
      <c r="L997" s="233"/>
      <c r="M997" s="233"/>
      <c r="N997" s="233"/>
      <c r="O997" s="233"/>
      <c r="P997" s="233"/>
      <c r="Q997" s="233"/>
      <c r="R997" s="238"/>
      <c r="T997" s="239"/>
      <c r="U997" s="233"/>
      <c r="V997" s="233"/>
      <c r="W997" s="233"/>
      <c r="X997" s="233"/>
      <c r="Y997" s="233"/>
      <c r="Z997" s="233"/>
      <c r="AA997" s="240"/>
      <c r="AT997" s="241" t="s">
        <v>164</v>
      </c>
      <c r="AU997" s="241" t="s">
        <v>107</v>
      </c>
      <c r="AV997" s="10" t="s">
        <v>107</v>
      </c>
      <c r="AW997" s="10" t="s">
        <v>38</v>
      </c>
      <c r="AX997" s="10" t="s">
        <v>81</v>
      </c>
      <c r="AY997" s="241" t="s">
        <v>156</v>
      </c>
    </row>
    <row r="998" s="11" customFormat="1" ht="16.5" customHeight="1">
      <c r="B998" s="242"/>
      <c r="C998" s="243"/>
      <c r="D998" s="243"/>
      <c r="E998" s="244" t="s">
        <v>22</v>
      </c>
      <c r="F998" s="251" t="s">
        <v>642</v>
      </c>
      <c r="G998" s="243"/>
      <c r="H998" s="243"/>
      <c r="I998" s="243"/>
      <c r="J998" s="243"/>
      <c r="K998" s="244" t="s">
        <v>22</v>
      </c>
      <c r="L998" s="243"/>
      <c r="M998" s="243"/>
      <c r="N998" s="243"/>
      <c r="O998" s="243"/>
      <c r="P998" s="243"/>
      <c r="Q998" s="243"/>
      <c r="R998" s="247"/>
      <c r="T998" s="248"/>
      <c r="U998" s="243"/>
      <c r="V998" s="243"/>
      <c r="W998" s="243"/>
      <c r="X998" s="243"/>
      <c r="Y998" s="243"/>
      <c r="Z998" s="243"/>
      <c r="AA998" s="249"/>
      <c r="AT998" s="250" t="s">
        <v>164</v>
      </c>
      <c r="AU998" s="250" t="s">
        <v>107</v>
      </c>
      <c r="AV998" s="11" t="s">
        <v>39</v>
      </c>
      <c r="AW998" s="11" t="s">
        <v>38</v>
      </c>
      <c r="AX998" s="11" t="s">
        <v>81</v>
      </c>
      <c r="AY998" s="250" t="s">
        <v>156</v>
      </c>
    </row>
    <row r="999" s="10" customFormat="1" ht="16.5" customHeight="1">
      <c r="B999" s="232"/>
      <c r="C999" s="233"/>
      <c r="D999" s="233"/>
      <c r="E999" s="234" t="s">
        <v>22</v>
      </c>
      <c r="F999" s="252" t="s">
        <v>39</v>
      </c>
      <c r="G999" s="233"/>
      <c r="H999" s="233"/>
      <c r="I999" s="233"/>
      <c r="J999" s="233"/>
      <c r="K999" s="237">
        <v>1</v>
      </c>
      <c r="L999" s="233"/>
      <c r="M999" s="233"/>
      <c r="N999" s="233"/>
      <c r="O999" s="233"/>
      <c r="P999" s="233"/>
      <c r="Q999" s="233"/>
      <c r="R999" s="238"/>
      <c r="T999" s="239"/>
      <c r="U999" s="233"/>
      <c r="V999" s="233"/>
      <c r="W999" s="233"/>
      <c r="X999" s="233"/>
      <c r="Y999" s="233"/>
      <c r="Z999" s="233"/>
      <c r="AA999" s="240"/>
      <c r="AT999" s="241" t="s">
        <v>164</v>
      </c>
      <c r="AU999" s="241" t="s">
        <v>107</v>
      </c>
      <c r="AV999" s="10" t="s">
        <v>107</v>
      </c>
      <c r="AW999" s="10" t="s">
        <v>38</v>
      </c>
      <c r="AX999" s="10" t="s">
        <v>81</v>
      </c>
      <c r="AY999" s="241" t="s">
        <v>156</v>
      </c>
    </row>
    <row r="1000" s="11" customFormat="1" ht="16.5" customHeight="1">
      <c r="B1000" s="242"/>
      <c r="C1000" s="243"/>
      <c r="D1000" s="243"/>
      <c r="E1000" s="244" t="s">
        <v>22</v>
      </c>
      <c r="F1000" s="251" t="s">
        <v>745</v>
      </c>
      <c r="G1000" s="243"/>
      <c r="H1000" s="243"/>
      <c r="I1000" s="243"/>
      <c r="J1000" s="243"/>
      <c r="K1000" s="244" t="s">
        <v>22</v>
      </c>
      <c r="L1000" s="243"/>
      <c r="M1000" s="243"/>
      <c r="N1000" s="243"/>
      <c r="O1000" s="243"/>
      <c r="P1000" s="243"/>
      <c r="Q1000" s="243"/>
      <c r="R1000" s="247"/>
      <c r="T1000" s="248"/>
      <c r="U1000" s="243"/>
      <c r="V1000" s="243"/>
      <c r="W1000" s="243"/>
      <c r="X1000" s="243"/>
      <c r="Y1000" s="243"/>
      <c r="Z1000" s="243"/>
      <c r="AA1000" s="249"/>
      <c r="AT1000" s="250" t="s">
        <v>164</v>
      </c>
      <c r="AU1000" s="250" t="s">
        <v>107</v>
      </c>
      <c r="AV1000" s="11" t="s">
        <v>39</v>
      </c>
      <c r="AW1000" s="11" t="s">
        <v>38</v>
      </c>
      <c r="AX1000" s="11" t="s">
        <v>81</v>
      </c>
      <c r="AY1000" s="250" t="s">
        <v>156</v>
      </c>
    </row>
    <row r="1001" s="10" customFormat="1" ht="16.5" customHeight="1">
      <c r="B1001" s="232"/>
      <c r="C1001" s="233"/>
      <c r="D1001" s="233"/>
      <c r="E1001" s="234" t="s">
        <v>22</v>
      </c>
      <c r="F1001" s="252" t="s">
        <v>39</v>
      </c>
      <c r="G1001" s="233"/>
      <c r="H1001" s="233"/>
      <c r="I1001" s="233"/>
      <c r="J1001" s="233"/>
      <c r="K1001" s="237">
        <v>1</v>
      </c>
      <c r="L1001" s="233"/>
      <c r="M1001" s="233"/>
      <c r="N1001" s="233"/>
      <c r="O1001" s="233"/>
      <c r="P1001" s="233"/>
      <c r="Q1001" s="233"/>
      <c r="R1001" s="238"/>
      <c r="T1001" s="239"/>
      <c r="U1001" s="233"/>
      <c r="V1001" s="233"/>
      <c r="W1001" s="233"/>
      <c r="X1001" s="233"/>
      <c r="Y1001" s="233"/>
      <c r="Z1001" s="233"/>
      <c r="AA1001" s="240"/>
      <c r="AT1001" s="241" t="s">
        <v>164</v>
      </c>
      <c r="AU1001" s="241" t="s">
        <v>107</v>
      </c>
      <c r="AV1001" s="10" t="s">
        <v>107</v>
      </c>
      <c r="AW1001" s="10" t="s">
        <v>38</v>
      </c>
      <c r="AX1001" s="10" t="s">
        <v>81</v>
      </c>
      <c r="AY1001" s="241" t="s">
        <v>156</v>
      </c>
    </row>
    <row r="1002" s="12" customFormat="1" ht="16.5" customHeight="1">
      <c r="B1002" s="253"/>
      <c r="C1002" s="254"/>
      <c r="D1002" s="254"/>
      <c r="E1002" s="255" t="s">
        <v>22</v>
      </c>
      <c r="F1002" s="256" t="s">
        <v>176</v>
      </c>
      <c r="G1002" s="254"/>
      <c r="H1002" s="254"/>
      <c r="I1002" s="254"/>
      <c r="J1002" s="254"/>
      <c r="K1002" s="257">
        <v>25</v>
      </c>
      <c r="L1002" s="254"/>
      <c r="M1002" s="254"/>
      <c r="N1002" s="254"/>
      <c r="O1002" s="254"/>
      <c r="P1002" s="254"/>
      <c r="Q1002" s="254"/>
      <c r="R1002" s="258"/>
      <c r="T1002" s="259"/>
      <c r="U1002" s="254"/>
      <c r="V1002" s="254"/>
      <c r="W1002" s="254"/>
      <c r="X1002" s="254"/>
      <c r="Y1002" s="254"/>
      <c r="Z1002" s="254"/>
      <c r="AA1002" s="260"/>
      <c r="AT1002" s="261" t="s">
        <v>164</v>
      </c>
      <c r="AU1002" s="261" t="s">
        <v>107</v>
      </c>
      <c r="AV1002" s="12" t="s">
        <v>161</v>
      </c>
      <c r="AW1002" s="12" t="s">
        <v>38</v>
      </c>
      <c r="AX1002" s="12" t="s">
        <v>39</v>
      </c>
      <c r="AY1002" s="261" t="s">
        <v>156</v>
      </c>
    </row>
    <row r="1003" s="1" customFormat="1" ht="25.5" customHeight="1">
      <c r="B1003" s="48"/>
      <c r="C1003" s="262" t="s">
        <v>893</v>
      </c>
      <c r="D1003" s="262" t="s">
        <v>178</v>
      </c>
      <c r="E1003" s="263" t="s">
        <v>884</v>
      </c>
      <c r="F1003" s="264" t="s">
        <v>885</v>
      </c>
      <c r="G1003" s="264"/>
      <c r="H1003" s="264"/>
      <c r="I1003" s="264"/>
      <c r="J1003" s="265" t="s">
        <v>185</v>
      </c>
      <c r="K1003" s="266">
        <v>31.539999999999999</v>
      </c>
      <c r="L1003" s="267">
        <v>0</v>
      </c>
      <c r="M1003" s="268"/>
      <c r="N1003" s="269">
        <f>ROUND(L1003*K1003,1)</f>
        <v>0</v>
      </c>
      <c r="O1003" s="228"/>
      <c r="P1003" s="228"/>
      <c r="Q1003" s="228"/>
      <c r="R1003" s="50"/>
      <c r="T1003" s="229" t="s">
        <v>22</v>
      </c>
      <c r="U1003" s="58" t="s">
        <v>46</v>
      </c>
      <c r="V1003" s="49"/>
      <c r="W1003" s="230">
        <f>V1003*K1003</f>
        <v>0</v>
      </c>
      <c r="X1003" s="230">
        <v>0.0020999999999999999</v>
      </c>
      <c r="Y1003" s="230">
        <f>X1003*K1003</f>
        <v>0.066233999999999987</v>
      </c>
      <c r="Z1003" s="230">
        <v>0</v>
      </c>
      <c r="AA1003" s="231">
        <f>Z1003*K1003</f>
        <v>0</v>
      </c>
      <c r="AR1003" s="24" t="s">
        <v>420</v>
      </c>
      <c r="AT1003" s="24" t="s">
        <v>178</v>
      </c>
      <c r="AU1003" s="24" t="s">
        <v>107</v>
      </c>
      <c r="AY1003" s="24" t="s">
        <v>156</v>
      </c>
      <c r="BE1003" s="144">
        <f>IF(U1003="základní",N1003,0)</f>
        <v>0</v>
      </c>
      <c r="BF1003" s="144">
        <f>IF(U1003="snížená",N1003,0)</f>
        <v>0</v>
      </c>
      <c r="BG1003" s="144">
        <f>IF(U1003="zákl. přenesená",N1003,0)</f>
        <v>0</v>
      </c>
      <c r="BH1003" s="144">
        <f>IF(U1003="sníž. přenesená",N1003,0)</f>
        <v>0</v>
      </c>
      <c r="BI1003" s="144">
        <f>IF(U1003="nulová",N1003,0)</f>
        <v>0</v>
      </c>
      <c r="BJ1003" s="24" t="s">
        <v>39</v>
      </c>
      <c r="BK1003" s="144">
        <f>ROUND(L1003*K1003,1)</f>
        <v>0</v>
      </c>
      <c r="BL1003" s="24" t="s">
        <v>337</v>
      </c>
      <c r="BM1003" s="24" t="s">
        <v>894</v>
      </c>
    </row>
    <row r="1004" s="11" customFormat="1" ht="16.5" customHeight="1">
      <c r="B1004" s="242"/>
      <c r="C1004" s="243"/>
      <c r="D1004" s="243"/>
      <c r="E1004" s="244" t="s">
        <v>22</v>
      </c>
      <c r="F1004" s="245" t="s">
        <v>737</v>
      </c>
      <c r="G1004" s="246"/>
      <c r="H1004" s="246"/>
      <c r="I1004" s="246"/>
      <c r="J1004" s="243"/>
      <c r="K1004" s="244" t="s">
        <v>22</v>
      </c>
      <c r="L1004" s="243"/>
      <c r="M1004" s="243"/>
      <c r="N1004" s="243"/>
      <c r="O1004" s="243"/>
      <c r="P1004" s="243"/>
      <c r="Q1004" s="243"/>
      <c r="R1004" s="247"/>
      <c r="T1004" s="248"/>
      <c r="U1004" s="243"/>
      <c r="V1004" s="243"/>
      <c r="W1004" s="243"/>
      <c r="X1004" s="243"/>
      <c r="Y1004" s="243"/>
      <c r="Z1004" s="243"/>
      <c r="AA1004" s="249"/>
      <c r="AT1004" s="250" t="s">
        <v>164</v>
      </c>
      <c r="AU1004" s="250" t="s">
        <v>107</v>
      </c>
      <c r="AV1004" s="11" t="s">
        <v>39</v>
      </c>
      <c r="AW1004" s="11" t="s">
        <v>38</v>
      </c>
      <c r="AX1004" s="11" t="s">
        <v>81</v>
      </c>
      <c r="AY1004" s="250" t="s">
        <v>156</v>
      </c>
    </row>
    <row r="1005" s="10" customFormat="1" ht="16.5" customHeight="1">
      <c r="B1005" s="232"/>
      <c r="C1005" s="233"/>
      <c r="D1005" s="233"/>
      <c r="E1005" s="234" t="s">
        <v>22</v>
      </c>
      <c r="F1005" s="252" t="s">
        <v>484</v>
      </c>
      <c r="G1005" s="233"/>
      <c r="H1005" s="233"/>
      <c r="I1005" s="233"/>
      <c r="J1005" s="233"/>
      <c r="K1005" s="237">
        <v>1.05</v>
      </c>
      <c r="L1005" s="233"/>
      <c r="M1005" s="233"/>
      <c r="N1005" s="233"/>
      <c r="O1005" s="233"/>
      <c r="P1005" s="233"/>
      <c r="Q1005" s="233"/>
      <c r="R1005" s="238"/>
      <c r="T1005" s="239"/>
      <c r="U1005" s="233"/>
      <c r="V1005" s="233"/>
      <c r="W1005" s="233"/>
      <c r="X1005" s="233"/>
      <c r="Y1005" s="233"/>
      <c r="Z1005" s="233"/>
      <c r="AA1005" s="240"/>
      <c r="AT1005" s="241" t="s">
        <v>164</v>
      </c>
      <c r="AU1005" s="241" t="s">
        <v>107</v>
      </c>
      <c r="AV1005" s="10" t="s">
        <v>107</v>
      </c>
      <c r="AW1005" s="10" t="s">
        <v>38</v>
      </c>
      <c r="AX1005" s="10" t="s">
        <v>81</v>
      </c>
      <c r="AY1005" s="241" t="s">
        <v>156</v>
      </c>
    </row>
    <row r="1006" s="11" customFormat="1" ht="16.5" customHeight="1">
      <c r="B1006" s="242"/>
      <c r="C1006" s="243"/>
      <c r="D1006" s="243"/>
      <c r="E1006" s="244" t="s">
        <v>22</v>
      </c>
      <c r="F1006" s="251" t="s">
        <v>598</v>
      </c>
      <c r="G1006" s="243"/>
      <c r="H1006" s="243"/>
      <c r="I1006" s="243"/>
      <c r="J1006" s="243"/>
      <c r="K1006" s="244" t="s">
        <v>22</v>
      </c>
      <c r="L1006" s="243"/>
      <c r="M1006" s="243"/>
      <c r="N1006" s="243"/>
      <c r="O1006" s="243"/>
      <c r="P1006" s="243"/>
      <c r="Q1006" s="243"/>
      <c r="R1006" s="247"/>
      <c r="T1006" s="248"/>
      <c r="U1006" s="243"/>
      <c r="V1006" s="243"/>
      <c r="W1006" s="243"/>
      <c r="X1006" s="243"/>
      <c r="Y1006" s="243"/>
      <c r="Z1006" s="243"/>
      <c r="AA1006" s="249"/>
      <c r="AT1006" s="250" t="s">
        <v>164</v>
      </c>
      <c r="AU1006" s="250" t="s">
        <v>107</v>
      </c>
      <c r="AV1006" s="11" t="s">
        <v>39</v>
      </c>
      <c r="AW1006" s="11" t="s">
        <v>38</v>
      </c>
      <c r="AX1006" s="11" t="s">
        <v>81</v>
      </c>
      <c r="AY1006" s="250" t="s">
        <v>156</v>
      </c>
    </row>
    <row r="1007" s="10" customFormat="1" ht="16.5" customHeight="1">
      <c r="B1007" s="232"/>
      <c r="C1007" s="233"/>
      <c r="D1007" s="233"/>
      <c r="E1007" s="234" t="s">
        <v>22</v>
      </c>
      <c r="F1007" s="252" t="s">
        <v>486</v>
      </c>
      <c r="G1007" s="233"/>
      <c r="H1007" s="233"/>
      <c r="I1007" s="233"/>
      <c r="J1007" s="233"/>
      <c r="K1007" s="237">
        <v>3.6000000000000001</v>
      </c>
      <c r="L1007" s="233"/>
      <c r="M1007" s="233"/>
      <c r="N1007" s="233"/>
      <c r="O1007" s="233"/>
      <c r="P1007" s="233"/>
      <c r="Q1007" s="233"/>
      <c r="R1007" s="238"/>
      <c r="T1007" s="239"/>
      <c r="U1007" s="233"/>
      <c r="V1007" s="233"/>
      <c r="W1007" s="233"/>
      <c r="X1007" s="233"/>
      <c r="Y1007" s="233"/>
      <c r="Z1007" s="233"/>
      <c r="AA1007" s="240"/>
      <c r="AT1007" s="241" t="s">
        <v>164</v>
      </c>
      <c r="AU1007" s="241" t="s">
        <v>107</v>
      </c>
      <c r="AV1007" s="10" t="s">
        <v>107</v>
      </c>
      <c r="AW1007" s="10" t="s">
        <v>38</v>
      </c>
      <c r="AX1007" s="10" t="s">
        <v>81</v>
      </c>
      <c r="AY1007" s="241" t="s">
        <v>156</v>
      </c>
    </row>
    <row r="1008" s="11" customFormat="1" ht="16.5" customHeight="1">
      <c r="B1008" s="242"/>
      <c r="C1008" s="243"/>
      <c r="D1008" s="243"/>
      <c r="E1008" s="244" t="s">
        <v>22</v>
      </c>
      <c r="F1008" s="251" t="s">
        <v>599</v>
      </c>
      <c r="G1008" s="243"/>
      <c r="H1008" s="243"/>
      <c r="I1008" s="243"/>
      <c r="J1008" s="243"/>
      <c r="K1008" s="244" t="s">
        <v>22</v>
      </c>
      <c r="L1008" s="243"/>
      <c r="M1008" s="243"/>
      <c r="N1008" s="243"/>
      <c r="O1008" s="243"/>
      <c r="P1008" s="243"/>
      <c r="Q1008" s="243"/>
      <c r="R1008" s="247"/>
      <c r="T1008" s="248"/>
      <c r="U1008" s="243"/>
      <c r="V1008" s="243"/>
      <c r="W1008" s="243"/>
      <c r="X1008" s="243"/>
      <c r="Y1008" s="243"/>
      <c r="Z1008" s="243"/>
      <c r="AA1008" s="249"/>
      <c r="AT1008" s="250" t="s">
        <v>164</v>
      </c>
      <c r="AU1008" s="250" t="s">
        <v>107</v>
      </c>
      <c r="AV1008" s="11" t="s">
        <v>39</v>
      </c>
      <c r="AW1008" s="11" t="s">
        <v>38</v>
      </c>
      <c r="AX1008" s="11" t="s">
        <v>81</v>
      </c>
      <c r="AY1008" s="250" t="s">
        <v>156</v>
      </c>
    </row>
    <row r="1009" s="10" customFormat="1" ht="16.5" customHeight="1">
      <c r="B1009" s="232"/>
      <c r="C1009" s="233"/>
      <c r="D1009" s="233"/>
      <c r="E1009" s="234" t="s">
        <v>22</v>
      </c>
      <c r="F1009" s="252" t="s">
        <v>488</v>
      </c>
      <c r="G1009" s="233"/>
      <c r="H1009" s="233"/>
      <c r="I1009" s="233"/>
      <c r="J1009" s="233"/>
      <c r="K1009" s="237">
        <v>1.1000000000000001</v>
      </c>
      <c r="L1009" s="233"/>
      <c r="M1009" s="233"/>
      <c r="N1009" s="233"/>
      <c r="O1009" s="233"/>
      <c r="P1009" s="233"/>
      <c r="Q1009" s="233"/>
      <c r="R1009" s="238"/>
      <c r="T1009" s="239"/>
      <c r="U1009" s="233"/>
      <c r="V1009" s="233"/>
      <c r="W1009" s="233"/>
      <c r="X1009" s="233"/>
      <c r="Y1009" s="233"/>
      <c r="Z1009" s="233"/>
      <c r="AA1009" s="240"/>
      <c r="AT1009" s="241" t="s">
        <v>164</v>
      </c>
      <c r="AU1009" s="241" t="s">
        <v>107</v>
      </c>
      <c r="AV1009" s="10" t="s">
        <v>107</v>
      </c>
      <c r="AW1009" s="10" t="s">
        <v>38</v>
      </c>
      <c r="AX1009" s="10" t="s">
        <v>81</v>
      </c>
      <c r="AY1009" s="241" t="s">
        <v>156</v>
      </c>
    </row>
    <row r="1010" s="11" customFormat="1" ht="16.5" customHeight="1">
      <c r="B1010" s="242"/>
      <c r="C1010" s="243"/>
      <c r="D1010" s="243"/>
      <c r="E1010" s="244" t="s">
        <v>22</v>
      </c>
      <c r="F1010" s="251" t="s">
        <v>623</v>
      </c>
      <c r="G1010" s="243"/>
      <c r="H1010" s="243"/>
      <c r="I1010" s="243"/>
      <c r="J1010" s="243"/>
      <c r="K1010" s="244" t="s">
        <v>22</v>
      </c>
      <c r="L1010" s="243"/>
      <c r="M1010" s="243"/>
      <c r="N1010" s="243"/>
      <c r="O1010" s="243"/>
      <c r="P1010" s="243"/>
      <c r="Q1010" s="243"/>
      <c r="R1010" s="247"/>
      <c r="T1010" s="248"/>
      <c r="U1010" s="243"/>
      <c r="V1010" s="243"/>
      <c r="W1010" s="243"/>
      <c r="X1010" s="243"/>
      <c r="Y1010" s="243"/>
      <c r="Z1010" s="243"/>
      <c r="AA1010" s="249"/>
      <c r="AT1010" s="250" t="s">
        <v>164</v>
      </c>
      <c r="AU1010" s="250" t="s">
        <v>107</v>
      </c>
      <c r="AV1010" s="11" t="s">
        <v>39</v>
      </c>
      <c r="AW1010" s="11" t="s">
        <v>38</v>
      </c>
      <c r="AX1010" s="11" t="s">
        <v>81</v>
      </c>
      <c r="AY1010" s="250" t="s">
        <v>156</v>
      </c>
    </row>
    <row r="1011" s="10" customFormat="1" ht="16.5" customHeight="1">
      <c r="B1011" s="232"/>
      <c r="C1011" s="233"/>
      <c r="D1011" s="233"/>
      <c r="E1011" s="234" t="s">
        <v>22</v>
      </c>
      <c r="F1011" s="252" t="s">
        <v>809</v>
      </c>
      <c r="G1011" s="233"/>
      <c r="H1011" s="233"/>
      <c r="I1011" s="233"/>
      <c r="J1011" s="233"/>
      <c r="K1011" s="237">
        <v>6</v>
      </c>
      <c r="L1011" s="233"/>
      <c r="M1011" s="233"/>
      <c r="N1011" s="233"/>
      <c r="O1011" s="233"/>
      <c r="P1011" s="233"/>
      <c r="Q1011" s="233"/>
      <c r="R1011" s="238"/>
      <c r="T1011" s="239"/>
      <c r="U1011" s="233"/>
      <c r="V1011" s="233"/>
      <c r="W1011" s="233"/>
      <c r="X1011" s="233"/>
      <c r="Y1011" s="233"/>
      <c r="Z1011" s="233"/>
      <c r="AA1011" s="240"/>
      <c r="AT1011" s="241" t="s">
        <v>164</v>
      </c>
      <c r="AU1011" s="241" t="s">
        <v>107</v>
      </c>
      <c r="AV1011" s="10" t="s">
        <v>107</v>
      </c>
      <c r="AW1011" s="10" t="s">
        <v>38</v>
      </c>
      <c r="AX1011" s="10" t="s">
        <v>81</v>
      </c>
      <c r="AY1011" s="241" t="s">
        <v>156</v>
      </c>
    </row>
    <row r="1012" s="11" customFormat="1" ht="16.5" customHeight="1">
      <c r="B1012" s="242"/>
      <c r="C1012" s="243"/>
      <c r="D1012" s="243"/>
      <c r="E1012" s="244" t="s">
        <v>22</v>
      </c>
      <c r="F1012" s="251" t="s">
        <v>629</v>
      </c>
      <c r="G1012" s="243"/>
      <c r="H1012" s="243"/>
      <c r="I1012" s="243"/>
      <c r="J1012" s="243"/>
      <c r="K1012" s="244" t="s">
        <v>22</v>
      </c>
      <c r="L1012" s="243"/>
      <c r="M1012" s="243"/>
      <c r="N1012" s="243"/>
      <c r="O1012" s="243"/>
      <c r="P1012" s="243"/>
      <c r="Q1012" s="243"/>
      <c r="R1012" s="247"/>
      <c r="T1012" s="248"/>
      <c r="U1012" s="243"/>
      <c r="V1012" s="243"/>
      <c r="W1012" s="243"/>
      <c r="X1012" s="243"/>
      <c r="Y1012" s="243"/>
      <c r="Z1012" s="243"/>
      <c r="AA1012" s="249"/>
      <c r="AT1012" s="250" t="s">
        <v>164</v>
      </c>
      <c r="AU1012" s="250" t="s">
        <v>107</v>
      </c>
      <c r="AV1012" s="11" t="s">
        <v>39</v>
      </c>
      <c r="AW1012" s="11" t="s">
        <v>38</v>
      </c>
      <c r="AX1012" s="11" t="s">
        <v>81</v>
      </c>
      <c r="AY1012" s="250" t="s">
        <v>156</v>
      </c>
    </row>
    <row r="1013" s="10" customFormat="1" ht="16.5" customHeight="1">
      <c r="B1013" s="232"/>
      <c r="C1013" s="233"/>
      <c r="D1013" s="233"/>
      <c r="E1013" s="234" t="s">
        <v>22</v>
      </c>
      <c r="F1013" s="252" t="s">
        <v>810</v>
      </c>
      <c r="G1013" s="233"/>
      <c r="H1013" s="233"/>
      <c r="I1013" s="233"/>
      <c r="J1013" s="233"/>
      <c r="K1013" s="237">
        <v>10</v>
      </c>
      <c r="L1013" s="233"/>
      <c r="M1013" s="233"/>
      <c r="N1013" s="233"/>
      <c r="O1013" s="233"/>
      <c r="P1013" s="233"/>
      <c r="Q1013" s="233"/>
      <c r="R1013" s="238"/>
      <c r="T1013" s="239"/>
      <c r="U1013" s="233"/>
      <c r="V1013" s="233"/>
      <c r="W1013" s="233"/>
      <c r="X1013" s="233"/>
      <c r="Y1013" s="233"/>
      <c r="Z1013" s="233"/>
      <c r="AA1013" s="240"/>
      <c r="AT1013" s="241" t="s">
        <v>164</v>
      </c>
      <c r="AU1013" s="241" t="s">
        <v>107</v>
      </c>
      <c r="AV1013" s="10" t="s">
        <v>107</v>
      </c>
      <c r="AW1013" s="10" t="s">
        <v>38</v>
      </c>
      <c r="AX1013" s="10" t="s">
        <v>81</v>
      </c>
      <c r="AY1013" s="241" t="s">
        <v>156</v>
      </c>
    </row>
    <row r="1014" s="11" customFormat="1" ht="16.5" customHeight="1">
      <c r="B1014" s="242"/>
      <c r="C1014" s="243"/>
      <c r="D1014" s="243"/>
      <c r="E1014" s="244" t="s">
        <v>22</v>
      </c>
      <c r="F1014" s="251" t="s">
        <v>631</v>
      </c>
      <c r="G1014" s="243"/>
      <c r="H1014" s="243"/>
      <c r="I1014" s="243"/>
      <c r="J1014" s="243"/>
      <c r="K1014" s="244" t="s">
        <v>22</v>
      </c>
      <c r="L1014" s="243"/>
      <c r="M1014" s="243"/>
      <c r="N1014" s="243"/>
      <c r="O1014" s="243"/>
      <c r="P1014" s="243"/>
      <c r="Q1014" s="243"/>
      <c r="R1014" s="247"/>
      <c r="T1014" s="248"/>
      <c r="U1014" s="243"/>
      <c r="V1014" s="243"/>
      <c r="W1014" s="243"/>
      <c r="X1014" s="243"/>
      <c r="Y1014" s="243"/>
      <c r="Z1014" s="243"/>
      <c r="AA1014" s="249"/>
      <c r="AT1014" s="250" t="s">
        <v>164</v>
      </c>
      <c r="AU1014" s="250" t="s">
        <v>107</v>
      </c>
      <c r="AV1014" s="11" t="s">
        <v>39</v>
      </c>
      <c r="AW1014" s="11" t="s">
        <v>38</v>
      </c>
      <c r="AX1014" s="11" t="s">
        <v>81</v>
      </c>
      <c r="AY1014" s="250" t="s">
        <v>156</v>
      </c>
    </row>
    <row r="1015" s="10" customFormat="1" ht="16.5" customHeight="1">
      <c r="B1015" s="232"/>
      <c r="C1015" s="233"/>
      <c r="D1015" s="233"/>
      <c r="E1015" s="234" t="s">
        <v>22</v>
      </c>
      <c r="F1015" s="252" t="s">
        <v>508</v>
      </c>
      <c r="G1015" s="233"/>
      <c r="H1015" s="233"/>
      <c r="I1015" s="233"/>
      <c r="J1015" s="233"/>
      <c r="K1015" s="237">
        <v>1.1499999999999999</v>
      </c>
      <c r="L1015" s="233"/>
      <c r="M1015" s="233"/>
      <c r="N1015" s="233"/>
      <c r="O1015" s="233"/>
      <c r="P1015" s="233"/>
      <c r="Q1015" s="233"/>
      <c r="R1015" s="238"/>
      <c r="T1015" s="239"/>
      <c r="U1015" s="233"/>
      <c r="V1015" s="233"/>
      <c r="W1015" s="233"/>
      <c r="X1015" s="233"/>
      <c r="Y1015" s="233"/>
      <c r="Z1015" s="233"/>
      <c r="AA1015" s="240"/>
      <c r="AT1015" s="241" t="s">
        <v>164</v>
      </c>
      <c r="AU1015" s="241" t="s">
        <v>107</v>
      </c>
      <c r="AV1015" s="10" t="s">
        <v>107</v>
      </c>
      <c r="AW1015" s="10" t="s">
        <v>38</v>
      </c>
      <c r="AX1015" s="10" t="s">
        <v>81</v>
      </c>
      <c r="AY1015" s="241" t="s">
        <v>156</v>
      </c>
    </row>
    <row r="1016" s="11" customFormat="1" ht="16.5" customHeight="1">
      <c r="B1016" s="242"/>
      <c r="C1016" s="243"/>
      <c r="D1016" s="243"/>
      <c r="E1016" s="244" t="s">
        <v>22</v>
      </c>
      <c r="F1016" s="251" t="s">
        <v>634</v>
      </c>
      <c r="G1016" s="243"/>
      <c r="H1016" s="243"/>
      <c r="I1016" s="243"/>
      <c r="J1016" s="243"/>
      <c r="K1016" s="244" t="s">
        <v>22</v>
      </c>
      <c r="L1016" s="243"/>
      <c r="M1016" s="243"/>
      <c r="N1016" s="243"/>
      <c r="O1016" s="243"/>
      <c r="P1016" s="243"/>
      <c r="Q1016" s="243"/>
      <c r="R1016" s="247"/>
      <c r="T1016" s="248"/>
      <c r="U1016" s="243"/>
      <c r="V1016" s="243"/>
      <c r="W1016" s="243"/>
      <c r="X1016" s="243"/>
      <c r="Y1016" s="243"/>
      <c r="Z1016" s="243"/>
      <c r="AA1016" s="249"/>
      <c r="AT1016" s="250" t="s">
        <v>164</v>
      </c>
      <c r="AU1016" s="250" t="s">
        <v>107</v>
      </c>
      <c r="AV1016" s="11" t="s">
        <v>39</v>
      </c>
      <c r="AW1016" s="11" t="s">
        <v>38</v>
      </c>
      <c r="AX1016" s="11" t="s">
        <v>81</v>
      </c>
      <c r="AY1016" s="250" t="s">
        <v>156</v>
      </c>
    </row>
    <row r="1017" s="10" customFormat="1" ht="16.5" customHeight="1">
      <c r="B1017" s="232"/>
      <c r="C1017" s="233"/>
      <c r="D1017" s="233"/>
      <c r="E1017" s="234" t="s">
        <v>22</v>
      </c>
      <c r="F1017" s="252" t="s">
        <v>499</v>
      </c>
      <c r="G1017" s="233"/>
      <c r="H1017" s="233"/>
      <c r="I1017" s="233"/>
      <c r="J1017" s="233"/>
      <c r="K1017" s="237">
        <v>2.5</v>
      </c>
      <c r="L1017" s="233"/>
      <c r="M1017" s="233"/>
      <c r="N1017" s="233"/>
      <c r="O1017" s="233"/>
      <c r="P1017" s="233"/>
      <c r="Q1017" s="233"/>
      <c r="R1017" s="238"/>
      <c r="T1017" s="239"/>
      <c r="U1017" s="233"/>
      <c r="V1017" s="233"/>
      <c r="W1017" s="233"/>
      <c r="X1017" s="233"/>
      <c r="Y1017" s="233"/>
      <c r="Z1017" s="233"/>
      <c r="AA1017" s="240"/>
      <c r="AT1017" s="241" t="s">
        <v>164</v>
      </c>
      <c r="AU1017" s="241" t="s">
        <v>107</v>
      </c>
      <c r="AV1017" s="10" t="s">
        <v>107</v>
      </c>
      <c r="AW1017" s="10" t="s">
        <v>38</v>
      </c>
      <c r="AX1017" s="10" t="s">
        <v>81</v>
      </c>
      <c r="AY1017" s="241" t="s">
        <v>156</v>
      </c>
    </row>
    <row r="1018" s="11" customFormat="1" ht="16.5" customHeight="1">
      <c r="B1018" s="242"/>
      <c r="C1018" s="243"/>
      <c r="D1018" s="243"/>
      <c r="E1018" s="244" t="s">
        <v>22</v>
      </c>
      <c r="F1018" s="251" t="s">
        <v>638</v>
      </c>
      <c r="G1018" s="243"/>
      <c r="H1018" s="243"/>
      <c r="I1018" s="243"/>
      <c r="J1018" s="243"/>
      <c r="K1018" s="244" t="s">
        <v>22</v>
      </c>
      <c r="L1018" s="243"/>
      <c r="M1018" s="243"/>
      <c r="N1018" s="243"/>
      <c r="O1018" s="243"/>
      <c r="P1018" s="243"/>
      <c r="Q1018" s="243"/>
      <c r="R1018" s="247"/>
      <c r="T1018" s="248"/>
      <c r="U1018" s="243"/>
      <c r="V1018" s="243"/>
      <c r="W1018" s="243"/>
      <c r="X1018" s="243"/>
      <c r="Y1018" s="243"/>
      <c r="Z1018" s="243"/>
      <c r="AA1018" s="249"/>
      <c r="AT1018" s="250" t="s">
        <v>164</v>
      </c>
      <c r="AU1018" s="250" t="s">
        <v>107</v>
      </c>
      <c r="AV1018" s="11" t="s">
        <v>39</v>
      </c>
      <c r="AW1018" s="11" t="s">
        <v>38</v>
      </c>
      <c r="AX1018" s="11" t="s">
        <v>81</v>
      </c>
      <c r="AY1018" s="250" t="s">
        <v>156</v>
      </c>
    </row>
    <row r="1019" s="10" customFormat="1" ht="16.5" customHeight="1">
      <c r="B1019" s="232"/>
      <c r="C1019" s="233"/>
      <c r="D1019" s="233"/>
      <c r="E1019" s="234" t="s">
        <v>22</v>
      </c>
      <c r="F1019" s="252" t="s">
        <v>503</v>
      </c>
      <c r="G1019" s="233"/>
      <c r="H1019" s="233"/>
      <c r="I1019" s="233"/>
      <c r="J1019" s="233"/>
      <c r="K1019" s="237">
        <v>1.4199999999999999</v>
      </c>
      <c r="L1019" s="233"/>
      <c r="M1019" s="233"/>
      <c r="N1019" s="233"/>
      <c r="O1019" s="233"/>
      <c r="P1019" s="233"/>
      <c r="Q1019" s="233"/>
      <c r="R1019" s="238"/>
      <c r="T1019" s="239"/>
      <c r="U1019" s="233"/>
      <c r="V1019" s="233"/>
      <c r="W1019" s="233"/>
      <c r="X1019" s="233"/>
      <c r="Y1019" s="233"/>
      <c r="Z1019" s="233"/>
      <c r="AA1019" s="240"/>
      <c r="AT1019" s="241" t="s">
        <v>164</v>
      </c>
      <c r="AU1019" s="241" t="s">
        <v>107</v>
      </c>
      <c r="AV1019" s="10" t="s">
        <v>107</v>
      </c>
      <c r="AW1019" s="10" t="s">
        <v>38</v>
      </c>
      <c r="AX1019" s="10" t="s">
        <v>81</v>
      </c>
      <c r="AY1019" s="241" t="s">
        <v>156</v>
      </c>
    </row>
    <row r="1020" s="11" customFormat="1" ht="16.5" customHeight="1">
      <c r="B1020" s="242"/>
      <c r="C1020" s="243"/>
      <c r="D1020" s="243"/>
      <c r="E1020" s="244" t="s">
        <v>22</v>
      </c>
      <c r="F1020" s="251" t="s">
        <v>640</v>
      </c>
      <c r="G1020" s="243"/>
      <c r="H1020" s="243"/>
      <c r="I1020" s="243"/>
      <c r="J1020" s="243"/>
      <c r="K1020" s="244" t="s">
        <v>22</v>
      </c>
      <c r="L1020" s="243"/>
      <c r="M1020" s="243"/>
      <c r="N1020" s="243"/>
      <c r="O1020" s="243"/>
      <c r="P1020" s="243"/>
      <c r="Q1020" s="243"/>
      <c r="R1020" s="247"/>
      <c r="T1020" s="248"/>
      <c r="U1020" s="243"/>
      <c r="V1020" s="243"/>
      <c r="W1020" s="243"/>
      <c r="X1020" s="243"/>
      <c r="Y1020" s="243"/>
      <c r="Z1020" s="243"/>
      <c r="AA1020" s="249"/>
      <c r="AT1020" s="250" t="s">
        <v>164</v>
      </c>
      <c r="AU1020" s="250" t="s">
        <v>107</v>
      </c>
      <c r="AV1020" s="11" t="s">
        <v>39</v>
      </c>
      <c r="AW1020" s="11" t="s">
        <v>38</v>
      </c>
      <c r="AX1020" s="11" t="s">
        <v>81</v>
      </c>
      <c r="AY1020" s="250" t="s">
        <v>156</v>
      </c>
    </row>
    <row r="1021" s="10" customFormat="1" ht="16.5" customHeight="1">
      <c r="B1021" s="232"/>
      <c r="C1021" s="233"/>
      <c r="D1021" s="233"/>
      <c r="E1021" s="234" t="s">
        <v>22</v>
      </c>
      <c r="F1021" s="252" t="s">
        <v>505</v>
      </c>
      <c r="G1021" s="233"/>
      <c r="H1021" s="233"/>
      <c r="I1021" s="233"/>
      <c r="J1021" s="233"/>
      <c r="K1021" s="237">
        <v>1.3999999999999999</v>
      </c>
      <c r="L1021" s="233"/>
      <c r="M1021" s="233"/>
      <c r="N1021" s="233"/>
      <c r="O1021" s="233"/>
      <c r="P1021" s="233"/>
      <c r="Q1021" s="233"/>
      <c r="R1021" s="238"/>
      <c r="T1021" s="239"/>
      <c r="U1021" s="233"/>
      <c r="V1021" s="233"/>
      <c r="W1021" s="233"/>
      <c r="X1021" s="233"/>
      <c r="Y1021" s="233"/>
      <c r="Z1021" s="233"/>
      <c r="AA1021" s="240"/>
      <c r="AT1021" s="241" t="s">
        <v>164</v>
      </c>
      <c r="AU1021" s="241" t="s">
        <v>107</v>
      </c>
      <c r="AV1021" s="10" t="s">
        <v>107</v>
      </c>
      <c r="AW1021" s="10" t="s">
        <v>38</v>
      </c>
      <c r="AX1021" s="10" t="s">
        <v>81</v>
      </c>
      <c r="AY1021" s="241" t="s">
        <v>156</v>
      </c>
    </row>
    <row r="1022" s="11" customFormat="1" ht="16.5" customHeight="1">
      <c r="B1022" s="242"/>
      <c r="C1022" s="243"/>
      <c r="D1022" s="243"/>
      <c r="E1022" s="244" t="s">
        <v>22</v>
      </c>
      <c r="F1022" s="251" t="s">
        <v>641</v>
      </c>
      <c r="G1022" s="243"/>
      <c r="H1022" s="243"/>
      <c r="I1022" s="243"/>
      <c r="J1022" s="243"/>
      <c r="K1022" s="244" t="s">
        <v>22</v>
      </c>
      <c r="L1022" s="243"/>
      <c r="M1022" s="243"/>
      <c r="N1022" s="243"/>
      <c r="O1022" s="243"/>
      <c r="P1022" s="243"/>
      <c r="Q1022" s="243"/>
      <c r="R1022" s="247"/>
      <c r="T1022" s="248"/>
      <c r="U1022" s="243"/>
      <c r="V1022" s="243"/>
      <c r="W1022" s="243"/>
      <c r="X1022" s="243"/>
      <c r="Y1022" s="243"/>
      <c r="Z1022" s="243"/>
      <c r="AA1022" s="249"/>
      <c r="AT1022" s="250" t="s">
        <v>164</v>
      </c>
      <c r="AU1022" s="250" t="s">
        <v>107</v>
      </c>
      <c r="AV1022" s="11" t="s">
        <v>39</v>
      </c>
      <c r="AW1022" s="11" t="s">
        <v>38</v>
      </c>
      <c r="AX1022" s="11" t="s">
        <v>81</v>
      </c>
      <c r="AY1022" s="250" t="s">
        <v>156</v>
      </c>
    </row>
    <row r="1023" s="10" customFormat="1" ht="16.5" customHeight="1">
      <c r="B1023" s="232"/>
      <c r="C1023" s="233"/>
      <c r="D1023" s="233"/>
      <c r="E1023" s="234" t="s">
        <v>22</v>
      </c>
      <c r="F1023" s="252" t="s">
        <v>508</v>
      </c>
      <c r="G1023" s="233"/>
      <c r="H1023" s="233"/>
      <c r="I1023" s="233"/>
      <c r="J1023" s="233"/>
      <c r="K1023" s="237">
        <v>1.1499999999999999</v>
      </c>
      <c r="L1023" s="233"/>
      <c r="M1023" s="233"/>
      <c r="N1023" s="233"/>
      <c r="O1023" s="233"/>
      <c r="P1023" s="233"/>
      <c r="Q1023" s="233"/>
      <c r="R1023" s="238"/>
      <c r="T1023" s="239"/>
      <c r="U1023" s="233"/>
      <c r="V1023" s="233"/>
      <c r="W1023" s="233"/>
      <c r="X1023" s="233"/>
      <c r="Y1023" s="233"/>
      <c r="Z1023" s="233"/>
      <c r="AA1023" s="240"/>
      <c r="AT1023" s="241" t="s">
        <v>164</v>
      </c>
      <c r="AU1023" s="241" t="s">
        <v>107</v>
      </c>
      <c r="AV1023" s="10" t="s">
        <v>107</v>
      </c>
      <c r="AW1023" s="10" t="s">
        <v>38</v>
      </c>
      <c r="AX1023" s="10" t="s">
        <v>81</v>
      </c>
      <c r="AY1023" s="241" t="s">
        <v>156</v>
      </c>
    </row>
    <row r="1024" s="11" customFormat="1" ht="16.5" customHeight="1">
      <c r="B1024" s="242"/>
      <c r="C1024" s="243"/>
      <c r="D1024" s="243"/>
      <c r="E1024" s="244" t="s">
        <v>22</v>
      </c>
      <c r="F1024" s="251" t="s">
        <v>642</v>
      </c>
      <c r="G1024" s="243"/>
      <c r="H1024" s="243"/>
      <c r="I1024" s="243"/>
      <c r="J1024" s="243"/>
      <c r="K1024" s="244" t="s">
        <v>22</v>
      </c>
      <c r="L1024" s="243"/>
      <c r="M1024" s="243"/>
      <c r="N1024" s="243"/>
      <c r="O1024" s="243"/>
      <c r="P1024" s="243"/>
      <c r="Q1024" s="243"/>
      <c r="R1024" s="247"/>
      <c r="T1024" s="248"/>
      <c r="U1024" s="243"/>
      <c r="V1024" s="243"/>
      <c r="W1024" s="243"/>
      <c r="X1024" s="243"/>
      <c r="Y1024" s="243"/>
      <c r="Z1024" s="243"/>
      <c r="AA1024" s="249"/>
      <c r="AT1024" s="250" t="s">
        <v>164</v>
      </c>
      <c r="AU1024" s="250" t="s">
        <v>107</v>
      </c>
      <c r="AV1024" s="11" t="s">
        <v>39</v>
      </c>
      <c r="AW1024" s="11" t="s">
        <v>38</v>
      </c>
      <c r="AX1024" s="11" t="s">
        <v>81</v>
      </c>
      <c r="AY1024" s="250" t="s">
        <v>156</v>
      </c>
    </row>
    <row r="1025" s="10" customFormat="1" ht="16.5" customHeight="1">
      <c r="B1025" s="232"/>
      <c r="C1025" s="233"/>
      <c r="D1025" s="233"/>
      <c r="E1025" s="234" t="s">
        <v>22</v>
      </c>
      <c r="F1025" s="252" t="s">
        <v>508</v>
      </c>
      <c r="G1025" s="233"/>
      <c r="H1025" s="233"/>
      <c r="I1025" s="233"/>
      <c r="J1025" s="233"/>
      <c r="K1025" s="237">
        <v>1.1499999999999999</v>
      </c>
      <c r="L1025" s="233"/>
      <c r="M1025" s="233"/>
      <c r="N1025" s="233"/>
      <c r="O1025" s="233"/>
      <c r="P1025" s="233"/>
      <c r="Q1025" s="233"/>
      <c r="R1025" s="238"/>
      <c r="T1025" s="239"/>
      <c r="U1025" s="233"/>
      <c r="V1025" s="233"/>
      <c r="W1025" s="233"/>
      <c r="X1025" s="233"/>
      <c r="Y1025" s="233"/>
      <c r="Z1025" s="233"/>
      <c r="AA1025" s="240"/>
      <c r="AT1025" s="241" t="s">
        <v>164</v>
      </c>
      <c r="AU1025" s="241" t="s">
        <v>107</v>
      </c>
      <c r="AV1025" s="10" t="s">
        <v>107</v>
      </c>
      <c r="AW1025" s="10" t="s">
        <v>38</v>
      </c>
      <c r="AX1025" s="10" t="s">
        <v>81</v>
      </c>
      <c r="AY1025" s="241" t="s">
        <v>156</v>
      </c>
    </row>
    <row r="1026" s="11" customFormat="1" ht="16.5" customHeight="1">
      <c r="B1026" s="242"/>
      <c r="C1026" s="243"/>
      <c r="D1026" s="243"/>
      <c r="E1026" s="244" t="s">
        <v>22</v>
      </c>
      <c r="F1026" s="251" t="s">
        <v>745</v>
      </c>
      <c r="G1026" s="243"/>
      <c r="H1026" s="243"/>
      <c r="I1026" s="243"/>
      <c r="J1026" s="243"/>
      <c r="K1026" s="244" t="s">
        <v>22</v>
      </c>
      <c r="L1026" s="243"/>
      <c r="M1026" s="243"/>
      <c r="N1026" s="243"/>
      <c r="O1026" s="243"/>
      <c r="P1026" s="243"/>
      <c r="Q1026" s="243"/>
      <c r="R1026" s="247"/>
      <c r="T1026" s="248"/>
      <c r="U1026" s="243"/>
      <c r="V1026" s="243"/>
      <c r="W1026" s="243"/>
      <c r="X1026" s="243"/>
      <c r="Y1026" s="243"/>
      <c r="Z1026" s="243"/>
      <c r="AA1026" s="249"/>
      <c r="AT1026" s="250" t="s">
        <v>164</v>
      </c>
      <c r="AU1026" s="250" t="s">
        <v>107</v>
      </c>
      <c r="AV1026" s="11" t="s">
        <v>39</v>
      </c>
      <c r="AW1026" s="11" t="s">
        <v>38</v>
      </c>
      <c r="AX1026" s="11" t="s">
        <v>81</v>
      </c>
      <c r="AY1026" s="250" t="s">
        <v>156</v>
      </c>
    </row>
    <row r="1027" s="10" customFormat="1" ht="16.5" customHeight="1">
      <c r="B1027" s="232"/>
      <c r="C1027" s="233"/>
      <c r="D1027" s="233"/>
      <c r="E1027" s="234" t="s">
        <v>22</v>
      </c>
      <c r="F1027" s="252" t="s">
        <v>512</v>
      </c>
      <c r="G1027" s="233"/>
      <c r="H1027" s="233"/>
      <c r="I1027" s="233"/>
      <c r="J1027" s="233"/>
      <c r="K1027" s="237">
        <v>1.02</v>
      </c>
      <c r="L1027" s="233"/>
      <c r="M1027" s="233"/>
      <c r="N1027" s="233"/>
      <c r="O1027" s="233"/>
      <c r="P1027" s="233"/>
      <c r="Q1027" s="233"/>
      <c r="R1027" s="238"/>
      <c r="T1027" s="239"/>
      <c r="U1027" s="233"/>
      <c r="V1027" s="233"/>
      <c r="W1027" s="233"/>
      <c r="X1027" s="233"/>
      <c r="Y1027" s="233"/>
      <c r="Z1027" s="233"/>
      <c r="AA1027" s="240"/>
      <c r="AT1027" s="241" t="s">
        <v>164</v>
      </c>
      <c r="AU1027" s="241" t="s">
        <v>107</v>
      </c>
      <c r="AV1027" s="10" t="s">
        <v>107</v>
      </c>
      <c r="AW1027" s="10" t="s">
        <v>38</v>
      </c>
      <c r="AX1027" s="10" t="s">
        <v>81</v>
      </c>
      <c r="AY1027" s="241" t="s">
        <v>156</v>
      </c>
    </row>
    <row r="1028" s="12" customFormat="1" ht="16.5" customHeight="1">
      <c r="B1028" s="253"/>
      <c r="C1028" s="254"/>
      <c r="D1028" s="254"/>
      <c r="E1028" s="255" t="s">
        <v>22</v>
      </c>
      <c r="F1028" s="256" t="s">
        <v>176</v>
      </c>
      <c r="G1028" s="254"/>
      <c r="H1028" s="254"/>
      <c r="I1028" s="254"/>
      <c r="J1028" s="254"/>
      <c r="K1028" s="257">
        <v>31.539999999999999</v>
      </c>
      <c r="L1028" s="254"/>
      <c r="M1028" s="254"/>
      <c r="N1028" s="254"/>
      <c r="O1028" s="254"/>
      <c r="P1028" s="254"/>
      <c r="Q1028" s="254"/>
      <c r="R1028" s="258"/>
      <c r="T1028" s="259"/>
      <c r="U1028" s="254"/>
      <c r="V1028" s="254"/>
      <c r="W1028" s="254"/>
      <c r="X1028" s="254"/>
      <c r="Y1028" s="254"/>
      <c r="Z1028" s="254"/>
      <c r="AA1028" s="260"/>
      <c r="AT1028" s="261" t="s">
        <v>164</v>
      </c>
      <c r="AU1028" s="261" t="s">
        <v>107</v>
      </c>
      <c r="AV1028" s="12" t="s">
        <v>161</v>
      </c>
      <c r="AW1028" s="12" t="s">
        <v>38</v>
      </c>
      <c r="AX1028" s="12" t="s">
        <v>39</v>
      </c>
      <c r="AY1028" s="261" t="s">
        <v>156</v>
      </c>
    </row>
    <row r="1029" s="1" customFormat="1" ht="38.25" customHeight="1">
      <c r="B1029" s="48"/>
      <c r="C1029" s="221" t="s">
        <v>895</v>
      </c>
      <c r="D1029" s="221" t="s">
        <v>157</v>
      </c>
      <c r="E1029" s="222" t="s">
        <v>896</v>
      </c>
      <c r="F1029" s="223" t="s">
        <v>897</v>
      </c>
      <c r="G1029" s="223"/>
      <c r="H1029" s="223"/>
      <c r="I1029" s="223"/>
      <c r="J1029" s="224" t="s">
        <v>439</v>
      </c>
      <c r="K1029" s="225">
        <v>36</v>
      </c>
      <c r="L1029" s="226">
        <v>0</v>
      </c>
      <c r="M1029" s="227"/>
      <c r="N1029" s="228">
        <f>ROUND(L1029*K1029,1)</f>
        <v>0</v>
      </c>
      <c r="O1029" s="228"/>
      <c r="P1029" s="228"/>
      <c r="Q1029" s="228"/>
      <c r="R1029" s="50"/>
      <c r="T1029" s="229" t="s">
        <v>22</v>
      </c>
      <c r="U1029" s="58" t="s">
        <v>46</v>
      </c>
      <c r="V1029" s="49"/>
      <c r="W1029" s="230">
        <f>V1029*K1029</f>
        <v>0</v>
      </c>
      <c r="X1029" s="230">
        <v>0</v>
      </c>
      <c r="Y1029" s="230">
        <f>X1029*K1029</f>
        <v>0</v>
      </c>
      <c r="Z1029" s="230">
        <v>0</v>
      </c>
      <c r="AA1029" s="231">
        <f>Z1029*K1029</f>
        <v>0</v>
      </c>
      <c r="AR1029" s="24" t="s">
        <v>337</v>
      </c>
      <c r="AT1029" s="24" t="s">
        <v>157</v>
      </c>
      <c r="AU1029" s="24" t="s">
        <v>107</v>
      </c>
      <c r="AY1029" s="24" t="s">
        <v>156</v>
      </c>
      <c r="BE1029" s="144">
        <f>IF(U1029="základní",N1029,0)</f>
        <v>0</v>
      </c>
      <c r="BF1029" s="144">
        <f>IF(U1029="snížená",N1029,0)</f>
        <v>0</v>
      </c>
      <c r="BG1029" s="144">
        <f>IF(U1029="zákl. přenesená",N1029,0)</f>
        <v>0</v>
      </c>
      <c r="BH1029" s="144">
        <f>IF(U1029="sníž. přenesená",N1029,0)</f>
        <v>0</v>
      </c>
      <c r="BI1029" s="144">
        <f>IF(U1029="nulová",N1029,0)</f>
        <v>0</v>
      </c>
      <c r="BJ1029" s="24" t="s">
        <v>39</v>
      </c>
      <c r="BK1029" s="144">
        <f>ROUND(L1029*K1029,1)</f>
        <v>0</v>
      </c>
      <c r="BL1029" s="24" t="s">
        <v>337</v>
      </c>
      <c r="BM1029" s="24" t="s">
        <v>898</v>
      </c>
    </row>
    <row r="1030" s="11" customFormat="1" ht="16.5" customHeight="1">
      <c r="B1030" s="242"/>
      <c r="C1030" s="243"/>
      <c r="D1030" s="243"/>
      <c r="E1030" s="244" t="s">
        <v>22</v>
      </c>
      <c r="F1030" s="245" t="s">
        <v>597</v>
      </c>
      <c r="G1030" s="246"/>
      <c r="H1030" s="246"/>
      <c r="I1030" s="246"/>
      <c r="J1030" s="243"/>
      <c r="K1030" s="244" t="s">
        <v>22</v>
      </c>
      <c r="L1030" s="243"/>
      <c r="M1030" s="243"/>
      <c r="N1030" s="243"/>
      <c r="O1030" s="243"/>
      <c r="P1030" s="243"/>
      <c r="Q1030" s="243"/>
      <c r="R1030" s="247"/>
      <c r="T1030" s="248"/>
      <c r="U1030" s="243"/>
      <c r="V1030" s="243"/>
      <c r="W1030" s="243"/>
      <c r="X1030" s="243"/>
      <c r="Y1030" s="243"/>
      <c r="Z1030" s="243"/>
      <c r="AA1030" s="249"/>
      <c r="AT1030" s="250" t="s">
        <v>164</v>
      </c>
      <c r="AU1030" s="250" t="s">
        <v>107</v>
      </c>
      <c r="AV1030" s="11" t="s">
        <v>39</v>
      </c>
      <c r="AW1030" s="11" t="s">
        <v>38</v>
      </c>
      <c r="AX1030" s="11" t="s">
        <v>81</v>
      </c>
      <c r="AY1030" s="250" t="s">
        <v>156</v>
      </c>
    </row>
    <row r="1031" s="10" customFormat="1" ht="16.5" customHeight="1">
      <c r="B1031" s="232"/>
      <c r="C1031" s="233"/>
      <c r="D1031" s="233"/>
      <c r="E1031" s="234" t="s">
        <v>22</v>
      </c>
      <c r="F1031" s="252" t="s">
        <v>107</v>
      </c>
      <c r="G1031" s="233"/>
      <c r="H1031" s="233"/>
      <c r="I1031" s="233"/>
      <c r="J1031" s="233"/>
      <c r="K1031" s="237">
        <v>2</v>
      </c>
      <c r="L1031" s="233"/>
      <c r="M1031" s="233"/>
      <c r="N1031" s="233"/>
      <c r="O1031" s="233"/>
      <c r="P1031" s="233"/>
      <c r="Q1031" s="233"/>
      <c r="R1031" s="238"/>
      <c r="T1031" s="239"/>
      <c r="U1031" s="233"/>
      <c r="V1031" s="233"/>
      <c r="W1031" s="233"/>
      <c r="X1031" s="233"/>
      <c r="Y1031" s="233"/>
      <c r="Z1031" s="233"/>
      <c r="AA1031" s="240"/>
      <c r="AT1031" s="241" t="s">
        <v>164</v>
      </c>
      <c r="AU1031" s="241" t="s">
        <v>107</v>
      </c>
      <c r="AV1031" s="10" t="s">
        <v>107</v>
      </c>
      <c r="AW1031" s="10" t="s">
        <v>38</v>
      </c>
      <c r="AX1031" s="10" t="s">
        <v>81</v>
      </c>
      <c r="AY1031" s="241" t="s">
        <v>156</v>
      </c>
    </row>
    <row r="1032" s="11" customFormat="1" ht="16.5" customHeight="1">
      <c r="B1032" s="242"/>
      <c r="C1032" s="243"/>
      <c r="D1032" s="243"/>
      <c r="E1032" s="244" t="s">
        <v>22</v>
      </c>
      <c r="F1032" s="251" t="s">
        <v>622</v>
      </c>
      <c r="G1032" s="243"/>
      <c r="H1032" s="243"/>
      <c r="I1032" s="243"/>
      <c r="J1032" s="243"/>
      <c r="K1032" s="244" t="s">
        <v>22</v>
      </c>
      <c r="L1032" s="243"/>
      <c r="M1032" s="243"/>
      <c r="N1032" s="243"/>
      <c r="O1032" s="243"/>
      <c r="P1032" s="243"/>
      <c r="Q1032" s="243"/>
      <c r="R1032" s="247"/>
      <c r="T1032" s="248"/>
      <c r="U1032" s="243"/>
      <c r="V1032" s="243"/>
      <c r="W1032" s="243"/>
      <c r="X1032" s="243"/>
      <c r="Y1032" s="243"/>
      <c r="Z1032" s="243"/>
      <c r="AA1032" s="249"/>
      <c r="AT1032" s="250" t="s">
        <v>164</v>
      </c>
      <c r="AU1032" s="250" t="s">
        <v>107</v>
      </c>
      <c r="AV1032" s="11" t="s">
        <v>39</v>
      </c>
      <c r="AW1032" s="11" t="s">
        <v>38</v>
      </c>
      <c r="AX1032" s="11" t="s">
        <v>81</v>
      </c>
      <c r="AY1032" s="250" t="s">
        <v>156</v>
      </c>
    </row>
    <row r="1033" s="10" customFormat="1" ht="16.5" customHeight="1">
      <c r="B1033" s="232"/>
      <c r="C1033" s="233"/>
      <c r="D1033" s="233"/>
      <c r="E1033" s="234" t="s">
        <v>22</v>
      </c>
      <c r="F1033" s="252" t="s">
        <v>161</v>
      </c>
      <c r="G1033" s="233"/>
      <c r="H1033" s="233"/>
      <c r="I1033" s="233"/>
      <c r="J1033" s="233"/>
      <c r="K1033" s="237">
        <v>4</v>
      </c>
      <c r="L1033" s="233"/>
      <c r="M1033" s="233"/>
      <c r="N1033" s="233"/>
      <c r="O1033" s="233"/>
      <c r="P1033" s="233"/>
      <c r="Q1033" s="233"/>
      <c r="R1033" s="238"/>
      <c r="T1033" s="239"/>
      <c r="U1033" s="233"/>
      <c r="V1033" s="233"/>
      <c r="W1033" s="233"/>
      <c r="X1033" s="233"/>
      <c r="Y1033" s="233"/>
      <c r="Z1033" s="233"/>
      <c r="AA1033" s="240"/>
      <c r="AT1033" s="241" t="s">
        <v>164</v>
      </c>
      <c r="AU1033" s="241" t="s">
        <v>107</v>
      </c>
      <c r="AV1033" s="10" t="s">
        <v>107</v>
      </c>
      <c r="AW1033" s="10" t="s">
        <v>38</v>
      </c>
      <c r="AX1033" s="10" t="s">
        <v>81</v>
      </c>
      <c r="AY1033" s="241" t="s">
        <v>156</v>
      </c>
    </row>
    <row r="1034" s="11" customFormat="1" ht="16.5" customHeight="1">
      <c r="B1034" s="242"/>
      <c r="C1034" s="243"/>
      <c r="D1034" s="243"/>
      <c r="E1034" s="244" t="s">
        <v>22</v>
      </c>
      <c r="F1034" s="251" t="s">
        <v>627</v>
      </c>
      <c r="G1034" s="243"/>
      <c r="H1034" s="243"/>
      <c r="I1034" s="243"/>
      <c r="J1034" s="243"/>
      <c r="K1034" s="244" t="s">
        <v>22</v>
      </c>
      <c r="L1034" s="243"/>
      <c r="M1034" s="243"/>
      <c r="N1034" s="243"/>
      <c r="O1034" s="243"/>
      <c r="P1034" s="243"/>
      <c r="Q1034" s="243"/>
      <c r="R1034" s="247"/>
      <c r="T1034" s="248"/>
      <c r="U1034" s="243"/>
      <c r="V1034" s="243"/>
      <c r="W1034" s="243"/>
      <c r="X1034" s="243"/>
      <c r="Y1034" s="243"/>
      <c r="Z1034" s="243"/>
      <c r="AA1034" s="249"/>
      <c r="AT1034" s="250" t="s">
        <v>164</v>
      </c>
      <c r="AU1034" s="250" t="s">
        <v>107</v>
      </c>
      <c r="AV1034" s="11" t="s">
        <v>39</v>
      </c>
      <c r="AW1034" s="11" t="s">
        <v>38</v>
      </c>
      <c r="AX1034" s="11" t="s">
        <v>81</v>
      </c>
      <c r="AY1034" s="250" t="s">
        <v>156</v>
      </c>
    </row>
    <row r="1035" s="10" customFormat="1" ht="16.5" customHeight="1">
      <c r="B1035" s="232"/>
      <c r="C1035" s="233"/>
      <c r="D1035" s="233"/>
      <c r="E1035" s="234" t="s">
        <v>22</v>
      </c>
      <c r="F1035" s="252" t="s">
        <v>10</v>
      </c>
      <c r="G1035" s="233"/>
      <c r="H1035" s="233"/>
      <c r="I1035" s="233"/>
      <c r="J1035" s="233"/>
      <c r="K1035" s="237">
        <v>21</v>
      </c>
      <c r="L1035" s="233"/>
      <c r="M1035" s="233"/>
      <c r="N1035" s="233"/>
      <c r="O1035" s="233"/>
      <c r="P1035" s="233"/>
      <c r="Q1035" s="233"/>
      <c r="R1035" s="238"/>
      <c r="T1035" s="239"/>
      <c r="U1035" s="233"/>
      <c r="V1035" s="233"/>
      <c r="W1035" s="233"/>
      <c r="X1035" s="233"/>
      <c r="Y1035" s="233"/>
      <c r="Z1035" s="233"/>
      <c r="AA1035" s="240"/>
      <c r="AT1035" s="241" t="s">
        <v>164</v>
      </c>
      <c r="AU1035" s="241" t="s">
        <v>107</v>
      </c>
      <c r="AV1035" s="10" t="s">
        <v>107</v>
      </c>
      <c r="AW1035" s="10" t="s">
        <v>38</v>
      </c>
      <c r="AX1035" s="10" t="s">
        <v>81</v>
      </c>
      <c r="AY1035" s="241" t="s">
        <v>156</v>
      </c>
    </row>
    <row r="1036" s="11" customFormat="1" ht="16.5" customHeight="1">
      <c r="B1036" s="242"/>
      <c r="C1036" s="243"/>
      <c r="D1036" s="243"/>
      <c r="E1036" s="244" t="s">
        <v>22</v>
      </c>
      <c r="F1036" s="251" t="s">
        <v>632</v>
      </c>
      <c r="G1036" s="243"/>
      <c r="H1036" s="243"/>
      <c r="I1036" s="243"/>
      <c r="J1036" s="243"/>
      <c r="K1036" s="244" t="s">
        <v>22</v>
      </c>
      <c r="L1036" s="243"/>
      <c r="M1036" s="243"/>
      <c r="N1036" s="243"/>
      <c r="O1036" s="243"/>
      <c r="P1036" s="243"/>
      <c r="Q1036" s="243"/>
      <c r="R1036" s="247"/>
      <c r="T1036" s="248"/>
      <c r="U1036" s="243"/>
      <c r="V1036" s="243"/>
      <c r="W1036" s="243"/>
      <c r="X1036" s="243"/>
      <c r="Y1036" s="243"/>
      <c r="Z1036" s="243"/>
      <c r="AA1036" s="249"/>
      <c r="AT1036" s="250" t="s">
        <v>164</v>
      </c>
      <c r="AU1036" s="250" t="s">
        <v>107</v>
      </c>
      <c r="AV1036" s="11" t="s">
        <v>39</v>
      </c>
      <c r="AW1036" s="11" t="s">
        <v>38</v>
      </c>
      <c r="AX1036" s="11" t="s">
        <v>81</v>
      </c>
      <c r="AY1036" s="250" t="s">
        <v>156</v>
      </c>
    </row>
    <row r="1037" s="10" customFormat="1" ht="16.5" customHeight="1">
      <c r="B1037" s="232"/>
      <c r="C1037" s="233"/>
      <c r="D1037" s="233"/>
      <c r="E1037" s="234" t="s">
        <v>22</v>
      </c>
      <c r="F1037" s="252" t="s">
        <v>209</v>
      </c>
      <c r="G1037" s="233"/>
      <c r="H1037" s="233"/>
      <c r="I1037" s="233"/>
      <c r="J1037" s="233"/>
      <c r="K1037" s="237">
        <v>6</v>
      </c>
      <c r="L1037" s="233"/>
      <c r="M1037" s="233"/>
      <c r="N1037" s="233"/>
      <c r="O1037" s="233"/>
      <c r="P1037" s="233"/>
      <c r="Q1037" s="233"/>
      <c r="R1037" s="238"/>
      <c r="T1037" s="239"/>
      <c r="U1037" s="233"/>
      <c r="V1037" s="233"/>
      <c r="W1037" s="233"/>
      <c r="X1037" s="233"/>
      <c r="Y1037" s="233"/>
      <c r="Z1037" s="233"/>
      <c r="AA1037" s="240"/>
      <c r="AT1037" s="241" t="s">
        <v>164</v>
      </c>
      <c r="AU1037" s="241" t="s">
        <v>107</v>
      </c>
      <c r="AV1037" s="10" t="s">
        <v>107</v>
      </c>
      <c r="AW1037" s="10" t="s">
        <v>38</v>
      </c>
      <c r="AX1037" s="10" t="s">
        <v>81</v>
      </c>
      <c r="AY1037" s="241" t="s">
        <v>156</v>
      </c>
    </row>
    <row r="1038" s="11" customFormat="1" ht="16.5" customHeight="1">
      <c r="B1038" s="242"/>
      <c r="C1038" s="243"/>
      <c r="D1038" s="243"/>
      <c r="E1038" s="244" t="s">
        <v>22</v>
      </c>
      <c r="F1038" s="251" t="s">
        <v>637</v>
      </c>
      <c r="G1038" s="243"/>
      <c r="H1038" s="243"/>
      <c r="I1038" s="243"/>
      <c r="J1038" s="243"/>
      <c r="K1038" s="244" t="s">
        <v>22</v>
      </c>
      <c r="L1038" s="243"/>
      <c r="M1038" s="243"/>
      <c r="N1038" s="243"/>
      <c r="O1038" s="243"/>
      <c r="P1038" s="243"/>
      <c r="Q1038" s="243"/>
      <c r="R1038" s="247"/>
      <c r="T1038" s="248"/>
      <c r="U1038" s="243"/>
      <c r="V1038" s="243"/>
      <c r="W1038" s="243"/>
      <c r="X1038" s="243"/>
      <c r="Y1038" s="243"/>
      <c r="Z1038" s="243"/>
      <c r="AA1038" s="249"/>
      <c r="AT1038" s="250" t="s">
        <v>164</v>
      </c>
      <c r="AU1038" s="250" t="s">
        <v>107</v>
      </c>
      <c r="AV1038" s="11" t="s">
        <v>39</v>
      </c>
      <c r="AW1038" s="11" t="s">
        <v>38</v>
      </c>
      <c r="AX1038" s="11" t="s">
        <v>81</v>
      </c>
      <c r="AY1038" s="250" t="s">
        <v>156</v>
      </c>
    </row>
    <row r="1039" s="10" customFormat="1" ht="16.5" customHeight="1">
      <c r="B1039" s="232"/>
      <c r="C1039" s="233"/>
      <c r="D1039" s="233"/>
      <c r="E1039" s="234" t="s">
        <v>22</v>
      </c>
      <c r="F1039" s="252" t="s">
        <v>39</v>
      </c>
      <c r="G1039" s="233"/>
      <c r="H1039" s="233"/>
      <c r="I1039" s="233"/>
      <c r="J1039" s="233"/>
      <c r="K1039" s="237">
        <v>1</v>
      </c>
      <c r="L1039" s="233"/>
      <c r="M1039" s="233"/>
      <c r="N1039" s="233"/>
      <c r="O1039" s="233"/>
      <c r="P1039" s="233"/>
      <c r="Q1039" s="233"/>
      <c r="R1039" s="238"/>
      <c r="T1039" s="239"/>
      <c r="U1039" s="233"/>
      <c r="V1039" s="233"/>
      <c r="W1039" s="233"/>
      <c r="X1039" s="233"/>
      <c r="Y1039" s="233"/>
      <c r="Z1039" s="233"/>
      <c r="AA1039" s="240"/>
      <c r="AT1039" s="241" t="s">
        <v>164</v>
      </c>
      <c r="AU1039" s="241" t="s">
        <v>107</v>
      </c>
      <c r="AV1039" s="10" t="s">
        <v>107</v>
      </c>
      <c r="AW1039" s="10" t="s">
        <v>38</v>
      </c>
      <c r="AX1039" s="10" t="s">
        <v>81</v>
      </c>
      <c r="AY1039" s="241" t="s">
        <v>156</v>
      </c>
    </row>
    <row r="1040" s="11" customFormat="1" ht="16.5" customHeight="1">
      <c r="B1040" s="242"/>
      <c r="C1040" s="243"/>
      <c r="D1040" s="243"/>
      <c r="E1040" s="244" t="s">
        <v>22</v>
      </c>
      <c r="F1040" s="251" t="s">
        <v>639</v>
      </c>
      <c r="G1040" s="243"/>
      <c r="H1040" s="243"/>
      <c r="I1040" s="243"/>
      <c r="J1040" s="243"/>
      <c r="K1040" s="244" t="s">
        <v>22</v>
      </c>
      <c r="L1040" s="243"/>
      <c r="M1040" s="243"/>
      <c r="N1040" s="243"/>
      <c r="O1040" s="243"/>
      <c r="P1040" s="243"/>
      <c r="Q1040" s="243"/>
      <c r="R1040" s="247"/>
      <c r="T1040" s="248"/>
      <c r="U1040" s="243"/>
      <c r="V1040" s="243"/>
      <c r="W1040" s="243"/>
      <c r="X1040" s="243"/>
      <c r="Y1040" s="243"/>
      <c r="Z1040" s="243"/>
      <c r="AA1040" s="249"/>
      <c r="AT1040" s="250" t="s">
        <v>164</v>
      </c>
      <c r="AU1040" s="250" t="s">
        <v>107</v>
      </c>
      <c r="AV1040" s="11" t="s">
        <v>39</v>
      </c>
      <c r="AW1040" s="11" t="s">
        <v>38</v>
      </c>
      <c r="AX1040" s="11" t="s">
        <v>81</v>
      </c>
      <c r="AY1040" s="250" t="s">
        <v>156</v>
      </c>
    </row>
    <row r="1041" s="10" customFormat="1" ht="16.5" customHeight="1">
      <c r="B1041" s="232"/>
      <c r="C1041" s="233"/>
      <c r="D1041" s="233"/>
      <c r="E1041" s="234" t="s">
        <v>22</v>
      </c>
      <c r="F1041" s="252" t="s">
        <v>39</v>
      </c>
      <c r="G1041" s="233"/>
      <c r="H1041" s="233"/>
      <c r="I1041" s="233"/>
      <c r="J1041" s="233"/>
      <c r="K1041" s="237">
        <v>1</v>
      </c>
      <c r="L1041" s="233"/>
      <c r="M1041" s="233"/>
      <c r="N1041" s="233"/>
      <c r="O1041" s="233"/>
      <c r="P1041" s="233"/>
      <c r="Q1041" s="233"/>
      <c r="R1041" s="238"/>
      <c r="T1041" s="239"/>
      <c r="U1041" s="233"/>
      <c r="V1041" s="233"/>
      <c r="W1041" s="233"/>
      <c r="X1041" s="233"/>
      <c r="Y1041" s="233"/>
      <c r="Z1041" s="233"/>
      <c r="AA1041" s="240"/>
      <c r="AT1041" s="241" t="s">
        <v>164</v>
      </c>
      <c r="AU1041" s="241" t="s">
        <v>107</v>
      </c>
      <c r="AV1041" s="10" t="s">
        <v>107</v>
      </c>
      <c r="AW1041" s="10" t="s">
        <v>38</v>
      </c>
      <c r="AX1041" s="10" t="s">
        <v>81</v>
      </c>
      <c r="AY1041" s="241" t="s">
        <v>156</v>
      </c>
    </row>
    <row r="1042" s="11" customFormat="1" ht="16.5" customHeight="1">
      <c r="B1042" s="242"/>
      <c r="C1042" s="243"/>
      <c r="D1042" s="243"/>
      <c r="E1042" s="244" t="s">
        <v>22</v>
      </c>
      <c r="F1042" s="251" t="s">
        <v>712</v>
      </c>
      <c r="G1042" s="243"/>
      <c r="H1042" s="243"/>
      <c r="I1042" s="243"/>
      <c r="J1042" s="243"/>
      <c r="K1042" s="244" t="s">
        <v>22</v>
      </c>
      <c r="L1042" s="243"/>
      <c r="M1042" s="243"/>
      <c r="N1042" s="243"/>
      <c r="O1042" s="243"/>
      <c r="P1042" s="243"/>
      <c r="Q1042" s="243"/>
      <c r="R1042" s="247"/>
      <c r="T1042" s="248"/>
      <c r="U1042" s="243"/>
      <c r="V1042" s="243"/>
      <c r="W1042" s="243"/>
      <c r="X1042" s="243"/>
      <c r="Y1042" s="243"/>
      <c r="Z1042" s="243"/>
      <c r="AA1042" s="249"/>
      <c r="AT1042" s="250" t="s">
        <v>164</v>
      </c>
      <c r="AU1042" s="250" t="s">
        <v>107</v>
      </c>
      <c r="AV1042" s="11" t="s">
        <v>39</v>
      </c>
      <c r="AW1042" s="11" t="s">
        <v>38</v>
      </c>
      <c r="AX1042" s="11" t="s">
        <v>81</v>
      </c>
      <c r="AY1042" s="250" t="s">
        <v>156</v>
      </c>
    </row>
    <row r="1043" s="10" customFormat="1" ht="16.5" customHeight="1">
      <c r="B1043" s="232"/>
      <c r="C1043" s="233"/>
      <c r="D1043" s="233"/>
      <c r="E1043" s="234" t="s">
        <v>22</v>
      </c>
      <c r="F1043" s="252" t="s">
        <v>39</v>
      </c>
      <c r="G1043" s="233"/>
      <c r="H1043" s="233"/>
      <c r="I1043" s="233"/>
      <c r="J1043" s="233"/>
      <c r="K1043" s="237">
        <v>1</v>
      </c>
      <c r="L1043" s="233"/>
      <c r="M1043" s="233"/>
      <c r="N1043" s="233"/>
      <c r="O1043" s="233"/>
      <c r="P1043" s="233"/>
      <c r="Q1043" s="233"/>
      <c r="R1043" s="238"/>
      <c r="T1043" s="239"/>
      <c r="U1043" s="233"/>
      <c r="V1043" s="233"/>
      <c r="W1043" s="233"/>
      <c r="X1043" s="233"/>
      <c r="Y1043" s="233"/>
      <c r="Z1043" s="233"/>
      <c r="AA1043" s="240"/>
      <c r="AT1043" s="241" t="s">
        <v>164</v>
      </c>
      <c r="AU1043" s="241" t="s">
        <v>107</v>
      </c>
      <c r="AV1043" s="10" t="s">
        <v>107</v>
      </c>
      <c r="AW1043" s="10" t="s">
        <v>38</v>
      </c>
      <c r="AX1043" s="10" t="s">
        <v>81</v>
      </c>
      <c r="AY1043" s="241" t="s">
        <v>156</v>
      </c>
    </row>
    <row r="1044" s="12" customFormat="1" ht="16.5" customHeight="1">
      <c r="B1044" s="253"/>
      <c r="C1044" s="254"/>
      <c r="D1044" s="254"/>
      <c r="E1044" s="255" t="s">
        <v>22</v>
      </c>
      <c r="F1044" s="256" t="s">
        <v>176</v>
      </c>
      <c r="G1044" s="254"/>
      <c r="H1044" s="254"/>
      <c r="I1044" s="254"/>
      <c r="J1044" s="254"/>
      <c r="K1044" s="257">
        <v>36</v>
      </c>
      <c r="L1044" s="254"/>
      <c r="M1044" s="254"/>
      <c r="N1044" s="254"/>
      <c r="O1044" s="254"/>
      <c r="P1044" s="254"/>
      <c r="Q1044" s="254"/>
      <c r="R1044" s="258"/>
      <c r="T1044" s="259"/>
      <c r="U1044" s="254"/>
      <c r="V1044" s="254"/>
      <c r="W1044" s="254"/>
      <c r="X1044" s="254"/>
      <c r="Y1044" s="254"/>
      <c r="Z1044" s="254"/>
      <c r="AA1044" s="260"/>
      <c r="AT1044" s="261" t="s">
        <v>164</v>
      </c>
      <c r="AU1044" s="261" t="s">
        <v>107</v>
      </c>
      <c r="AV1044" s="12" t="s">
        <v>161</v>
      </c>
      <c r="AW1044" s="12" t="s">
        <v>38</v>
      </c>
      <c r="AX1044" s="12" t="s">
        <v>39</v>
      </c>
      <c r="AY1044" s="261" t="s">
        <v>156</v>
      </c>
    </row>
    <row r="1045" s="1" customFormat="1" ht="25.5" customHeight="1">
      <c r="B1045" s="48"/>
      <c r="C1045" s="262" t="s">
        <v>899</v>
      </c>
      <c r="D1045" s="262" t="s">
        <v>178</v>
      </c>
      <c r="E1045" s="263" t="s">
        <v>884</v>
      </c>
      <c r="F1045" s="264" t="s">
        <v>885</v>
      </c>
      <c r="G1045" s="264"/>
      <c r="H1045" s="264"/>
      <c r="I1045" s="264"/>
      <c r="J1045" s="265" t="s">
        <v>185</v>
      </c>
      <c r="K1045" s="266">
        <v>72.069999999999993</v>
      </c>
      <c r="L1045" s="267">
        <v>0</v>
      </c>
      <c r="M1045" s="268"/>
      <c r="N1045" s="269">
        <f>ROUND(L1045*K1045,1)</f>
        <v>0</v>
      </c>
      <c r="O1045" s="228"/>
      <c r="P1045" s="228"/>
      <c r="Q1045" s="228"/>
      <c r="R1045" s="50"/>
      <c r="T1045" s="229" t="s">
        <v>22</v>
      </c>
      <c r="U1045" s="58" t="s">
        <v>46</v>
      </c>
      <c r="V1045" s="49"/>
      <c r="W1045" s="230">
        <f>V1045*K1045</f>
        <v>0</v>
      </c>
      <c r="X1045" s="230">
        <v>0.0020999999999999999</v>
      </c>
      <c r="Y1045" s="230">
        <f>X1045*K1045</f>
        <v>0.15134699999999998</v>
      </c>
      <c r="Z1045" s="230">
        <v>0</v>
      </c>
      <c r="AA1045" s="231">
        <f>Z1045*K1045</f>
        <v>0</v>
      </c>
      <c r="AR1045" s="24" t="s">
        <v>420</v>
      </c>
      <c r="AT1045" s="24" t="s">
        <v>178</v>
      </c>
      <c r="AU1045" s="24" t="s">
        <v>107</v>
      </c>
      <c r="AY1045" s="24" t="s">
        <v>156</v>
      </c>
      <c r="BE1045" s="144">
        <f>IF(U1045="základní",N1045,0)</f>
        <v>0</v>
      </c>
      <c r="BF1045" s="144">
        <f>IF(U1045="snížená",N1045,0)</f>
        <v>0</v>
      </c>
      <c r="BG1045" s="144">
        <f>IF(U1045="zákl. přenesená",N1045,0)</f>
        <v>0</v>
      </c>
      <c r="BH1045" s="144">
        <f>IF(U1045="sníž. přenesená",N1045,0)</f>
        <v>0</v>
      </c>
      <c r="BI1045" s="144">
        <f>IF(U1045="nulová",N1045,0)</f>
        <v>0</v>
      </c>
      <c r="BJ1045" s="24" t="s">
        <v>39</v>
      </c>
      <c r="BK1045" s="144">
        <f>ROUND(L1045*K1045,1)</f>
        <v>0</v>
      </c>
      <c r="BL1045" s="24" t="s">
        <v>337</v>
      </c>
      <c r="BM1045" s="24" t="s">
        <v>900</v>
      </c>
    </row>
    <row r="1046" s="11" customFormat="1" ht="16.5" customHeight="1">
      <c r="B1046" s="242"/>
      <c r="C1046" s="243"/>
      <c r="D1046" s="243"/>
      <c r="E1046" s="244" t="s">
        <v>22</v>
      </c>
      <c r="F1046" s="245" t="s">
        <v>597</v>
      </c>
      <c r="G1046" s="246"/>
      <c r="H1046" s="246"/>
      <c r="I1046" s="246"/>
      <c r="J1046" s="243"/>
      <c r="K1046" s="244" t="s">
        <v>22</v>
      </c>
      <c r="L1046" s="243"/>
      <c r="M1046" s="243"/>
      <c r="N1046" s="243"/>
      <c r="O1046" s="243"/>
      <c r="P1046" s="243"/>
      <c r="Q1046" s="243"/>
      <c r="R1046" s="247"/>
      <c r="T1046" s="248"/>
      <c r="U1046" s="243"/>
      <c r="V1046" s="243"/>
      <c r="W1046" s="243"/>
      <c r="X1046" s="243"/>
      <c r="Y1046" s="243"/>
      <c r="Z1046" s="243"/>
      <c r="AA1046" s="249"/>
      <c r="AT1046" s="250" t="s">
        <v>164</v>
      </c>
      <c r="AU1046" s="250" t="s">
        <v>107</v>
      </c>
      <c r="AV1046" s="11" t="s">
        <v>39</v>
      </c>
      <c r="AW1046" s="11" t="s">
        <v>38</v>
      </c>
      <c r="AX1046" s="11" t="s">
        <v>81</v>
      </c>
      <c r="AY1046" s="250" t="s">
        <v>156</v>
      </c>
    </row>
    <row r="1047" s="10" customFormat="1" ht="16.5" customHeight="1">
      <c r="B1047" s="232"/>
      <c r="C1047" s="233"/>
      <c r="D1047" s="233"/>
      <c r="E1047" s="234" t="s">
        <v>22</v>
      </c>
      <c r="F1047" s="252" t="s">
        <v>479</v>
      </c>
      <c r="G1047" s="233"/>
      <c r="H1047" s="233"/>
      <c r="I1047" s="233"/>
      <c r="J1047" s="233"/>
      <c r="K1047" s="237">
        <v>3.5</v>
      </c>
      <c r="L1047" s="233"/>
      <c r="M1047" s="233"/>
      <c r="N1047" s="233"/>
      <c r="O1047" s="233"/>
      <c r="P1047" s="233"/>
      <c r="Q1047" s="233"/>
      <c r="R1047" s="238"/>
      <c r="T1047" s="239"/>
      <c r="U1047" s="233"/>
      <c r="V1047" s="233"/>
      <c r="W1047" s="233"/>
      <c r="X1047" s="233"/>
      <c r="Y1047" s="233"/>
      <c r="Z1047" s="233"/>
      <c r="AA1047" s="240"/>
      <c r="AT1047" s="241" t="s">
        <v>164</v>
      </c>
      <c r="AU1047" s="241" t="s">
        <v>107</v>
      </c>
      <c r="AV1047" s="10" t="s">
        <v>107</v>
      </c>
      <c r="AW1047" s="10" t="s">
        <v>38</v>
      </c>
      <c r="AX1047" s="10" t="s">
        <v>81</v>
      </c>
      <c r="AY1047" s="241" t="s">
        <v>156</v>
      </c>
    </row>
    <row r="1048" s="11" customFormat="1" ht="16.5" customHeight="1">
      <c r="B1048" s="242"/>
      <c r="C1048" s="243"/>
      <c r="D1048" s="243"/>
      <c r="E1048" s="244" t="s">
        <v>22</v>
      </c>
      <c r="F1048" s="251" t="s">
        <v>622</v>
      </c>
      <c r="G1048" s="243"/>
      <c r="H1048" s="243"/>
      <c r="I1048" s="243"/>
      <c r="J1048" s="243"/>
      <c r="K1048" s="244" t="s">
        <v>22</v>
      </c>
      <c r="L1048" s="243"/>
      <c r="M1048" s="243"/>
      <c r="N1048" s="243"/>
      <c r="O1048" s="243"/>
      <c r="P1048" s="243"/>
      <c r="Q1048" s="243"/>
      <c r="R1048" s="247"/>
      <c r="T1048" s="248"/>
      <c r="U1048" s="243"/>
      <c r="V1048" s="243"/>
      <c r="W1048" s="243"/>
      <c r="X1048" s="243"/>
      <c r="Y1048" s="243"/>
      <c r="Z1048" s="243"/>
      <c r="AA1048" s="249"/>
      <c r="AT1048" s="250" t="s">
        <v>164</v>
      </c>
      <c r="AU1048" s="250" t="s">
        <v>107</v>
      </c>
      <c r="AV1048" s="11" t="s">
        <v>39</v>
      </c>
      <c r="AW1048" s="11" t="s">
        <v>38</v>
      </c>
      <c r="AX1048" s="11" t="s">
        <v>81</v>
      </c>
      <c r="AY1048" s="250" t="s">
        <v>156</v>
      </c>
    </row>
    <row r="1049" s="10" customFormat="1" ht="16.5" customHeight="1">
      <c r="B1049" s="232"/>
      <c r="C1049" s="233"/>
      <c r="D1049" s="233"/>
      <c r="E1049" s="234" t="s">
        <v>22</v>
      </c>
      <c r="F1049" s="252" t="s">
        <v>485</v>
      </c>
      <c r="G1049" s="233"/>
      <c r="H1049" s="233"/>
      <c r="I1049" s="233"/>
      <c r="J1049" s="233"/>
      <c r="K1049" s="237">
        <v>7.7999999999999998</v>
      </c>
      <c r="L1049" s="233"/>
      <c r="M1049" s="233"/>
      <c r="N1049" s="233"/>
      <c r="O1049" s="233"/>
      <c r="P1049" s="233"/>
      <c r="Q1049" s="233"/>
      <c r="R1049" s="238"/>
      <c r="T1049" s="239"/>
      <c r="U1049" s="233"/>
      <c r="V1049" s="233"/>
      <c r="W1049" s="233"/>
      <c r="X1049" s="233"/>
      <c r="Y1049" s="233"/>
      <c r="Z1049" s="233"/>
      <c r="AA1049" s="240"/>
      <c r="AT1049" s="241" t="s">
        <v>164</v>
      </c>
      <c r="AU1049" s="241" t="s">
        <v>107</v>
      </c>
      <c r="AV1049" s="10" t="s">
        <v>107</v>
      </c>
      <c r="AW1049" s="10" t="s">
        <v>38</v>
      </c>
      <c r="AX1049" s="10" t="s">
        <v>81</v>
      </c>
      <c r="AY1049" s="241" t="s">
        <v>156</v>
      </c>
    </row>
    <row r="1050" s="11" customFormat="1" ht="16.5" customHeight="1">
      <c r="B1050" s="242"/>
      <c r="C1050" s="243"/>
      <c r="D1050" s="243"/>
      <c r="E1050" s="244" t="s">
        <v>22</v>
      </c>
      <c r="F1050" s="251" t="s">
        <v>627</v>
      </c>
      <c r="G1050" s="243"/>
      <c r="H1050" s="243"/>
      <c r="I1050" s="243"/>
      <c r="J1050" s="243"/>
      <c r="K1050" s="244" t="s">
        <v>22</v>
      </c>
      <c r="L1050" s="243"/>
      <c r="M1050" s="243"/>
      <c r="N1050" s="243"/>
      <c r="O1050" s="243"/>
      <c r="P1050" s="243"/>
      <c r="Q1050" s="243"/>
      <c r="R1050" s="247"/>
      <c r="T1050" s="248"/>
      <c r="U1050" s="243"/>
      <c r="V1050" s="243"/>
      <c r="W1050" s="243"/>
      <c r="X1050" s="243"/>
      <c r="Y1050" s="243"/>
      <c r="Z1050" s="243"/>
      <c r="AA1050" s="249"/>
      <c r="AT1050" s="250" t="s">
        <v>164</v>
      </c>
      <c r="AU1050" s="250" t="s">
        <v>107</v>
      </c>
      <c r="AV1050" s="11" t="s">
        <v>39</v>
      </c>
      <c r="AW1050" s="11" t="s">
        <v>38</v>
      </c>
      <c r="AX1050" s="11" t="s">
        <v>81</v>
      </c>
      <c r="AY1050" s="250" t="s">
        <v>156</v>
      </c>
    </row>
    <row r="1051" s="10" customFormat="1" ht="16.5" customHeight="1">
      <c r="B1051" s="232"/>
      <c r="C1051" s="233"/>
      <c r="D1051" s="233"/>
      <c r="E1051" s="234" t="s">
        <v>22</v>
      </c>
      <c r="F1051" s="252" t="s">
        <v>493</v>
      </c>
      <c r="G1051" s="233"/>
      <c r="H1051" s="233"/>
      <c r="I1051" s="233"/>
      <c r="J1051" s="233"/>
      <c r="K1051" s="237">
        <v>43.049999999999997</v>
      </c>
      <c r="L1051" s="233"/>
      <c r="M1051" s="233"/>
      <c r="N1051" s="233"/>
      <c r="O1051" s="233"/>
      <c r="P1051" s="233"/>
      <c r="Q1051" s="233"/>
      <c r="R1051" s="238"/>
      <c r="T1051" s="239"/>
      <c r="U1051" s="233"/>
      <c r="V1051" s="233"/>
      <c r="W1051" s="233"/>
      <c r="X1051" s="233"/>
      <c r="Y1051" s="233"/>
      <c r="Z1051" s="233"/>
      <c r="AA1051" s="240"/>
      <c r="AT1051" s="241" t="s">
        <v>164</v>
      </c>
      <c r="AU1051" s="241" t="s">
        <v>107</v>
      </c>
      <c r="AV1051" s="10" t="s">
        <v>107</v>
      </c>
      <c r="AW1051" s="10" t="s">
        <v>38</v>
      </c>
      <c r="AX1051" s="10" t="s">
        <v>81</v>
      </c>
      <c r="AY1051" s="241" t="s">
        <v>156</v>
      </c>
    </row>
    <row r="1052" s="11" customFormat="1" ht="16.5" customHeight="1">
      <c r="B1052" s="242"/>
      <c r="C1052" s="243"/>
      <c r="D1052" s="243"/>
      <c r="E1052" s="244" t="s">
        <v>22</v>
      </c>
      <c r="F1052" s="251" t="s">
        <v>632</v>
      </c>
      <c r="G1052" s="243"/>
      <c r="H1052" s="243"/>
      <c r="I1052" s="243"/>
      <c r="J1052" s="243"/>
      <c r="K1052" s="244" t="s">
        <v>22</v>
      </c>
      <c r="L1052" s="243"/>
      <c r="M1052" s="243"/>
      <c r="N1052" s="243"/>
      <c r="O1052" s="243"/>
      <c r="P1052" s="243"/>
      <c r="Q1052" s="243"/>
      <c r="R1052" s="247"/>
      <c r="T1052" s="248"/>
      <c r="U1052" s="243"/>
      <c r="V1052" s="243"/>
      <c r="W1052" s="243"/>
      <c r="X1052" s="243"/>
      <c r="Y1052" s="243"/>
      <c r="Z1052" s="243"/>
      <c r="AA1052" s="249"/>
      <c r="AT1052" s="250" t="s">
        <v>164</v>
      </c>
      <c r="AU1052" s="250" t="s">
        <v>107</v>
      </c>
      <c r="AV1052" s="11" t="s">
        <v>39</v>
      </c>
      <c r="AW1052" s="11" t="s">
        <v>38</v>
      </c>
      <c r="AX1052" s="11" t="s">
        <v>81</v>
      </c>
      <c r="AY1052" s="250" t="s">
        <v>156</v>
      </c>
    </row>
    <row r="1053" s="10" customFormat="1" ht="16.5" customHeight="1">
      <c r="B1053" s="232"/>
      <c r="C1053" s="233"/>
      <c r="D1053" s="233"/>
      <c r="E1053" s="234" t="s">
        <v>22</v>
      </c>
      <c r="F1053" s="252" t="s">
        <v>498</v>
      </c>
      <c r="G1053" s="233"/>
      <c r="H1053" s="233"/>
      <c r="I1053" s="233"/>
      <c r="J1053" s="233"/>
      <c r="K1053" s="237">
        <v>11.699999999999999</v>
      </c>
      <c r="L1053" s="233"/>
      <c r="M1053" s="233"/>
      <c r="N1053" s="233"/>
      <c r="O1053" s="233"/>
      <c r="P1053" s="233"/>
      <c r="Q1053" s="233"/>
      <c r="R1053" s="238"/>
      <c r="T1053" s="239"/>
      <c r="U1053" s="233"/>
      <c r="V1053" s="233"/>
      <c r="W1053" s="233"/>
      <c r="X1053" s="233"/>
      <c r="Y1053" s="233"/>
      <c r="Z1053" s="233"/>
      <c r="AA1053" s="240"/>
      <c r="AT1053" s="241" t="s">
        <v>164</v>
      </c>
      <c r="AU1053" s="241" t="s">
        <v>107</v>
      </c>
      <c r="AV1053" s="10" t="s">
        <v>107</v>
      </c>
      <c r="AW1053" s="10" t="s">
        <v>38</v>
      </c>
      <c r="AX1053" s="10" t="s">
        <v>81</v>
      </c>
      <c r="AY1053" s="241" t="s">
        <v>156</v>
      </c>
    </row>
    <row r="1054" s="11" customFormat="1" ht="16.5" customHeight="1">
      <c r="B1054" s="242"/>
      <c r="C1054" s="243"/>
      <c r="D1054" s="243"/>
      <c r="E1054" s="244" t="s">
        <v>22</v>
      </c>
      <c r="F1054" s="251" t="s">
        <v>637</v>
      </c>
      <c r="G1054" s="243"/>
      <c r="H1054" s="243"/>
      <c r="I1054" s="243"/>
      <c r="J1054" s="243"/>
      <c r="K1054" s="244" t="s">
        <v>22</v>
      </c>
      <c r="L1054" s="243"/>
      <c r="M1054" s="243"/>
      <c r="N1054" s="243"/>
      <c r="O1054" s="243"/>
      <c r="P1054" s="243"/>
      <c r="Q1054" s="243"/>
      <c r="R1054" s="247"/>
      <c r="T1054" s="248"/>
      <c r="U1054" s="243"/>
      <c r="V1054" s="243"/>
      <c r="W1054" s="243"/>
      <c r="X1054" s="243"/>
      <c r="Y1054" s="243"/>
      <c r="Z1054" s="243"/>
      <c r="AA1054" s="249"/>
      <c r="AT1054" s="250" t="s">
        <v>164</v>
      </c>
      <c r="AU1054" s="250" t="s">
        <v>107</v>
      </c>
      <c r="AV1054" s="11" t="s">
        <v>39</v>
      </c>
      <c r="AW1054" s="11" t="s">
        <v>38</v>
      </c>
      <c r="AX1054" s="11" t="s">
        <v>81</v>
      </c>
      <c r="AY1054" s="250" t="s">
        <v>156</v>
      </c>
    </row>
    <row r="1055" s="10" customFormat="1" ht="16.5" customHeight="1">
      <c r="B1055" s="232"/>
      <c r="C1055" s="233"/>
      <c r="D1055" s="233"/>
      <c r="E1055" s="234" t="s">
        <v>22</v>
      </c>
      <c r="F1055" s="252" t="s">
        <v>502</v>
      </c>
      <c r="G1055" s="233"/>
      <c r="H1055" s="233"/>
      <c r="I1055" s="233"/>
      <c r="J1055" s="233"/>
      <c r="K1055" s="237">
        <v>1.8999999999999999</v>
      </c>
      <c r="L1055" s="233"/>
      <c r="M1055" s="233"/>
      <c r="N1055" s="233"/>
      <c r="O1055" s="233"/>
      <c r="P1055" s="233"/>
      <c r="Q1055" s="233"/>
      <c r="R1055" s="238"/>
      <c r="T1055" s="239"/>
      <c r="U1055" s="233"/>
      <c r="V1055" s="233"/>
      <c r="W1055" s="233"/>
      <c r="X1055" s="233"/>
      <c r="Y1055" s="233"/>
      <c r="Z1055" s="233"/>
      <c r="AA1055" s="240"/>
      <c r="AT1055" s="241" t="s">
        <v>164</v>
      </c>
      <c r="AU1055" s="241" t="s">
        <v>107</v>
      </c>
      <c r="AV1055" s="10" t="s">
        <v>107</v>
      </c>
      <c r="AW1055" s="10" t="s">
        <v>38</v>
      </c>
      <c r="AX1055" s="10" t="s">
        <v>81</v>
      </c>
      <c r="AY1055" s="241" t="s">
        <v>156</v>
      </c>
    </row>
    <row r="1056" s="11" customFormat="1" ht="16.5" customHeight="1">
      <c r="B1056" s="242"/>
      <c r="C1056" s="243"/>
      <c r="D1056" s="243"/>
      <c r="E1056" s="244" t="s">
        <v>22</v>
      </c>
      <c r="F1056" s="251" t="s">
        <v>639</v>
      </c>
      <c r="G1056" s="243"/>
      <c r="H1056" s="243"/>
      <c r="I1056" s="243"/>
      <c r="J1056" s="243"/>
      <c r="K1056" s="244" t="s">
        <v>22</v>
      </c>
      <c r="L1056" s="243"/>
      <c r="M1056" s="243"/>
      <c r="N1056" s="243"/>
      <c r="O1056" s="243"/>
      <c r="P1056" s="243"/>
      <c r="Q1056" s="243"/>
      <c r="R1056" s="247"/>
      <c r="T1056" s="248"/>
      <c r="U1056" s="243"/>
      <c r="V1056" s="243"/>
      <c r="W1056" s="243"/>
      <c r="X1056" s="243"/>
      <c r="Y1056" s="243"/>
      <c r="Z1056" s="243"/>
      <c r="AA1056" s="249"/>
      <c r="AT1056" s="250" t="s">
        <v>164</v>
      </c>
      <c r="AU1056" s="250" t="s">
        <v>107</v>
      </c>
      <c r="AV1056" s="11" t="s">
        <v>39</v>
      </c>
      <c r="AW1056" s="11" t="s">
        <v>38</v>
      </c>
      <c r="AX1056" s="11" t="s">
        <v>81</v>
      </c>
      <c r="AY1056" s="250" t="s">
        <v>156</v>
      </c>
    </row>
    <row r="1057" s="10" customFormat="1" ht="16.5" customHeight="1">
      <c r="B1057" s="232"/>
      <c r="C1057" s="233"/>
      <c r="D1057" s="233"/>
      <c r="E1057" s="234" t="s">
        <v>22</v>
      </c>
      <c r="F1057" s="252" t="s">
        <v>504</v>
      </c>
      <c r="G1057" s="233"/>
      <c r="H1057" s="233"/>
      <c r="I1057" s="233"/>
      <c r="J1057" s="233"/>
      <c r="K1057" s="237">
        <v>1.72</v>
      </c>
      <c r="L1057" s="233"/>
      <c r="M1057" s="233"/>
      <c r="N1057" s="233"/>
      <c r="O1057" s="233"/>
      <c r="P1057" s="233"/>
      <c r="Q1057" s="233"/>
      <c r="R1057" s="238"/>
      <c r="T1057" s="239"/>
      <c r="U1057" s="233"/>
      <c r="V1057" s="233"/>
      <c r="W1057" s="233"/>
      <c r="X1057" s="233"/>
      <c r="Y1057" s="233"/>
      <c r="Z1057" s="233"/>
      <c r="AA1057" s="240"/>
      <c r="AT1057" s="241" t="s">
        <v>164</v>
      </c>
      <c r="AU1057" s="241" t="s">
        <v>107</v>
      </c>
      <c r="AV1057" s="10" t="s">
        <v>107</v>
      </c>
      <c r="AW1057" s="10" t="s">
        <v>38</v>
      </c>
      <c r="AX1057" s="10" t="s">
        <v>81</v>
      </c>
      <c r="AY1057" s="241" t="s">
        <v>156</v>
      </c>
    </row>
    <row r="1058" s="11" customFormat="1" ht="16.5" customHeight="1">
      <c r="B1058" s="242"/>
      <c r="C1058" s="243"/>
      <c r="D1058" s="243"/>
      <c r="E1058" s="244" t="s">
        <v>22</v>
      </c>
      <c r="F1058" s="251" t="s">
        <v>712</v>
      </c>
      <c r="G1058" s="243"/>
      <c r="H1058" s="243"/>
      <c r="I1058" s="243"/>
      <c r="J1058" s="243"/>
      <c r="K1058" s="244" t="s">
        <v>22</v>
      </c>
      <c r="L1058" s="243"/>
      <c r="M1058" s="243"/>
      <c r="N1058" s="243"/>
      <c r="O1058" s="243"/>
      <c r="P1058" s="243"/>
      <c r="Q1058" s="243"/>
      <c r="R1058" s="247"/>
      <c r="T1058" s="248"/>
      <c r="U1058" s="243"/>
      <c r="V1058" s="243"/>
      <c r="W1058" s="243"/>
      <c r="X1058" s="243"/>
      <c r="Y1058" s="243"/>
      <c r="Z1058" s="243"/>
      <c r="AA1058" s="249"/>
      <c r="AT1058" s="250" t="s">
        <v>164</v>
      </c>
      <c r="AU1058" s="250" t="s">
        <v>107</v>
      </c>
      <c r="AV1058" s="11" t="s">
        <v>39</v>
      </c>
      <c r="AW1058" s="11" t="s">
        <v>38</v>
      </c>
      <c r="AX1058" s="11" t="s">
        <v>81</v>
      </c>
      <c r="AY1058" s="250" t="s">
        <v>156</v>
      </c>
    </row>
    <row r="1059" s="10" customFormat="1" ht="16.5" customHeight="1">
      <c r="B1059" s="232"/>
      <c r="C1059" s="233"/>
      <c r="D1059" s="233"/>
      <c r="E1059" s="234" t="s">
        <v>22</v>
      </c>
      <c r="F1059" s="252" t="s">
        <v>497</v>
      </c>
      <c r="G1059" s="233"/>
      <c r="H1059" s="233"/>
      <c r="I1059" s="233"/>
      <c r="J1059" s="233"/>
      <c r="K1059" s="237">
        <v>2.3999999999999999</v>
      </c>
      <c r="L1059" s="233"/>
      <c r="M1059" s="233"/>
      <c r="N1059" s="233"/>
      <c r="O1059" s="233"/>
      <c r="P1059" s="233"/>
      <c r="Q1059" s="233"/>
      <c r="R1059" s="238"/>
      <c r="T1059" s="239"/>
      <c r="U1059" s="233"/>
      <c r="V1059" s="233"/>
      <c r="W1059" s="233"/>
      <c r="X1059" s="233"/>
      <c r="Y1059" s="233"/>
      <c r="Z1059" s="233"/>
      <c r="AA1059" s="240"/>
      <c r="AT1059" s="241" t="s">
        <v>164</v>
      </c>
      <c r="AU1059" s="241" t="s">
        <v>107</v>
      </c>
      <c r="AV1059" s="10" t="s">
        <v>107</v>
      </c>
      <c r="AW1059" s="10" t="s">
        <v>38</v>
      </c>
      <c r="AX1059" s="10" t="s">
        <v>81</v>
      </c>
      <c r="AY1059" s="241" t="s">
        <v>156</v>
      </c>
    </row>
    <row r="1060" s="12" customFormat="1" ht="16.5" customHeight="1">
      <c r="B1060" s="253"/>
      <c r="C1060" s="254"/>
      <c r="D1060" s="254"/>
      <c r="E1060" s="255" t="s">
        <v>22</v>
      </c>
      <c r="F1060" s="256" t="s">
        <v>176</v>
      </c>
      <c r="G1060" s="254"/>
      <c r="H1060" s="254"/>
      <c r="I1060" s="254"/>
      <c r="J1060" s="254"/>
      <c r="K1060" s="257">
        <v>72.069999999999993</v>
      </c>
      <c r="L1060" s="254"/>
      <c r="M1060" s="254"/>
      <c r="N1060" s="254"/>
      <c r="O1060" s="254"/>
      <c r="P1060" s="254"/>
      <c r="Q1060" s="254"/>
      <c r="R1060" s="258"/>
      <c r="T1060" s="259"/>
      <c r="U1060" s="254"/>
      <c r="V1060" s="254"/>
      <c r="W1060" s="254"/>
      <c r="X1060" s="254"/>
      <c r="Y1060" s="254"/>
      <c r="Z1060" s="254"/>
      <c r="AA1060" s="260"/>
      <c r="AT1060" s="261" t="s">
        <v>164</v>
      </c>
      <c r="AU1060" s="261" t="s">
        <v>107</v>
      </c>
      <c r="AV1060" s="12" t="s">
        <v>161</v>
      </c>
      <c r="AW1060" s="12" t="s">
        <v>38</v>
      </c>
      <c r="AX1060" s="12" t="s">
        <v>39</v>
      </c>
      <c r="AY1060" s="261" t="s">
        <v>156</v>
      </c>
    </row>
    <row r="1061" s="1" customFormat="1" ht="25.5" customHeight="1">
      <c r="B1061" s="48"/>
      <c r="C1061" s="221" t="s">
        <v>901</v>
      </c>
      <c r="D1061" s="221" t="s">
        <v>157</v>
      </c>
      <c r="E1061" s="222" t="s">
        <v>902</v>
      </c>
      <c r="F1061" s="223" t="s">
        <v>903</v>
      </c>
      <c r="G1061" s="223"/>
      <c r="H1061" s="223"/>
      <c r="I1061" s="223"/>
      <c r="J1061" s="224" t="s">
        <v>434</v>
      </c>
      <c r="K1061" s="283">
        <v>0</v>
      </c>
      <c r="L1061" s="226">
        <v>0</v>
      </c>
      <c r="M1061" s="227"/>
      <c r="N1061" s="228">
        <f>ROUND(L1061*K1061,1)</f>
        <v>0</v>
      </c>
      <c r="O1061" s="228"/>
      <c r="P1061" s="228"/>
      <c r="Q1061" s="228"/>
      <c r="R1061" s="50"/>
      <c r="T1061" s="229" t="s">
        <v>22</v>
      </c>
      <c r="U1061" s="58" t="s">
        <v>46</v>
      </c>
      <c r="V1061" s="49"/>
      <c r="W1061" s="230">
        <f>V1061*K1061</f>
        <v>0</v>
      </c>
      <c r="X1061" s="230">
        <v>0</v>
      </c>
      <c r="Y1061" s="230">
        <f>X1061*K1061</f>
        <v>0</v>
      </c>
      <c r="Z1061" s="230">
        <v>0</v>
      </c>
      <c r="AA1061" s="231">
        <f>Z1061*K1061</f>
        <v>0</v>
      </c>
      <c r="AR1061" s="24" t="s">
        <v>337</v>
      </c>
      <c r="AT1061" s="24" t="s">
        <v>157</v>
      </c>
      <c r="AU1061" s="24" t="s">
        <v>107</v>
      </c>
      <c r="AY1061" s="24" t="s">
        <v>156</v>
      </c>
      <c r="BE1061" s="144">
        <f>IF(U1061="základní",N1061,0)</f>
        <v>0</v>
      </c>
      <c r="BF1061" s="144">
        <f>IF(U1061="snížená",N1061,0)</f>
        <v>0</v>
      </c>
      <c r="BG1061" s="144">
        <f>IF(U1061="zákl. přenesená",N1061,0)</f>
        <v>0</v>
      </c>
      <c r="BH1061" s="144">
        <f>IF(U1061="sníž. přenesená",N1061,0)</f>
        <v>0</v>
      </c>
      <c r="BI1061" s="144">
        <f>IF(U1061="nulová",N1061,0)</f>
        <v>0</v>
      </c>
      <c r="BJ1061" s="24" t="s">
        <v>39</v>
      </c>
      <c r="BK1061" s="144">
        <f>ROUND(L1061*K1061,1)</f>
        <v>0</v>
      </c>
      <c r="BL1061" s="24" t="s">
        <v>337</v>
      </c>
      <c r="BM1061" s="24" t="s">
        <v>904</v>
      </c>
    </row>
    <row r="1062" s="9" customFormat="1" ht="29.88" customHeight="1">
      <c r="B1062" s="207"/>
      <c r="C1062" s="208"/>
      <c r="D1062" s="218" t="s">
        <v>128</v>
      </c>
      <c r="E1062" s="218"/>
      <c r="F1062" s="218"/>
      <c r="G1062" s="218"/>
      <c r="H1062" s="218"/>
      <c r="I1062" s="218"/>
      <c r="J1062" s="218"/>
      <c r="K1062" s="218"/>
      <c r="L1062" s="218"/>
      <c r="M1062" s="218"/>
      <c r="N1062" s="279">
        <f>BK1062</f>
        <v>0</v>
      </c>
      <c r="O1062" s="280"/>
      <c r="P1062" s="280"/>
      <c r="Q1062" s="280"/>
      <c r="R1062" s="211"/>
      <c r="T1062" s="212"/>
      <c r="U1062" s="208"/>
      <c r="V1062" s="208"/>
      <c r="W1062" s="213">
        <f>SUM(W1063:W1153)</f>
        <v>0</v>
      </c>
      <c r="X1062" s="208"/>
      <c r="Y1062" s="213">
        <f>SUM(Y1063:Y1153)</f>
        <v>0.32075793000000002</v>
      </c>
      <c r="Z1062" s="208"/>
      <c r="AA1062" s="214">
        <f>SUM(AA1063:AA1153)</f>
        <v>0.64524000000000004</v>
      </c>
      <c r="AR1062" s="215" t="s">
        <v>107</v>
      </c>
      <c r="AT1062" s="216" t="s">
        <v>80</v>
      </c>
      <c r="AU1062" s="216" t="s">
        <v>39</v>
      </c>
      <c r="AY1062" s="215" t="s">
        <v>156</v>
      </c>
      <c r="BK1062" s="217">
        <f>SUM(BK1063:BK1153)</f>
        <v>0</v>
      </c>
    </row>
    <row r="1063" s="1" customFormat="1" ht="38.25" customHeight="1">
      <c r="B1063" s="48"/>
      <c r="C1063" s="221" t="s">
        <v>905</v>
      </c>
      <c r="D1063" s="221" t="s">
        <v>157</v>
      </c>
      <c r="E1063" s="222" t="s">
        <v>906</v>
      </c>
      <c r="F1063" s="223" t="s">
        <v>907</v>
      </c>
      <c r="G1063" s="223"/>
      <c r="H1063" s="223"/>
      <c r="I1063" s="223"/>
      <c r="J1063" s="224" t="s">
        <v>439</v>
      </c>
      <c r="K1063" s="225">
        <v>1</v>
      </c>
      <c r="L1063" s="226">
        <v>0</v>
      </c>
      <c r="M1063" s="227"/>
      <c r="N1063" s="228">
        <f>ROUND(L1063*K1063,1)</f>
        <v>0</v>
      </c>
      <c r="O1063" s="228"/>
      <c r="P1063" s="228"/>
      <c r="Q1063" s="228"/>
      <c r="R1063" s="50"/>
      <c r="T1063" s="229" t="s">
        <v>22</v>
      </c>
      <c r="U1063" s="58" t="s">
        <v>46</v>
      </c>
      <c r="V1063" s="49"/>
      <c r="W1063" s="230">
        <f>V1063*K1063</f>
        <v>0</v>
      </c>
      <c r="X1063" s="230">
        <v>0</v>
      </c>
      <c r="Y1063" s="230">
        <f>X1063*K1063</f>
        <v>0</v>
      </c>
      <c r="Z1063" s="230">
        <v>0</v>
      </c>
      <c r="AA1063" s="231">
        <f>Z1063*K1063</f>
        <v>0</v>
      </c>
      <c r="AR1063" s="24" t="s">
        <v>337</v>
      </c>
      <c r="AT1063" s="24" t="s">
        <v>157</v>
      </c>
      <c r="AU1063" s="24" t="s">
        <v>107</v>
      </c>
      <c r="AY1063" s="24" t="s">
        <v>156</v>
      </c>
      <c r="BE1063" s="144">
        <f>IF(U1063="základní",N1063,0)</f>
        <v>0</v>
      </c>
      <c r="BF1063" s="144">
        <f>IF(U1063="snížená",N1063,0)</f>
        <v>0</v>
      </c>
      <c r="BG1063" s="144">
        <f>IF(U1063="zákl. přenesená",N1063,0)</f>
        <v>0</v>
      </c>
      <c r="BH1063" s="144">
        <f>IF(U1063="sníž. přenesená",N1063,0)</f>
        <v>0</v>
      </c>
      <c r="BI1063" s="144">
        <f>IF(U1063="nulová",N1063,0)</f>
        <v>0</v>
      </c>
      <c r="BJ1063" s="24" t="s">
        <v>39</v>
      </c>
      <c r="BK1063" s="144">
        <f>ROUND(L1063*K1063,1)</f>
        <v>0</v>
      </c>
      <c r="BL1063" s="24" t="s">
        <v>337</v>
      </c>
      <c r="BM1063" s="24" t="s">
        <v>908</v>
      </c>
    </row>
    <row r="1064" s="11" customFormat="1" ht="16.5" customHeight="1">
      <c r="B1064" s="242"/>
      <c r="C1064" s="243"/>
      <c r="D1064" s="243"/>
      <c r="E1064" s="244" t="s">
        <v>22</v>
      </c>
      <c r="F1064" s="245" t="s">
        <v>811</v>
      </c>
      <c r="G1064" s="246"/>
      <c r="H1064" s="246"/>
      <c r="I1064" s="246"/>
      <c r="J1064" s="243"/>
      <c r="K1064" s="244" t="s">
        <v>22</v>
      </c>
      <c r="L1064" s="243"/>
      <c r="M1064" s="243"/>
      <c r="N1064" s="243"/>
      <c r="O1064" s="243"/>
      <c r="P1064" s="243"/>
      <c r="Q1064" s="243"/>
      <c r="R1064" s="247"/>
      <c r="T1064" s="248"/>
      <c r="U1064" s="243"/>
      <c r="V1064" s="243"/>
      <c r="W1064" s="243"/>
      <c r="X1064" s="243"/>
      <c r="Y1064" s="243"/>
      <c r="Z1064" s="243"/>
      <c r="AA1064" s="249"/>
      <c r="AT1064" s="250" t="s">
        <v>164</v>
      </c>
      <c r="AU1064" s="250" t="s">
        <v>107</v>
      </c>
      <c r="AV1064" s="11" t="s">
        <v>39</v>
      </c>
      <c r="AW1064" s="11" t="s">
        <v>38</v>
      </c>
      <c r="AX1064" s="11" t="s">
        <v>81</v>
      </c>
      <c r="AY1064" s="250" t="s">
        <v>156</v>
      </c>
    </row>
    <row r="1065" s="10" customFormat="1" ht="16.5" customHeight="1">
      <c r="B1065" s="232"/>
      <c r="C1065" s="233"/>
      <c r="D1065" s="233"/>
      <c r="E1065" s="234" t="s">
        <v>22</v>
      </c>
      <c r="F1065" s="252" t="s">
        <v>39</v>
      </c>
      <c r="G1065" s="233"/>
      <c r="H1065" s="233"/>
      <c r="I1065" s="233"/>
      <c r="J1065" s="233"/>
      <c r="K1065" s="237">
        <v>1</v>
      </c>
      <c r="L1065" s="233"/>
      <c r="M1065" s="233"/>
      <c r="N1065" s="233"/>
      <c r="O1065" s="233"/>
      <c r="P1065" s="233"/>
      <c r="Q1065" s="233"/>
      <c r="R1065" s="238"/>
      <c r="T1065" s="239"/>
      <c r="U1065" s="233"/>
      <c r="V1065" s="233"/>
      <c r="W1065" s="233"/>
      <c r="X1065" s="233"/>
      <c r="Y1065" s="233"/>
      <c r="Z1065" s="233"/>
      <c r="AA1065" s="240"/>
      <c r="AT1065" s="241" t="s">
        <v>164</v>
      </c>
      <c r="AU1065" s="241" t="s">
        <v>107</v>
      </c>
      <c r="AV1065" s="10" t="s">
        <v>107</v>
      </c>
      <c r="AW1065" s="10" t="s">
        <v>38</v>
      </c>
      <c r="AX1065" s="10" t="s">
        <v>39</v>
      </c>
      <c r="AY1065" s="241" t="s">
        <v>156</v>
      </c>
    </row>
    <row r="1066" s="1" customFormat="1" ht="25.5" customHeight="1">
      <c r="B1066" s="48"/>
      <c r="C1066" s="262" t="s">
        <v>909</v>
      </c>
      <c r="D1066" s="262" t="s">
        <v>178</v>
      </c>
      <c r="E1066" s="263" t="s">
        <v>910</v>
      </c>
      <c r="F1066" s="264" t="s">
        <v>911</v>
      </c>
      <c r="G1066" s="264"/>
      <c r="H1066" s="264"/>
      <c r="I1066" s="264"/>
      <c r="J1066" s="265" t="s">
        <v>439</v>
      </c>
      <c r="K1066" s="266">
        <v>1</v>
      </c>
      <c r="L1066" s="267">
        <v>0</v>
      </c>
      <c r="M1066" s="268"/>
      <c r="N1066" s="269">
        <f>ROUND(L1066*K1066,1)</f>
        <v>0</v>
      </c>
      <c r="O1066" s="228"/>
      <c r="P1066" s="228"/>
      <c r="Q1066" s="228"/>
      <c r="R1066" s="50"/>
      <c r="T1066" s="229" t="s">
        <v>22</v>
      </c>
      <c r="U1066" s="58" t="s">
        <v>46</v>
      </c>
      <c r="V1066" s="49"/>
      <c r="W1066" s="230">
        <f>V1066*K1066</f>
        <v>0</v>
      </c>
      <c r="X1066" s="230">
        <v>0.080000000000000002</v>
      </c>
      <c r="Y1066" s="230">
        <f>X1066*K1066</f>
        <v>0.080000000000000002</v>
      </c>
      <c r="Z1066" s="230">
        <v>0</v>
      </c>
      <c r="AA1066" s="231">
        <f>Z1066*K1066</f>
        <v>0</v>
      </c>
      <c r="AR1066" s="24" t="s">
        <v>420</v>
      </c>
      <c r="AT1066" s="24" t="s">
        <v>178</v>
      </c>
      <c r="AU1066" s="24" t="s">
        <v>107</v>
      </c>
      <c r="AY1066" s="24" t="s">
        <v>156</v>
      </c>
      <c r="BE1066" s="144">
        <f>IF(U1066="základní",N1066,0)</f>
        <v>0</v>
      </c>
      <c r="BF1066" s="144">
        <f>IF(U1066="snížená",N1066,0)</f>
        <v>0</v>
      </c>
      <c r="BG1066" s="144">
        <f>IF(U1066="zákl. přenesená",N1066,0)</f>
        <v>0</v>
      </c>
      <c r="BH1066" s="144">
        <f>IF(U1066="sníž. přenesená",N1066,0)</f>
        <v>0</v>
      </c>
      <c r="BI1066" s="144">
        <f>IF(U1066="nulová",N1066,0)</f>
        <v>0</v>
      </c>
      <c r="BJ1066" s="24" t="s">
        <v>39</v>
      </c>
      <c r="BK1066" s="144">
        <f>ROUND(L1066*K1066,1)</f>
        <v>0</v>
      </c>
      <c r="BL1066" s="24" t="s">
        <v>337</v>
      </c>
      <c r="BM1066" s="24" t="s">
        <v>912</v>
      </c>
    </row>
    <row r="1067" s="1" customFormat="1" ht="25.5" customHeight="1">
      <c r="B1067" s="48"/>
      <c r="C1067" s="221" t="s">
        <v>913</v>
      </c>
      <c r="D1067" s="221" t="s">
        <v>157</v>
      </c>
      <c r="E1067" s="222" t="s">
        <v>914</v>
      </c>
      <c r="F1067" s="223" t="s">
        <v>915</v>
      </c>
      <c r="G1067" s="223"/>
      <c r="H1067" s="223"/>
      <c r="I1067" s="223"/>
      <c r="J1067" s="224" t="s">
        <v>439</v>
      </c>
      <c r="K1067" s="225">
        <v>2</v>
      </c>
      <c r="L1067" s="226">
        <v>0</v>
      </c>
      <c r="M1067" s="227"/>
      <c r="N1067" s="228">
        <f>ROUND(L1067*K1067,1)</f>
        <v>0</v>
      </c>
      <c r="O1067" s="228"/>
      <c r="P1067" s="228"/>
      <c r="Q1067" s="228"/>
      <c r="R1067" s="50"/>
      <c r="T1067" s="229" t="s">
        <v>22</v>
      </c>
      <c r="U1067" s="58" t="s">
        <v>46</v>
      </c>
      <c r="V1067" s="49"/>
      <c r="W1067" s="230">
        <f>V1067*K1067</f>
        <v>0</v>
      </c>
      <c r="X1067" s="230">
        <v>0</v>
      </c>
      <c r="Y1067" s="230">
        <f>X1067*K1067</f>
        <v>0</v>
      </c>
      <c r="Z1067" s="230">
        <v>0</v>
      </c>
      <c r="AA1067" s="231">
        <f>Z1067*K1067</f>
        <v>0</v>
      </c>
      <c r="AR1067" s="24" t="s">
        <v>337</v>
      </c>
      <c r="AT1067" s="24" t="s">
        <v>157</v>
      </c>
      <c r="AU1067" s="24" t="s">
        <v>107</v>
      </c>
      <c r="AY1067" s="24" t="s">
        <v>156</v>
      </c>
      <c r="BE1067" s="144">
        <f>IF(U1067="základní",N1067,0)</f>
        <v>0</v>
      </c>
      <c r="BF1067" s="144">
        <f>IF(U1067="snížená",N1067,0)</f>
        <v>0</v>
      </c>
      <c r="BG1067" s="144">
        <f>IF(U1067="zákl. přenesená",N1067,0)</f>
        <v>0</v>
      </c>
      <c r="BH1067" s="144">
        <f>IF(U1067="sníž. přenesená",N1067,0)</f>
        <v>0</v>
      </c>
      <c r="BI1067" s="144">
        <f>IF(U1067="nulová",N1067,0)</f>
        <v>0</v>
      </c>
      <c r="BJ1067" s="24" t="s">
        <v>39</v>
      </c>
      <c r="BK1067" s="144">
        <f>ROUND(L1067*K1067,1)</f>
        <v>0</v>
      </c>
      <c r="BL1067" s="24" t="s">
        <v>337</v>
      </c>
      <c r="BM1067" s="24" t="s">
        <v>916</v>
      </c>
    </row>
    <row r="1068" s="11" customFormat="1" ht="16.5" customHeight="1">
      <c r="B1068" s="242"/>
      <c r="C1068" s="243"/>
      <c r="D1068" s="243"/>
      <c r="E1068" s="244" t="s">
        <v>22</v>
      </c>
      <c r="F1068" s="245" t="s">
        <v>845</v>
      </c>
      <c r="G1068" s="246"/>
      <c r="H1068" s="246"/>
      <c r="I1068" s="246"/>
      <c r="J1068" s="243"/>
      <c r="K1068" s="244" t="s">
        <v>22</v>
      </c>
      <c r="L1068" s="243"/>
      <c r="M1068" s="243"/>
      <c r="N1068" s="243"/>
      <c r="O1068" s="243"/>
      <c r="P1068" s="243"/>
      <c r="Q1068" s="243"/>
      <c r="R1068" s="247"/>
      <c r="T1068" s="248"/>
      <c r="U1068" s="243"/>
      <c r="V1068" s="243"/>
      <c r="W1068" s="243"/>
      <c r="X1068" s="243"/>
      <c r="Y1068" s="243"/>
      <c r="Z1068" s="243"/>
      <c r="AA1068" s="249"/>
      <c r="AT1068" s="250" t="s">
        <v>164</v>
      </c>
      <c r="AU1068" s="250" t="s">
        <v>107</v>
      </c>
      <c r="AV1068" s="11" t="s">
        <v>39</v>
      </c>
      <c r="AW1068" s="11" t="s">
        <v>38</v>
      </c>
      <c r="AX1068" s="11" t="s">
        <v>81</v>
      </c>
      <c r="AY1068" s="250" t="s">
        <v>156</v>
      </c>
    </row>
    <row r="1069" s="11" customFormat="1" ht="16.5" customHeight="1">
      <c r="B1069" s="242"/>
      <c r="C1069" s="243"/>
      <c r="D1069" s="243"/>
      <c r="E1069" s="244" t="s">
        <v>22</v>
      </c>
      <c r="F1069" s="251" t="s">
        <v>917</v>
      </c>
      <c r="G1069" s="243"/>
      <c r="H1069" s="243"/>
      <c r="I1069" s="243"/>
      <c r="J1069" s="243"/>
      <c r="K1069" s="244" t="s">
        <v>22</v>
      </c>
      <c r="L1069" s="243"/>
      <c r="M1069" s="243"/>
      <c r="N1069" s="243"/>
      <c r="O1069" s="243"/>
      <c r="P1069" s="243"/>
      <c r="Q1069" s="243"/>
      <c r="R1069" s="247"/>
      <c r="T1069" s="248"/>
      <c r="U1069" s="243"/>
      <c r="V1069" s="243"/>
      <c r="W1069" s="243"/>
      <c r="X1069" s="243"/>
      <c r="Y1069" s="243"/>
      <c r="Z1069" s="243"/>
      <c r="AA1069" s="249"/>
      <c r="AT1069" s="250" t="s">
        <v>164</v>
      </c>
      <c r="AU1069" s="250" t="s">
        <v>107</v>
      </c>
      <c r="AV1069" s="11" t="s">
        <v>39</v>
      </c>
      <c r="AW1069" s="11" t="s">
        <v>38</v>
      </c>
      <c r="AX1069" s="11" t="s">
        <v>81</v>
      </c>
      <c r="AY1069" s="250" t="s">
        <v>156</v>
      </c>
    </row>
    <row r="1070" s="10" customFormat="1" ht="16.5" customHeight="1">
      <c r="B1070" s="232"/>
      <c r="C1070" s="233"/>
      <c r="D1070" s="233"/>
      <c r="E1070" s="234" t="s">
        <v>22</v>
      </c>
      <c r="F1070" s="252" t="s">
        <v>39</v>
      </c>
      <c r="G1070" s="233"/>
      <c r="H1070" s="233"/>
      <c r="I1070" s="233"/>
      <c r="J1070" s="233"/>
      <c r="K1070" s="237">
        <v>1</v>
      </c>
      <c r="L1070" s="233"/>
      <c r="M1070" s="233"/>
      <c r="N1070" s="233"/>
      <c r="O1070" s="233"/>
      <c r="P1070" s="233"/>
      <c r="Q1070" s="233"/>
      <c r="R1070" s="238"/>
      <c r="T1070" s="239"/>
      <c r="U1070" s="233"/>
      <c r="V1070" s="233"/>
      <c r="W1070" s="233"/>
      <c r="X1070" s="233"/>
      <c r="Y1070" s="233"/>
      <c r="Z1070" s="233"/>
      <c r="AA1070" s="240"/>
      <c r="AT1070" s="241" t="s">
        <v>164</v>
      </c>
      <c r="AU1070" s="241" t="s">
        <v>107</v>
      </c>
      <c r="AV1070" s="10" t="s">
        <v>107</v>
      </c>
      <c r="AW1070" s="10" t="s">
        <v>38</v>
      </c>
      <c r="AX1070" s="10" t="s">
        <v>81</v>
      </c>
      <c r="AY1070" s="241" t="s">
        <v>156</v>
      </c>
    </row>
    <row r="1071" s="11" customFormat="1" ht="16.5" customHeight="1">
      <c r="B1071" s="242"/>
      <c r="C1071" s="243"/>
      <c r="D1071" s="243"/>
      <c r="E1071" s="244" t="s">
        <v>22</v>
      </c>
      <c r="F1071" s="251" t="s">
        <v>850</v>
      </c>
      <c r="G1071" s="243"/>
      <c r="H1071" s="243"/>
      <c r="I1071" s="243"/>
      <c r="J1071" s="243"/>
      <c r="K1071" s="244" t="s">
        <v>22</v>
      </c>
      <c r="L1071" s="243"/>
      <c r="M1071" s="243"/>
      <c r="N1071" s="243"/>
      <c r="O1071" s="243"/>
      <c r="P1071" s="243"/>
      <c r="Q1071" s="243"/>
      <c r="R1071" s="247"/>
      <c r="T1071" s="248"/>
      <c r="U1071" s="243"/>
      <c r="V1071" s="243"/>
      <c r="W1071" s="243"/>
      <c r="X1071" s="243"/>
      <c r="Y1071" s="243"/>
      <c r="Z1071" s="243"/>
      <c r="AA1071" s="249"/>
      <c r="AT1071" s="250" t="s">
        <v>164</v>
      </c>
      <c r="AU1071" s="250" t="s">
        <v>107</v>
      </c>
      <c r="AV1071" s="11" t="s">
        <v>39</v>
      </c>
      <c r="AW1071" s="11" t="s">
        <v>38</v>
      </c>
      <c r="AX1071" s="11" t="s">
        <v>81</v>
      </c>
      <c r="AY1071" s="250" t="s">
        <v>156</v>
      </c>
    </row>
    <row r="1072" s="10" customFormat="1" ht="16.5" customHeight="1">
      <c r="B1072" s="232"/>
      <c r="C1072" s="233"/>
      <c r="D1072" s="233"/>
      <c r="E1072" s="234" t="s">
        <v>22</v>
      </c>
      <c r="F1072" s="252" t="s">
        <v>39</v>
      </c>
      <c r="G1072" s="233"/>
      <c r="H1072" s="233"/>
      <c r="I1072" s="233"/>
      <c r="J1072" s="233"/>
      <c r="K1072" s="237">
        <v>1</v>
      </c>
      <c r="L1072" s="233"/>
      <c r="M1072" s="233"/>
      <c r="N1072" s="233"/>
      <c r="O1072" s="233"/>
      <c r="P1072" s="233"/>
      <c r="Q1072" s="233"/>
      <c r="R1072" s="238"/>
      <c r="T1072" s="239"/>
      <c r="U1072" s="233"/>
      <c r="V1072" s="233"/>
      <c r="W1072" s="233"/>
      <c r="X1072" s="233"/>
      <c r="Y1072" s="233"/>
      <c r="Z1072" s="233"/>
      <c r="AA1072" s="240"/>
      <c r="AT1072" s="241" t="s">
        <v>164</v>
      </c>
      <c r="AU1072" s="241" t="s">
        <v>107</v>
      </c>
      <c r="AV1072" s="10" t="s">
        <v>107</v>
      </c>
      <c r="AW1072" s="10" t="s">
        <v>38</v>
      </c>
      <c r="AX1072" s="10" t="s">
        <v>81</v>
      </c>
      <c r="AY1072" s="241" t="s">
        <v>156</v>
      </c>
    </row>
    <row r="1073" s="12" customFormat="1" ht="16.5" customHeight="1">
      <c r="B1073" s="253"/>
      <c r="C1073" s="254"/>
      <c r="D1073" s="254"/>
      <c r="E1073" s="255" t="s">
        <v>22</v>
      </c>
      <c r="F1073" s="256" t="s">
        <v>176</v>
      </c>
      <c r="G1073" s="254"/>
      <c r="H1073" s="254"/>
      <c r="I1073" s="254"/>
      <c r="J1073" s="254"/>
      <c r="K1073" s="257">
        <v>2</v>
      </c>
      <c r="L1073" s="254"/>
      <c r="M1073" s="254"/>
      <c r="N1073" s="254"/>
      <c r="O1073" s="254"/>
      <c r="P1073" s="254"/>
      <c r="Q1073" s="254"/>
      <c r="R1073" s="258"/>
      <c r="T1073" s="259"/>
      <c r="U1073" s="254"/>
      <c r="V1073" s="254"/>
      <c r="W1073" s="254"/>
      <c r="X1073" s="254"/>
      <c r="Y1073" s="254"/>
      <c r="Z1073" s="254"/>
      <c r="AA1073" s="260"/>
      <c r="AT1073" s="261" t="s">
        <v>164</v>
      </c>
      <c r="AU1073" s="261" t="s">
        <v>107</v>
      </c>
      <c r="AV1073" s="12" t="s">
        <v>161</v>
      </c>
      <c r="AW1073" s="12" t="s">
        <v>38</v>
      </c>
      <c r="AX1073" s="12" t="s">
        <v>39</v>
      </c>
      <c r="AY1073" s="261" t="s">
        <v>156</v>
      </c>
    </row>
    <row r="1074" s="1" customFormat="1" ht="25.5" customHeight="1">
      <c r="B1074" s="48"/>
      <c r="C1074" s="262" t="s">
        <v>918</v>
      </c>
      <c r="D1074" s="262" t="s">
        <v>178</v>
      </c>
      <c r="E1074" s="263" t="s">
        <v>919</v>
      </c>
      <c r="F1074" s="264" t="s">
        <v>920</v>
      </c>
      <c r="G1074" s="264"/>
      <c r="H1074" s="264"/>
      <c r="I1074" s="264"/>
      <c r="J1074" s="265" t="s">
        <v>439</v>
      </c>
      <c r="K1074" s="266">
        <v>1</v>
      </c>
      <c r="L1074" s="267">
        <v>0</v>
      </c>
      <c r="M1074" s="268"/>
      <c r="N1074" s="269">
        <f>ROUND(L1074*K1074,1)</f>
        <v>0</v>
      </c>
      <c r="O1074" s="228"/>
      <c r="P1074" s="228"/>
      <c r="Q1074" s="228"/>
      <c r="R1074" s="50"/>
      <c r="T1074" s="229" t="s">
        <v>22</v>
      </c>
      <c r="U1074" s="58" t="s">
        <v>46</v>
      </c>
      <c r="V1074" s="49"/>
      <c r="W1074" s="230">
        <f>V1074*K1074</f>
        <v>0</v>
      </c>
      <c r="X1074" s="230">
        <v>0.080000000000000002</v>
      </c>
      <c r="Y1074" s="230">
        <f>X1074*K1074</f>
        <v>0.080000000000000002</v>
      </c>
      <c r="Z1074" s="230">
        <v>0</v>
      </c>
      <c r="AA1074" s="231">
        <f>Z1074*K1074</f>
        <v>0</v>
      </c>
      <c r="AR1074" s="24" t="s">
        <v>420</v>
      </c>
      <c r="AT1074" s="24" t="s">
        <v>178</v>
      </c>
      <c r="AU1074" s="24" t="s">
        <v>107</v>
      </c>
      <c r="AY1074" s="24" t="s">
        <v>156</v>
      </c>
      <c r="BE1074" s="144">
        <f>IF(U1074="základní",N1074,0)</f>
        <v>0</v>
      </c>
      <c r="BF1074" s="144">
        <f>IF(U1074="snížená",N1074,0)</f>
        <v>0</v>
      </c>
      <c r="BG1074" s="144">
        <f>IF(U1074="zákl. přenesená",N1074,0)</f>
        <v>0</v>
      </c>
      <c r="BH1074" s="144">
        <f>IF(U1074="sníž. přenesená",N1074,0)</f>
        <v>0</v>
      </c>
      <c r="BI1074" s="144">
        <f>IF(U1074="nulová",N1074,0)</f>
        <v>0</v>
      </c>
      <c r="BJ1074" s="24" t="s">
        <v>39</v>
      </c>
      <c r="BK1074" s="144">
        <f>ROUND(L1074*K1074,1)</f>
        <v>0</v>
      </c>
      <c r="BL1074" s="24" t="s">
        <v>337</v>
      </c>
      <c r="BM1074" s="24" t="s">
        <v>921</v>
      </c>
    </row>
    <row r="1075" s="1" customFormat="1" ht="25.5" customHeight="1">
      <c r="B1075" s="48"/>
      <c r="C1075" s="262" t="s">
        <v>922</v>
      </c>
      <c r="D1075" s="262" t="s">
        <v>178</v>
      </c>
      <c r="E1075" s="263" t="s">
        <v>923</v>
      </c>
      <c r="F1075" s="264" t="s">
        <v>924</v>
      </c>
      <c r="G1075" s="264"/>
      <c r="H1075" s="264"/>
      <c r="I1075" s="264"/>
      <c r="J1075" s="265" t="s">
        <v>439</v>
      </c>
      <c r="K1075" s="266">
        <v>1</v>
      </c>
      <c r="L1075" s="267">
        <v>0</v>
      </c>
      <c r="M1075" s="268"/>
      <c r="N1075" s="269">
        <f>ROUND(L1075*K1075,1)</f>
        <v>0</v>
      </c>
      <c r="O1075" s="228"/>
      <c r="P1075" s="228"/>
      <c r="Q1075" s="228"/>
      <c r="R1075" s="50"/>
      <c r="T1075" s="229" t="s">
        <v>22</v>
      </c>
      <c r="U1075" s="58" t="s">
        <v>46</v>
      </c>
      <c r="V1075" s="49"/>
      <c r="W1075" s="230">
        <f>V1075*K1075</f>
        <v>0</v>
      </c>
      <c r="X1075" s="230">
        <v>0.080000000000000002</v>
      </c>
      <c r="Y1075" s="230">
        <f>X1075*K1075</f>
        <v>0.080000000000000002</v>
      </c>
      <c r="Z1075" s="230">
        <v>0</v>
      </c>
      <c r="AA1075" s="231">
        <f>Z1075*K1075</f>
        <v>0</v>
      </c>
      <c r="AR1075" s="24" t="s">
        <v>420</v>
      </c>
      <c r="AT1075" s="24" t="s">
        <v>178</v>
      </c>
      <c r="AU1075" s="24" t="s">
        <v>107</v>
      </c>
      <c r="AY1075" s="24" t="s">
        <v>156</v>
      </c>
      <c r="BE1075" s="144">
        <f>IF(U1075="základní",N1075,0)</f>
        <v>0</v>
      </c>
      <c r="BF1075" s="144">
        <f>IF(U1075="snížená",N1075,0)</f>
        <v>0</v>
      </c>
      <c r="BG1075" s="144">
        <f>IF(U1075="zákl. přenesená",N1075,0)</f>
        <v>0</v>
      </c>
      <c r="BH1075" s="144">
        <f>IF(U1075="sníž. přenesená",N1075,0)</f>
        <v>0</v>
      </c>
      <c r="BI1075" s="144">
        <f>IF(U1075="nulová",N1075,0)</f>
        <v>0</v>
      </c>
      <c r="BJ1075" s="24" t="s">
        <v>39</v>
      </c>
      <c r="BK1075" s="144">
        <f>ROUND(L1075*K1075,1)</f>
        <v>0</v>
      </c>
      <c r="BL1075" s="24" t="s">
        <v>337</v>
      </c>
      <c r="BM1075" s="24" t="s">
        <v>925</v>
      </c>
    </row>
    <row r="1076" s="1" customFormat="1" ht="25.5" customHeight="1">
      <c r="B1076" s="48"/>
      <c r="C1076" s="262" t="s">
        <v>926</v>
      </c>
      <c r="D1076" s="262" t="s">
        <v>178</v>
      </c>
      <c r="E1076" s="263" t="s">
        <v>927</v>
      </c>
      <c r="F1076" s="264" t="s">
        <v>928</v>
      </c>
      <c r="G1076" s="264"/>
      <c r="H1076" s="264"/>
      <c r="I1076" s="264"/>
      <c r="J1076" s="265" t="s">
        <v>439</v>
      </c>
      <c r="K1076" s="266">
        <v>1</v>
      </c>
      <c r="L1076" s="267">
        <v>0</v>
      </c>
      <c r="M1076" s="268"/>
      <c r="N1076" s="269">
        <f>ROUND(L1076*K1076,1)</f>
        <v>0</v>
      </c>
      <c r="O1076" s="228"/>
      <c r="P1076" s="228"/>
      <c r="Q1076" s="228"/>
      <c r="R1076" s="50"/>
      <c r="T1076" s="229" t="s">
        <v>22</v>
      </c>
      <c r="U1076" s="58" t="s">
        <v>46</v>
      </c>
      <c r="V1076" s="49"/>
      <c r="W1076" s="230">
        <f>V1076*K1076</f>
        <v>0</v>
      </c>
      <c r="X1076" s="230">
        <v>0.080000000000000002</v>
      </c>
      <c r="Y1076" s="230">
        <f>X1076*K1076</f>
        <v>0.080000000000000002</v>
      </c>
      <c r="Z1076" s="230">
        <v>0</v>
      </c>
      <c r="AA1076" s="231">
        <f>Z1076*K1076</f>
        <v>0</v>
      </c>
      <c r="AR1076" s="24" t="s">
        <v>420</v>
      </c>
      <c r="AT1076" s="24" t="s">
        <v>178</v>
      </c>
      <c r="AU1076" s="24" t="s">
        <v>107</v>
      </c>
      <c r="AY1076" s="24" t="s">
        <v>156</v>
      </c>
      <c r="BE1076" s="144">
        <f>IF(U1076="základní",N1076,0)</f>
        <v>0</v>
      </c>
      <c r="BF1076" s="144">
        <f>IF(U1076="snížená",N1076,0)</f>
        <v>0</v>
      </c>
      <c r="BG1076" s="144">
        <f>IF(U1076="zákl. přenesená",N1076,0)</f>
        <v>0</v>
      </c>
      <c r="BH1076" s="144">
        <f>IF(U1076="sníž. přenesená",N1076,0)</f>
        <v>0</v>
      </c>
      <c r="BI1076" s="144">
        <f>IF(U1076="nulová",N1076,0)</f>
        <v>0</v>
      </c>
      <c r="BJ1076" s="24" t="s">
        <v>39</v>
      </c>
      <c r="BK1076" s="144">
        <f>ROUND(L1076*K1076,1)</f>
        <v>0</v>
      </c>
      <c r="BL1076" s="24" t="s">
        <v>337</v>
      </c>
      <c r="BM1076" s="24" t="s">
        <v>929</v>
      </c>
    </row>
    <row r="1077" s="1" customFormat="1" ht="16.5" customHeight="1">
      <c r="B1077" s="48"/>
      <c r="C1077" s="221" t="s">
        <v>930</v>
      </c>
      <c r="D1077" s="221" t="s">
        <v>157</v>
      </c>
      <c r="E1077" s="222" t="s">
        <v>931</v>
      </c>
      <c r="F1077" s="223" t="s">
        <v>932</v>
      </c>
      <c r="G1077" s="223"/>
      <c r="H1077" s="223"/>
      <c r="I1077" s="223"/>
      <c r="J1077" s="224" t="s">
        <v>160</v>
      </c>
      <c r="K1077" s="225">
        <v>31.262</v>
      </c>
      <c r="L1077" s="226">
        <v>0</v>
      </c>
      <c r="M1077" s="227"/>
      <c r="N1077" s="228">
        <f>ROUND(L1077*K1077,1)</f>
        <v>0</v>
      </c>
      <c r="O1077" s="228"/>
      <c r="P1077" s="228"/>
      <c r="Q1077" s="228"/>
      <c r="R1077" s="50"/>
      <c r="T1077" s="229" t="s">
        <v>22</v>
      </c>
      <c r="U1077" s="58" t="s">
        <v>46</v>
      </c>
      <c r="V1077" s="49"/>
      <c r="W1077" s="230">
        <f>V1077*K1077</f>
        <v>0</v>
      </c>
      <c r="X1077" s="230">
        <v>0</v>
      </c>
      <c r="Y1077" s="230">
        <f>X1077*K1077</f>
        <v>0</v>
      </c>
      <c r="Z1077" s="230">
        <v>0.02</v>
      </c>
      <c r="AA1077" s="231">
        <f>Z1077*K1077</f>
        <v>0.62524000000000002</v>
      </c>
      <c r="AR1077" s="24" t="s">
        <v>337</v>
      </c>
      <c r="AT1077" s="24" t="s">
        <v>157</v>
      </c>
      <c r="AU1077" s="24" t="s">
        <v>107</v>
      </c>
      <c r="AY1077" s="24" t="s">
        <v>156</v>
      </c>
      <c r="BE1077" s="144">
        <f>IF(U1077="základní",N1077,0)</f>
        <v>0</v>
      </c>
      <c r="BF1077" s="144">
        <f>IF(U1077="snížená",N1077,0)</f>
        <v>0</v>
      </c>
      <c r="BG1077" s="144">
        <f>IF(U1077="zákl. přenesená",N1077,0)</f>
        <v>0</v>
      </c>
      <c r="BH1077" s="144">
        <f>IF(U1077="sníž. přenesená",N1077,0)</f>
        <v>0</v>
      </c>
      <c r="BI1077" s="144">
        <f>IF(U1077="nulová",N1077,0)</f>
        <v>0</v>
      </c>
      <c r="BJ1077" s="24" t="s">
        <v>39</v>
      </c>
      <c r="BK1077" s="144">
        <f>ROUND(L1077*K1077,1)</f>
        <v>0</v>
      </c>
      <c r="BL1077" s="24" t="s">
        <v>337</v>
      </c>
      <c r="BM1077" s="24" t="s">
        <v>933</v>
      </c>
    </row>
    <row r="1078" s="11" customFormat="1" ht="16.5" customHeight="1">
      <c r="B1078" s="242"/>
      <c r="C1078" s="243"/>
      <c r="D1078" s="243"/>
      <c r="E1078" s="244" t="s">
        <v>22</v>
      </c>
      <c r="F1078" s="245" t="s">
        <v>934</v>
      </c>
      <c r="G1078" s="246"/>
      <c r="H1078" s="246"/>
      <c r="I1078" s="246"/>
      <c r="J1078" s="243"/>
      <c r="K1078" s="244" t="s">
        <v>22</v>
      </c>
      <c r="L1078" s="243"/>
      <c r="M1078" s="243"/>
      <c r="N1078" s="243"/>
      <c r="O1078" s="243"/>
      <c r="P1078" s="243"/>
      <c r="Q1078" s="243"/>
      <c r="R1078" s="247"/>
      <c r="T1078" s="248"/>
      <c r="U1078" s="243"/>
      <c r="V1078" s="243"/>
      <c r="W1078" s="243"/>
      <c r="X1078" s="243"/>
      <c r="Y1078" s="243"/>
      <c r="Z1078" s="243"/>
      <c r="AA1078" s="249"/>
      <c r="AT1078" s="250" t="s">
        <v>164</v>
      </c>
      <c r="AU1078" s="250" t="s">
        <v>107</v>
      </c>
      <c r="AV1078" s="11" t="s">
        <v>39</v>
      </c>
      <c r="AW1078" s="11" t="s">
        <v>38</v>
      </c>
      <c r="AX1078" s="11" t="s">
        <v>81</v>
      </c>
      <c r="AY1078" s="250" t="s">
        <v>156</v>
      </c>
    </row>
    <row r="1079" s="10" customFormat="1" ht="16.5" customHeight="1">
      <c r="B1079" s="232"/>
      <c r="C1079" s="233"/>
      <c r="D1079" s="233"/>
      <c r="E1079" s="234" t="s">
        <v>22</v>
      </c>
      <c r="F1079" s="252" t="s">
        <v>266</v>
      </c>
      <c r="G1079" s="233"/>
      <c r="H1079" s="233"/>
      <c r="I1079" s="233"/>
      <c r="J1079" s="233"/>
      <c r="K1079" s="237">
        <v>4.5499999999999998</v>
      </c>
      <c r="L1079" s="233"/>
      <c r="M1079" s="233"/>
      <c r="N1079" s="233"/>
      <c r="O1079" s="233"/>
      <c r="P1079" s="233"/>
      <c r="Q1079" s="233"/>
      <c r="R1079" s="238"/>
      <c r="T1079" s="239"/>
      <c r="U1079" s="233"/>
      <c r="V1079" s="233"/>
      <c r="W1079" s="233"/>
      <c r="X1079" s="233"/>
      <c r="Y1079" s="233"/>
      <c r="Z1079" s="233"/>
      <c r="AA1079" s="240"/>
      <c r="AT1079" s="241" t="s">
        <v>164</v>
      </c>
      <c r="AU1079" s="241" t="s">
        <v>107</v>
      </c>
      <c r="AV1079" s="10" t="s">
        <v>107</v>
      </c>
      <c r="AW1079" s="10" t="s">
        <v>38</v>
      </c>
      <c r="AX1079" s="10" t="s">
        <v>81</v>
      </c>
      <c r="AY1079" s="241" t="s">
        <v>156</v>
      </c>
    </row>
    <row r="1080" s="11" customFormat="1" ht="16.5" customHeight="1">
      <c r="B1080" s="242"/>
      <c r="C1080" s="243"/>
      <c r="D1080" s="243"/>
      <c r="E1080" s="244" t="s">
        <v>22</v>
      </c>
      <c r="F1080" s="251" t="s">
        <v>935</v>
      </c>
      <c r="G1080" s="243"/>
      <c r="H1080" s="243"/>
      <c r="I1080" s="243"/>
      <c r="J1080" s="243"/>
      <c r="K1080" s="244" t="s">
        <v>22</v>
      </c>
      <c r="L1080" s="243"/>
      <c r="M1080" s="243"/>
      <c r="N1080" s="243"/>
      <c r="O1080" s="243"/>
      <c r="P1080" s="243"/>
      <c r="Q1080" s="243"/>
      <c r="R1080" s="247"/>
      <c r="T1080" s="248"/>
      <c r="U1080" s="243"/>
      <c r="V1080" s="243"/>
      <c r="W1080" s="243"/>
      <c r="X1080" s="243"/>
      <c r="Y1080" s="243"/>
      <c r="Z1080" s="243"/>
      <c r="AA1080" s="249"/>
      <c r="AT1080" s="250" t="s">
        <v>164</v>
      </c>
      <c r="AU1080" s="250" t="s">
        <v>107</v>
      </c>
      <c r="AV1080" s="11" t="s">
        <v>39</v>
      </c>
      <c r="AW1080" s="11" t="s">
        <v>38</v>
      </c>
      <c r="AX1080" s="11" t="s">
        <v>81</v>
      </c>
      <c r="AY1080" s="250" t="s">
        <v>156</v>
      </c>
    </row>
    <row r="1081" s="10" customFormat="1" ht="16.5" customHeight="1">
      <c r="B1081" s="232"/>
      <c r="C1081" s="233"/>
      <c r="D1081" s="233"/>
      <c r="E1081" s="234" t="s">
        <v>22</v>
      </c>
      <c r="F1081" s="252" t="s">
        <v>307</v>
      </c>
      <c r="G1081" s="233"/>
      <c r="H1081" s="233"/>
      <c r="I1081" s="233"/>
      <c r="J1081" s="233"/>
      <c r="K1081" s="237">
        <v>0.58099999999999996</v>
      </c>
      <c r="L1081" s="233"/>
      <c r="M1081" s="233"/>
      <c r="N1081" s="233"/>
      <c r="O1081" s="233"/>
      <c r="P1081" s="233"/>
      <c r="Q1081" s="233"/>
      <c r="R1081" s="238"/>
      <c r="T1081" s="239"/>
      <c r="U1081" s="233"/>
      <c r="V1081" s="233"/>
      <c r="W1081" s="233"/>
      <c r="X1081" s="233"/>
      <c r="Y1081" s="233"/>
      <c r="Z1081" s="233"/>
      <c r="AA1081" s="240"/>
      <c r="AT1081" s="241" t="s">
        <v>164</v>
      </c>
      <c r="AU1081" s="241" t="s">
        <v>107</v>
      </c>
      <c r="AV1081" s="10" t="s">
        <v>107</v>
      </c>
      <c r="AW1081" s="10" t="s">
        <v>38</v>
      </c>
      <c r="AX1081" s="10" t="s">
        <v>81</v>
      </c>
      <c r="AY1081" s="241" t="s">
        <v>156</v>
      </c>
    </row>
    <row r="1082" s="11" customFormat="1" ht="16.5" customHeight="1">
      <c r="B1082" s="242"/>
      <c r="C1082" s="243"/>
      <c r="D1082" s="243"/>
      <c r="E1082" s="244" t="s">
        <v>22</v>
      </c>
      <c r="F1082" s="251" t="s">
        <v>936</v>
      </c>
      <c r="G1082" s="243"/>
      <c r="H1082" s="243"/>
      <c r="I1082" s="243"/>
      <c r="J1082" s="243"/>
      <c r="K1082" s="244" t="s">
        <v>22</v>
      </c>
      <c r="L1082" s="243"/>
      <c r="M1082" s="243"/>
      <c r="N1082" s="243"/>
      <c r="O1082" s="243"/>
      <c r="P1082" s="243"/>
      <c r="Q1082" s="243"/>
      <c r="R1082" s="247"/>
      <c r="T1082" s="248"/>
      <c r="U1082" s="243"/>
      <c r="V1082" s="243"/>
      <c r="W1082" s="243"/>
      <c r="X1082" s="243"/>
      <c r="Y1082" s="243"/>
      <c r="Z1082" s="243"/>
      <c r="AA1082" s="249"/>
      <c r="AT1082" s="250" t="s">
        <v>164</v>
      </c>
      <c r="AU1082" s="250" t="s">
        <v>107</v>
      </c>
      <c r="AV1082" s="11" t="s">
        <v>39</v>
      </c>
      <c r="AW1082" s="11" t="s">
        <v>38</v>
      </c>
      <c r="AX1082" s="11" t="s">
        <v>81</v>
      </c>
      <c r="AY1082" s="250" t="s">
        <v>156</v>
      </c>
    </row>
    <row r="1083" s="10" customFormat="1" ht="16.5" customHeight="1">
      <c r="B1083" s="232"/>
      <c r="C1083" s="233"/>
      <c r="D1083" s="233"/>
      <c r="E1083" s="234" t="s">
        <v>22</v>
      </c>
      <c r="F1083" s="252" t="s">
        <v>309</v>
      </c>
      <c r="G1083" s="233"/>
      <c r="H1083" s="233"/>
      <c r="I1083" s="233"/>
      <c r="J1083" s="233"/>
      <c r="K1083" s="237">
        <v>0.47999999999999998</v>
      </c>
      <c r="L1083" s="233"/>
      <c r="M1083" s="233"/>
      <c r="N1083" s="233"/>
      <c r="O1083" s="233"/>
      <c r="P1083" s="233"/>
      <c r="Q1083" s="233"/>
      <c r="R1083" s="238"/>
      <c r="T1083" s="239"/>
      <c r="U1083" s="233"/>
      <c r="V1083" s="233"/>
      <c r="W1083" s="233"/>
      <c r="X1083" s="233"/>
      <c r="Y1083" s="233"/>
      <c r="Z1083" s="233"/>
      <c r="AA1083" s="240"/>
      <c r="AT1083" s="241" t="s">
        <v>164</v>
      </c>
      <c r="AU1083" s="241" t="s">
        <v>107</v>
      </c>
      <c r="AV1083" s="10" t="s">
        <v>107</v>
      </c>
      <c r="AW1083" s="10" t="s">
        <v>38</v>
      </c>
      <c r="AX1083" s="10" t="s">
        <v>81</v>
      </c>
      <c r="AY1083" s="241" t="s">
        <v>156</v>
      </c>
    </row>
    <row r="1084" s="11" customFormat="1" ht="16.5" customHeight="1">
      <c r="B1084" s="242"/>
      <c r="C1084" s="243"/>
      <c r="D1084" s="243"/>
      <c r="E1084" s="244" t="s">
        <v>22</v>
      </c>
      <c r="F1084" s="251" t="s">
        <v>937</v>
      </c>
      <c r="G1084" s="243"/>
      <c r="H1084" s="243"/>
      <c r="I1084" s="243"/>
      <c r="J1084" s="243"/>
      <c r="K1084" s="244" t="s">
        <v>22</v>
      </c>
      <c r="L1084" s="243"/>
      <c r="M1084" s="243"/>
      <c r="N1084" s="243"/>
      <c r="O1084" s="243"/>
      <c r="P1084" s="243"/>
      <c r="Q1084" s="243"/>
      <c r="R1084" s="247"/>
      <c r="T1084" s="248"/>
      <c r="U1084" s="243"/>
      <c r="V1084" s="243"/>
      <c r="W1084" s="243"/>
      <c r="X1084" s="243"/>
      <c r="Y1084" s="243"/>
      <c r="Z1084" s="243"/>
      <c r="AA1084" s="249"/>
      <c r="AT1084" s="250" t="s">
        <v>164</v>
      </c>
      <c r="AU1084" s="250" t="s">
        <v>107</v>
      </c>
      <c r="AV1084" s="11" t="s">
        <v>39</v>
      </c>
      <c r="AW1084" s="11" t="s">
        <v>38</v>
      </c>
      <c r="AX1084" s="11" t="s">
        <v>81</v>
      </c>
      <c r="AY1084" s="250" t="s">
        <v>156</v>
      </c>
    </row>
    <row r="1085" s="10" customFormat="1" ht="16.5" customHeight="1">
      <c r="B1085" s="232"/>
      <c r="C1085" s="233"/>
      <c r="D1085" s="233"/>
      <c r="E1085" s="234" t="s">
        <v>22</v>
      </c>
      <c r="F1085" s="252" t="s">
        <v>311</v>
      </c>
      <c r="G1085" s="233"/>
      <c r="H1085" s="233"/>
      <c r="I1085" s="233"/>
      <c r="J1085" s="233"/>
      <c r="K1085" s="237">
        <v>0.73599999999999999</v>
      </c>
      <c r="L1085" s="233"/>
      <c r="M1085" s="233"/>
      <c r="N1085" s="233"/>
      <c r="O1085" s="233"/>
      <c r="P1085" s="233"/>
      <c r="Q1085" s="233"/>
      <c r="R1085" s="238"/>
      <c r="T1085" s="239"/>
      <c r="U1085" s="233"/>
      <c r="V1085" s="233"/>
      <c r="W1085" s="233"/>
      <c r="X1085" s="233"/>
      <c r="Y1085" s="233"/>
      <c r="Z1085" s="233"/>
      <c r="AA1085" s="240"/>
      <c r="AT1085" s="241" t="s">
        <v>164</v>
      </c>
      <c r="AU1085" s="241" t="s">
        <v>107</v>
      </c>
      <c r="AV1085" s="10" t="s">
        <v>107</v>
      </c>
      <c r="AW1085" s="10" t="s">
        <v>38</v>
      </c>
      <c r="AX1085" s="10" t="s">
        <v>81</v>
      </c>
      <c r="AY1085" s="241" t="s">
        <v>156</v>
      </c>
    </row>
    <row r="1086" s="11" customFormat="1" ht="16.5" customHeight="1">
      <c r="B1086" s="242"/>
      <c r="C1086" s="243"/>
      <c r="D1086" s="243"/>
      <c r="E1086" s="244" t="s">
        <v>22</v>
      </c>
      <c r="F1086" s="251" t="s">
        <v>938</v>
      </c>
      <c r="G1086" s="243"/>
      <c r="H1086" s="243"/>
      <c r="I1086" s="243"/>
      <c r="J1086" s="243"/>
      <c r="K1086" s="244" t="s">
        <v>22</v>
      </c>
      <c r="L1086" s="243"/>
      <c r="M1086" s="243"/>
      <c r="N1086" s="243"/>
      <c r="O1086" s="243"/>
      <c r="P1086" s="243"/>
      <c r="Q1086" s="243"/>
      <c r="R1086" s="247"/>
      <c r="T1086" s="248"/>
      <c r="U1086" s="243"/>
      <c r="V1086" s="243"/>
      <c r="W1086" s="243"/>
      <c r="X1086" s="243"/>
      <c r="Y1086" s="243"/>
      <c r="Z1086" s="243"/>
      <c r="AA1086" s="249"/>
      <c r="AT1086" s="250" t="s">
        <v>164</v>
      </c>
      <c r="AU1086" s="250" t="s">
        <v>107</v>
      </c>
      <c r="AV1086" s="11" t="s">
        <v>39</v>
      </c>
      <c r="AW1086" s="11" t="s">
        <v>38</v>
      </c>
      <c r="AX1086" s="11" t="s">
        <v>81</v>
      </c>
      <c r="AY1086" s="250" t="s">
        <v>156</v>
      </c>
    </row>
    <row r="1087" s="10" customFormat="1" ht="16.5" customHeight="1">
      <c r="B1087" s="232"/>
      <c r="C1087" s="233"/>
      <c r="D1087" s="233"/>
      <c r="E1087" s="234" t="s">
        <v>22</v>
      </c>
      <c r="F1087" s="252" t="s">
        <v>939</v>
      </c>
      <c r="G1087" s="233"/>
      <c r="H1087" s="233"/>
      <c r="I1087" s="233"/>
      <c r="J1087" s="233"/>
      <c r="K1087" s="237">
        <v>0.20000000000000001</v>
      </c>
      <c r="L1087" s="233"/>
      <c r="M1087" s="233"/>
      <c r="N1087" s="233"/>
      <c r="O1087" s="233"/>
      <c r="P1087" s="233"/>
      <c r="Q1087" s="233"/>
      <c r="R1087" s="238"/>
      <c r="T1087" s="239"/>
      <c r="U1087" s="233"/>
      <c r="V1087" s="233"/>
      <c r="W1087" s="233"/>
      <c r="X1087" s="233"/>
      <c r="Y1087" s="233"/>
      <c r="Z1087" s="233"/>
      <c r="AA1087" s="240"/>
      <c r="AT1087" s="241" t="s">
        <v>164</v>
      </c>
      <c r="AU1087" s="241" t="s">
        <v>107</v>
      </c>
      <c r="AV1087" s="10" t="s">
        <v>107</v>
      </c>
      <c r="AW1087" s="10" t="s">
        <v>38</v>
      </c>
      <c r="AX1087" s="10" t="s">
        <v>81</v>
      </c>
      <c r="AY1087" s="241" t="s">
        <v>156</v>
      </c>
    </row>
    <row r="1088" s="11" customFormat="1" ht="16.5" customHeight="1">
      <c r="B1088" s="242"/>
      <c r="C1088" s="243"/>
      <c r="D1088" s="243"/>
      <c r="E1088" s="244" t="s">
        <v>22</v>
      </c>
      <c r="F1088" s="251" t="s">
        <v>940</v>
      </c>
      <c r="G1088" s="243"/>
      <c r="H1088" s="243"/>
      <c r="I1088" s="243"/>
      <c r="J1088" s="243"/>
      <c r="K1088" s="244" t="s">
        <v>22</v>
      </c>
      <c r="L1088" s="243"/>
      <c r="M1088" s="243"/>
      <c r="N1088" s="243"/>
      <c r="O1088" s="243"/>
      <c r="P1088" s="243"/>
      <c r="Q1088" s="243"/>
      <c r="R1088" s="247"/>
      <c r="T1088" s="248"/>
      <c r="U1088" s="243"/>
      <c r="V1088" s="243"/>
      <c r="W1088" s="243"/>
      <c r="X1088" s="243"/>
      <c r="Y1088" s="243"/>
      <c r="Z1088" s="243"/>
      <c r="AA1088" s="249"/>
      <c r="AT1088" s="250" t="s">
        <v>164</v>
      </c>
      <c r="AU1088" s="250" t="s">
        <v>107</v>
      </c>
      <c r="AV1088" s="11" t="s">
        <v>39</v>
      </c>
      <c r="AW1088" s="11" t="s">
        <v>38</v>
      </c>
      <c r="AX1088" s="11" t="s">
        <v>81</v>
      </c>
      <c r="AY1088" s="250" t="s">
        <v>156</v>
      </c>
    </row>
    <row r="1089" s="10" customFormat="1" ht="16.5" customHeight="1">
      <c r="B1089" s="232"/>
      <c r="C1089" s="233"/>
      <c r="D1089" s="233"/>
      <c r="E1089" s="234" t="s">
        <v>22</v>
      </c>
      <c r="F1089" s="252" t="s">
        <v>315</v>
      </c>
      <c r="G1089" s="233"/>
      <c r="H1089" s="233"/>
      <c r="I1089" s="233"/>
      <c r="J1089" s="233"/>
      <c r="K1089" s="237">
        <v>0.73499999999999999</v>
      </c>
      <c r="L1089" s="233"/>
      <c r="M1089" s="233"/>
      <c r="N1089" s="233"/>
      <c r="O1089" s="233"/>
      <c r="P1089" s="233"/>
      <c r="Q1089" s="233"/>
      <c r="R1089" s="238"/>
      <c r="T1089" s="239"/>
      <c r="U1089" s="233"/>
      <c r="V1089" s="233"/>
      <c r="W1089" s="233"/>
      <c r="X1089" s="233"/>
      <c r="Y1089" s="233"/>
      <c r="Z1089" s="233"/>
      <c r="AA1089" s="240"/>
      <c r="AT1089" s="241" t="s">
        <v>164</v>
      </c>
      <c r="AU1089" s="241" t="s">
        <v>107</v>
      </c>
      <c r="AV1089" s="10" t="s">
        <v>107</v>
      </c>
      <c r="AW1089" s="10" t="s">
        <v>38</v>
      </c>
      <c r="AX1089" s="10" t="s">
        <v>81</v>
      </c>
      <c r="AY1089" s="241" t="s">
        <v>156</v>
      </c>
    </row>
    <row r="1090" s="11" customFormat="1" ht="16.5" customHeight="1">
      <c r="B1090" s="242"/>
      <c r="C1090" s="243"/>
      <c r="D1090" s="243"/>
      <c r="E1090" s="244" t="s">
        <v>22</v>
      </c>
      <c r="F1090" s="251" t="s">
        <v>941</v>
      </c>
      <c r="G1090" s="243"/>
      <c r="H1090" s="243"/>
      <c r="I1090" s="243"/>
      <c r="J1090" s="243"/>
      <c r="K1090" s="244" t="s">
        <v>22</v>
      </c>
      <c r="L1090" s="243"/>
      <c r="M1090" s="243"/>
      <c r="N1090" s="243"/>
      <c r="O1090" s="243"/>
      <c r="P1090" s="243"/>
      <c r="Q1090" s="243"/>
      <c r="R1090" s="247"/>
      <c r="T1090" s="248"/>
      <c r="U1090" s="243"/>
      <c r="V1090" s="243"/>
      <c r="W1090" s="243"/>
      <c r="X1090" s="243"/>
      <c r="Y1090" s="243"/>
      <c r="Z1090" s="243"/>
      <c r="AA1090" s="249"/>
      <c r="AT1090" s="250" t="s">
        <v>164</v>
      </c>
      <c r="AU1090" s="250" t="s">
        <v>107</v>
      </c>
      <c r="AV1090" s="11" t="s">
        <v>39</v>
      </c>
      <c r="AW1090" s="11" t="s">
        <v>38</v>
      </c>
      <c r="AX1090" s="11" t="s">
        <v>81</v>
      </c>
      <c r="AY1090" s="250" t="s">
        <v>156</v>
      </c>
    </row>
    <row r="1091" s="10" customFormat="1" ht="16.5" customHeight="1">
      <c r="B1091" s="232"/>
      <c r="C1091" s="233"/>
      <c r="D1091" s="233"/>
      <c r="E1091" s="234" t="s">
        <v>22</v>
      </c>
      <c r="F1091" s="252" t="s">
        <v>942</v>
      </c>
      <c r="G1091" s="233"/>
      <c r="H1091" s="233"/>
      <c r="I1091" s="233"/>
      <c r="J1091" s="233"/>
      <c r="K1091" s="237">
        <v>6.7199999999999998</v>
      </c>
      <c r="L1091" s="233"/>
      <c r="M1091" s="233"/>
      <c r="N1091" s="233"/>
      <c r="O1091" s="233"/>
      <c r="P1091" s="233"/>
      <c r="Q1091" s="233"/>
      <c r="R1091" s="238"/>
      <c r="T1091" s="239"/>
      <c r="U1091" s="233"/>
      <c r="V1091" s="233"/>
      <c r="W1091" s="233"/>
      <c r="X1091" s="233"/>
      <c r="Y1091" s="233"/>
      <c r="Z1091" s="233"/>
      <c r="AA1091" s="240"/>
      <c r="AT1091" s="241" t="s">
        <v>164</v>
      </c>
      <c r="AU1091" s="241" t="s">
        <v>107</v>
      </c>
      <c r="AV1091" s="10" t="s">
        <v>107</v>
      </c>
      <c r="AW1091" s="10" t="s">
        <v>38</v>
      </c>
      <c r="AX1091" s="10" t="s">
        <v>81</v>
      </c>
      <c r="AY1091" s="241" t="s">
        <v>156</v>
      </c>
    </row>
    <row r="1092" s="11" customFormat="1" ht="16.5" customHeight="1">
      <c r="B1092" s="242"/>
      <c r="C1092" s="243"/>
      <c r="D1092" s="243"/>
      <c r="E1092" s="244" t="s">
        <v>22</v>
      </c>
      <c r="F1092" s="251" t="s">
        <v>943</v>
      </c>
      <c r="G1092" s="243"/>
      <c r="H1092" s="243"/>
      <c r="I1092" s="243"/>
      <c r="J1092" s="243"/>
      <c r="K1092" s="244" t="s">
        <v>22</v>
      </c>
      <c r="L1092" s="243"/>
      <c r="M1092" s="243"/>
      <c r="N1092" s="243"/>
      <c r="O1092" s="243"/>
      <c r="P1092" s="243"/>
      <c r="Q1092" s="243"/>
      <c r="R1092" s="247"/>
      <c r="T1092" s="248"/>
      <c r="U1092" s="243"/>
      <c r="V1092" s="243"/>
      <c r="W1092" s="243"/>
      <c r="X1092" s="243"/>
      <c r="Y1092" s="243"/>
      <c r="Z1092" s="243"/>
      <c r="AA1092" s="249"/>
      <c r="AT1092" s="250" t="s">
        <v>164</v>
      </c>
      <c r="AU1092" s="250" t="s">
        <v>107</v>
      </c>
      <c r="AV1092" s="11" t="s">
        <v>39</v>
      </c>
      <c r="AW1092" s="11" t="s">
        <v>38</v>
      </c>
      <c r="AX1092" s="11" t="s">
        <v>81</v>
      </c>
      <c r="AY1092" s="250" t="s">
        <v>156</v>
      </c>
    </row>
    <row r="1093" s="10" customFormat="1" ht="16.5" customHeight="1">
      <c r="B1093" s="232"/>
      <c r="C1093" s="233"/>
      <c r="D1093" s="233"/>
      <c r="E1093" s="234" t="s">
        <v>22</v>
      </c>
      <c r="F1093" s="252" t="s">
        <v>944</v>
      </c>
      <c r="G1093" s="233"/>
      <c r="H1093" s="233"/>
      <c r="I1093" s="233"/>
      <c r="J1093" s="233"/>
      <c r="K1093" s="237">
        <v>0.64000000000000001</v>
      </c>
      <c r="L1093" s="233"/>
      <c r="M1093" s="233"/>
      <c r="N1093" s="233"/>
      <c r="O1093" s="233"/>
      <c r="P1093" s="233"/>
      <c r="Q1093" s="233"/>
      <c r="R1093" s="238"/>
      <c r="T1093" s="239"/>
      <c r="U1093" s="233"/>
      <c r="V1093" s="233"/>
      <c r="W1093" s="233"/>
      <c r="X1093" s="233"/>
      <c r="Y1093" s="233"/>
      <c r="Z1093" s="233"/>
      <c r="AA1093" s="240"/>
      <c r="AT1093" s="241" t="s">
        <v>164</v>
      </c>
      <c r="AU1093" s="241" t="s">
        <v>107</v>
      </c>
      <c r="AV1093" s="10" t="s">
        <v>107</v>
      </c>
      <c r="AW1093" s="10" t="s">
        <v>38</v>
      </c>
      <c r="AX1093" s="10" t="s">
        <v>81</v>
      </c>
      <c r="AY1093" s="241" t="s">
        <v>156</v>
      </c>
    </row>
    <row r="1094" s="11" customFormat="1" ht="16.5" customHeight="1">
      <c r="B1094" s="242"/>
      <c r="C1094" s="243"/>
      <c r="D1094" s="243"/>
      <c r="E1094" s="244" t="s">
        <v>22</v>
      </c>
      <c r="F1094" s="251" t="s">
        <v>945</v>
      </c>
      <c r="G1094" s="243"/>
      <c r="H1094" s="243"/>
      <c r="I1094" s="243"/>
      <c r="J1094" s="243"/>
      <c r="K1094" s="244" t="s">
        <v>22</v>
      </c>
      <c r="L1094" s="243"/>
      <c r="M1094" s="243"/>
      <c r="N1094" s="243"/>
      <c r="O1094" s="243"/>
      <c r="P1094" s="243"/>
      <c r="Q1094" s="243"/>
      <c r="R1094" s="247"/>
      <c r="T1094" s="248"/>
      <c r="U1094" s="243"/>
      <c r="V1094" s="243"/>
      <c r="W1094" s="243"/>
      <c r="X1094" s="243"/>
      <c r="Y1094" s="243"/>
      <c r="Z1094" s="243"/>
      <c r="AA1094" s="249"/>
      <c r="AT1094" s="250" t="s">
        <v>164</v>
      </c>
      <c r="AU1094" s="250" t="s">
        <v>107</v>
      </c>
      <c r="AV1094" s="11" t="s">
        <v>39</v>
      </c>
      <c r="AW1094" s="11" t="s">
        <v>38</v>
      </c>
      <c r="AX1094" s="11" t="s">
        <v>81</v>
      </c>
      <c r="AY1094" s="250" t="s">
        <v>156</v>
      </c>
    </row>
    <row r="1095" s="10" customFormat="1" ht="16.5" customHeight="1">
      <c r="B1095" s="232"/>
      <c r="C1095" s="233"/>
      <c r="D1095" s="233"/>
      <c r="E1095" s="234" t="s">
        <v>22</v>
      </c>
      <c r="F1095" s="252" t="s">
        <v>946</v>
      </c>
      <c r="G1095" s="233"/>
      <c r="H1095" s="233"/>
      <c r="I1095" s="233"/>
      <c r="J1095" s="233"/>
      <c r="K1095" s="237">
        <v>6.1200000000000001</v>
      </c>
      <c r="L1095" s="233"/>
      <c r="M1095" s="233"/>
      <c r="N1095" s="233"/>
      <c r="O1095" s="233"/>
      <c r="P1095" s="233"/>
      <c r="Q1095" s="233"/>
      <c r="R1095" s="238"/>
      <c r="T1095" s="239"/>
      <c r="U1095" s="233"/>
      <c r="V1095" s="233"/>
      <c r="W1095" s="233"/>
      <c r="X1095" s="233"/>
      <c r="Y1095" s="233"/>
      <c r="Z1095" s="233"/>
      <c r="AA1095" s="240"/>
      <c r="AT1095" s="241" t="s">
        <v>164</v>
      </c>
      <c r="AU1095" s="241" t="s">
        <v>107</v>
      </c>
      <c r="AV1095" s="10" t="s">
        <v>107</v>
      </c>
      <c r="AW1095" s="10" t="s">
        <v>38</v>
      </c>
      <c r="AX1095" s="10" t="s">
        <v>81</v>
      </c>
      <c r="AY1095" s="241" t="s">
        <v>156</v>
      </c>
    </row>
    <row r="1096" s="11" customFormat="1" ht="16.5" customHeight="1">
      <c r="B1096" s="242"/>
      <c r="C1096" s="243"/>
      <c r="D1096" s="243"/>
      <c r="E1096" s="244" t="s">
        <v>22</v>
      </c>
      <c r="F1096" s="251" t="s">
        <v>947</v>
      </c>
      <c r="G1096" s="243"/>
      <c r="H1096" s="243"/>
      <c r="I1096" s="243"/>
      <c r="J1096" s="243"/>
      <c r="K1096" s="244" t="s">
        <v>22</v>
      </c>
      <c r="L1096" s="243"/>
      <c r="M1096" s="243"/>
      <c r="N1096" s="243"/>
      <c r="O1096" s="243"/>
      <c r="P1096" s="243"/>
      <c r="Q1096" s="243"/>
      <c r="R1096" s="247"/>
      <c r="T1096" s="248"/>
      <c r="U1096" s="243"/>
      <c r="V1096" s="243"/>
      <c r="W1096" s="243"/>
      <c r="X1096" s="243"/>
      <c r="Y1096" s="243"/>
      <c r="Z1096" s="243"/>
      <c r="AA1096" s="249"/>
      <c r="AT1096" s="250" t="s">
        <v>164</v>
      </c>
      <c r="AU1096" s="250" t="s">
        <v>107</v>
      </c>
      <c r="AV1096" s="11" t="s">
        <v>39</v>
      </c>
      <c r="AW1096" s="11" t="s">
        <v>38</v>
      </c>
      <c r="AX1096" s="11" t="s">
        <v>81</v>
      </c>
      <c r="AY1096" s="250" t="s">
        <v>156</v>
      </c>
    </row>
    <row r="1097" s="10" customFormat="1" ht="16.5" customHeight="1">
      <c r="B1097" s="232"/>
      <c r="C1097" s="233"/>
      <c r="D1097" s="233"/>
      <c r="E1097" s="234" t="s">
        <v>22</v>
      </c>
      <c r="F1097" s="252" t="s">
        <v>948</v>
      </c>
      <c r="G1097" s="233"/>
      <c r="H1097" s="233"/>
      <c r="I1097" s="233"/>
      <c r="J1097" s="233"/>
      <c r="K1097" s="237">
        <v>10.5</v>
      </c>
      <c r="L1097" s="233"/>
      <c r="M1097" s="233"/>
      <c r="N1097" s="233"/>
      <c r="O1097" s="233"/>
      <c r="P1097" s="233"/>
      <c r="Q1097" s="233"/>
      <c r="R1097" s="238"/>
      <c r="T1097" s="239"/>
      <c r="U1097" s="233"/>
      <c r="V1097" s="233"/>
      <c r="W1097" s="233"/>
      <c r="X1097" s="233"/>
      <c r="Y1097" s="233"/>
      <c r="Z1097" s="233"/>
      <c r="AA1097" s="240"/>
      <c r="AT1097" s="241" t="s">
        <v>164</v>
      </c>
      <c r="AU1097" s="241" t="s">
        <v>107</v>
      </c>
      <c r="AV1097" s="10" t="s">
        <v>107</v>
      </c>
      <c r="AW1097" s="10" t="s">
        <v>38</v>
      </c>
      <c r="AX1097" s="10" t="s">
        <v>81</v>
      </c>
      <c r="AY1097" s="241" t="s">
        <v>156</v>
      </c>
    </row>
    <row r="1098" s="12" customFormat="1" ht="16.5" customHeight="1">
      <c r="B1098" s="253"/>
      <c r="C1098" s="254"/>
      <c r="D1098" s="254"/>
      <c r="E1098" s="255" t="s">
        <v>22</v>
      </c>
      <c r="F1098" s="256" t="s">
        <v>176</v>
      </c>
      <c r="G1098" s="254"/>
      <c r="H1098" s="254"/>
      <c r="I1098" s="254"/>
      <c r="J1098" s="254"/>
      <c r="K1098" s="257">
        <v>31.262</v>
      </c>
      <c r="L1098" s="254"/>
      <c r="M1098" s="254"/>
      <c r="N1098" s="254"/>
      <c r="O1098" s="254"/>
      <c r="P1098" s="254"/>
      <c r="Q1098" s="254"/>
      <c r="R1098" s="258"/>
      <c r="T1098" s="259"/>
      <c r="U1098" s="254"/>
      <c r="V1098" s="254"/>
      <c r="W1098" s="254"/>
      <c r="X1098" s="254"/>
      <c r="Y1098" s="254"/>
      <c r="Z1098" s="254"/>
      <c r="AA1098" s="260"/>
      <c r="AT1098" s="261" t="s">
        <v>164</v>
      </c>
      <c r="AU1098" s="261" t="s">
        <v>107</v>
      </c>
      <c r="AV1098" s="12" t="s">
        <v>161</v>
      </c>
      <c r="AW1098" s="12" t="s">
        <v>38</v>
      </c>
      <c r="AX1098" s="12" t="s">
        <v>39</v>
      </c>
      <c r="AY1098" s="261" t="s">
        <v>156</v>
      </c>
    </row>
    <row r="1099" s="1" customFormat="1" ht="38.25" customHeight="1">
      <c r="B1099" s="48"/>
      <c r="C1099" s="221" t="s">
        <v>949</v>
      </c>
      <c r="D1099" s="221" t="s">
        <v>157</v>
      </c>
      <c r="E1099" s="222" t="s">
        <v>950</v>
      </c>
      <c r="F1099" s="223" t="s">
        <v>951</v>
      </c>
      <c r="G1099" s="223"/>
      <c r="H1099" s="223"/>
      <c r="I1099" s="223"/>
      <c r="J1099" s="224" t="s">
        <v>952</v>
      </c>
      <c r="K1099" s="225">
        <v>1</v>
      </c>
      <c r="L1099" s="226">
        <v>0</v>
      </c>
      <c r="M1099" s="227"/>
      <c r="N1099" s="228">
        <f>ROUND(L1099*K1099,1)</f>
        <v>0</v>
      </c>
      <c r="O1099" s="228"/>
      <c r="P1099" s="228"/>
      <c r="Q1099" s="228"/>
      <c r="R1099" s="50"/>
      <c r="T1099" s="229" t="s">
        <v>22</v>
      </c>
      <c r="U1099" s="58" t="s">
        <v>46</v>
      </c>
      <c r="V1099" s="49"/>
      <c r="W1099" s="230">
        <f>V1099*K1099</f>
        <v>0</v>
      </c>
      <c r="X1099" s="230">
        <v>0</v>
      </c>
      <c r="Y1099" s="230">
        <f>X1099*K1099</f>
        <v>0</v>
      </c>
      <c r="Z1099" s="230">
        <v>0.02</v>
      </c>
      <c r="AA1099" s="231">
        <f>Z1099*K1099</f>
        <v>0.02</v>
      </c>
      <c r="AR1099" s="24" t="s">
        <v>337</v>
      </c>
      <c r="AT1099" s="24" t="s">
        <v>157</v>
      </c>
      <c r="AU1099" s="24" t="s">
        <v>107</v>
      </c>
      <c r="AY1099" s="24" t="s">
        <v>156</v>
      </c>
      <c r="BE1099" s="144">
        <f>IF(U1099="základní",N1099,0)</f>
        <v>0</v>
      </c>
      <c r="BF1099" s="144">
        <f>IF(U1099="snížená",N1099,0)</f>
        <v>0</v>
      </c>
      <c r="BG1099" s="144">
        <f>IF(U1099="zákl. přenesená",N1099,0)</f>
        <v>0</v>
      </c>
      <c r="BH1099" s="144">
        <f>IF(U1099="sníž. přenesená",N1099,0)</f>
        <v>0</v>
      </c>
      <c r="BI1099" s="144">
        <f>IF(U1099="nulová",N1099,0)</f>
        <v>0</v>
      </c>
      <c r="BJ1099" s="24" t="s">
        <v>39</v>
      </c>
      <c r="BK1099" s="144">
        <f>ROUND(L1099*K1099,1)</f>
        <v>0</v>
      </c>
      <c r="BL1099" s="24" t="s">
        <v>337</v>
      </c>
      <c r="BM1099" s="24" t="s">
        <v>953</v>
      </c>
    </row>
    <row r="1100" s="11" customFormat="1" ht="16.5" customHeight="1">
      <c r="B1100" s="242"/>
      <c r="C1100" s="243"/>
      <c r="D1100" s="243"/>
      <c r="E1100" s="244" t="s">
        <v>22</v>
      </c>
      <c r="F1100" s="245" t="s">
        <v>954</v>
      </c>
      <c r="G1100" s="246"/>
      <c r="H1100" s="246"/>
      <c r="I1100" s="246"/>
      <c r="J1100" s="243"/>
      <c r="K1100" s="244" t="s">
        <v>22</v>
      </c>
      <c r="L1100" s="243"/>
      <c r="M1100" s="243"/>
      <c r="N1100" s="243"/>
      <c r="O1100" s="243"/>
      <c r="P1100" s="243"/>
      <c r="Q1100" s="243"/>
      <c r="R1100" s="247"/>
      <c r="T1100" s="248"/>
      <c r="U1100" s="243"/>
      <c r="V1100" s="243"/>
      <c r="W1100" s="243"/>
      <c r="X1100" s="243"/>
      <c r="Y1100" s="243"/>
      <c r="Z1100" s="243"/>
      <c r="AA1100" s="249"/>
      <c r="AT1100" s="250" t="s">
        <v>164</v>
      </c>
      <c r="AU1100" s="250" t="s">
        <v>107</v>
      </c>
      <c r="AV1100" s="11" t="s">
        <v>39</v>
      </c>
      <c r="AW1100" s="11" t="s">
        <v>38</v>
      </c>
      <c r="AX1100" s="11" t="s">
        <v>81</v>
      </c>
      <c r="AY1100" s="250" t="s">
        <v>156</v>
      </c>
    </row>
    <row r="1101" s="10" customFormat="1" ht="16.5" customHeight="1">
      <c r="B1101" s="232"/>
      <c r="C1101" s="233"/>
      <c r="D1101" s="233"/>
      <c r="E1101" s="234" t="s">
        <v>22</v>
      </c>
      <c r="F1101" s="252" t="s">
        <v>39</v>
      </c>
      <c r="G1101" s="233"/>
      <c r="H1101" s="233"/>
      <c r="I1101" s="233"/>
      <c r="J1101" s="233"/>
      <c r="K1101" s="237">
        <v>1</v>
      </c>
      <c r="L1101" s="233"/>
      <c r="M1101" s="233"/>
      <c r="N1101" s="233"/>
      <c r="O1101" s="233"/>
      <c r="P1101" s="233"/>
      <c r="Q1101" s="233"/>
      <c r="R1101" s="238"/>
      <c r="T1101" s="239"/>
      <c r="U1101" s="233"/>
      <c r="V1101" s="233"/>
      <c r="W1101" s="233"/>
      <c r="X1101" s="233"/>
      <c r="Y1101" s="233"/>
      <c r="Z1101" s="233"/>
      <c r="AA1101" s="240"/>
      <c r="AT1101" s="241" t="s">
        <v>164</v>
      </c>
      <c r="AU1101" s="241" t="s">
        <v>107</v>
      </c>
      <c r="AV1101" s="10" t="s">
        <v>107</v>
      </c>
      <c r="AW1101" s="10" t="s">
        <v>38</v>
      </c>
      <c r="AX1101" s="10" t="s">
        <v>39</v>
      </c>
      <c r="AY1101" s="241" t="s">
        <v>156</v>
      </c>
    </row>
    <row r="1102" s="1" customFormat="1" ht="16.5" customHeight="1">
      <c r="B1102" s="48"/>
      <c r="C1102" s="221" t="s">
        <v>955</v>
      </c>
      <c r="D1102" s="221" t="s">
        <v>157</v>
      </c>
      <c r="E1102" s="222" t="s">
        <v>956</v>
      </c>
      <c r="F1102" s="223" t="s">
        <v>957</v>
      </c>
      <c r="G1102" s="223"/>
      <c r="H1102" s="223"/>
      <c r="I1102" s="223"/>
      <c r="J1102" s="224" t="s">
        <v>160</v>
      </c>
      <c r="K1102" s="225">
        <v>75.793000000000006</v>
      </c>
      <c r="L1102" s="226">
        <v>0</v>
      </c>
      <c r="M1102" s="227"/>
      <c r="N1102" s="228">
        <f>ROUND(L1102*K1102,1)</f>
        <v>0</v>
      </c>
      <c r="O1102" s="228"/>
      <c r="P1102" s="228"/>
      <c r="Q1102" s="228"/>
      <c r="R1102" s="50"/>
      <c r="T1102" s="229" t="s">
        <v>22</v>
      </c>
      <c r="U1102" s="58" t="s">
        <v>46</v>
      </c>
      <c r="V1102" s="49"/>
      <c r="W1102" s="230">
        <f>V1102*K1102</f>
        <v>0</v>
      </c>
      <c r="X1102" s="230">
        <v>1.0000000000000001E-05</v>
      </c>
      <c r="Y1102" s="230">
        <f>X1102*K1102</f>
        <v>0.00075793000000000008</v>
      </c>
      <c r="Z1102" s="230">
        <v>0</v>
      </c>
      <c r="AA1102" s="231">
        <f>Z1102*K1102</f>
        <v>0</v>
      </c>
      <c r="AR1102" s="24" t="s">
        <v>337</v>
      </c>
      <c r="AT1102" s="24" t="s">
        <v>157</v>
      </c>
      <c r="AU1102" s="24" t="s">
        <v>107</v>
      </c>
      <c r="AY1102" s="24" t="s">
        <v>156</v>
      </c>
      <c r="BE1102" s="144">
        <f>IF(U1102="základní",N1102,0)</f>
        <v>0</v>
      </c>
      <c r="BF1102" s="144">
        <f>IF(U1102="snížená",N1102,0)</f>
        <v>0</v>
      </c>
      <c r="BG1102" s="144">
        <f>IF(U1102="zákl. přenesená",N1102,0)</f>
        <v>0</v>
      </c>
      <c r="BH1102" s="144">
        <f>IF(U1102="sníž. přenesená",N1102,0)</f>
        <v>0</v>
      </c>
      <c r="BI1102" s="144">
        <f>IF(U1102="nulová",N1102,0)</f>
        <v>0</v>
      </c>
      <c r="BJ1102" s="24" t="s">
        <v>39</v>
      </c>
      <c r="BK1102" s="144">
        <f>ROUND(L1102*K1102,1)</f>
        <v>0</v>
      </c>
      <c r="BL1102" s="24" t="s">
        <v>337</v>
      </c>
      <c r="BM1102" s="24" t="s">
        <v>958</v>
      </c>
    </row>
    <row r="1103" s="11" customFormat="1" ht="16.5" customHeight="1">
      <c r="B1103" s="242"/>
      <c r="C1103" s="243"/>
      <c r="D1103" s="243"/>
      <c r="E1103" s="244" t="s">
        <v>22</v>
      </c>
      <c r="F1103" s="245" t="s">
        <v>959</v>
      </c>
      <c r="G1103" s="246"/>
      <c r="H1103" s="246"/>
      <c r="I1103" s="246"/>
      <c r="J1103" s="243"/>
      <c r="K1103" s="244" t="s">
        <v>22</v>
      </c>
      <c r="L1103" s="243"/>
      <c r="M1103" s="243"/>
      <c r="N1103" s="243"/>
      <c r="O1103" s="243"/>
      <c r="P1103" s="243"/>
      <c r="Q1103" s="243"/>
      <c r="R1103" s="247"/>
      <c r="T1103" s="248"/>
      <c r="U1103" s="243"/>
      <c r="V1103" s="243"/>
      <c r="W1103" s="243"/>
      <c r="X1103" s="243"/>
      <c r="Y1103" s="243"/>
      <c r="Z1103" s="243"/>
      <c r="AA1103" s="249"/>
      <c r="AT1103" s="250" t="s">
        <v>164</v>
      </c>
      <c r="AU1103" s="250" t="s">
        <v>107</v>
      </c>
      <c r="AV1103" s="11" t="s">
        <v>39</v>
      </c>
      <c r="AW1103" s="11" t="s">
        <v>38</v>
      </c>
      <c r="AX1103" s="11" t="s">
        <v>81</v>
      </c>
      <c r="AY1103" s="250" t="s">
        <v>156</v>
      </c>
    </row>
    <row r="1104" s="10" customFormat="1" ht="16.5" customHeight="1">
      <c r="B1104" s="232"/>
      <c r="C1104" s="233"/>
      <c r="D1104" s="233"/>
      <c r="E1104" s="234" t="s">
        <v>22</v>
      </c>
      <c r="F1104" s="252" t="s">
        <v>960</v>
      </c>
      <c r="G1104" s="233"/>
      <c r="H1104" s="233"/>
      <c r="I1104" s="233"/>
      <c r="J1104" s="233"/>
      <c r="K1104" s="237">
        <v>5.8499999999999996</v>
      </c>
      <c r="L1104" s="233"/>
      <c r="M1104" s="233"/>
      <c r="N1104" s="233"/>
      <c r="O1104" s="233"/>
      <c r="P1104" s="233"/>
      <c r="Q1104" s="233"/>
      <c r="R1104" s="238"/>
      <c r="T1104" s="239"/>
      <c r="U1104" s="233"/>
      <c r="V1104" s="233"/>
      <c r="W1104" s="233"/>
      <c r="X1104" s="233"/>
      <c r="Y1104" s="233"/>
      <c r="Z1104" s="233"/>
      <c r="AA1104" s="240"/>
      <c r="AT1104" s="241" t="s">
        <v>164</v>
      </c>
      <c r="AU1104" s="241" t="s">
        <v>107</v>
      </c>
      <c r="AV1104" s="10" t="s">
        <v>107</v>
      </c>
      <c r="AW1104" s="10" t="s">
        <v>38</v>
      </c>
      <c r="AX1104" s="10" t="s">
        <v>81</v>
      </c>
      <c r="AY1104" s="241" t="s">
        <v>156</v>
      </c>
    </row>
    <row r="1105" s="11" customFormat="1" ht="16.5" customHeight="1">
      <c r="B1105" s="242"/>
      <c r="C1105" s="243"/>
      <c r="D1105" s="243"/>
      <c r="E1105" s="244" t="s">
        <v>22</v>
      </c>
      <c r="F1105" s="251" t="s">
        <v>961</v>
      </c>
      <c r="G1105" s="243"/>
      <c r="H1105" s="243"/>
      <c r="I1105" s="243"/>
      <c r="J1105" s="243"/>
      <c r="K1105" s="244" t="s">
        <v>22</v>
      </c>
      <c r="L1105" s="243"/>
      <c r="M1105" s="243"/>
      <c r="N1105" s="243"/>
      <c r="O1105" s="243"/>
      <c r="P1105" s="243"/>
      <c r="Q1105" s="243"/>
      <c r="R1105" s="247"/>
      <c r="T1105" s="248"/>
      <c r="U1105" s="243"/>
      <c r="V1105" s="243"/>
      <c r="W1105" s="243"/>
      <c r="X1105" s="243"/>
      <c r="Y1105" s="243"/>
      <c r="Z1105" s="243"/>
      <c r="AA1105" s="249"/>
      <c r="AT1105" s="250" t="s">
        <v>164</v>
      </c>
      <c r="AU1105" s="250" t="s">
        <v>107</v>
      </c>
      <c r="AV1105" s="11" t="s">
        <v>39</v>
      </c>
      <c r="AW1105" s="11" t="s">
        <v>38</v>
      </c>
      <c r="AX1105" s="11" t="s">
        <v>81</v>
      </c>
      <c r="AY1105" s="250" t="s">
        <v>156</v>
      </c>
    </row>
    <row r="1106" s="10" customFormat="1" ht="16.5" customHeight="1">
      <c r="B1106" s="232"/>
      <c r="C1106" s="233"/>
      <c r="D1106" s="233"/>
      <c r="E1106" s="234" t="s">
        <v>22</v>
      </c>
      <c r="F1106" s="252" t="s">
        <v>962</v>
      </c>
      <c r="G1106" s="233"/>
      <c r="H1106" s="233"/>
      <c r="I1106" s="233"/>
      <c r="J1106" s="233"/>
      <c r="K1106" s="237">
        <v>1.8580000000000001</v>
      </c>
      <c r="L1106" s="233"/>
      <c r="M1106" s="233"/>
      <c r="N1106" s="233"/>
      <c r="O1106" s="233"/>
      <c r="P1106" s="233"/>
      <c r="Q1106" s="233"/>
      <c r="R1106" s="238"/>
      <c r="T1106" s="239"/>
      <c r="U1106" s="233"/>
      <c r="V1106" s="233"/>
      <c r="W1106" s="233"/>
      <c r="X1106" s="233"/>
      <c r="Y1106" s="233"/>
      <c r="Z1106" s="233"/>
      <c r="AA1106" s="240"/>
      <c r="AT1106" s="241" t="s">
        <v>164</v>
      </c>
      <c r="AU1106" s="241" t="s">
        <v>107</v>
      </c>
      <c r="AV1106" s="10" t="s">
        <v>107</v>
      </c>
      <c r="AW1106" s="10" t="s">
        <v>38</v>
      </c>
      <c r="AX1106" s="10" t="s">
        <v>81</v>
      </c>
      <c r="AY1106" s="241" t="s">
        <v>156</v>
      </c>
    </row>
    <row r="1107" s="11" customFormat="1" ht="16.5" customHeight="1">
      <c r="B1107" s="242"/>
      <c r="C1107" s="243"/>
      <c r="D1107" s="243"/>
      <c r="E1107" s="244" t="s">
        <v>22</v>
      </c>
      <c r="F1107" s="251" t="s">
        <v>963</v>
      </c>
      <c r="G1107" s="243"/>
      <c r="H1107" s="243"/>
      <c r="I1107" s="243"/>
      <c r="J1107" s="243"/>
      <c r="K1107" s="244" t="s">
        <v>22</v>
      </c>
      <c r="L1107" s="243"/>
      <c r="M1107" s="243"/>
      <c r="N1107" s="243"/>
      <c r="O1107" s="243"/>
      <c r="P1107" s="243"/>
      <c r="Q1107" s="243"/>
      <c r="R1107" s="247"/>
      <c r="T1107" s="248"/>
      <c r="U1107" s="243"/>
      <c r="V1107" s="243"/>
      <c r="W1107" s="243"/>
      <c r="X1107" s="243"/>
      <c r="Y1107" s="243"/>
      <c r="Z1107" s="243"/>
      <c r="AA1107" s="249"/>
      <c r="AT1107" s="250" t="s">
        <v>164</v>
      </c>
      <c r="AU1107" s="250" t="s">
        <v>107</v>
      </c>
      <c r="AV1107" s="11" t="s">
        <v>39</v>
      </c>
      <c r="AW1107" s="11" t="s">
        <v>38</v>
      </c>
      <c r="AX1107" s="11" t="s">
        <v>81</v>
      </c>
      <c r="AY1107" s="250" t="s">
        <v>156</v>
      </c>
    </row>
    <row r="1108" s="10" customFormat="1" ht="16.5" customHeight="1">
      <c r="B1108" s="232"/>
      <c r="C1108" s="233"/>
      <c r="D1108" s="233"/>
      <c r="E1108" s="234" t="s">
        <v>22</v>
      </c>
      <c r="F1108" s="252" t="s">
        <v>964</v>
      </c>
      <c r="G1108" s="233"/>
      <c r="H1108" s="233"/>
      <c r="I1108" s="233"/>
      <c r="J1108" s="233"/>
      <c r="K1108" s="237">
        <v>0.80000000000000004</v>
      </c>
      <c r="L1108" s="233"/>
      <c r="M1108" s="233"/>
      <c r="N1108" s="233"/>
      <c r="O1108" s="233"/>
      <c r="P1108" s="233"/>
      <c r="Q1108" s="233"/>
      <c r="R1108" s="238"/>
      <c r="T1108" s="239"/>
      <c r="U1108" s="233"/>
      <c r="V1108" s="233"/>
      <c r="W1108" s="233"/>
      <c r="X1108" s="233"/>
      <c r="Y1108" s="233"/>
      <c r="Z1108" s="233"/>
      <c r="AA1108" s="240"/>
      <c r="AT1108" s="241" t="s">
        <v>164</v>
      </c>
      <c r="AU1108" s="241" t="s">
        <v>107</v>
      </c>
      <c r="AV1108" s="10" t="s">
        <v>107</v>
      </c>
      <c r="AW1108" s="10" t="s">
        <v>38</v>
      </c>
      <c r="AX1108" s="10" t="s">
        <v>81</v>
      </c>
      <c r="AY1108" s="241" t="s">
        <v>156</v>
      </c>
    </row>
    <row r="1109" s="11" customFormat="1" ht="16.5" customHeight="1">
      <c r="B1109" s="242"/>
      <c r="C1109" s="243"/>
      <c r="D1109" s="243"/>
      <c r="E1109" s="244" t="s">
        <v>22</v>
      </c>
      <c r="F1109" s="251" t="s">
        <v>965</v>
      </c>
      <c r="G1109" s="243"/>
      <c r="H1109" s="243"/>
      <c r="I1109" s="243"/>
      <c r="J1109" s="243"/>
      <c r="K1109" s="244" t="s">
        <v>22</v>
      </c>
      <c r="L1109" s="243"/>
      <c r="M1109" s="243"/>
      <c r="N1109" s="243"/>
      <c r="O1109" s="243"/>
      <c r="P1109" s="243"/>
      <c r="Q1109" s="243"/>
      <c r="R1109" s="247"/>
      <c r="T1109" s="248"/>
      <c r="U1109" s="243"/>
      <c r="V1109" s="243"/>
      <c r="W1109" s="243"/>
      <c r="X1109" s="243"/>
      <c r="Y1109" s="243"/>
      <c r="Z1109" s="243"/>
      <c r="AA1109" s="249"/>
      <c r="AT1109" s="250" t="s">
        <v>164</v>
      </c>
      <c r="AU1109" s="250" t="s">
        <v>107</v>
      </c>
      <c r="AV1109" s="11" t="s">
        <v>39</v>
      </c>
      <c r="AW1109" s="11" t="s">
        <v>38</v>
      </c>
      <c r="AX1109" s="11" t="s">
        <v>81</v>
      </c>
      <c r="AY1109" s="250" t="s">
        <v>156</v>
      </c>
    </row>
    <row r="1110" s="10" customFormat="1" ht="16.5" customHeight="1">
      <c r="B1110" s="232"/>
      <c r="C1110" s="233"/>
      <c r="D1110" s="233"/>
      <c r="E1110" s="234" t="s">
        <v>22</v>
      </c>
      <c r="F1110" s="252" t="s">
        <v>966</v>
      </c>
      <c r="G1110" s="233"/>
      <c r="H1110" s="233"/>
      <c r="I1110" s="233"/>
      <c r="J1110" s="233"/>
      <c r="K1110" s="237">
        <v>1.1200000000000001</v>
      </c>
      <c r="L1110" s="233"/>
      <c r="M1110" s="233"/>
      <c r="N1110" s="233"/>
      <c r="O1110" s="233"/>
      <c r="P1110" s="233"/>
      <c r="Q1110" s="233"/>
      <c r="R1110" s="238"/>
      <c r="T1110" s="239"/>
      <c r="U1110" s="233"/>
      <c r="V1110" s="233"/>
      <c r="W1110" s="233"/>
      <c r="X1110" s="233"/>
      <c r="Y1110" s="233"/>
      <c r="Z1110" s="233"/>
      <c r="AA1110" s="240"/>
      <c r="AT1110" s="241" t="s">
        <v>164</v>
      </c>
      <c r="AU1110" s="241" t="s">
        <v>107</v>
      </c>
      <c r="AV1110" s="10" t="s">
        <v>107</v>
      </c>
      <c r="AW1110" s="10" t="s">
        <v>38</v>
      </c>
      <c r="AX1110" s="10" t="s">
        <v>81</v>
      </c>
      <c r="AY1110" s="241" t="s">
        <v>156</v>
      </c>
    </row>
    <row r="1111" s="11" customFormat="1" ht="16.5" customHeight="1">
      <c r="B1111" s="242"/>
      <c r="C1111" s="243"/>
      <c r="D1111" s="243"/>
      <c r="E1111" s="244" t="s">
        <v>22</v>
      </c>
      <c r="F1111" s="251" t="s">
        <v>967</v>
      </c>
      <c r="G1111" s="243"/>
      <c r="H1111" s="243"/>
      <c r="I1111" s="243"/>
      <c r="J1111" s="243"/>
      <c r="K1111" s="244" t="s">
        <v>22</v>
      </c>
      <c r="L1111" s="243"/>
      <c r="M1111" s="243"/>
      <c r="N1111" s="243"/>
      <c r="O1111" s="243"/>
      <c r="P1111" s="243"/>
      <c r="Q1111" s="243"/>
      <c r="R1111" s="247"/>
      <c r="T1111" s="248"/>
      <c r="U1111" s="243"/>
      <c r="V1111" s="243"/>
      <c r="W1111" s="243"/>
      <c r="X1111" s="243"/>
      <c r="Y1111" s="243"/>
      <c r="Z1111" s="243"/>
      <c r="AA1111" s="249"/>
      <c r="AT1111" s="250" t="s">
        <v>164</v>
      </c>
      <c r="AU1111" s="250" t="s">
        <v>107</v>
      </c>
      <c r="AV1111" s="11" t="s">
        <v>39</v>
      </c>
      <c r="AW1111" s="11" t="s">
        <v>38</v>
      </c>
      <c r="AX1111" s="11" t="s">
        <v>81</v>
      </c>
      <c r="AY1111" s="250" t="s">
        <v>156</v>
      </c>
    </row>
    <row r="1112" s="10" customFormat="1" ht="16.5" customHeight="1">
      <c r="B1112" s="232"/>
      <c r="C1112" s="233"/>
      <c r="D1112" s="233"/>
      <c r="E1112" s="234" t="s">
        <v>22</v>
      </c>
      <c r="F1112" s="252" t="s">
        <v>968</v>
      </c>
      <c r="G1112" s="233"/>
      <c r="H1112" s="233"/>
      <c r="I1112" s="233"/>
      <c r="J1112" s="233"/>
      <c r="K1112" s="237">
        <v>0.83999999999999997</v>
      </c>
      <c r="L1112" s="233"/>
      <c r="M1112" s="233"/>
      <c r="N1112" s="233"/>
      <c r="O1112" s="233"/>
      <c r="P1112" s="233"/>
      <c r="Q1112" s="233"/>
      <c r="R1112" s="238"/>
      <c r="T1112" s="239"/>
      <c r="U1112" s="233"/>
      <c r="V1112" s="233"/>
      <c r="W1112" s="233"/>
      <c r="X1112" s="233"/>
      <c r="Y1112" s="233"/>
      <c r="Z1112" s="233"/>
      <c r="AA1112" s="240"/>
      <c r="AT1112" s="241" t="s">
        <v>164</v>
      </c>
      <c r="AU1112" s="241" t="s">
        <v>107</v>
      </c>
      <c r="AV1112" s="10" t="s">
        <v>107</v>
      </c>
      <c r="AW1112" s="10" t="s">
        <v>38</v>
      </c>
      <c r="AX1112" s="10" t="s">
        <v>81</v>
      </c>
      <c r="AY1112" s="241" t="s">
        <v>156</v>
      </c>
    </row>
    <row r="1113" s="11" customFormat="1" ht="16.5" customHeight="1">
      <c r="B1113" s="242"/>
      <c r="C1113" s="243"/>
      <c r="D1113" s="243"/>
      <c r="E1113" s="244" t="s">
        <v>22</v>
      </c>
      <c r="F1113" s="251" t="s">
        <v>969</v>
      </c>
      <c r="G1113" s="243"/>
      <c r="H1113" s="243"/>
      <c r="I1113" s="243"/>
      <c r="J1113" s="243"/>
      <c r="K1113" s="244" t="s">
        <v>22</v>
      </c>
      <c r="L1113" s="243"/>
      <c r="M1113" s="243"/>
      <c r="N1113" s="243"/>
      <c r="O1113" s="243"/>
      <c r="P1113" s="243"/>
      <c r="Q1113" s="243"/>
      <c r="R1113" s="247"/>
      <c r="T1113" s="248"/>
      <c r="U1113" s="243"/>
      <c r="V1113" s="243"/>
      <c r="W1113" s="243"/>
      <c r="X1113" s="243"/>
      <c r="Y1113" s="243"/>
      <c r="Z1113" s="243"/>
      <c r="AA1113" s="249"/>
      <c r="AT1113" s="250" t="s">
        <v>164</v>
      </c>
      <c r="AU1113" s="250" t="s">
        <v>107</v>
      </c>
      <c r="AV1113" s="11" t="s">
        <v>39</v>
      </c>
      <c r="AW1113" s="11" t="s">
        <v>38</v>
      </c>
      <c r="AX1113" s="11" t="s">
        <v>81</v>
      </c>
      <c r="AY1113" s="250" t="s">
        <v>156</v>
      </c>
    </row>
    <row r="1114" s="10" customFormat="1" ht="16.5" customHeight="1">
      <c r="B1114" s="232"/>
      <c r="C1114" s="233"/>
      <c r="D1114" s="233"/>
      <c r="E1114" s="234" t="s">
        <v>22</v>
      </c>
      <c r="F1114" s="252" t="s">
        <v>970</v>
      </c>
      <c r="G1114" s="233"/>
      <c r="H1114" s="233"/>
      <c r="I1114" s="233"/>
      <c r="J1114" s="233"/>
      <c r="K1114" s="237">
        <v>1.125</v>
      </c>
      <c r="L1114" s="233"/>
      <c r="M1114" s="233"/>
      <c r="N1114" s="233"/>
      <c r="O1114" s="233"/>
      <c r="P1114" s="233"/>
      <c r="Q1114" s="233"/>
      <c r="R1114" s="238"/>
      <c r="T1114" s="239"/>
      <c r="U1114" s="233"/>
      <c r="V1114" s="233"/>
      <c r="W1114" s="233"/>
      <c r="X1114" s="233"/>
      <c r="Y1114" s="233"/>
      <c r="Z1114" s="233"/>
      <c r="AA1114" s="240"/>
      <c r="AT1114" s="241" t="s">
        <v>164</v>
      </c>
      <c r="AU1114" s="241" t="s">
        <v>107</v>
      </c>
      <c r="AV1114" s="10" t="s">
        <v>107</v>
      </c>
      <c r="AW1114" s="10" t="s">
        <v>38</v>
      </c>
      <c r="AX1114" s="10" t="s">
        <v>81</v>
      </c>
      <c r="AY1114" s="241" t="s">
        <v>156</v>
      </c>
    </row>
    <row r="1115" s="11" customFormat="1" ht="16.5" customHeight="1">
      <c r="B1115" s="242"/>
      <c r="C1115" s="243"/>
      <c r="D1115" s="243"/>
      <c r="E1115" s="244" t="s">
        <v>22</v>
      </c>
      <c r="F1115" s="251" t="s">
        <v>971</v>
      </c>
      <c r="G1115" s="243"/>
      <c r="H1115" s="243"/>
      <c r="I1115" s="243"/>
      <c r="J1115" s="243"/>
      <c r="K1115" s="244" t="s">
        <v>22</v>
      </c>
      <c r="L1115" s="243"/>
      <c r="M1115" s="243"/>
      <c r="N1115" s="243"/>
      <c r="O1115" s="243"/>
      <c r="P1115" s="243"/>
      <c r="Q1115" s="243"/>
      <c r="R1115" s="247"/>
      <c r="T1115" s="248"/>
      <c r="U1115" s="243"/>
      <c r="V1115" s="243"/>
      <c r="W1115" s="243"/>
      <c r="X1115" s="243"/>
      <c r="Y1115" s="243"/>
      <c r="Z1115" s="243"/>
      <c r="AA1115" s="249"/>
      <c r="AT1115" s="250" t="s">
        <v>164</v>
      </c>
      <c r="AU1115" s="250" t="s">
        <v>107</v>
      </c>
      <c r="AV1115" s="11" t="s">
        <v>39</v>
      </c>
      <c r="AW1115" s="11" t="s">
        <v>38</v>
      </c>
      <c r="AX1115" s="11" t="s">
        <v>81</v>
      </c>
      <c r="AY1115" s="250" t="s">
        <v>156</v>
      </c>
    </row>
    <row r="1116" s="10" customFormat="1" ht="16.5" customHeight="1">
      <c r="B1116" s="232"/>
      <c r="C1116" s="233"/>
      <c r="D1116" s="233"/>
      <c r="E1116" s="234" t="s">
        <v>22</v>
      </c>
      <c r="F1116" s="252" t="s">
        <v>972</v>
      </c>
      <c r="G1116" s="233"/>
      <c r="H1116" s="233"/>
      <c r="I1116" s="233"/>
      <c r="J1116" s="233"/>
      <c r="K1116" s="237">
        <v>21.5</v>
      </c>
      <c r="L1116" s="233"/>
      <c r="M1116" s="233"/>
      <c r="N1116" s="233"/>
      <c r="O1116" s="233"/>
      <c r="P1116" s="233"/>
      <c r="Q1116" s="233"/>
      <c r="R1116" s="238"/>
      <c r="T1116" s="239"/>
      <c r="U1116" s="233"/>
      <c r="V1116" s="233"/>
      <c r="W1116" s="233"/>
      <c r="X1116" s="233"/>
      <c r="Y1116" s="233"/>
      <c r="Z1116" s="233"/>
      <c r="AA1116" s="240"/>
      <c r="AT1116" s="241" t="s">
        <v>164</v>
      </c>
      <c r="AU1116" s="241" t="s">
        <v>107</v>
      </c>
      <c r="AV1116" s="10" t="s">
        <v>107</v>
      </c>
      <c r="AW1116" s="10" t="s">
        <v>38</v>
      </c>
      <c r="AX1116" s="10" t="s">
        <v>81</v>
      </c>
      <c r="AY1116" s="241" t="s">
        <v>156</v>
      </c>
    </row>
    <row r="1117" s="11" customFormat="1" ht="16.5" customHeight="1">
      <c r="B1117" s="242"/>
      <c r="C1117" s="243"/>
      <c r="D1117" s="243"/>
      <c r="E1117" s="244" t="s">
        <v>22</v>
      </c>
      <c r="F1117" s="251" t="s">
        <v>973</v>
      </c>
      <c r="G1117" s="243"/>
      <c r="H1117" s="243"/>
      <c r="I1117" s="243"/>
      <c r="J1117" s="243"/>
      <c r="K1117" s="244" t="s">
        <v>22</v>
      </c>
      <c r="L1117" s="243"/>
      <c r="M1117" s="243"/>
      <c r="N1117" s="243"/>
      <c r="O1117" s="243"/>
      <c r="P1117" s="243"/>
      <c r="Q1117" s="243"/>
      <c r="R1117" s="247"/>
      <c r="T1117" s="248"/>
      <c r="U1117" s="243"/>
      <c r="V1117" s="243"/>
      <c r="W1117" s="243"/>
      <c r="X1117" s="243"/>
      <c r="Y1117" s="243"/>
      <c r="Z1117" s="243"/>
      <c r="AA1117" s="249"/>
      <c r="AT1117" s="250" t="s">
        <v>164</v>
      </c>
      <c r="AU1117" s="250" t="s">
        <v>107</v>
      </c>
      <c r="AV1117" s="11" t="s">
        <v>39</v>
      </c>
      <c r="AW1117" s="11" t="s">
        <v>38</v>
      </c>
      <c r="AX1117" s="11" t="s">
        <v>81</v>
      </c>
      <c r="AY1117" s="250" t="s">
        <v>156</v>
      </c>
    </row>
    <row r="1118" s="10" customFormat="1" ht="16.5" customHeight="1">
      <c r="B1118" s="232"/>
      <c r="C1118" s="233"/>
      <c r="D1118" s="233"/>
      <c r="E1118" s="234" t="s">
        <v>22</v>
      </c>
      <c r="F1118" s="252" t="s">
        <v>974</v>
      </c>
      <c r="G1118" s="233"/>
      <c r="H1118" s="233"/>
      <c r="I1118" s="233"/>
      <c r="J1118" s="233"/>
      <c r="K1118" s="237">
        <v>7.0140000000000002</v>
      </c>
      <c r="L1118" s="233"/>
      <c r="M1118" s="233"/>
      <c r="N1118" s="233"/>
      <c r="O1118" s="233"/>
      <c r="P1118" s="233"/>
      <c r="Q1118" s="233"/>
      <c r="R1118" s="238"/>
      <c r="T1118" s="239"/>
      <c r="U1118" s="233"/>
      <c r="V1118" s="233"/>
      <c r="W1118" s="233"/>
      <c r="X1118" s="233"/>
      <c r="Y1118" s="233"/>
      <c r="Z1118" s="233"/>
      <c r="AA1118" s="240"/>
      <c r="AT1118" s="241" t="s">
        <v>164</v>
      </c>
      <c r="AU1118" s="241" t="s">
        <v>107</v>
      </c>
      <c r="AV1118" s="10" t="s">
        <v>107</v>
      </c>
      <c r="AW1118" s="10" t="s">
        <v>38</v>
      </c>
      <c r="AX1118" s="10" t="s">
        <v>81</v>
      </c>
      <c r="AY1118" s="241" t="s">
        <v>156</v>
      </c>
    </row>
    <row r="1119" s="11" customFormat="1" ht="16.5" customHeight="1">
      <c r="B1119" s="242"/>
      <c r="C1119" s="243"/>
      <c r="D1119" s="243"/>
      <c r="E1119" s="244" t="s">
        <v>22</v>
      </c>
      <c r="F1119" s="251" t="s">
        <v>975</v>
      </c>
      <c r="G1119" s="243"/>
      <c r="H1119" s="243"/>
      <c r="I1119" s="243"/>
      <c r="J1119" s="243"/>
      <c r="K1119" s="244" t="s">
        <v>22</v>
      </c>
      <c r="L1119" s="243"/>
      <c r="M1119" s="243"/>
      <c r="N1119" s="243"/>
      <c r="O1119" s="243"/>
      <c r="P1119" s="243"/>
      <c r="Q1119" s="243"/>
      <c r="R1119" s="247"/>
      <c r="T1119" s="248"/>
      <c r="U1119" s="243"/>
      <c r="V1119" s="243"/>
      <c r="W1119" s="243"/>
      <c r="X1119" s="243"/>
      <c r="Y1119" s="243"/>
      <c r="Z1119" s="243"/>
      <c r="AA1119" s="249"/>
      <c r="AT1119" s="250" t="s">
        <v>164</v>
      </c>
      <c r="AU1119" s="250" t="s">
        <v>107</v>
      </c>
      <c r="AV1119" s="11" t="s">
        <v>39</v>
      </c>
      <c r="AW1119" s="11" t="s">
        <v>38</v>
      </c>
      <c r="AX1119" s="11" t="s">
        <v>81</v>
      </c>
      <c r="AY1119" s="250" t="s">
        <v>156</v>
      </c>
    </row>
    <row r="1120" s="10" customFormat="1" ht="16.5" customHeight="1">
      <c r="B1120" s="232"/>
      <c r="C1120" s="233"/>
      <c r="D1120" s="233"/>
      <c r="E1120" s="234" t="s">
        <v>22</v>
      </c>
      <c r="F1120" s="252" t="s">
        <v>976</v>
      </c>
      <c r="G1120" s="233"/>
      <c r="H1120" s="233"/>
      <c r="I1120" s="233"/>
      <c r="J1120" s="233"/>
      <c r="K1120" s="237">
        <v>0.61599999999999999</v>
      </c>
      <c r="L1120" s="233"/>
      <c r="M1120" s="233"/>
      <c r="N1120" s="233"/>
      <c r="O1120" s="233"/>
      <c r="P1120" s="233"/>
      <c r="Q1120" s="233"/>
      <c r="R1120" s="238"/>
      <c r="T1120" s="239"/>
      <c r="U1120" s="233"/>
      <c r="V1120" s="233"/>
      <c r="W1120" s="233"/>
      <c r="X1120" s="233"/>
      <c r="Y1120" s="233"/>
      <c r="Z1120" s="233"/>
      <c r="AA1120" s="240"/>
      <c r="AT1120" s="241" t="s">
        <v>164</v>
      </c>
      <c r="AU1120" s="241" t="s">
        <v>107</v>
      </c>
      <c r="AV1120" s="10" t="s">
        <v>107</v>
      </c>
      <c r="AW1120" s="10" t="s">
        <v>38</v>
      </c>
      <c r="AX1120" s="10" t="s">
        <v>81</v>
      </c>
      <c r="AY1120" s="241" t="s">
        <v>156</v>
      </c>
    </row>
    <row r="1121" s="11" customFormat="1" ht="16.5" customHeight="1">
      <c r="B1121" s="242"/>
      <c r="C1121" s="243"/>
      <c r="D1121" s="243"/>
      <c r="E1121" s="244" t="s">
        <v>22</v>
      </c>
      <c r="F1121" s="251" t="s">
        <v>977</v>
      </c>
      <c r="G1121" s="243"/>
      <c r="H1121" s="243"/>
      <c r="I1121" s="243"/>
      <c r="J1121" s="243"/>
      <c r="K1121" s="244" t="s">
        <v>22</v>
      </c>
      <c r="L1121" s="243"/>
      <c r="M1121" s="243"/>
      <c r="N1121" s="243"/>
      <c r="O1121" s="243"/>
      <c r="P1121" s="243"/>
      <c r="Q1121" s="243"/>
      <c r="R1121" s="247"/>
      <c r="T1121" s="248"/>
      <c r="U1121" s="243"/>
      <c r="V1121" s="243"/>
      <c r="W1121" s="243"/>
      <c r="X1121" s="243"/>
      <c r="Y1121" s="243"/>
      <c r="Z1121" s="243"/>
      <c r="AA1121" s="249"/>
      <c r="AT1121" s="250" t="s">
        <v>164</v>
      </c>
      <c r="AU1121" s="250" t="s">
        <v>107</v>
      </c>
      <c r="AV1121" s="11" t="s">
        <v>39</v>
      </c>
      <c r="AW1121" s="11" t="s">
        <v>38</v>
      </c>
      <c r="AX1121" s="11" t="s">
        <v>81</v>
      </c>
      <c r="AY1121" s="250" t="s">
        <v>156</v>
      </c>
    </row>
    <row r="1122" s="10" customFormat="1" ht="16.5" customHeight="1">
      <c r="B1122" s="232"/>
      <c r="C1122" s="233"/>
      <c r="D1122" s="233"/>
      <c r="E1122" s="234" t="s">
        <v>22</v>
      </c>
      <c r="F1122" s="252" t="s">
        <v>978</v>
      </c>
      <c r="G1122" s="233"/>
      <c r="H1122" s="233"/>
      <c r="I1122" s="233"/>
      <c r="J1122" s="233"/>
      <c r="K1122" s="237">
        <v>2.21</v>
      </c>
      <c r="L1122" s="233"/>
      <c r="M1122" s="233"/>
      <c r="N1122" s="233"/>
      <c r="O1122" s="233"/>
      <c r="P1122" s="233"/>
      <c r="Q1122" s="233"/>
      <c r="R1122" s="238"/>
      <c r="T1122" s="239"/>
      <c r="U1122" s="233"/>
      <c r="V1122" s="233"/>
      <c r="W1122" s="233"/>
      <c r="X1122" s="233"/>
      <c r="Y1122" s="233"/>
      <c r="Z1122" s="233"/>
      <c r="AA1122" s="240"/>
      <c r="AT1122" s="241" t="s">
        <v>164</v>
      </c>
      <c r="AU1122" s="241" t="s">
        <v>107</v>
      </c>
      <c r="AV1122" s="10" t="s">
        <v>107</v>
      </c>
      <c r="AW1122" s="10" t="s">
        <v>38</v>
      </c>
      <c r="AX1122" s="10" t="s">
        <v>81</v>
      </c>
      <c r="AY1122" s="241" t="s">
        <v>156</v>
      </c>
    </row>
    <row r="1123" s="11" customFormat="1" ht="16.5" customHeight="1">
      <c r="B1123" s="242"/>
      <c r="C1123" s="243"/>
      <c r="D1123" s="243"/>
      <c r="E1123" s="244" t="s">
        <v>22</v>
      </c>
      <c r="F1123" s="251" t="s">
        <v>979</v>
      </c>
      <c r="G1123" s="243"/>
      <c r="H1123" s="243"/>
      <c r="I1123" s="243"/>
      <c r="J1123" s="243"/>
      <c r="K1123" s="244" t="s">
        <v>22</v>
      </c>
      <c r="L1123" s="243"/>
      <c r="M1123" s="243"/>
      <c r="N1123" s="243"/>
      <c r="O1123" s="243"/>
      <c r="P1123" s="243"/>
      <c r="Q1123" s="243"/>
      <c r="R1123" s="247"/>
      <c r="T1123" s="248"/>
      <c r="U1123" s="243"/>
      <c r="V1123" s="243"/>
      <c r="W1123" s="243"/>
      <c r="X1123" s="243"/>
      <c r="Y1123" s="243"/>
      <c r="Z1123" s="243"/>
      <c r="AA1123" s="249"/>
      <c r="AT1123" s="250" t="s">
        <v>164</v>
      </c>
      <c r="AU1123" s="250" t="s">
        <v>107</v>
      </c>
      <c r="AV1123" s="11" t="s">
        <v>39</v>
      </c>
      <c r="AW1123" s="11" t="s">
        <v>38</v>
      </c>
      <c r="AX1123" s="11" t="s">
        <v>81</v>
      </c>
      <c r="AY1123" s="250" t="s">
        <v>156</v>
      </c>
    </row>
    <row r="1124" s="10" customFormat="1" ht="16.5" customHeight="1">
      <c r="B1124" s="232"/>
      <c r="C1124" s="233"/>
      <c r="D1124" s="233"/>
      <c r="E1124" s="234" t="s">
        <v>22</v>
      </c>
      <c r="F1124" s="252" t="s">
        <v>980</v>
      </c>
      <c r="G1124" s="233"/>
      <c r="H1124" s="233"/>
      <c r="I1124" s="233"/>
      <c r="J1124" s="233"/>
      <c r="K1124" s="237">
        <v>1.3</v>
      </c>
      <c r="L1124" s="233"/>
      <c r="M1124" s="233"/>
      <c r="N1124" s="233"/>
      <c r="O1124" s="233"/>
      <c r="P1124" s="233"/>
      <c r="Q1124" s="233"/>
      <c r="R1124" s="238"/>
      <c r="T1124" s="239"/>
      <c r="U1124" s="233"/>
      <c r="V1124" s="233"/>
      <c r="W1124" s="233"/>
      <c r="X1124" s="233"/>
      <c r="Y1124" s="233"/>
      <c r="Z1124" s="233"/>
      <c r="AA1124" s="240"/>
      <c r="AT1124" s="241" t="s">
        <v>164</v>
      </c>
      <c r="AU1124" s="241" t="s">
        <v>107</v>
      </c>
      <c r="AV1124" s="10" t="s">
        <v>107</v>
      </c>
      <c r="AW1124" s="10" t="s">
        <v>38</v>
      </c>
      <c r="AX1124" s="10" t="s">
        <v>81</v>
      </c>
      <c r="AY1124" s="241" t="s">
        <v>156</v>
      </c>
    </row>
    <row r="1125" s="11" customFormat="1" ht="16.5" customHeight="1">
      <c r="B1125" s="242"/>
      <c r="C1125" s="243"/>
      <c r="D1125" s="243"/>
      <c r="E1125" s="244" t="s">
        <v>22</v>
      </c>
      <c r="F1125" s="251" t="s">
        <v>981</v>
      </c>
      <c r="G1125" s="243"/>
      <c r="H1125" s="243"/>
      <c r="I1125" s="243"/>
      <c r="J1125" s="243"/>
      <c r="K1125" s="244" t="s">
        <v>22</v>
      </c>
      <c r="L1125" s="243"/>
      <c r="M1125" s="243"/>
      <c r="N1125" s="243"/>
      <c r="O1125" s="243"/>
      <c r="P1125" s="243"/>
      <c r="Q1125" s="243"/>
      <c r="R1125" s="247"/>
      <c r="T1125" s="248"/>
      <c r="U1125" s="243"/>
      <c r="V1125" s="243"/>
      <c r="W1125" s="243"/>
      <c r="X1125" s="243"/>
      <c r="Y1125" s="243"/>
      <c r="Z1125" s="243"/>
      <c r="AA1125" s="249"/>
      <c r="AT1125" s="250" t="s">
        <v>164</v>
      </c>
      <c r="AU1125" s="250" t="s">
        <v>107</v>
      </c>
      <c r="AV1125" s="11" t="s">
        <v>39</v>
      </c>
      <c r="AW1125" s="11" t="s">
        <v>38</v>
      </c>
      <c r="AX1125" s="11" t="s">
        <v>81</v>
      </c>
      <c r="AY1125" s="250" t="s">
        <v>156</v>
      </c>
    </row>
    <row r="1126" s="10" customFormat="1" ht="16.5" customHeight="1">
      <c r="B1126" s="232"/>
      <c r="C1126" s="233"/>
      <c r="D1126" s="233"/>
      <c r="E1126" s="234" t="s">
        <v>22</v>
      </c>
      <c r="F1126" s="252" t="s">
        <v>982</v>
      </c>
      <c r="G1126" s="233"/>
      <c r="H1126" s="233"/>
      <c r="I1126" s="233"/>
      <c r="J1126" s="233"/>
      <c r="K1126" s="237">
        <v>0.80000000000000004</v>
      </c>
      <c r="L1126" s="233"/>
      <c r="M1126" s="233"/>
      <c r="N1126" s="233"/>
      <c r="O1126" s="233"/>
      <c r="P1126" s="233"/>
      <c r="Q1126" s="233"/>
      <c r="R1126" s="238"/>
      <c r="T1126" s="239"/>
      <c r="U1126" s="233"/>
      <c r="V1126" s="233"/>
      <c r="W1126" s="233"/>
      <c r="X1126" s="233"/>
      <c r="Y1126" s="233"/>
      <c r="Z1126" s="233"/>
      <c r="AA1126" s="240"/>
      <c r="AT1126" s="241" t="s">
        <v>164</v>
      </c>
      <c r="AU1126" s="241" t="s">
        <v>107</v>
      </c>
      <c r="AV1126" s="10" t="s">
        <v>107</v>
      </c>
      <c r="AW1126" s="10" t="s">
        <v>38</v>
      </c>
      <c r="AX1126" s="10" t="s">
        <v>81</v>
      </c>
      <c r="AY1126" s="241" t="s">
        <v>156</v>
      </c>
    </row>
    <row r="1127" s="11" customFormat="1" ht="16.5" customHeight="1">
      <c r="B1127" s="242"/>
      <c r="C1127" s="243"/>
      <c r="D1127" s="243"/>
      <c r="E1127" s="244" t="s">
        <v>22</v>
      </c>
      <c r="F1127" s="251" t="s">
        <v>983</v>
      </c>
      <c r="G1127" s="243"/>
      <c r="H1127" s="243"/>
      <c r="I1127" s="243"/>
      <c r="J1127" s="243"/>
      <c r="K1127" s="244" t="s">
        <v>22</v>
      </c>
      <c r="L1127" s="243"/>
      <c r="M1127" s="243"/>
      <c r="N1127" s="243"/>
      <c r="O1127" s="243"/>
      <c r="P1127" s="243"/>
      <c r="Q1127" s="243"/>
      <c r="R1127" s="247"/>
      <c r="T1127" s="248"/>
      <c r="U1127" s="243"/>
      <c r="V1127" s="243"/>
      <c r="W1127" s="243"/>
      <c r="X1127" s="243"/>
      <c r="Y1127" s="243"/>
      <c r="Z1127" s="243"/>
      <c r="AA1127" s="249"/>
      <c r="AT1127" s="250" t="s">
        <v>164</v>
      </c>
      <c r="AU1127" s="250" t="s">
        <v>107</v>
      </c>
      <c r="AV1127" s="11" t="s">
        <v>39</v>
      </c>
      <c r="AW1127" s="11" t="s">
        <v>38</v>
      </c>
      <c r="AX1127" s="11" t="s">
        <v>81</v>
      </c>
      <c r="AY1127" s="250" t="s">
        <v>156</v>
      </c>
    </row>
    <row r="1128" s="10" customFormat="1" ht="16.5" customHeight="1">
      <c r="B1128" s="232"/>
      <c r="C1128" s="233"/>
      <c r="D1128" s="233"/>
      <c r="E1128" s="234" t="s">
        <v>22</v>
      </c>
      <c r="F1128" s="252" t="s">
        <v>984</v>
      </c>
      <c r="G1128" s="233"/>
      <c r="H1128" s="233"/>
      <c r="I1128" s="233"/>
      <c r="J1128" s="233"/>
      <c r="K1128" s="237">
        <v>12.24</v>
      </c>
      <c r="L1128" s="233"/>
      <c r="M1128" s="233"/>
      <c r="N1128" s="233"/>
      <c r="O1128" s="233"/>
      <c r="P1128" s="233"/>
      <c r="Q1128" s="233"/>
      <c r="R1128" s="238"/>
      <c r="T1128" s="239"/>
      <c r="U1128" s="233"/>
      <c r="V1128" s="233"/>
      <c r="W1128" s="233"/>
      <c r="X1128" s="233"/>
      <c r="Y1128" s="233"/>
      <c r="Z1128" s="233"/>
      <c r="AA1128" s="240"/>
      <c r="AT1128" s="241" t="s">
        <v>164</v>
      </c>
      <c r="AU1128" s="241" t="s">
        <v>107</v>
      </c>
      <c r="AV1128" s="10" t="s">
        <v>107</v>
      </c>
      <c r="AW1128" s="10" t="s">
        <v>38</v>
      </c>
      <c r="AX1128" s="10" t="s">
        <v>81</v>
      </c>
      <c r="AY1128" s="241" t="s">
        <v>156</v>
      </c>
    </row>
    <row r="1129" s="11" customFormat="1" ht="16.5" customHeight="1">
      <c r="B1129" s="242"/>
      <c r="C1129" s="243"/>
      <c r="D1129" s="243"/>
      <c r="E1129" s="244" t="s">
        <v>22</v>
      </c>
      <c r="F1129" s="251" t="s">
        <v>985</v>
      </c>
      <c r="G1129" s="243"/>
      <c r="H1129" s="243"/>
      <c r="I1129" s="243"/>
      <c r="J1129" s="243"/>
      <c r="K1129" s="244" t="s">
        <v>22</v>
      </c>
      <c r="L1129" s="243"/>
      <c r="M1129" s="243"/>
      <c r="N1129" s="243"/>
      <c r="O1129" s="243"/>
      <c r="P1129" s="243"/>
      <c r="Q1129" s="243"/>
      <c r="R1129" s="247"/>
      <c r="T1129" s="248"/>
      <c r="U1129" s="243"/>
      <c r="V1129" s="243"/>
      <c r="W1129" s="243"/>
      <c r="X1129" s="243"/>
      <c r="Y1129" s="243"/>
      <c r="Z1129" s="243"/>
      <c r="AA1129" s="249"/>
      <c r="AT1129" s="250" t="s">
        <v>164</v>
      </c>
      <c r="AU1129" s="250" t="s">
        <v>107</v>
      </c>
      <c r="AV1129" s="11" t="s">
        <v>39</v>
      </c>
      <c r="AW1129" s="11" t="s">
        <v>38</v>
      </c>
      <c r="AX1129" s="11" t="s">
        <v>81</v>
      </c>
      <c r="AY1129" s="250" t="s">
        <v>156</v>
      </c>
    </row>
    <row r="1130" s="10" customFormat="1" ht="16.5" customHeight="1">
      <c r="B1130" s="232"/>
      <c r="C1130" s="233"/>
      <c r="D1130" s="233"/>
      <c r="E1130" s="234" t="s">
        <v>22</v>
      </c>
      <c r="F1130" s="252" t="s">
        <v>986</v>
      </c>
      <c r="G1130" s="233"/>
      <c r="H1130" s="233"/>
      <c r="I1130" s="233"/>
      <c r="J1130" s="233"/>
      <c r="K1130" s="237">
        <v>5.1299999999999999</v>
      </c>
      <c r="L1130" s="233"/>
      <c r="M1130" s="233"/>
      <c r="N1130" s="233"/>
      <c r="O1130" s="233"/>
      <c r="P1130" s="233"/>
      <c r="Q1130" s="233"/>
      <c r="R1130" s="238"/>
      <c r="T1130" s="239"/>
      <c r="U1130" s="233"/>
      <c r="V1130" s="233"/>
      <c r="W1130" s="233"/>
      <c r="X1130" s="233"/>
      <c r="Y1130" s="233"/>
      <c r="Z1130" s="233"/>
      <c r="AA1130" s="240"/>
      <c r="AT1130" s="241" t="s">
        <v>164</v>
      </c>
      <c r="AU1130" s="241" t="s">
        <v>107</v>
      </c>
      <c r="AV1130" s="10" t="s">
        <v>107</v>
      </c>
      <c r="AW1130" s="10" t="s">
        <v>38</v>
      </c>
      <c r="AX1130" s="10" t="s">
        <v>81</v>
      </c>
      <c r="AY1130" s="241" t="s">
        <v>156</v>
      </c>
    </row>
    <row r="1131" s="11" customFormat="1" ht="16.5" customHeight="1">
      <c r="B1131" s="242"/>
      <c r="C1131" s="243"/>
      <c r="D1131" s="243"/>
      <c r="E1131" s="244" t="s">
        <v>22</v>
      </c>
      <c r="F1131" s="251" t="s">
        <v>987</v>
      </c>
      <c r="G1131" s="243"/>
      <c r="H1131" s="243"/>
      <c r="I1131" s="243"/>
      <c r="J1131" s="243"/>
      <c r="K1131" s="244" t="s">
        <v>22</v>
      </c>
      <c r="L1131" s="243"/>
      <c r="M1131" s="243"/>
      <c r="N1131" s="243"/>
      <c r="O1131" s="243"/>
      <c r="P1131" s="243"/>
      <c r="Q1131" s="243"/>
      <c r="R1131" s="247"/>
      <c r="T1131" s="248"/>
      <c r="U1131" s="243"/>
      <c r="V1131" s="243"/>
      <c r="W1131" s="243"/>
      <c r="X1131" s="243"/>
      <c r="Y1131" s="243"/>
      <c r="Z1131" s="243"/>
      <c r="AA1131" s="249"/>
      <c r="AT1131" s="250" t="s">
        <v>164</v>
      </c>
      <c r="AU1131" s="250" t="s">
        <v>107</v>
      </c>
      <c r="AV1131" s="11" t="s">
        <v>39</v>
      </c>
      <c r="AW1131" s="11" t="s">
        <v>38</v>
      </c>
      <c r="AX1131" s="11" t="s">
        <v>81</v>
      </c>
      <c r="AY1131" s="250" t="s">
        <v>156</v>
      </c>
    </row>
    <row r="1132" s="10" customFormat="1" ht="16.5" customHeight="1">
      <c r="B1132" s="232"/>
      <c r="C1132" s="233"/>
      <c r="D1132" s="233"/>
      <c r="E1132" s="234" t="s">
        <v>22</v>
      </c>
      <c r="F1132" s="252" t="s">
        <v>988</v>
      </c>
      <c r="G1132" s="233"/>
      <c r="H1132" s="233"/>
      <c r="I1132" s="233"/>
      <c r="J1132" s="233"/>
      <c r="K1132" s="237">
        <v>2.8900000000000001</v>
      </c>
      <c r="L1132" s="233"/>
      <c r="M1132" s="233"/>
      <c r="N1132" s="233"/>
      <c r="O1132" s="233"/>
      <c r="P1132" s="233"/>
      <c r="Q1132" s="233"/>
      <c r="R1132" s="238"/>
      <c r="T1132" s="239"/>
      <c r="U1132" s="233"/>
      <c r="V1132" s="233"/>
      <c r="W1132" s="233"/>
      <c r="X1132" s="233"/>
      <c r="Y1132" s="233"/>
      <c r="Z1132" s="233"/>
      <c r="AA1132" s="240"/>
      <c r="AT1132" s="241" t="s">
        <v>164</v>
      </c>
      <c r="AU1132" s="241" t="s">
        <v>107</v>
      </c>
      <c r="AV1132" s="10" t="s">
        <v>107</v>
      </c>
      <c r="AW1132" s="10" t="s">
        <v>38</v>
      </c>
      <c r="AX1132" s="10" t="s">
        <v>81</v>
      </c>
      <c r="AY1132" s="241" t="s">
        <v>156</v>
      </c>
    </row>
    <row r="1133" s="13" customFormat="1" ht="16.5" customHeight="1">
      <c r="B1133" s="270"/>
      <c r="C1133" s="271"/>
      <c r="D1133" s="271"/>
      <c r="E1133" s="272" t="s">
        <v>22</v>
      </c>
      <c r="F1133" s="273" t="s">
        <v>200</v>
      </c>
      <c r="G1133" s="271"/>
      <c r="H1133" s="271"/>
      <c r="I1133" s="271"/>
      <c r="J1133" s="271"/>
      <c r="K1133" s="274">
        <v>65.293000000000006</v>
      </c>
      <c r="L1133" s="271"/>
      <c r="M1133" s="271"/>
      <c r="N1133" s="271"/>
      <c r="O1133" s="271"/>
      <c r="P1133" s="271"/>
      <c r="Q1133" s="271"/>
      <c r="R1133" s="275"/>
      <c r="T1133" s="276"/>
      <c r="U1133" s="271"/>
      <c r="V1133" s="271"/>
      <c r="W1133" s="271"/>
      <c r="X1133" s="271"/>
      <c r="Y1133" s="271"/>
      <c r="Z1133" s="271"/>
      <c r="AA1133" s="277"/>
      <c r="AT1133" s="278" t="s">
        <v>164</v>
      </c>
      <c r="AU1133" s="278" t="s">
        <v>107</v>
      </c>
      <c r="AV1133" s="13" t="s">
        <v>177</v>
      </c>
      <c r="AW1133" s="13" t="s">
        <v>38</v>
      </c>
      <c r="AX1133" s="13" t="s">
        <v>81</v>
      </c>
      <c r="AY1133" s="278" t="s">
        <v>156</v>
      </c>
    </row>
    <row r="1134" s="11" customFormat="1" ht="16.5" customHeight="1">
      <c r="B1134" s="242"/>
      <c r="C1134" s="243"/>
      <c r="D1134" s="243"/>
      <c r="E1134" s="244" t="s">
        <v>22</v>
      </c>
      <c r="F1134" s="251" t="s">
        <v>989</v>
      </c>
      <c r="G1134" s="243"/>
      <c r="H1134" s="243"/>
      <c r="I1134" s="243"/>
      <c r="J1134" s="243"/>
      <c r="K1134" s="244" t="s">
        <v>22</v>
      </c>
      <c r="L1134" s="243"/>
      <c r="M1134" s="243"/>
      <c r="N1134" s="243"/>
      <c r="O1134" s="243"/>
      <c r="P1134" s="243"/>
      <c r="Q1134" s="243"/>
      <c r="R1134" s="247"/>
      <c r="T1134" s="248"/>
      <c r="U1134" s="243"/>
      <c r="V1134" s="243"/>
      <c r="W1134" s="243"/>
      <c r="X1134" s="243"/>
      <c r="Y1134" s="243"/>
      <c r="Z1134" s="243"/>
      <c r="AA1134" s="249"/>
      <c r="AT1134" s="250" t="s">
        <v>164</v>
      </c>
      <c r="AU1134" s="250" t="s">
        <v>107</v>
      </c>
      <c r="AV1134" s="11" t="s">
        <v>39</v>
      </c>
      <c r="AW1134" s="11" t="s">
        <v>38</v>
      </c>
      <c r="AX1134" s="11" t="s">
        <v>81</v>
      </c>
      <c r="AY1134" s="250" t="s">
        <v>156</v>
      </c>
    </row>
    <row r="1135" s="11" customFormat="1" ht="16.5" customHeight="1">
      <c r="B1135" s="242"/>
      <c r="C1135" s="243"/>
      <c r="D1135" s="243"/>
      <c r="E1135" s="244" t="s">
        <v>22</v>
      </c>
      <c r="F1135" s="251" t="s">
        <v>947</v>
      </c>
      <c r="G1135" s="243"/>
      <c r="H1135" s="243"/>
      <c r="I1135" s="243"/>
      <c r="J1135" s="243"/>
      <c r="K1135" s="244" t="s">
        <v>22</v>
      </c>
      <c r="L1135" s="243"/>
      <c r="M1135" s="243"/>
      <c r="N1135" s="243"/>
      <c r="O1135" s="243"/>
      <c r="P1135" s="243"/>
      <c r="Q1135" s="243"/>
      <c r="R1135" s="247"/>
      <c r="T1135" s="248"/>
      <c r="U1135" s="243"/>
      <c r="V1135" s="243"/>
      <c r="W1135" s="243"/>
      <c r="X1135" s="243"/>
      <c r="Y1135" s="243"/>
      <c r="Z1135" s="243"/>
      <c r="AA1135" s="249"/>
      <c r="AT1135" s="250" t="s">
        <v>164</v>
      </c>
      <c r="AU1135" s="250" t="s">
        <v>107</v>
      </c>
      <c r="AV1135" s="11" t="s">
        <v>39</v>
      </c>
      <c r="AW1135" s="11" t="s">
        <v>38</v>
      </c>
      <c r="AX1135" s="11" t="s">
        <v>81</v>
      </c>
      <c r="AY1135" s="250" t="s">
        <v>156</v>
      </c>
    </row>
    <row r="1136" s="10" customFormat="1" ht="16.5" customHeight="1">
      <c r="B1136" s="232"/>
      <c r="C1136" s="233"/>
      <c r="D1136" s="233"/>
      <c r="E1136" s="234" t="s">
        <v>22</v>
      </c>
      <c r="F1136" s="252" t="s">
        <v>948</v>
      </c>
      <c r="G1136" s="233"/>
      <c r="H1136" s="233"/>
      <c r="I1136" s="233"/>
      <c r="J1136" s="233"/>
      <c r="K1136" s="237">
        <v>10.5</v>
      </c>
      <c r="L1136" s="233"/>
      <c r="M1136" s="233"/>
      <c r="N1136" s="233"/>
      <c r="O1136" s="233"/>
      <c r="P1136" s="233"/>
      <c r="Q1136" s="233"/>
      <c r="R1136" s="238"/>
      <c r="T1136" s="239"/>
      <c r="U1136" s="233"/>
      <c r="V1136" s="233"/>
      <c r="W1136" s="233"/>
      <c r="X1136" s="233"/>
      <c r="Y1136" s="233"/>
      <c r="Z1136" s="233"/>
      <c r="AA1136" s="240"/>
      <c r="AT1136" s="241" t="s">
        <v>164</v>
      </c>
      <c r="AU1136" s="241" t="s">
        <v>107</v>
      </c>
      <c r="AV1136" s="10" t="s">
        <v>107</v>
      </c>
      <c r="AW1136" s="10" t="s">
        <v>38</v>
      </c>
      <c r="AX1136" s="10" t="s">
        <v>81</v>
      </c>
      <c r="AY1136" s="241" t="s">
        <v>156</v>
      </c>
    </row>
    <row r="1137" s="12" customFormat="1" ht="16.5" customHeight="1">
      <c r="B1137" s="253"/>
      <c r="C1137" s="254"/>
      <c r="D1137" s="254"/>
      <c r="E1137" s="255" t="s">
        <v>22</v>
      </c>
      <c r="F1137" s="256" t="s">
        <v>176</v>
      </c>
      <c r="G1137" s="254"/>
      <c r="H1137" s="254"/>
      <c r="I1137" s="254"/>
      <c r="J1137" s="254"/>
      <c r="K1137" s="257">
        <v>75.793000000000006</v>
      </c>
      <c r="L1137" s="254"/>
      <c r="M1137" s="254"/>
      <c r="N1137" s="254"/>
      <c r="O1137" s="254"/>
      <c r="P1137" s="254"/>
      <c r="Q1137" s="254"/>
      <c r="R1137" s="258"/>
      <c r="T1137" s="259"/>
      <c r="U1137" s="254"/>
      <c r="V1137" s="254"/>
      <c r="W1137" s="254"/>
      <c r="X1137" s="254"/>
      <c r="Y1137" s="254"/>
      <c r="Z1137" s="254"/>
      <c r="AA1137" s="260"/>
      <c r="AT1137" s="261" t="s">
        <v>164</v>
      </c>
      <c r="AU1137" s="261" t="s">
        <v>107</v>
      </c>
      <c r="AV1137" s="12" t="s">
        <v>161</v>
      </c>
      <c r="AW1137" s="12" t="s">
        <v>38</v>
      </c>
      <c r="AX1137" s="12" t="s">
        <v>39</v>
      </c>
      <c r="AY1137" s="261" t="s">
        <v>156</v>
      </c>
    </row>
    <row r="1138" s="1" customFormat="1" ht="25.5" customHeight="1">
      <c r="B1138" s="48"/>
      <c r="C1138" s="262" t="s">
        <v>990</v>
      </c>
      <c r="D1138" s="262" t="s">
        <v>178</v>
      </c>
      <c r="E1138" s="263" t="s">
        <v>991</v>
      </c>
      <c r="F1138" s="264" t="s">
        <v>992</v>
      </c>
      <c r="G1138" s="264"/>
      <c r="H1138" s="264"/>
      <c r="I1138" s="264"/>
      <c r="J1138" s="265" t="s">
        <v>439</v>
      </c>
      <c r="K1138" s="266">
        <v>2</v>
      </c>
      <c r="L1138" s="267">
        <v>0</v>
      </c>
      <c r="M1138" s="268"/>
      <c r="N1138" s="269">
        <f>ROUND(L1138*K1138,1)</f>
        <v>0</v>
      </c>
      <c r="O1138" s="228"/>
      <c r="P1138" s="228"/>
      <c r="Q1138" s="228"/>
      <c r="R1138" s="50"/>
      <c r="T1138" s="229" t="s">
        <v>22</v>
      </c>
      <c r="U1138" s="58" t="s">
        <v>46</v>
      </c>
      <c r="V1138" s="49"/>
      <c r="W1138" s="230">
        <f>V1138*K1138</f>
        <v>0</v>
      </c>
      <c r="X1138" s="230">
        <v>0</v>
      </c>
      <c r="Y1138" s="230">
        <f>X1138*K1138</f>
        <v>0</v>
      </c>
      <c r="Z1138" s="230">
        <v>0</v>
      </c>
      <c r="AA1138" s="231">
        <f>Z1138*K1138</f>
        <v>0</v>
      </c>
      <c r="AR1138" s="24" t="s">
        <v>420</v>
      </c>
      <c r="AT1138" s="24" t="s">
        <v>178</v>
      </c>
      <c r="AU1138" s="24" t="s">
        <v>107</v>
      </c>
      <c r="AY1138" s="24" t="s">
        <v>156</v>
      </c>
      <c r="BE1138" s="144">
        <f>IF(U1138="základní",N1138,0)</f>
        <v>0</v>
      </c>
      <c r="BF1138" s="144">
        <f>IF(U1138="snížená",N1138,0)</f>
        <v>0</v>
      </c>
      <c r="BG1138" s="144">
        <f>IF(U1138="zákl. přenesená",N1138,0)</f>
        <v>0</v>
      </c>
      <c r="BH1138" s="144">
        <f>IF(U1138="sníž. přenesená",N1138,0)</f>
        <v>0</v>
      </c>
      <c r="BI1138" s="144">
        <f>IF(U1138="nulová",N1138,0)</f>
        <v>0</v>
      </c>
      <c r="BJ1138" s="24" t="s">
        <v>39</v>
      </c>
      <c r="BK1138" s="144">
        <f>ROUND(L1138*K1138,1)</f>
        <v>0</v>
      </c>
      <c r="BL1138" s="24" t="s">
        <v>337</v>
      </c>
      <c r="BM1138" s="24" t="s">
        <v>993</v>
      </c>
    </row>
    <row r="1139" s="1" customFormat="1" ht="25.5" customHeight="1">
      <c r="B1139" s="48"/>
      <c r="C1139" s="262" t="s">
        <v>994</v>
      </c>
      <c r="D1139" s="262" t="s">
        <v>178</v>
      </c>
      <c r="E1139" s="263" t="s">
        <v>995</v>
      </c>
      <c r="F1139" s="264" t="s">
        <v>996</v>
      </c>
      <c r="G1139" s="264"/>
      <c r="H1139" s="264"/>
      <c r="I1139" s="264"/>
      <c r="J1139" s="265" t="s">
        <v>439</v>
      </c>
      <c r="K1139" s="266">
        <v>2</v>
      </c>
      <c r="L1139" s="267">
        <v>0</v>
      </c>
      <c r="M1139" s="268"/>
      <c r="N1139" s="269">
        <f>ROUND(L1139*K1139,1)</f>
        <v>0</v>
      </c>
      <c r="O1139" s="228"/>
      <c r="P1139" s="228"/>
      <c r="Q1139" s="228"/>
      <c r="R1139" s="50"/>
      <c r="T1139" s="229" t="s">
        <v>22</v>
      </c>
      <c r="U1139" s="58" t="s">
        <v>46</v>
      </c>
      <c r="V1139" s="49"/>
      <c r="W1139" s="230">
        <f>V1139*K1139</f>
        <v>0</v>
      </c>
      <c r="X1139" s="230">
        <v>0</v>
      </c>
      <c r="Y1139" s="230">
        <f>X1139*K1139</f>
        <v>0</v>
      </c>
      <c r="Z1139" s="230">
        <v>0</v>
      </c>
      <c r="AA1139" s="231">
        <f>Z1139*K1139</f>
        <v>0</v>
      </c>
      <c r="AR1139" s="24" t="s">
        <v>420</v>
      </c>
      <c r="AT1139" s="24" t="s">
        <v>178</v>
      </c>
      <c r="AU1139" s="24" t="s">
        <v>107</v>
      </c>
      <c r="AY1139" s="24" t="s">
        <v>156</v>
      </c>
      <c r="BE1139" s="144">
        <f>IF(U1139="základní",N1139,0)</f>
        <v>0</v>
      </c>
      <c r="BF1139" s="144">
        <f>IF(U1139="snížená",N1139,0)</f>
        <v>0</v>
      </c>
      <c r="BG1139" s="144">
        <f>IF(U1139="zákl. přenesená",N1139,0)</f>
        <v>0</v>
      </c>
      <c r="BH1139" s="144">
        <f>IF(U1139="sníž. přenesená",N1139,0)</f>
        <v>0</v>
      </c>
      <c r="BI1139" s="144">
        <f>IF(U1139="nulová",N1139,0)</f>
        <v>0</v>
      </c>
      <c r="BJ1139" s="24" t="s">
        <v>39</v>
      </c>
      <c r="BK1139" s="144">
        <f>ROUND(L1139*K1139,1)</f>
        <v>0</v>
      </c>
      <c r="BL1139" s="24" t="s">
        <v>337</v>
      </c>
      <c r="BM1139" s="24" t="s">
        <v>997</v>
      </c>
    </row>
    <row r="1140" s="1" customFormat="1" ht="25.5" customHeight="1">
      <c r="B1140" s="48"/>
      <c r="C1140" s="262" t="s">
        <v>998</v>
      </c>
      <c r="D1140" s="262" t="s">
        <v>178</v>
      </c>
      <c r="E1140" s="263" t="s">
        <v>999</v>
      </c>
      <c r="F1140" s="264" t="s">
        <v>1000</v>
      </c>
      <c r="G1140" s="264"/>
      <c r="H1140" s="264"/>
      <c r="I1140" s="264"/>
      <c r="J1140" s="265" t="s">
        <v>439</v>
      </c>
      <c r="K1140" s="266">
        <v>1</v>
      </c>
      <c r="L1140" s="267">
        <v>0</v>
      </c>
      <c r="M1140" s="268"/>
      <c r="N1140" s="269">
        <f>ROUND(L1140*K1140,1)</f>
        <v>0</v>
      </c>
      <c r="O1140" s="228"/>
      <c r="P1140" s="228"/>
      <c r="Q1140" s="228"/>
      <c r="R1140" s="50"/>
      <c r="T1140" s="229" t="s">
        <v>22</v>
      </c>
      <c r="U1140" s="58" t="s">
        <v>46</v>
      </c>
      <c r="V1140" s="49"/>
      <c r="W1140" s="230">
        <f>V1140*K1140</f>
        <v>0</v>
      </c>
      <c r="X1140" s="230">
        <v>0</v>
      </c>
      <c r="Y1140" s="230">
        <f>X1140*K1140</f>
        <v>0</v>
      </c>
      <c r="Z1140" s="230">
        <v>0</v>
      </c>
      <c r="AA1140" s="231">
        <f>Z1140*K1140</f>
        <v>0</v>
      </c>
      <c r="AR1140" s="24" t="s">
        <v>420</v>
      </c>
      <c r="AT1140" s="24" t="s">
        <v>178</v>
      </c>
      <c r="AU1140" s="24" t="s">
        <v>107</v>
      </c>
      <c r="AY1140" s="24" t="s">
        <v>156</v>
      </c>
      <c r="BE1140" s="144">
        <f>IF(U1140="základní",N1140,0)</f>
        <v>0</v>
      </c>
      <c r="BF1140" s="144">
        <f>IF(U1140="snížená",N1140,0)</f>
        <v>0</v>
      </c>
      <c r="BG1140" s="144">
        <f>IF(U1140="zákl. přenesená",N1140,0)</f>
        <v>0</v>
      </c>
      <c r="BH1140" s="144">
        <f>IF(U1140="sníž. přenesená",N1140,0)</f>
        <v>0</v>
      </c>
      <c r="BI1140" s="144">
        <f>IF(U1140="nulová",N1140,0)</f>
        <v>0</v>
      </c>
      <c r="BJ1140" s="24" t="s">
        <v>39</v>
      </c>
      <c r="BK1140" s="144">
        <f>ROUND(L1140*K1140,1)</f>
        <v>0</v>
      </c>
      <c r="BL1140" s="24" t="s">
        <v>337</v>
      </c>
      <c r="BM1140" s="24" t="s">
        <v>1001</v>
      </c>
    </row>
    <row r="1141" s="1" customFormat="1" ht="25.5" customHeight="1">
      <c r="B1141" s="48"/>
      <c r="C1141" s="262" t="s">
        <v>1002</v>
      </c>
      <c r="D1141" s="262" t="s">
        <v>178</v>
      </c>
      <c r="E1141" s="263" t="s">
        <v>1003</v>
      </c>
      <c r="F1141" s="264" t="s">
        <v>1004</v>
      </c>
      <c r="G1141" s="264"/>
      <c r="H1141" s="264"/>
      <c r="I1141" s="264"/>
      <c r="J1141" s="265" t="s">
        <v>439</v>
      </c>
      <c r="K1141" s="266">
        <v>1</v>
      </c>
      <c r="L1141" s="267">
        <v>0</v>
      </c>
      <c r="M1141" s="268"/>
      <c r="N1141" s="269">
        <f>ROUND(L1141*K1141,1)</f>
        <v>0</v>
      </c>
      <c r="O1141" s="228"/>
      <c r="P1141" s="228"/>
      <c r="Q1141" s="228"/>
      <c r="R1141" s="50"/>
      <c r="T1141" s="229" t="s">
        <v>22</v>
      </c>
      <c r="U1141" s="58" t="s">
        <v>46</v>
      </c>
      <c r="V1141" s="49"/>
      <c r="W1141" s="230">
        <f>V1141*K1141</f>
        <v>0</v>
      </c>
      <c r="X1141" s="230">
        <v>0</v>
      </c>
      <c r="Y1141" s="230">
        <f>X1141*K1141</f>
        <v>0</v>
      </c>
      <c r="Z1141" s="230">
        <v>0</v>
      </c>
      <c r="AA1141" s="231">
        <f>Z1141*K1141</f>
        <v>0</v>
      </c>
      <c r="AR1141" s="24" t="s">
        <v>420</v>
      </c>
      <c r="AT1141" s="24" t="s">
        <v>178</v>
      </c>
      <c r="AU1141" s="24" t="s">
        <v>107</v>
      </c>
      <c r="AY1141" s="24" t="s">
        <v>156</v>
      </c>
      <c r="BE1141" s="144">
        <f>IF(U1141="základní",N1141,0)</f>
        <v>0</v>
      </c>
      <c r="BF1141" s="144">
        <f>IF(U1141="snížená",N1141,0)</f>
        <v>0</v>
      </c>
      <c r="BG1141" s="144">
        <f>IF(U1141="zákl. přenesená",N1141,0)</f>
        <v>0</v>
      </c>
      <c r="BH1141" s="144">
        <f>IF(U1141="sníž. přenesená",N1141,0)</f>
        <v>0</v>
      </c>
      <c r="BI1141" s="144">
        <f>IF(U1141="nulová",N1141,0)</f>
        <v>0</v>
      </c>
      <c r="BJ1141" s="24" t="s">
        <v>39</v>
      </c>
      <c r="BK1141" s="144">
        <f>ROUND(L1141*K1141,1)</f>
        <v>0</v>
      </c>
      <c r="BL1141" s="24" t="s">
        <v>337</v>
      </c>
      <c r="BM1141" s="24" t="s">
        <v>1005</v>
      </c>
    </row>
    <row r="1142" s="1" customFormat="1" ht="25.5" customHeight="1">
      <c r="B1142" s="48"/>
      <c r="C1142" s="262" t="s">
        <v>1006</v>
      </c>
      <c r="D1142" s="262" t="s">
        <v>178</v>
      </c>
      <c r="E1142" s="263" t="s">
        <v>1007</v>
      </c>
      <c r="F1142" s="264" t="s">
        <v>1008</v>
      </c>
      <c r="G1142" s="264"/>
      <c r="H1142" s="264"/>
      <c r="I1142" s="264"/>
      <c r="J1142" s="265" t="s">
        <v>439</v>
      </c>
      <c r="K1142" s="266">
        <v>2</v>
      </c>
      <c r="L1142" s="267">
        <v>0</v>
      </c>
      <c r="M1142" s="268"/>
      <c r="N1142" s="269">
        <f>ROUND(L1142*K1142,1)</f>
        <v>0</v>
      </c>
      <c r="O1142" s="228"/>
      <c r="P1142" s="228"/>
      <c r="Q1142" s="228"/>
      <c r="R1142" s="50"/>
      <c r="T1142" s="229" t="s">
        <v>22</v>
      </c>
      <c r="U1142" s="58" t="s">
        <v>46</v>
      </c>
      <c r="V1142" s="49"/>
      <c r="W1142" s="230">
        <f>V1142*K1142</f>
        <v>0</v>
      </c>
      <c r="X1142" s="230">
        <v>0</v>
      </c>
      <c r="Y1142" s="230">
        <f>X1142*K1142</f>
        <v>0</v>
      </c>
      <c r="Z1142" s="230">
        <v>0</v>
      </c>
      <c r="AA1142" s="231">
        <f>Z1142*K1142</f>
        <v>0</v>
      </c>
      <c r="AR1142" s="24" t="s">
        <v>420</v>
      </c>
      <c r="AT1142" s="24" t="s">
        <v>178</v>
      </c>
      <c r="AU1142" s="24" t="s">
        <v>107</v>
      </c>
      <c r="AY1142" s="24" t="s">
        <v>156</v>
      </c>
      <c r="BE1142" s="144">
        <f>IF(U1142="základní",N1142,0)</f>
        <v>0</v>
      </c>
      <c r="BF1142" s="144">
        <f>IF(U1142="snížená",N1142,0)</f>
        <v>0</v>
      </c>
      <c r="BG1142" s="144">
        <f>IF(U1142="zákl. přenesená",N1142,0)</f>
        <v>0</v>
      </c>
      <c r="BH1142" s="144">
        <f>IF(U1142="sníž. přenesená",N1142,0)</f>
        <v>0</v>
      </c>
      <c r="BI1142" s="144">
        <f>IF(U1142="nulová",N1142,0)</f>
        <v>0</v>
      </c>
      <c r="BJ1142" s="24" t="s">
        <v>39</v>
      </c>
      <c r="BK1142" s="144">
        <f>ROUND(L1142*K1142,1)</f>
        <v>0</v>
      </c>
      <c r="BL1142" s="24" t="s">
        <v>337</v>
      </c>
      <c r="BM1142" s="24" t="s">
        <v>1009</v>
      </c>
    </row>
    <row r="1143" s="1" customFormat="1" ht="25.5" customHeight="1">
      <c r="B1143" s="48"/>
      <c r="C1143" s="262" t="s">
        <v>1010</v>
      </c>
      <c r="D1143" s="262" t="s">
        <v>178</v>
      </c>
      <c r="E1143" s="263" t="s">
        <v>1011</v>
      </c>
      <c r="F1143" s="264" t="s">
        <v>1012</v>
      </c>
      <c r="G1143" s="264"/>
      <c r="H1143" s="264"/>
      <c r="I1143" s="264"/>
      <c r="J1143" s="265" t="s">
        <v>439</v>
      </c>
      <c r="K1143" s="266">
        <v>1</v>
      </c>
      <c r="L1143" s="267">
        <v>0</v>
      </c>
      <c r="M1143" s="268"/>
      <c r="N1143" s="269">
        <f>ROUND(L1143*K1143,1)</f>
        <v>0</v>
      </c>
      <c r="O1143" s="228"/>
      <c r="P1143" s="228"/>
      <c r="Q1143" s="228"/>
      <c r="R1143" s="50"/>
      <c r="T1143" s="229" t="s">
        <v>22</v>
      </c>
      <c r="U1143" s="58" t="s">
        <v>46</v>
      </c>
      <c r="V1143" s="49"/>
      <c r="W1143" s="230">
        <f>V1143*K1143</f>
        <v>0</v>
      </c>
      <c r="X1143" s="230">
        <v>0</v>
      </c>
      <c r="Y1143" s="230">
        <f>X1143*K1143</f>
        <v>0</v>
      </c>
      <c r="Z1143" s="230">
        <v>0</v>
      </c>
      <c r="AA1143" s="231">
        <f>Z1143*K1143</f>
        <v>0</v>
      </c>
      <c r="AR1143" s="24" t="s">
        <v>420</v>
      </c>
      <c r="AT1143" s="24" t="s">
        <v>178</v>
      </c>
      <c r="AU1143" s="24" t="s">
        <v>107</v>
      </c>
      <c r="AY1143" s="24" t="s">
        <v>156</v>
      </c>
      <c r="BE1143" s="144">
        <f>IF(U1143="základní",N1143,0)</f>
        <v>0</v>
      </c>
      <c r="BF1143" s="144">
        <f>IF(U1143="snížená",N1143,0)</f>
        <v>0</v>
      </c>
      <c r="BG1143" s="144">
        <f>IF(U1143="zákl. přenesená",N1143,0)</f>
        <v>0</v>
      </c>
      <c r="BH1143" s="144">
        <f>IF(U1143="sníž. přenesená",N1143,0)</f>
        <v>0</v>
      </c>
      <c r="BI1143" s="144">
        <f>IF(U1143="nulová",N1143,0)</f>
        <v>0</v>
      </c>
      <c r="BJ1143" s="24" t="s">
        <v>39</v>
      </c>
      <c r="BK1143" s="144">
        <f>ROUND(L1143*K1143,1)</f>
        <v>0</v>
      </c>
      <c r="BL1143" s="24" t="s">
        <v>337</v>
      </c>
      <c r="BM1143" s="24" t="s">
        <v>1013</v>
      </c>
    </row>
    <row r="1144" s="1" customFormat="1" ht="25.5" customHeight="1">
      <c r="B1144" s="48"/>
      <c r="C1144" s="262" t="s">
        <v>1014</v>
      </c>
      <c r="D1144" s="262" t="s">
        <v>178</v>
      </c>
      <c r="E1144" s="263" t="s">
        <v>1015</v>
      </c>
      <c r="F1144" s="264" t="s">
        <v>1016</v>
      </c>
      <c r="G1144" s="264"/>
      <c r="H1144" s="264"/>
      <c r="I1144" s="264"/>
      <c r="J1144" s="265" t="s">
        <v>439</v>
      </c>
      <c r="K1144" s="266">
        <v>4</v>
      </c>
      <c r="L1144" s="267">
        <v>0</v>
      </c>
      <c r="M1144" s="268"/>
      <c r="N1144" s="269">
        <f>ROUND(L1144*K1144,1)</f>
        <v>0</v>
      </c>
      <c r="O1144" s="228"/>
      <c r="P1144" s="228"/>
      <c r="Q1144" s="228"/>
      <c r="R1144" s="50"/>
      <c r="T1144" s="229" t="s">
        <v>22</v>
      </c>
      <c r="U1144" s="58" t="s">
        <v>46</v>
      </c>
      <c r="V1144" s="49"/>
      <c r="W1144" s="230">
        <f>V1144*K1144</f>
        <v>0</v>
      </c>
      <c r="X1144" s="230">
        <v>0</v>
      </c>
      <c r="Y1144" s="230">
        <f>X1144*K1144</f>
        <v>0</v>
      </c>
      <c r="Z1144" s="230">
        <v>0</v>
      </c>
      <c r="AA1144" s="231">
        <f>Z1144*K1144</f>
        <v>0</v>
      </c>
      <c r="AR1144" s="24" t="s">
        <v>420</v>
      </c>
      <c r="AT1144" s="24" t="s">
        <v>178</v>
      </c>
      <c r="AU1144" s="24" t="s">
        <v>107</v>
      </c>
      <c r="AY1144" s="24" t="s">
        <v>156</v>
      </c>
      <c r="BE1144" s="144">
        <f>IF(U1144="základní",N1144,0)</f>
        <v>0</v>
      </c>
      <c r="BF1144" s="144">
        <f>IF(U1144="snížená",N1144,0)</f>
        <v>0</v>
      </c>
      <c r="BG1144" s="144">
        <f>IF(U1144="zákl. přenesená",N1144,0)</f>
        <v>0</v>
      </c>
      <c r="BH1144" s="144">
        <f>IF(U1144="sníž. přenesená",N1144,0)</f>
        <v>0</v>
      </c>
      <c r="BI1144" s="144">
        <f>IF(U1144="nulová",N1144,0)</f>
        <v>0</v>
      </c>
      <c r="BJ1144" s="24" t="s">
        <v>39</v>
      </c>
      <c r="BK1144" s="144">
        <f>ROUND(L1144*K1144,1)</f>
        <v>0</v>
      </c>
      <c r="BL1144" s="24" t="s">
        <v>337</v>
      </c>
      <c r="BM1144" s="24" t="s">
        <v>1017</v>
      </c>
    </row>
    <row r="1145" s="1" customFormat="1" ht="25.5" customHeight="1">
      <c r="B1145" s="48"/>
      <c r="C1145" s="262" t="s">
        <v>1018</v>
      </c>
      <c r="D1145" s="262" t="s">
        <v>178</v>
      </c>
      <c r="E1145" s="263" t="s">
        <v>1019</v>
      </c>
      <c r="F1145" s="264" t="s">
        <v>1020</v>
      </c>
      <c r="G1145" s="264"/>
      <c r="H1145" s="264"/>
      <c r="I1145" s="264"/>
      <c r="J1145" s="265" t="s">
        <v>439</v>
      </c>
      <c r="K1145" s="266">
        <v>3</v>
      </c>
      <c r="L1145" s="267">
        <v>0</v>
      </c>
      <c r="M1145" s="268"/>
      <c r="N1145" s="269">
        <f>ROUND(L1145*K1145,1)</f>
        <v>0</v>
      </c>
      <c r="O1145" s="228"/>
      <c r="P1145" s="228"/>
      <c r="Q1145" s="228"/>
      <c r="R1145" s="50"/>
      <c r="T1145" s="229" t="s">
        <v>22</v>
      </c>
      <c r="U1145" s="58" t="s">
        <v>46</v>
      </c>
      <c r="V1145" s="49"/>
      <c r="W1145" s="230">
        <f>V1145*K1145</f>
        <v>0</v>
      </c>
      <c r="X1145" s="230">
        <v>0</v>
      </c>
      <c r="Y1145" s="230">
        <f>X1145*K1145</f>
        <v>0</v>
      </c>
      <c r="Z1145" s="230">
        <v>0</v>
      </c>
      <c r="AA1145" s="231">
        <f>Z1145*K1145</f>
        <v>0</v>
      </c>
      <c r="AR1145" s="24" t="s">
        <v>420</v>
      </c>
      <c r="AT1145" s="24" t="s">
        <v>178</v>
      </c>
      <c r="AU1145" s="24" t="s">
        <v>107</v>
      </c>
      <c r="AY1145" s="24" t="s">
        <v>156</v>
      </c>
      <c r="BE1145" s="144">
        <f>IF(U1145="základní",N1145,0)</f>
        <v>0</v>
      </c>
      <c r="BF1145" s="144">
        <f>IF(U1145="snížená",N1145,0)</f>
        <v>0</v>
      </c>
      <c r="BG1145" s="144">
        <f>IF(U1145="zákl. přenesená",N1145,0)</f>
        <v>0</v>
      </c>
      <c r="BH1145" s="144">
        <f>IF(U1145="sníž. přenesená",N1145,0)</f>
        <v>0</v>
      </c>
      <c r="BI1145" s="144">
        <f>IF(U1145="nulová",N1145,0)</f>
        <v>0</v>
      </c>
      <c r="BJ1145" s="24" t="s">
        <v>39</v>
      </c>
      <c r="BK1145" s="144">
        <f>ROUND(L1145*K1145,1)</f>
        <v>0</v>
      </c>
      <c r="BL1145" s="24" t="s">
        <v>337</v>
      </c>
      <c r="BM1145" s="24" t="s">
        <v>1021</v>
      </c>
    </row>
    <row r="1146" s="1" customFormat="1" ht="25.5" customHeight="1">
      <c r="B1146" s="48"/>
      <c r="C1146" s="262" t="s">
        <v>1022</v>
      </c>
      <c r="D1146" s="262" t="s">
        <v>178</v>
      </c>
      <c r="E1146" s="263" t="s">
        <v>1023</v>
      </c>
      <c r="F1146" s="264" t="s">
        <v>1024</v>
      </c>
      <c r="G1146" s="264"/>
      <c r="H1146" s="264"/>
      <c r="I1146" s="264"/>
      <c r="J1146" s="265" t="s">
        <v>439</v>
      </c>
      <c r="K1146" s="266">
        <v>1</v>
      </c>
      <c r="L1146" s="267">
        <v>0</v>
      </c>
      <c r="M1146" s="268"/>
      <c r="N1146" s="269">
        <f>ROUND(L1146*K1146,1)</f>
        <v>0</v>
      </c>
      <c r="O1146" s="228"/>
      <c r="P1146" s="228"/>
      <c r="Q1146" s="228"/>
      <c r="R1146" s="50"/>
      <c r="T1146" s="229" t="s">
        <v>22</v>
      </c>
      <c r="U1146" s="58" t="s">
        <v>46</v>
      </c>
      <c r="V1146" s="49"/>
      <c r="W1146" s="230">
        <f>V1146*K1146</f>
        <v>0</v>
      </c>
      <c r="X1146" s="230">
        <v>0</v>
      </c>
      <c r="Y1146" s="230">
        <f>X1146*K1146</f>
        <v>0</v>
      </c>
      <c r="Z1146" s="230">
        <v>0</v>
      </c>
      <c r="AA1146" s="231">
        <f>Z1146*K1146</f>
        <v>0</v>
      </c>
      <c r="AR1146" s="24" t="s">
        <v>420</v>
      </c>
      <c r="AT1146" s="24" t="s">
        <v>178</v>
      </c>
      <c r="AU1146" s="24" t="s">
        <v>107</v>
      </c>
      <c r="AY1146" s="24" t="s">
        <v>156</v>
      </c>
      <c r="BE1146" s="144">
        <f>IF(U1146="základní",N1146,0)</f>
        <v>0</v>
      </c>
      <c r="BF1146" s="144">
        <f>IF(U1146="snížená",N1146,0)</f>
        <v>0</v>
      </c>
      <c r="BG1146" s="144">
        <f>IF(U1146="zákl. přenesená",N1146,0)</f>
        <v>0</v>
      </c>
      <c r="BH1146" s="144">
        <f>IF(U1146="sníž. přenesená",N1146,0)</f>
        <v>0</v>
      </c>
      <c r="BI1146" s="144">
        <f>IF(U1146="nulová",N1146,0)</f>
        <v>0</v>
      </c>
      <c r="BJ1146" s="24" t="s">
        <v>39</v>
      </c>
      <c r="BK1146" s="144">
        <f>ROUND(L1146*K1146,1)</f>
        <v>0</v>
      </c>
      <c r="BL1146" s="24" t="s">
        <v>337</v>
      </c>
      <c r="BM1146" s="24" t="s">
        <v>1025</v>
      </c>
    </row>
    <row r="1147" s="1" customFormat="1" ht="25.5" customHeight="1">
      <c r="B1147" s="48"/>
      <c r="C1147" s="262" t="s">
        <v>1026</v>
      </c>
      <c r="D1147" s="262" t="s">
        <v>178</v>
      </c>
      <c r="E1147" s="263" t="s">
        <v>1027</v>
      </c>
      <c r="F1147" s="264" t="s">
        <v>1028</v>
      </c>
      <c r="G1147" s="264"/>
      <c r="H1147" s="264"/>
      <c r="I1147" s="264"/>
      <c r="J1147" s="265" t="s">
        <v>439</v>
      </c>
      <c r="K1147" s="266">
        <v>1</v>
      </c>
      <c r="L1147" s="267">
        <v>0</v>
      </c>
      <c r="M1147" s="268"/>
      <c r="N1147" s="269">
        <f>ROUND(L1147*K1147,1)</f>
        <v>0</v>
      </c>
      <c r="O1147" s="228"/>
      <c r="P1147" s="228"/>
      <c r="Q1147" s="228"/>
      <c r="R1147" s="50"/>
      <c r="T1147" s="229" t="s">
        <v>22</v>
      </c>
      <c r="U1147" s="58" t="s">
        <v>46</v>
      </c>
      <c r="V1147" s="49"/>
      <c r="W1147" s="230">
        <f>V1147*K1147</f>
        <v>0</v>
      </c>
      <c r="X1147" s="230">
        <v>0</v>
      </c>
      <c r="Y1147" s="230">
        <f>X1147*K1147</f>
        <v>0</v>
      </c>
      <c r="Z1147" s="230">
        <v>0</v>
      </c>
      <c r="AA1147" s="231">
        <f>Z1147*K1147</f>
        <v>0</v>
      </c>
      <c r="AR1147" s="24" t="s">
        <v>420</v>
      </c>
      <c r="AT1147" s="24" t="s">
        <v>178</v>
      </c>
      <c r="AU1147" s="24" t="s">
        <v>107</v>
      </c>
      <c r="AY1147" s="24" t="s">
        <v>156</v>
      </c>
      <c r="BE1147" s="144">
        <f>IF(U1147="základní",N1147,0)</f>
        <v>0</v>
      </c>
      <c r="BF1147" s="144">
        <f>IF(U1147="snížená",N1147,0)</f>
        <v>0</v>
      </c>
      <c r="BG1147" s="144">
        <f>IF(U1147="zákl. přenesená",N1147,0)</f>
        <v>0</v>
      </c>
      <c r="BH1147" s="144">
        <f>IF(U1147="sníž. přenesená",N1147,0)</f>
        <v>0</v>
      </c>
      <c r="BI1147" s="144">
        <f>IF(U1147="nulová",N1147,0)</f>
        <v>0</v>
      </c>
      <c r="BJ1147" s="24" t="s">
        <v>39</v>
      </c>
      <c r="BK1147" s="144">
        <f>ROUND(L1147*K1147,1)</f>
        <v>0</v>
      </c>
      <c r="BL1147" s="24" t="s">
        <v>337</v>
      </c>
      <c r="BM1147" s="24" t="s">
        <v>1029</v>
      </c>
    </row>
    <row r="1148" s="1" customFormat="1" ht="25.5" customHeight="1">
      <c r="B1148" s="48"/>
      <c r="C1148" s="262" t="s">
        <v>1030</v>
      </c>
      <c r="D1148" s="262" t="s">
        <v>178</v>
      </c>
      <c r="E1148" s="263" t="s">
        <v>1031</v>
      </c>
      <c r="F1148" s="264" t="s">
        <v>1032</v>
      </c>
      <c r="G1148" s="264"/>
      <c r="H1148" s="264"/>
      <c r="I1148" s="264"/>
      <c r="J1148" s="265" t="s">
        <v>439</v>
      </c>
      <c r="K1148" s="266">
        <v>1</v>
      </c>
      <c r="L1148" s="267">
        <v>0</v>
      </c>
      <c r="M1148" s="268"/>
      <c r="N1148" s="269">
        <f>ROUND(L1148*K1148,1)</f>
        <v>0</v>
      </c>
      <c r="O1148" s="228"/>
      <c r="P1148" s="228"/>
      <c r="Q1148" s="228"/>
      <c r="R1148" s="50"/>
      <c r="T1148" s="229" t="s">
        <v>22</v>
      </c>
      <c r="U1148" s="58" t="s">
        <v>46</v>
      </c>
      <c r="V1148" s="49"/>
      <c r="W1148" s="230">
        <f>V1148*K1148</f>
        <v>0</v>
      </c>
      <c r="X1148" s="230">
        <v>0</v>
      </c>
      <c r="Y1148" s="230">
        <f>X1148*K1148</f>
        <v>0</v>
      </c>
      <c r="Z1148" s="230">
        <v>0</v>
      </c>
      <c r="AA1148" s="231">
        <f>Z1148*K1148</f>
        <v>0</v>
      </c>
      <c r="AR1148" s="24" t="s">
        <v>420</v>
      </c>
      <c r="AT1148" s="24" t="s">
        <v>178</v>
      </c>
      <c r="AU1148" s="24" t="s">
        <v>107</v>
      </c>
      <c r="AY1148" s="24" t="s">
        <v>156</v>
      </c>
      <c r="BE1148" s="144">
        <f>IF(U1148="základní",N1148,0)</f>
        <v>0</v>
      </c>
      <c r="BF1148" s="144">
        <f>IF(U1148="snížená",N1148,0)</f>
        <v>0</v>
      </c>
      <c r="BG1148" s="144">
        <f>IF(U1148="zákl. přenesená",N1148,0)</f>
        <v>0</v>
      </c>
      <c r="BH1148" s="144">
        <f>IF(U1148="sníž. přenesená",N1148,0)</f>
        <v>0</v>
      </c>
      <c r="BI1148" s="144">
        <f>IF(U1148="nulová",N1148,0)</f>
        <v>0</v>
      </c>
      <c r="BJ1148" s="24" t="s">
        <v>39</v>
      </c>
      <c r="BK1148" s="144">
        <f>ROUND(L1148*K1148,1)</f>
        <v>0</v>
      </c>
      <c r="BL1148" s="24" t="s">
        <v>337</v>
      </c>
      <c r="BM1148" s="24" t="s">
        <v>1033</v>
      </c>
    </row>
    <row r="1149" s="1" customFormat="1" ht="25.5" customHeight="1">
      <c r="B1149" s="48"/>
      <c r="C1149" s="262" t="s">
        <v>1034</v>
      </c>
      <c r="D1149" s="262" t="s">
        <v>178</v>
      </c>
      <c r="E1149" s="263" t="s">
        <v>1035</v>
      </c>
      <c r="F1149" s="264" t="s">
        <v>1036</v>
      </c>
      <c r="G1149" s="264"/>
      <c r="H1149" s="264"/>
      <c r="I1149" s="264"/>
      <c r="J1149" s="265" t="s">
        <v>439</v>
      </c>
      <c r="K1149" s="266">
        <v>1</v>
      </c>
      <c r="L1149" s="267">
        <v>0</v>
      </c>
      <c r="M1149" s="268"/>
      <c r="N1149" s="269">
        <f>ROUND(L1149*K1149,1)</f>
        <v>0</v>
      </c>
      <c r="O1149" s="228"/>
      <c r="P1149" s="228"/>
      <c r="Q1149" s="228"/>
      <c r="R1149" s="50"/>
      <c r="T1149" s="229" t="s">
        <v>22</v>
      </c>
      <c r="U1149" s="58" t="s">
        <v>46</v>
      </c>
      <c r="V1149" s="49"/>
      <c r="W1149" s="230">
        <f>V1149*K1149</f>
        <v>0</v>
      </c>
      <c r="X1149" s="230">
        <v>0</v>
      </c>
      <c r="Y1149" s="230">
        <f>X1149*K1149</f>
        <v>0</v>
      </c>
      <c r="Z1149" s="230">
        <v>0</v>
      </c>
      <c r="AA1149" s="231">
        <f>Z1149*K1149</f>
        <v>0</v>
      </c>
      <c r="AR1149" s="24" t="s">
        <v>420</v>
      </c>
      <c r="AT1149" s="24" t="s">
        <v>178</v>
      </c>
      <c r="AU1149" s="24" t="s">
        <v>107</v>
      </c>
      <c r="AY1149" s="24" t="s">
        <v>156</v>
      </c>
      <c r="BE1149" s="144">
        <f>IF(U1149="základní",N1149,0)</f>
        <v>0</v>
      </c>
      <c r="BF1149" s="144">
        <f>IF(U1149="snížená",N1149,0)</f>
        <v>0</v>
      </c>
      <c r="BG1149" s="144">
        <f>IF(U1149="zákl. přenesená",N1149,0)</f>
        <v>0</v>
      </c>
      <c r="BH1149" s="144">
        <f>IF(U1149="sníž. přenesená",N1149,0)</f>
        <v>0</v>
      </c>
      <c r="BI1149" s="144">
        <f>IF(U1149="nulová",N1149,0)</f>
        <v>0</v>
      </c>
      <c r="BJ1149" s="24" t="s">
        <v>39</v>
      </c>
      <c r="BK1149" s="144">
        <f>ROUND(L1149*K1149,1)</f>
        <v>0</v>
      </c>
      <c r="BL1149" s="24" t="s">
        <v>337</v>
      </c>
      <c r="BM1149" s="24" t="s">
        <v>1037</v>
      </c>
    </row>
    <row r="1150" s="1" customFormat="1" ht="25.5" customHeight="1">
      <c r="B1150" s="48"/>
      <c r="C1150" s="262" t="s">
        <v>1038</v>
      </c>
      <c r="D1150" s="262" t="s">
        <v>178</v>
      </c>
      <c r="E1150" s="263" t="s">
        <v>1039</v>
      </c>
      <c r="F1150" s="264" t="s">
        <v>1040</v>
      </c>
      <c r="G1150" s="264"/>
      <c r="H1150" s="264"/>
      <c r="I1150" s="264"/>
      <c r="J1150" s="265" t="s">
        <v>439</v>
      </c>
      <c r="K1150" s="266">
        <v>4</v>
      </c>
      <c r="L1150" s="267">
        <v>0</v>
      </c>
      <c r="M1150" s="268"/>
      <c r="N1150" s="269">
        <f>ROUND(L1150*K1150,1)</f>
        <v>0</v>
      </c>
      <c r="O1150" s="228"/>
      <c r="P1150" s="228"/>
      <c r="Q1150" s="228"/>
      <c r="R1150" s="50"/>
      <c r="T1150" s="229" t="s">
        <v>22</v>
      </c>
      <c r="U1150" s="58" t="s">
        <v>46</v>
      </c>
      <c r="V1150" s="49"/>
      <c r="W1150" s="230">
        <f>V1150*K1150</f>
        <v>0</v>
      </c>
      <c r="X1150" s="230">
        <v>0</v>
      </c>
      <c r="Y1150" s="230">
        <f>X1150*K1150</f>
        <v>0</v>
      </c>
      <c r="Z1150" s="230">
        <v>0</v>
      </c>
      <c r="AA1150" s="231">
        <f>Z1150*K1150</f>
        <v>0</v>
      </c>
      <c r="AR1150" s="24" t="s">
        <v>420</v>
      </c>
      <c r="AT1150" s="24" t="s">
        <v>178</v>
      </c>
      <c r="AU1150" s="24" t="s">
        <v>107</v>
      </c>
      <c r="AY1150" s="24" t="s">
        <v>156</v>
      </c>
      <c r="BE1150" s="144">
        <f>IF(U1150="základní",N1150,0)</f>
        <v>0</v>
      </c>
      <c r="BF1150" s="144">
        <f>IF(U1150="snížená",N1150,0)</f>
        <v>0</v>
      </c>
      <c r="BG1150" s="144">
        <f>IF(U1150="zákl. přenesená",N1150,0)</f>
        <v>0</v>
      </c>
      <c r="BH1150" s="144">
        <f>IF(U1150="sníž. přenesená",N1150,0)</f>
        <v>0</v>
      </c>
      <c r="BI1150" s="144">
        <f>IF(U1150="nulová",N1150,0)</f>
        <v>0</v>
      </c>
      <c r="BJ1150" s="24" t="s">
        <v>39</v>
      </c>
      <c r="BK1150" s="144">
        <f>ROUND(L1150*K1150,1)</f>
        <v>0</v>
      </c>
      <c r="BL1150" s="24" t="s">
        <v>337</v>
      </c>
      <c r="BM1150" s="24" t="s">
        <v>1041</v>
      </c>
    </row>
    <row r="1151" s="1" customFormat="1" ht="25.5" customHeight="1">
      <c r="B1151" s="48"/>
      <c r="C1151" s="262" t="s">
        <v>1042</v>
      </c>
      <c r="D1151" s="262" t="s">
        <v>178</v>
      </c>
      <c r="E1151" s="263" t="s">
        <v>1043</v>
      </c>
      <c r="F1151" s="264" t="s">
        <v>1044</v>
      </c>
      <c r="G1151" s="264"/>
      <c r="H1151" s="264"/>
      <c r="I1151" s="264"/>
      <c r="J1151" s="265" t="s">
        <v>439</v>
      </c>
      <c r="K1151" s="266">
        <v>3</v>
      </c>
      <c r="L1151" s="267">
        <v>0</v>
      </c>
      <c r="M1151" s="268"/>
      <c r="N1151" s="269">
        <f>ROUND(L1151*K1151,1)</f>
        <v>0</v>
      </c>
      <c r="O1151" s="228"/>
      <c r="P1151" s="228"/>
      <c r="Q1151" s="228"/>
      <c r="R1151" s="50"/>
      <c r="T1151" s="229" t="s">
        <v>22</v>
      </c>
      <c r="U1151" s="58" t="s">
        <v>46</v>
      </c>
      <c r="V1151" s="49"/>
      <c r="W1151" s="230">
        <f>V1151*K1151</f>
        <v>0</v>
      </c>
      <c r="X1151" s="230">
        <v>0</v>
      </c>
      <c r="Y1151" s="230">
        <f>X1151*K1151</f>
        <v>0</v>
      </c>
      <c r="Z1151" s="230">
        <v>0</v>
      </c>
      <c r="AA1151" s="231">
        <f>Z1151*K1151</f>
        <v>0</v>
      </c>
      <c r="AR1151" s="24" t="s">
        <v>420</v>
      </c>
      <c r="AT1151" s="24" t="s">
        <v>178</v>
      </c>
      <c r="AU1151" s="24" t="s">
        <v>107</v>
      </c>
      <c r="AY1151" s="24" t="s">
        <v>156</v>
      </c>
      <c r="BE1151" s="144">
        <f>IF(U1151="základní",N1151,0)</f>
        <v>0</v>
      </c>
      <c r="BF1151" s="144">
        <f>IF(U1151="snížená",N1151,0)</f>
        <v>0</v>
      </c>
      <c r="BG1151" s="144">
        <f>IF(U1151="zákl. přenesená",N1151,0)</f>
        <v>0</v>
      </c>
      <c r="BH1151" s="144">
        <f>IF(U1151="sníž. přenesená",N1151,0)</f>
        <v>0</v>
      </c>
      <c r="BI1151" s="144">
        <f>IF(U1151="nulová",N1151,0)</f>
        <v>0</v>
      </c>
      <c r="BJ1151" s="24" t="s">
        <v>39</v>
      </c>
      <c r="BK1151" s="144">
        <f>ROUND(L1151*K1151,1)</f>
        <v>0</v>
      </c>
      <c r="BL1151" s="24" t="s">
        <v>337</v>
      </c>
      <c r="BM1151" s="24" t="s">
        <v>1045</v>
      </c>
    </row>
    <row r="1152" s="1" customFormat="1" ht="25.5" customHeight="1">
      <c r="B1152" s="48"/>
      <c r="C1152" s="262" t="s">
        <v>1046</v>
      </c>
      <c r="D1152" s="262" t="s">
        <v>178</v>
      </c>
      <c r="E1152" s="263" t="s">
        <v>1047</v>
      </c>
      <c r="F1152" s="264" t="s">
        <v>1048</v>
      </c>
      <c r="G1152" s="264"/>
      <c r="H1152" s="264"/>
      <c r="I1152" s="264"/>
      <c r="J1152" s="265" t="s">
        <v>439</v>
      </c>
      <c r="K1152" s="266">
        <v>1</v>
      </c>
      <c r="L1152" s="267">
        <v>0</v>
      </c>
      <c r="M1152" s="268"/>
      <c r="N1152" s="269">
        <f>ROUND(L1152*K1152,1)</f>
        <v>0</v>
      </c>
      <c r="O1152" s="228"/>
      <c r="P1152" s="228"/>
      <c r="Q1152" s="228"/>
      <c r="R1152" s="50"/>
      <c r="T1152" s="229" t="s">
        <v>22</v>
      </c>
      <c r="U1152" s="58" t="s">
        <v>46</v>
      </c>
      <c r="V1152" s="49"/>
      <c r="W1152" s="230">
        <f>V1152*K1152</f>
        <v>0</v>
      </c>
      <c r="X1152" s="230">
        <v>0</v>
      </c>
      <c r="Y1152" s="230">
        <f>X1152*K1152</f>
        <v>0</v>
      </c>
      <c r="Z1152" s="230">
        <v>0</v>
      </c>
      <c r="AA1152" s="231">
        <f>Z1152*K1152</f>
        <v>0</v>
      </c>
      <c r="AR1152" s="24" t="s">
        <v>420</v>
      </c>
      <c r="AT1152" s="24" t="s">
        <v>178</v>
      </c>
      <c r="AU1152" s="24" t="s">
        <v>107</v>
      </c>
      <c r="AY1152" s="24" t="s">
        <v>156</v>
      </c>
      <c r="BE1152" s="144">
        <f>IF(U1152="základní",N1152,0)</f>
        <v>0</v>
      </c>
      <c r="BF1152" s="144">
        <f>IF(U1152="snížená",N1152,0)</f>
        <v>0</v>
      </c>
      <c r="BG1152" s="144">
        <f>IF(U1152="zákl. přenesená",N1152,0)</f>
        <v>0</v>
      </c>
      <c r="BH1152" s="144">
        <f>IF(U1152="sníž. přenesená",N1152,0)</f>
        <v>0</v>
      </c>
      <c r="BI1152" s="144">
        <f>IF(U1152="nulová",N1152,0)</f>
        <v>0</v>
      </c>
      <c r="BJ1152" s="24" t="s">
        <v>39</v>
      </c>
      <c r="BK1152" s="144">
        <f>ROUND(L1152*K1152,1)</f>
        <v>0</v>
      </c>
      <c r="BL1152" s="24" t="s">
        <v>337</v>
      </c>
      <c r="BM1152" s="24" t="s">
        <v>1049</v>
      </c>
    </row>
    <row r="1153" s="1" customFormat="1" ht="25.5" customHeight="1">
      <c r="B1153" s="48"/>
      <c r="C1153" s="221" t="s">
        <v>1050</v>
      </c>
      <c r="D1153" s="221" t="s">
        <v>157</v>
      </c>
      <c r="E1153" s="222" t="s">
        <v>1051</v>
      </c>
      <c r="F1153" s="223" t="s">
        <v>1052</v>
      </c>
      <c r="G1153" s="223"/>
      <c r="H1153" s="223"/>
      <c r="I1153" s="223"/>
      <c r="J1153" s="224" t="s">
        <v>434</v>
      </c>
      <c r="K1153" s="283">
        <v>0</v>
      </c>
      <c r="L1153" s="226">
        <v>0</v>
      </c>
      <c r="M1153" s="227"/>
      <c r="N1153" s="228">
        <f>ROUND(L1153*K1153,1)</f>
        <v>0</v>
      </c>
      <c r="O1153" s="228"/>
      <c r="P1153" s="228"/>
      <c r="Q1153" s="228"/>
      <c r="R1153" s="50"/>
      <c r="T1153" s="229" t="s">
        <v>22</v>
      </c>
      <c r="U1153" s="58" t="s">
        <v>46</v>
      </c>
      <c r="V1153" s="49"/>
      <c r="W1153" s="230">
        <f>V1153*K1153</f>
        <v>0</v>
      </c>
      <c r="X1153" s="230">
        <v>0</v>
      </c>
      <c r="Y1153" s="230">
        <f>X1153*K1153</f>
        <v>0</v>
      </c>
      <c r="Z1153" s="230">
        <v>0</v>
      </c>
      <c r="AA1153" s="231">
        <f>Z1153*K1153</f>
        <v>0</v>
      </c>
      <c r="AR1153" s="24" t="s">
        <v>337</v>
      </c>
      <c r="AT1153" s="24" t="s">
        <v>157</v>
      </c>
      <c r="AU1153" s="24" t="s">
        <v>107</v>
      </c>
      <c r="AY1153" s="24" t="s">
        <v>156</v>
      </c>
      <c r="BE1153" s="144">
        <f>IF(U1153="základní",N1153,0)</f>
        <v>0</v>
      </c>
      <c r="BF1153" s="144">
        <f>IF(U1153="snížená",N1153,0)</f>
        <v>0</v>
      </c>
      <c r="BG1153" s="144">
        <f>IF(U1153="zákl. přenesená",N1153,0)</f>
        <v>0</v>
      </c>
      <c r="BH1153" s="144">
        <f>IF(U1153="sníž. přenesená",N1153,0)</f>
        <v>0</v>
      </c>
      <c r="BI1153" s="144">
        <f>IF(U1153="nulová",N1153,0)</f>
        <v>0</v>
      </c>
      <c r="BJ1153" s="24" t="s">
        <v>39</v>
      </c>
      <c r="BK1153" s="144">
        <f>ROUND(L1153*K1153,1)</f>
        <v>0</v>
      </c>
      <c r="BL1153" s="24" t="s">
        <v>337</v>
      </c>
      <c r="BM1153" s="24" t="s">
        <v>1053</v>
      </c>
    </row>
    <row r="1154" s="9" customFormat="1" ht="29.88" customHeight="1">
      <c r="B1154" s="207"/>
      <c r="C1154" s="208"/>
      <c r="D1154" s="218" t="s">
        <v>129</v>
      </c>
      <c r="E1154" s="218"/>
      <c r="F1154" s="218"/>
      <c r="G1154" s="218"/>
      <c r="H1154" s="218"/>
      <c r="I1154" s="218"/>
      <c r="J1154" s="218"/>
      <c r="K1154" s="218"/>
      <c r="L1154" s="218"/>
      <c r="M1154" s="218"/>
      <c r="N1154" s="279">
        <f>BK1154</f>
        <v>0</v>
      </c>
      <c r="O1154" s="280"/>
      <c r="P1154" s="280"/>
      <c r="Q1154" s="280"/>
      <c r="R1154" s="211"/>
      <c r="T1154" s="212"/>
      <c r="U1154" s="208"/>
      <c r="V1154" s="208"/>
      <c r="W1154" s="213">
        <f>SUM(W1155:W1157)</f>
        <v>0</v>
      </c>
      <c r="X1154" s="208"/>
      <c r="Y1154" s="213">
        <f>SUM(Y1155:Y1157)</f>
        <v>0.16041672000000001</v>
      </c>
      <c r="Z1154" s="208"/>
      <c r="AA1154" s="214">
        <f>SUM(AA1155:AA1157)</f>
        <v>0</v>
      </c>
      <c r="AR1154" s="215" t="s">
        <v>107</v>
      </c>
      <c r="AT1154" s="216" t="s">
        <v>80</v>
      </c>
      <c r="AU1154" s="216" t="s">
        <v>39</v>
      </c>
      <c r="AY1154" s="215" t="s">
        <v>156</v>
      </c>
      <c r="BK1154" s="217">
        <f>SUM(BK1155:BK1157)</f>
        <v>0</v>
      </c>
    </row>
    <row r="1155" s="1" customFormat="1" ht="25.5" customHeight="1">
      <c r="B1155" s="48"/>
      <c r="C1155" s="221" t="s">
        <v>1054</v>
      </c>
      <c r="D1155" s="221" t="s">
        <v>157</v>
      </c>
      <c r="E1155" s="222" t="s">
        <v>1055</v>
      </c>
      <c r="F1155" s="223" t="s">
        <v>1056</v>
      </c>
      <c r="G1155" s="223"/>
      <c r="H1155" s="223"/>
      <c r="I1155" s="223"/>
      <c r="J1155" s="224" t="s">
        <v>160</v>
      </c>
      <c r="K1155" s="225">
        <v>348.73200000000003</v>
      </c>
      <c r="L1155" s="226">
        <v>0</v>
      </c>
      <c r="M1155" s="227"/>
      <c r="N1155" s="228">
        <f>ROUND(L1155*K1155,1)</f>
        <v>0</v>
      </c>
      <c r="O1155" s="228"/>
      <c r="P1155" s="228"/>
      <c r="Q1155" s="228"/>
      <c r="R1155" s="50"/>
      <c r="T1155" s="229" t="s">
        <v>22</v>
      </c>
      <c r="U1155" s="58" t="s">
        <v>46</v>
      </c>
      <c r="V1155" s="49"/>
      <c r="W1155" s="230">
        <f>V1155*K1155</f>
        <v>0</v>
      </c>
      <c r="X1155" s="230">
        <v>0.00020000000000000001</v>
      </c>
      <c r="Y1155" s="230">
        <f>X1155*K1155</f>
        <v>0.069746400000000014</v>
      </c>
      <c r="Z1155" s="230">
        <v>0</v>
      </c>
      <c r="AA1155" s="231">
        <f>Z1155*K1155</f>
        <v>0</v>
      </c>
      <c r="AR1155" s="24" t="s">
        <v>337</v>
      </c>
      <c r="AT1155" s="24" t="s">
        <v>157</v>
      </c>
      <c r="AU1155" s="24" t="s">
        <v>107</v>
      </c>
      <c r="AY1155" s="24" t="s">
        <v>156</v>
      </c>
      <c r="BE1155" s="144">
        <f>IF(U1155="základní",N1155,0)</f>
        <v>0</v>
      </c>
      <c r="BF1155" s="144">
        <f>IF(U1155="snížená",N1155,0)</f>
        <v>0</v>
      </c>
      <c r="BG1155" s="144">
        <f>IF(U1155="zákl. přenesená",N1155,0)</f>
        <v>0</v>
      </c>
      <c r="BH1155" s="144">
        <f>IF(U1155="sníž. přenesená",N1155,0)</f>
        <v>0</v>
      </c>
      <c r="BI1155" s="144">
        <f>IF(U1155="nulová",N1155,0)</f>
        <v>0</v>
      </c>
      <c r="BJ1155" s="24" t="s">
        <v>39</v>
      </c>
      <c r="BK1155" s="144">
        <f>ROUND(L1155*K1155,1)</f>
        <v>0</v>
      </c>
      <c r="BL1155" s="24" t="s">
        <v>337</v>
      </c>
      <c r="BM1155" s="24" t="s">
        <v>1057</v>
      </c>
    </row>
    <row r="1156" s="10" customFormat="1" ht="16.5" customHeight="1">
      <c r="B1156" s="232"/>
      <c r="C1156" s="233"/>
      <c r="D1156" s="233"/>
      <c r="E1156" s="234" t="s">
        <v>22</v>
      </c>
      <c r="F1156" s="235" t="s">
        <v>1058</v>
      </c>
      <c r="G1156" s="236"/>
      <c r="H1156" s="236"/>
      <c r="I1156" s="236"/>
      <c r="J1156" s="233"/>
      <c r="K1156" s="237">
        <v>348.73200000000003</v>
      </c>
      <c r="L1156" s="233"/>
      <c r="M1156" s="233"/>
      <c r="N1156" s="233"/>
      <c r="O1156" s="233"/>
      <c r="P1156" s="233"/>
      <c r="Q1156" s="233"/>
      <c r="R1156" s="238"/>
      <c r="T1156" s="239"/>
      <c r="U1156" s="233"/>
      <c r="V1156" s="233"/>
      <c r="W1156" s="233"/>
      <c r="X1156" s="233"/>
      <c r="Y1156" s="233"/>
      <c r="Z1156" s="233"/>
      <c r="AA1156" s="240"/>
      <c r="AT1156" s="241" t="s">
        <v>164</v>
      </c>
      <c r="AU1156" s="241" t="s">
        <v>107</v>
      </c>
      <c r="AV1156" s="10" t="s">
        <v>107</v>
      </c>
      <c r="AW1156" s="10" t="s">
        <v>38</v>
      </c>
      <c r="AX1156" s="10" t="s">
        <v>39</v>
      </c>
      <c r="AY1156" s="241" t="s">
        <v>156</v>
      </c>
    </row>
    <row r="1157" s="1" customFormat="1" ht="38.25" customHeight="1">
      <c r="B1157" s="48"/>
      <c r="C1157" s="221" t="s">
        <v>1059</v>
      </c>
      <c r="D1157" s="221" t="s">
        <v>157</v>
      </c>
      <c r="E1157" s="222" t="s">
        <v>1060</v>
      </c>
      <c r="F1157" s="223" t="s">
        <v>1061</v>
      </c>
      <c r="G1157" s="223"/>
      <c r="H1157" s="223"/>
      <c r="I1157" s="223"/>
      <c r="J1157" s="224" t="s">
        <v>160</v>
      </c>
      <c r="K1157" s="225">
        <v>348.73200000000003</v>
      </c>
      <c r="L1157" s="226">
        <v>0</v>
      </c>
      <c r="M1157" s="227"/>
      <c r="N1157" s="228">
        <f>ROUND(L1157*K1157,1)</f>
        <v>0</v>
      </c>
      <c r="O1157" s="228"/>
      <c r="P1157" s="228"/>
      <c r="Q1157" s="228"/>
      <c r="R1157" s="50"/>
      <c r="T1157" s="229" t="s">
        <v>22</v>
      </c>
      <c r="U1157" s="58" t="s">
        <v>46</v>
      </c>
      <c r="V1157" s="49"/>
      <c r="W1157" s="230">
        <f>V1157*K1157</f>
        <v>0</v>
      </c>
      <c r="X1157" s="230">
        <v>0.00025999999999999998</v>
      </c>
      <c r="Y1157" s="230">
        <f>X1157*K1157</f>
        <v>0.090670319999999999</v>
      </c>
      <c r="Z1157" s="230">
        <v>0</v>
      </c>
      <c r="AA1157" s="231">
        <f>Z1157*K1157</f>
        <v>0</v>
      </c>
      <c r="AR1157" s="24" t="s">
        <v>337</v>
      </c>
      <c r="AT1157" s="24" t="s">
        <v>157</v>
      </c>
      <c r="AU1157" s="24" t="s">
        <v>107</v>
      </c>
      <c r="AY1157" s="24" t="s">
        <v>156</v>
      </c>
      <c r="BE1157" s="144">
        <f>IF(U1157="základní",N1157,0)</f>
        <v>0</v>
      </c>
      <c r="BF1157" s="144">
        <f>IF(U1157="snížená",N1157,0)</f>
        <v>0</v>
      </c>
      <c r="BG1157" s="144">
        <f>IF(U1157="zákl. přenesená",N1157,0)</f>
        <v>0</v>
      </c>
      <c r="BH1157" s="144">
        <f>IF(U1157="sníž. přenesená",N1157,0)</f>
        <v>0</v>
      </c>
      <c r="BI1157" s="144">
        <f>IF(U1157="nulová",N1157,0)</f>
        <v>0</v>
      </c>
      <c r="BJ1157" s="24" t="s">
        <v>39</v>
      </c>
      <c r="BK1157" s="144">
        <f>ROUND(L1157*K1157,1)</f>
        <v>0</v>
      </c>
      <c r="BL1157" s="24" t="s">
        <v>337</v>
      </c>
      <c r="BM1157" s="24" t="s">
        <v>1062</v>
      </c>
    </row>
    <row r="1158" s="9" customFormat="1" ht="37.44" customHeight="1">
      <c r="B1158" s="207"/>
      <c r="C1158" s="208"/>
      <c r="D1158" s="209" t="s">
        <v>130</v>
      </c>
      <c r="E1158" s="209"/>
      <c r="F1158" s="209"/>
      <c r="G1158" s="209"/>
      <c r="H1158" s="209"/>
      <c r="I1158" s="209"/>
      <c r="J1158" s="209"/>
      <c r="K1158" s="209"/>
      <c r="L1158" s="209"/>
      <c r="M1158" s="209"/>
      <c r="N1158" s="281">
        <f>BK1158</f>
        <v>0</v>
      </c>
      <c r="O1158" s="282"/>
      <c r="P1158" s="282"/>
      <c r="Q1158" s="282"/>
      <c r="R1158" s="211"/>
      <c r="T1158" s="212"/>
      <c r="U1158" s="208"/>
      <c r="V1158" s="208"/>
      <c r="W1158" s="213">
        <f>W1159+W1161</f>
        <v>0</v>
      </c>
      <c r="X1158" s="208"/>
      <c r="Y1158" s="213">
        <f>Y1159+Y1161</f>
        <v>0</v>
      </c>
      <c r="Z1158" s="208"/>
      <c r="AA1158" s="214">
        <f>AA1159+AA1161</f>
        <v>0</v>
      </c>
      <c r="AR1158" s="215" t="s">
        <v>191</v>
      </c>
      <c r="AT1158" s="216" t="s">
        <v>80</v>
      </c>
      <c r="AU1158" s="216" t="s">
        <v>81</v>
      </c>
      <c r="AY1158" s="215" t="s">
        <v>156</v>
      </c>
      <c r="BK1158" s="217">
        <f>BK1159+BK1161</f>
        <v>0</v>
      </c>
    </row>
    <row r="1159" s="9" customFormat="1" ht="19.92" customHeight="1">
      <c r="B1159" s="207"/>
      <c r="C1159" s="208"/>
      <c r="D1159" s="218" t="s">
        <v>131</v>
      </c>
      <c r="E1159" s="218"/>
      <c r="F1159" s="218"/>
      <c r="G1159" s="218"/>
      <c r="H1159" s="218"/>
      <c r="I1159" s="218"/>
      <c r="J1159" s="218"/>
      <c r="K1159" s="218"/>
      <c r="L1159" s="218"/>
      <c r="M1159" s="218"/>
      <c r="N1159" s="219">
        <f>BK1159</f>
        <v>0</v>
      </c>
      <c r="O1159" s="220"/>
      <c r="P1159" s="220"/>
      <c r="Q1159" s="220"/>
      <c r="R1159" s="211"/>
      <c r="T1159" s="212"/>
      <c r="U1159" s="208"/>
      <c r="V1159" s="208"/>
      <c r="W1159" s="213">
        <f>W1160</f>
        <v>0</v>
      </c>
      <c r="X1159" s="208"/>
      <c r="Y1159" s="213">
        <f>Y1160</f>
        <v>0</v>
      </c>
      <c r="Z1159" s="208"/>
      <c r="AA1159" s="214">
        <f>AA1160</f>
        <v>0</v>
      </c>
      <c r="AR1159" s="215" t="s">
        <v>191</v>
      </c>
      <c r="AT1159" s="216" t="s">
        <v>80</v>
      </c>
      <c r="AU1159" s="216" t="s">
        <v>39</v>
      </c>
      <c r="AY1159" s="215" t="s">
        <v>156</v>
      </c>
      <c r="BK1159" s="217">
        <f>BK1160</f>
        <v>0</v>
      </c>
    </row>
    <row r="1160" s="1" customFormat="1" ht="16.5" customHeight="1">
      <c r="B1160" s="48"/>
      <c r="C1160" s="221" t="s">
        <v>1063</v>
      </c>
      <c r="D1160" s="221" t="s">
        <v>157</v>
      </c>
      <c r="E1160" s="222" t="s">
        <v>1064</v>
      </c>
      <c r="F1160" s="223" t="s">
        <v>134</v>
      </c>
      <c r="G1160" s="223"/>
      <c r="H1160" s="223"/>
      <c r="I1160" s="223"/>
      <c r="J1160" s="224" t="s">
        <v>434</v>
      </c>
      <c r="K1160" s="283">
        <v>0</v>
      </c>
      <c r="L1160" s="226">
        <v>0</v>
      </c>
      <c r="M1160" s="227"/>
      <c r="N1160" s="228">
        <f>ROUND(L1160*K1160,1)</f>
        <v>0</v>
      </c>
      <c r="O1160" s="228"/>
      <c r="P1160" s="228"/>
      <c r="Q1160" s="228"/>
      <c r="R1160" s="50"/>
      <c r="T1160" s="229" t="s">
        <v>22</v>
      </c>
      <c r="U1160" s="58" t="s">
        <v>46</v>
      </c>
      <c r="V1160" s="49"/>
      <c r="W1160" s="230">
        <f>V1160*K1160</f>
        <v>0</v>
      </c>
      <c r="X1160" s="230">
        <v>0</v>
      </c>
      <c r="Y1160" s="230">
        <f>X1160*K1160</f>
        <v>0</v>
      </c>
      <c r="Z1160" s="230">
        <v>0</v>
      </c>
      <c r="AA1160" s="231">
        <f>Z1160*K1160</f>
        <v>0</v>
      </c>
      <c r="AR1160" s="24" t="s">
        <v>1065</v>
      </c>
      <c r="AT1160" s="24" t="s">
        <v>157</v>
      </c>
      <c r="AU1160" s="24" t="s">
        <v>107</v>
      </c>
      <c r="AY1160" s="24" t="s">
        <v>156</v>
      </c>
      <c r="BE1160" s="144">
        <f>IF(U1160="základní",N1160,0)</f>
        <v>0</v>
      </c>
      <c r="BF1160" s="144">
        <f>IF(U1160="snížená",N1160,0)</f>
        <v>0</v>
      </c>
      <c r="BG1160" s="144">
        <f>IF(U1160="zákl. přenesená",N1160,0)</f>
        <v>0</v>
      </c>
      <c r="BH1160" s="144">
        <f>IF(U1160="sníž. přenesená",N1160,0)</f>
        <v>0</v>
      </c>
      <c r="BI1160" s="144">
        <f>IF(U1160="nulová",N1160,0)</f>
        <v>0</v>
      </c>
      <c r="BJ1160" s="24" t="s">
        <v>39</v>
      </c>
      <c r="BK1160" s="144">
        <f>ROUND(L1160*K1160,1)</f>
        <v>0</v>
      </c>
      <c r="BL1160" s="24" t="s">
        <v>1065</v>
      </c>
      <c r="BM1160" s="24" t="s">
        <v>1066</v>
      </c>
    </row>
    <row r="1161" s="9" customFormat="1" ht="29.88" customHeight="1">
      <c r="B1161" s="207"/>
      <c r="C1161" s="208"/>
      <c r="D1161" s="218" t="s">
        <v>132</v>
      </c>
      <c r="E1161" s="218"/>
      <c r="F1161" s="218"/>
      <c r="G1161" s="218"/>
      <c r="H1161" s="218"/>
      <c r="I1161" s="218"/>
      <c r="J1161" s="218"/>
      <c r="K1161" s="218"/>
      <c r="L1161" s="218"/>
      <c r="M1161" s="218"/>
      <c r="N1161" s="279">
        <f>BK1161</f>
        <v>0</v>
      </c>
      <c r="O1161" s="280"/>
      <c r="P1161" s="280"/>
      <c r="Q1161" s="280"/>
      <c r="R1161" s="211"/>
      <c r="T1161" s="212"/>
      <c r="U1161" s="208"/>
      <c r="V1161" s="208"/>
      <c r="W1161" s="213">
        <f>SUM(W1162:W1164)</f>
        <v>0</v>
      </c>
      <c r="X1161" s="208"/>
      <c r="Y1161" s="213">
        <f>SUM(Y1162:Y1164)</f>
        <v>0</v>
      </c>
      <c r="Z1161" s="208"/>
      <c r="AA1161" s="214">
        <f>SUM(AA1162:AA1164)</f>
        <v>0</v>
      </c>
      <c r="AR1161" s="215" t="s">
        <v>191</v>
      </c>
      <c r="AT1161" s="216" t="s">
        <v>80</v>
      </c>
      <c r="AU1161" s="216" t="s">
        <v>39</v>
      </c>
      <c r="AY1161" s="215" t="s">
        <v>156</v>
      </c>
      <c r="BK1161" s="217">
        <f>SUM(BK1162:BK1164)</f>
        <v>0</v>
      </c>
    </row>
    <row r="1162" s="1" customFormat="1" ht="25.5" customHeight="1">
      <c r="B1162" s="48"/>
      <c r="C1162" s="221" t="s">
        <v>1067</v>
      </c>
      <c r="D1162" s="221" t="s">
        <v>157</v>
      </c>
      <c r="E1162" s="222" t="s">
        <v>1068</v>
      </c>
      <c r="F1162" s="223" t="s">
        <v>1069</v>
      </c>
      <c r="G1162" s="223"/>
      <c r="H1162" s="223"/>
      <c r="I1162" s="223"/>
      <c r="J1162" s="224" t="s">
        <v>952</v>
      </c>
      <c r="K1162" s="225">
        <v>1</v>
      </c>
      <c r="L1162" s="226">
        <v>0</v>
      </c>
      <c r="M1162" s="227"/>
      <c r="N1162" s="228">
        <f>ROUND(L1162*K1162,1)</f>
        <v>0</v>
      </c>
      <c r="O1162" s="228"/>
      <c r="P1162" s="228"/>
      <c r="Q1162" s="228"/>
      <c r="R1162" s="50"/>
      <c r="T1162" s="229" t="s">
        <v>22</v>
      </c>
      <c r="U1162" s="58" t="s">
        <v>46</v>
      </c>
      <c r="V1162" s="49"/>
      <c r="W1162" s="230">
        <f>V1162*K1162</f>
        <v>0</v>
      </c>
      <c r="X1162" s="230">
        <v>0</v>
      </c>
      <c r="Y1162" s="230">
        <f>X1162*K1162</f>
        <v>0</v>
      </c>
      <c r="Z1162" s="230">
        <v>0</v>
      </c>
      <c r="AA1162" s="231">
        <f>Z1162*K1162</f>
        <v>0</v>
      </c>
      <c r="AR1162" s="24" t="s">
        <v>1065</v>
      </c>
      <c r="AT1162" s="24" t="s">
        <v>157</v>
      </c>
      <c r="AU1162" s="24" t="s">
        <v>107</v>
      </c>
      <c r="AY1162" s="24" t="s">
        <v>156</v>
      </c>
      <c r="BE1162" s="144">
        <f>IF(U1162="základní",N1162,0)</f>
        <v>0</v>
      </c>
      <c r="BF1162" s="144">
        <f>IF(U1162="snížená",N1162,0)</f>
        <v>0</v>
      </c>
      <c r="BG1162" s="144">
        <f>IF(U1162="zákl. přenesená",N1162,0)</f>
        <v>0</v>
      </c>
      <c r="BH1162" s="144">
        <f>IF(U1162="sníž. přenesená",N1162,0)</f>
        <v>0</v>
      </c>
      <c r="BI1162" s="144">
        <f>IF(U1162="nulová",N1162,0)</f>
        <v>0</v>
      </c>
      <c r="BJ1162" s="24" t="s">
        <v>39</v>
      </c>
      <c r="BK1162" s="144">
        <f>ROUND(L1162*K1162,1)</f>
        <v>0</v>
      </c>
      <c r="BL1162" s="24" t="s">
        <v>1065</v>
      </c>
      <c r="BM1162" s="24" t="s">
        <v>1070</v>
      </c>
    </row>
    <row r="1163" s="11" customFormat="1" ht="16.5" customHeight="1">
      <c r="B1163" s="242"/>
      <c r="C1163" s="243"/>
      <c r="D1163" s="243"/>
      <c r="E1163" s="244" t="s">
        <v>22</v>
      </c>
      <c r="F1163" s="245" t="s">
        <v>223</v>
      </c>
      <c r="G1163" s="246"/>
      <c r="H1163" s="246"/>
      <c r="I1163" s="246"/>
      <c r="J1163" s="243"/>
      <c r="K1163" s="244" t="s">
        <v>22</v>
      </c>
      <c r="L1163" s="243"/>
      <c r="M1163" s="243"/>
      <c r="N1163" s="243"/>
      <c r="O1163" s="243"/>
      <c r="P1163" s="243"/>
      <c r="Q1163" s="243"/>
      <c r="R1163" s="247"/>
      <c r="T1163" s="248"/>
      <c r="U1163" s="243"/>
      <c r="V1163" s="243"/>
      <c r="W1163" s="243"/>
      <c r="X1163" s="243"/>
      <c r="Y1163" s="243"/>
      <c r="Z1163" s="243"/>
      <c r="AA1163" s="249"/>
      <c r="AT1163" s="250" t="s">
        <v>164</v>
      </c>
      <c r="AU1163" s="250" t="s">
        <v>107</v>
      </c>
      <c r="AV1163" s="11" t="s">
        <v>39</v>
      </c>
      <c r="AW1163" s="11" t="s">
        <v>38</v>
      </c>
      <c r="AX1163" s="11" t="s">
        <v>81</v>
      </c>
      <c r="AY1163" s="250" t="s">
        <v>156</v>
      </c>
    </row>
    <row r="1164" s="10" customFormat="1" ht="16.5" customHeight="1">
      <c r="B1164" s="232"/>
      <c r="C1164" s="233"/>
      <c r="D1164" s="233"/>
      <c r="E1164" s="234" t="s">
        <v>22</v>
      </c>
      <c r="F1164" s="252" t="s">
        <v>39</v>
      </c>
      <c r="G1164" s="233"/>
      <c r="H1164" s="233"/>
      <c r="I1164" s="233"/>
      <c r="J1164" s="233"/>
      <c r="K1164" s="237">
        <v>1</v>
      </c>
      <c r="L1164" s="233"/>
      <c r="M1164" s="233"/>
      <c r="N1164" s="233"/>
      <c r="O1164" s="233"/>
      <c r="P1164" s="233"/>
      <c r="Q1164" s="233"/>
      <c r="R1164" s="238"/>
      <c r="T1164" s="239"/>
      <c r="U1164" s="233"/>
      <c r="V1164" s="233"/>
      <c r="W1164" s="233"/>
      <c r="X1164" s="233"/>
      <c r="Y1164" s="233"/>
      <c r="Z1164" s="233"/>
      <c r="AA1164" s="240"/>
      <c r="AT1164" s="241" t="s">
        <v>164</v>
      </c>
      <c r="AU1164" s="241" t="s">
        <v>107</v>
      </c>
      <c r="AV1164" s="10" t="s">
        <v>107</v>
      </c>
      <c r="AW1164" s="10" t="s">
        <v>38</v>
      </c>
      <c r="AX1164" s="10" t="s">
        <v>39</v>
      </c>
      <c r="AY1164" s="241" t="s">
        <v>156</v>
      </c>
    </row>
    <row r="1165" s="1" customFormat="1" ht="49.92" customHeight="1">
      <c r="B1165" s="48"/>
      <c r="C1165" s="49"/>
      <c r="D1165" s="209" t="s">
        <v>1071</v>
      </c>
      <c r="E1165" s="49"/>
      <c r="F1165" s="49"/>
      <c r="G1165" s="49"/>
      <c r="H1165" s="49"/>
      <c r="I1165" s="49"/>
      <c r="J1165" s="49"/>
      <c r="K1165" s="49"/>
      <c r="L1165" s="49"/>
      <c r="M1165" s="49"/>
      <c r="N1165" s="210">
        <f>BK1165</f>
        <v>0</v>
      </c>
      <c r="O1165" s="180"/>
      <c r="P1165" s="180"/>
      <c r="Q1165" s="180"/>
      <c r="R1165" s="50"/>
      <c r="T1165" s="195"/>
      <c r="U1165" s="74"/>
      <c r="V1165" s="74"/>
      <c r="W1165" s="74"/>
      <c r="X1165" s="74"/>
      <c r="Y1165" s="74"/>
      <c r="Z1165" s="74"/>
      <c r="AA1165" s="76"/>
      <c r="AT1165" s="24" t="s">
        <v>80</v>
      </c>
      <c r="AU1165" s="24" t="s">
        <v>81</v>
      </c>
      <c r="AY1165" s="24" t="s">
        <v>1072</v>
      </c>
      <c r="BK1165" s="144">
        <v>0</v>
      </c>
    </row>
    <row r="1166" s="1" customFormat="1" ht="6.96" customHeight="1">
      <c r="B1166" s="77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  <c r="M1166" s="78"/>
      <c r="N1166" s="78"/>
      <c r="O1166" s="78"/>
      <c r="P1166" s="78"/>
      <c r="Q1166" s="78"/>
      <c r="R1166" s="79"/>
    </row>
  </sheetData>
  <sheetProtection sheet="1" formatColumns="0" formatRows="0" objects="1" scenarios="1" spinCount="10" saltValue="2TxFyPrDvx6uEY1/z+NDX0KZH82LGM1bwI5FLAMxsSMfzVn9TSfQW1HF3YK4VLKKkhOmkotFsrd7SsSEB6KTDw==" hashValue="+xGkvSJ6W69l8UvlJtHLiZAgxNww14WdXn3ZQWuuw1T9ZKMFjkN0DD746R5YKLC3JAe0rlnAnjkCM5gCEhvGUQ==" algorithmName="SHA-512" password="CC35"/>
  <mergeCells count="1367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L114:Q114"/>
    <mergeCell ref="C120:Q120"/>
    <mergeCell ref="F122:P122"/>
    <mergeCell ref="F123:P123"/>
    <mergeCell ref="M125:P125"/>
    <mergeCell ref="M127:Q127"/>
    <mergeCell ref="M128:Q128"/>
    <mergeCell ref="F130:I130"/>
    <mergeCell ref="L130:M130"/>
    <mergeCell ref="N130:Q130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41:I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54:I154"/>
    <mergeCell ref="F155:I155"/>
    <mergeCell ref="F156:I156"/>
    <mergeCell ref="F157:I157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F171:I171"/>
    <mergeCell ref="L171:M171"/>
    <mergeCell ref="N171:Q171"/>
    <mergeCell ref="F172:I172"/>
    <mergeCell ref="F173:I173"/>
    <mergeCell ref="F174:I174"/>
    <mergeCell ref="F175:I175"/>
    <mergeCell ref="F176:I176"/>
    <mergeCell ref="F177:I177"/>
    <mergeCell ref="F178:I178"/>
    <mergeCell ref="F179:I179"/>
    <mergeCell ref="L179:M179"/>
    <mergeCell ref="N179:Q179"/>
    <mergeCell ref="F180:I180"/>
    <mergeCell ref="F181:I181"/>
    <mergeCell ref="F182:I182"/>
    <mergeCell ref="F183:I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92:I192"/>
    <mergeCell ref="F193:I193"/>
    <mergeCell ref="F194:I194"/>
    <mergeCell ref="F195:I195"/>
    <mergeCell ref="L195:M195"/>
    <mergeCell ref="N195:Q195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L203:M203"/>
    <mergeCell ref="N203:Q203"/>
    <mergeCell ref="F204:I204"/>
    <mergeCell ref="F205:I205"/>
    <mergeCell ref="F206:I206"/>
    <mergeCell ref="F207:I207"/>
    <mergeCell ref="F208:I208"/>
    <mergeCell ref="F209:I209"/>
    <mergeCell ref="F210:I210"/>
    <mergeCell ref="F211:I211"/>
    <mergeCell ref="F212:I212"/>
    <mergeCell ref="F213:I213"/>
    <mergeCell ref="F214:I214"/>
    <mergeCell ref="F215:I215"/>
    <mergeCell ref="L215:M215"/>
    <mergeCell ref="N215:Q215"/>
    <mergeCell ref="F216:I216"/>
    <mergeCell ref="F217:I217"/>
    <mergeCell ref="F218:I218"/>
    <mergeCell ref="F219:I219"/>
    <mergeCell ref="F220:I220"/>
    <mergeCell ref="F221:I221"/>
    <mergeCell ref="F222:I222"/>
    <mergeCell ref="F223:I223"/>
    <mergeCell ref="F224:I224"/>
    <mergeCell ref="F225:I225"/>
    <mergeCell ref="F226:I226"/>
    <mergeCell ref="F227:I227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L244:M244"/>
    <mergeCell ref="N244:Q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L257:M257"/>
    <mergeCell ref="N257:Q257"/>
    <mergeCell ref="F258:I258"/>
    <mergeCell ref="F259:I259"/>
    <mergeCell ref="F260:I260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70:I270"/>
    <mergeCell ref="F271:I271"/>
    <mergeCell ref="F272:I272"/>
    <mergeCell ref="F273:I273"/>
    <mergeCell ref="F274:I274"/>
    <mergeCell ref="F275:I275"/>
    <mergeCell ref="L275:M275"/>
    <mergeCell ref="N275:Q275"/>
    <mergeCell ref="F276:I276"/>
    <mergeCell ref="F277:I277"/>
    <mergeCell ref="F278:I278"/>
    <mergeCell ref="L278:M278"/>
    <mergeCell ref="N278:Q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L286:M286"/>
    <mergeCell ref="N286:Q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F297:I297"/>
    <mergeCell ref="F298:I298"/>
    <mergeCell ref="F299:I299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27:I327"/>
    <mergeCell ref="F328:I328"/>
    <mergeCell ref="F329:I329"/>
    <mergeCell ref="F330:I330"/>
    <mergeCell ref="F331:I331"/>
    <mergeCell ref="F332:I332"/>
    <mergeCell ref="F333:I333"/>
    <mergeCell ref="F334:I334"/>
    <mergeCell ref="F335:I335"/>
    <mergeCell ref="F336:I336"/>
    <mergeCell ref="L336:M336"/>
    <mergeCell ref="N336:Q336"/>
    <mergeCell ref="F337:I337"/>
    <mergeCell ref="F338:I338"/>
    <mergeCell ref="F339:I339"/>
    <mergeCell ref="F340:I340"/>
    <mergeCell ref="F341:I341"/>
    <mergeCell ref="F342:I342"/>
    <mergeCell ref="F343:I343"/>
    <mergeCell ref="F344:I344"/>
    <mergeCell ref="L344:M344"/>
    <mergeCell ref="N344:Q344"/>
    <mergeCell ref="F345:I345"/>
    <mergeCell ref="F346:I346"/>
    <mergeCell ref="F347:I347"/>
    <mergeCell ref="L347:M347"/>
    <mergeCell ref="N347:Q347"/>
    <mergeCell ref="F348:I348"/>
    <mergeCell ref="F349:I349"/>
    <mergeCell ref="F350:I350"/>
    <mergeCell ref="L350:M350"/>
    <mergeCell ref="N350:Q350"/>
    <mergeCell ref="F351:I351"/>
    <mergeCell ref="F352:I352"/>
    <mergeCell ref="F354:I354"/>
    <mergeCell ref="L354:M354"/>
    <mergeCell ref="N354:Q354"/>
    <mergeCell ref="F355:I355"/>
    <mergeCell ref="L355:M355"/>
    <mergeCell ref="N355:Q355"/>
    <mergeCell ref="F356:I356"/>
    <mergeCell ref="L356:M356"/>
    <mergeCell ref="N356:Q356"/>
    <mergeCell ref="F357:I357"/>
    <mergeCell ref="L357:M357"/>
    <mergeCell ref="N357:Q357"/>
    <mergeCell ref="F359:I359"/>
    <mergeCell ref="L359:M359"/>
    <mergeCell ref="N359:Q359"/>
    <mergeCell ref="F362:I362"/>
    <mergeCell ref="L362:M362"/>
    <mergeCell ref="N362:Q362"/>
    <mergeCell ref="F363:I363"/>
    <mergeCell ref="F364:I364"/>
    <mergeCell ref="F365:I365"/>
    <mergeCell ref="F366:I366"/>
    <mergeCell ref="F367:I367"/>
    <mergeCell ref="F368:I368"/>
    <mergeCell ref="F369:I369"/>
    <mergeCell ref="F370:I370"/>
    <mergeCell ref="F371:I371"/>
    <mergeCell ref="F372:I372"/>
    <mergeCell ref="L372:M372"/>
    <mergeCell ref="N372:Q372"/>
    <mergeCell ref="F373:I373"/>
    <mergeCell ref="L373:M373"/>
    <mergeCell ref="N373:Q373"/>
    <mergeCell ref="F374:I374"/>
    <mergeCell ref="F375:I375"/>
    <mergeCell ref="F376:I376"/>
    <mergeCell ref="F377:I377"/>
    <mergeCell ref="F378:I378"/>
    <mergeCell ref="F379:I379"/>
    <mergeCell ref="F380:I380"/>
    <mergeCell ref="F381:I381"/>
    <mergeCell ref="L381:M381"/>
    <mergeCell ref="N381:Q381"/>
    <mergeCell ref="F382:I382"/>
    <mergeCell ref="L382:M382"/>
    <mergeCell ref="N382:Q382"/>
    <mergeCell ref="F384:I384"/>
    <mergeCell ref="L384:M384"/>
    <mergeCell ref="N384:Q384"/>
    <mergeCell ref="F386:I386"/>
    <mergeCell ref="L386:M386"/>
    <mergeCell ref="N386:Q386"/>
    <mergeCell ref="F387:I387"/>
    <mergeCell ref="F388:I388"/>
    <mergeCell ref="F389:I389"/>
    <mergeCell ref="F390:I390"/>
    <mergeCell ref="F391:I391"/>
    <mergeCell ref="F392:I392"/>
    <mergeCell ref="F393:I393"/>
    <mergeCell ref="F394:I394"/>
    <mergeCell ref="F395:I395"/>
    <mergeCell ref="F396:I396"/>
    <mergeCell ref="F397:I397"/>
    <mergeCell ref="L397:M397"/>
    <mergeCell ref="N397:Q397"/>
    <mergeCell ref="F398:I398"/>
    <mergeCell ref="F399:I399"/>
    <mergeCell ref="L399:M399"/>
    <mergeCell ref="N399:Q399"/>
    <mergeCell ref="F400:I400"/>
    <mergeCell ref="L400:M400"/>
    <mergeCell ref="N400:Q400"/>
    <mergeCell ref="F401:I401"/>
    <mergeCell ref="F402:I402"/>
    <mergeCell ref="F403:I403"/>
    <mergeCell ref="F404:I404"/>
    <mergeCell ref="F405:I405"/>
    <mergeCell ref="F406:I406"/>
    <mergeCell ref="F407:I407"/>
    <mergeCell ref="F408:I408"/>
    <mergeCell ref="L408:M408"/>
    <mergeCell ref="N408:Q408"/>
    <mergeCell ref="F410:I410"/>
    <mergeCell ref="L410:M410"/>
    <mergeCell ref="N410:Q410"/>
    <mergeCell ref="F411:I411"/>
    <mergeCell ref="F412:I412"/>
    <mergeCell ref="F413:I413"/>
    <mergeCell ref="F414:I414"/>
    <mergeCell ref="F415:I415"/>
    <mergeCell ref="F416:I416"/>
    <mergeCell ref="F417:I417"/>
    <mergeCell ref="F418:I418"/>
    <mergeCell ref="F419:I419"/>
    <mergeCell ref="F420:I420"/>
    <mergeCell ref="F421:I421"/>
    <mergeCell ref="F422:I422"/>
    <mergeCell ref="F423:I423"/>
    <mergeCell ref="F424:I424"/>
    <mergeCell ref="F425:I425"/>
    <mergeCell ref="F426:I426"/>
    <mergeCell ref="F427:I427"/>
    <mergeCell ref="F428:I428"/>
    <mergeCell ref="F429:I429"/>
    <mergeCell ref="F430:I430"/>
    <mergeCell ref="F431:I431"/>
    <mergeCell ref="F432:I432"/>
    <mergeCell ref="F433:I433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42:I442"/>
    <mergeCell ref="F443:I443"/>
    <mergeCell ref="F444:I444"/>
    <mergeCell ref="F445:I445"/>
    <mergeCell ref="F446:I446"/>
    <mergeCell ref="F447:I447"/>
    <mergeCell ref="F448:I448"/>
    <mergeCell ref="F449:I449"/>
    <mergeCell ref="F450:I450"/>
    <mergeCell ref="F451:I451"/>
    <mergeCell ref="F452:I452"/>
    <mergeCell ref="F453:I453"/>
    <mergeCell ref="F454:I454"/>
    <mergeCell ref="F455:I455"/>
    <mergeCell ref="F456:I456"/>
    <mergeCell ref="F457:I457"/>
    <mergeCell ref="F458:I458"/>
    <mergeCell ref="F459:I459"/>
    <mergeCell ref="F460:I460"/>
    <mergeCell ref="F461:I461"/>
    <mergeCell ref="F462:I462"/>
    <mergeCell ref="F463:I463"/>
    <mergeCell ref="F464:I464"/>
    <mergeCell ref="F465:I465"/>
    <mergeCell ref="F466:I466"/>
    <mergeCell ref="F467:I467"/>
    <mergeCell ref="F468:I468"/>
    <mergeCell ref="F469:I469"/>
    <mergeCell ref="F470:I470"/>
    <mergeCell ref="F471:I471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L490:M490"/>
    <mergeCell ref="N490:Q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499:I499"/>
    <mergeCell ref="F500:I500"/>
    <mergeCell ref="L500:M500"/>
    <mergeCell ref="N500:Q500"/>
    <mergeCell ref="F501:I501"/>
    <mergeCell ref="F502:I502"/>
    <mergeCell ref="F503:I503"/>
    <mergeCell ref="L503:M503"/>
    <mergeCell ref="N503:Q503"/>
    <mergeCell ref="F504:I504"/>
    <mergeCell ref="F505:I505"/>
    <mergeCell ref="F506:I506"/>
    <mergeCell ref="F507:I507"/>
    <mergeCell ref="F508:I508"/>
    <mergeCell ref="F509:I509"/>
    <mergeCell ref="F510:I510"/>
    <mergeCell ref="F511:I511"/>
    <mergeCell ref="F512:I512"/>
    <mergeCell ref="F513:I513"/>
    <mergeCell ref="F514:I514"/>
    <mergeCell ref="F515:I515"/>
    <mergeCell ref="F516:I516"/>
    <mergeCell ref="F517:I517"/>
    <mergeCell ref="F518:I518"/>
    <mergeCell ref="F519:I519"/>
    <mergeCell ref="F520:I520"/>
    <mergeCell ref="F521:I521"/>
    <mergeCell ref="F522:I522"/>
    <mergeCell ref="F523:I523"/>
    <mergeCell ref="F524:I524"/>
    <mergeCell ref="F525:I525"/>
    <mergeCell ref="F526:I526"/>
    <mergeCell ref="F527:I527"/>
    <mergeCell ref="F528:I528"/>
    <mergeCell ref="F529:I529"/>
    <mergeCell ref="L529:M529"/>
    <mergeCell ref="N529:Q529"/>
    <mergeCell ref="F530:I530"/>
    <mergeCell ref="F531:I531"/>
    <mergeCell ref="F532:I532"/>
    <mergeCell ref="F533:I533"/>
    <mergeCell ref="F534:I534"/>
    <mergeCell ref="F535:I535"/>
    <mergeCell ref="F536:I536"/>
    <mergeCell ref="F537:I537"/>
    <mergeCell ref="F538:I538"/>
    <mergeCell ref="F539:I539"/>
    <mergeCell ref="F540:I540"/>
    <mergeCell ref="F541:I541"/>
    <mergeCell ref="F542:I542"/>
    <mergeCell ref="F543:I543"/>
    <mergeCell ref="F544:I544"/>
    <mergeCell ref="F545:I545"/>
    <mergeCell ref="F546:I546"/>
    <mergeCell ref="F547:I547"/>
    <mergeCell ref="F548:I548"/>
    <mergeCell ref="F549:I549"/>
    <mergeCell ref="F550:I550"/>
    <mergeCell ref="F551:I551"/>
    <mergeCell ref="F552:I552"/>
    <mergeCell ref="F553:I553"/>
    <mergeCell ref="L553:M553"/>
    <mergeCell ref="N553:Q553"/>
    <mergeCell ref="F555:I555"/>
    <mergeCell ref="L555:M555"/>
    <mergeCell ref="N555:Q555"/>
    <mergeCell ref="F556:I556"/>
    <mergeCell ref="F557:I557"/>
    <mergeCell ref="F558:I558"/>
    <mergeCell ref="F559:I559"/>
    <mergeCell ref="F560:I560"/>
    <mergeCell ref="F561:I561"/>
    <mergeCell ref="F562:I562"/>
    <mergeCell ref="F563:I563"/>
    <mergeCell ref="F564:I564"/>
    <mergeCell ref="F565:I565"/>
    <mergeCell ref="F566:I566"/>
    <mergeCell ref="F567:I567"/>
    <mergeCell ref="F568:I568"/>
    <mergeCell ref="F569:I569"/>
    <mergeCell ref="F570:I570"/>
    <mergeCell ref="F571:I571"/>
    <mergeCell ref="F572:I572"/>
    <mergeCell ref="F573:I573"/>
    <mergeCell ref="F574:I574"/>
    <mergeCell ref="F575:I575"/>
    <mergeCell ref="F576:I576"/>
    <mergeCell ref="F577:I577"/>
    <mergeCell ref="F578:I578"/>
    <mergeCell ref="F579:I579"/>
    <mergeCell ref="L579:M579"/>
    <mergeCell ref="N579:Q579"/>
    <mergeCell ref="F580:I580"/>
    <mergeCell ref="F581:I581"/>
    <mergeCell ref="F582:I582"/>
    <mergeCell ref="F583:I583"/>
    <mergeCell ref="F584:I584"/>
    <mergeCell ref="F585:I585"/>
    <mergeCell ref="F586:I586"/>
    <mergeCell ref="F587:I587"/>
    <mergeCell ref="F588:I588"/>
    <mergeCell ref="F589:I589"/>
    <mergeCell ref="F590:I590"/>
    <mergeCell ref="F591:I591"/>
    <mergeCell ref="F592:I592"/>
    <mergeCell ref="F593:I593"/>
    <mergeCell ref="F594:I594"/>
    <mergeCell ref="F595:I595"/>
    <mergeCell ref="F596:I596"/>
    <mergeCell ref="F597:I597"/>
    <mergeCell ref="F598:I598"/>
    <mergeCell ref="F599:I599"/>
    <mergeCell ref="F600:I600"/>
    <mergeCell ref="F601:I601"/>
    <mergeCell ref="F602:I602"/>
    <mergeCell ref="F603:I603"/>
    <mergeCell ref="F604:I604"/>
    <mergeCell ref="F605:I605"/>
    <mergeCell ref="F606:I606"/>
    <mergeCell ref="F607:I607"/>
    <mergeCell ref="F608:I608"/>
    <mergeCell ref="F609:I609"/>
    <mergeCell ref="F610:I610"/>
    <mergeCell ref="F611:I611"/>
    <mergeCell ref="F612:I612"/>
    <mergeCell ref="F613:I613"/>
    <mergeCell ref="F614:I614"/>
    <mergeCell ref="F615:I615"/>
    <mergeCell ref="F616:I616"/>
    <mergeCell ref="F617:I617"/>
    <mergeCell ref="F618:I618"/>
    <mergeCell ref="F619:I619"/>
    <mergeCell ref="F620:I620"/>
    <mergeCell ref="F621:I621"/>
    <mergeCell ref="F622:I622"/>
    <mergeCell ref="F623:I623"/>
    <mergeCell ref="F624:I624"/>
    <mergeCell ref="F625:I625"/>
    <mergeCell ref="F626:I626"/>
    <mergeCell ref="F627:I627"/>
    <mergeCell ref="F628:I628"/>
    <mergeCell ref="F629:I629"/>
    <mergeCell ref="F630:I630"/>
    <mergeCell ref="F631:I631"/>
    <mergeCell ref="L631:M631"/>
    <mergeCell ref="N631:Q631"/>
    <mergeCell ref="F632:I632"/>
    <mergeCell ref="F633:I633"/>
    <mergeCell ref="F634:I634"/>
    <mergeCell ref="F635:I635"/>
    <mergeCell ref="F636:I636"/>
    <mergeCell ref="F637:I637"/>
    <mergeCell ref="F638:I638"/>
    <mergeCell ref="F639:I639"/>
    <mergeCell ref="F640:I640"/>
    <mergeCell ref="F641:I641"/>
    <mergeCell ref="L641:M641"/>
    <mergeCell ref="N641:Q641"/>
    <mergeCell ref="F642:I642"/>
    <mergeCell ref="L642:M642"/>
    <mergeCell ref="N642:Q642"/>
    <mergeCell ref="F643:I643"/>
    <mergeCell ref="L643:M643"/>
    <mergeCell ref="N643:Q643"/>
    <mergeCell ref="F644:I644"/>
    <mergeCell ref="L644:M644"/>
    <mergeCell ref="N644:Q644"/>
    <mergeCell ref="F645:I645"/>
    <mergeCell ref="L645:M645"/>
    <mergeCell ref="N645:Q645"/>
    <mergeCell ref="F646:I646"/>
    <mergeCell ref="F647:I647"/>
    <mergeCell ref="F648:I648"/>
    <mergeCell ref="F649:I649"/>
    <mergeCell ref="F650:I650"/>
    <mergeCell ref="F651:I651"/>
    <mergeCell ref="F652:I652"/>
    <mergeCell ref="F653:I653"/>
    <mergeCell ref="F654:I654"/>
    <mergeCell ref="F655:I655"/>
    <mergeCell ref="F656:I656"/>
    <mergeCell ref="F657:I657"/>
    <mergeCell ref="F658:I658"/>
    <mergeCell ref="F659:I659"/>
    <mergeCell ref="F660:I660"/>
    <mergeCell ref="F661:I661"/>
    <mergeCell ref="F662:I662"/>
    <mergeCell ref="F663:I663"/>
    <mergeCell ref="F664:I664"/>
    <mergeCell ref="F665:I665"/>
    <mergeCell ref="F666:I666"/>
    <mergeCell ref="F667:I667"/>
    <mergeCell ref="F668:I668"/>
    <mergeCell ref="F669:I669"/>
    <mergeCell ref="F670:I670"/>
    <mergeCell ref="F671:I671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L679:M679"/>
    <mergeCell ref="N679:Q679"/>
    <mergeCell ref="F680:I680"/>
    <mergeCell ref="L680:M680"/>
    <mergeCell ref="N680:Q680"/>
    <mergeCell ref="F681:I681"/>
    <mergeCell ref="L681:M681"/>
    <mergeCell ref="N681:Q681"/>
    <mergeCell ref="F682:I682"/>
    <mergeCell ref="L682:M682"/>
    <mergeCell ref="N682:Q682"/>
    <mergeCell ref="F683:I683"/>
    <mergeCell ref="L683:M683"/>
    <mergeCell ref="N683:Q683"/>
    <mergeCell ref="F684:I684"/>
    <mergeCell ref="L684:M684"/>
    <mergeCell ref="N684:Q684"/>
    <mergeCell ref="F685:I685"/>
    <mergeCell ref="L685:M685"/>
    <mergeCell ref="N685:Q685"/>
    <mergeCell ref="F686:I686"/>
    <mergeCell ref="L686:M686"/>
    <mergeCell ref="N686:Q686"/>
    <mergeCell ref="F687:I687"/>
    <mergeCell ref="L687:M687"/>
    <mergeCell ref="N687:Q687"/>
    <mergeCell ref="F688:I688"/>
    <mergeCell ref="L688:M688"/>
    <mergeCell ref="N688:Q688"/>
    <mergeCell ref="F689:I689"/>
    <mergeCell ref="L689:M689"/>
    <mergeCell ref="N689:Q689"/>
    <mergeCell ref="F690:I690"/>
    <mergeCell ref="L690:M690"/>
    <mergeCell ref="N690:Q690"/>
    <mergeCell ref="F691:I691"/>
    <mergeCell ref="L691:M691"/>
    <mergeCell ref="N691:Q691"/>
    <mergeCell ref="F692:I692"/>
    <mergeCell ref="L692:M692"/>
    <mergeCell ref="N692:Q692"/>
    <mergeCell ref="F693:I693"/>
    <mergeCell ref="L693:M693"/>
    <mergeCell ref="N693:Q693"/>
    <mergeCell ref="F694:I694"/>
    <mergeCell ref="L694:M694"/>
    <mergeCell ref="N694:Q694"/>
    <mergeCell ref="F695:I695"/>
    <mergeCell ref="L695:M695"/>
    <mergeCell ref="N695:Q695"/>
    <mergeCell ref="F696:I696"/>
    <mergeCell ref="F697:I697"/>
    <mergeCell ref="F698:I698"/>
    <mergeCell ref="F699:I699"/>
    <mergeCell ref="F700:I700"/>
    <mergeCell ref="F701:I701"/>
    <mergeCell ref="L701:M701"/>
    <mergeCell ref="N701:Q701"/>
    <mergeCell ref="F702:I702"/>
    <mergeCell ref="L702:M702"/>
    <mergeCell ref="N702:Q702"/>
    <mergeCell ref="F703:I703"/>
    <mergeCell ref="F704:I704"/>
    <mergeCell ref="F705:I705"/>
    <mergeCell ref="L705:M705"/>
    <mergeCell ref="N705:Q705"/>
    <mergeCell ref="F706:I706"/>
    <mergeCell ref="L706:M706"/>
    <mergeCell ref="N706:Q706"/>
    <mergeCell ref="F707:I707"/>
    <mergeCell ref="F708:I708"/>
    <mergeCell ref="F709:I709"/>
    <mergeCell ref="F710:I710"/>
    <mergeCell ref="F711:I711"/>
    <mergeCell ref="F712:I712"/>
    <mergeCell ref="F713:I713"/>
    <mergeCell ref="F714:I714"/>
    <mergeCell ref="F715:I715"/>
    <mergeCell ref="F716:I716"/>
    <mergeCell ref="F717:I717"/>
    <mergeCell ref="F718:I718"/>
    <mergeCell ref="F719:I719"/>
    <mergeCell ref="F720:I720"/>
    <mergeCell ref="F721:I721"/>
    <mergeCell ref="F722:I722"/>
    <mergeCell ref="F723:I723"/>
    <mergeCell ref="F724:I724"/>
    <mergeCell ref="F725:I725"/>
    <mergeCell ref="F726:I726"/>
    <mergeCell ref="F727:I727"/>
    <mergeCell ref="F728:I728"/>
    <mergeCell ref="F729:I729"/>
    <mergeCell ref="F730:I730"/>
    <mergeCell ref="F731:I731"/>
    <mergeCell ref="F732:I732"/>
    <mergeCell ref="F733:I733"/>
    <mergeCell ref="F734:I734"/>
    <mergeCell ref="F735:I735"/>
    <mergeCell ref="F736:I736"/>
    <mergeCell ref="L736:M736"/>
    <mergeCell ref="N736:Q736"/>
    <mergeCell ref="F737:I737"/>
    <mergeCell ref="L737:M737"/>
    <mergeCell ref="N737:Q737"/>
    <mergeCell ref="F738:I738"/>
    <mergeCell ref="L738:M738"/>
    <mergeCell ref="N738:Q738"/>
    <mergeCell ref="F739:I739"/>
    <mergeCell ref="L739:M739"/>
    <mergeCell ref="N739:Q739"/>
    <mergeCell ref="F740:I740"/>
    <mergeCell ref="L740:M740"/>
    <mergeCell ref="N740:Q740"/>
    <mergeCell ref="F741:I741"/>
    <mergeCell ref="L741:M741"/>
    <mergeCell ref="N741:Q741"/>
    <mergeCell ref="F742:I742"/>
    <mergeCell ref="L742:M742"/>
    <mergeCell ref="N742:Q742"/>
    <mergeCell ref="F743:I743"/>
    <mergeCell ref="L743:M743"/>
    <mergeCell ref="N743:Q743"/>
    <mergeCell ref="F744:I744"/>
    <mergeCell ref="L744:M744"/>
    <mergeCell ref="N744:Q744"/>
    <mergeCell ref="F745:I745"/>
    <mergeCell ref="L745:M745"/>
    <mergeCell ref="N745:Q745"/>
    <mergeCell ref="F746:I746"/>
    <mergeCell ref="L746:M746"/>
    <mergeCell ref="N746:Q746"/>
    <mergeCell ref="F747:I747"/>
    <mergeCell ref="L747:M747"/>
    <mergeCell ref="N747:Q747"/>
    <mergeCell ref="F748:I748"/>
    <mergeCell ref="L748:M748"/>
    <mergeCell ref="N748:Q748"/>
    <mergeCell ref="F749:I749"/>
    <mergeCell ref="L749:M749"/>
    <mergeCell ref="N749:Q749"/>
    <mergeCell ref="F750:I750"/>
    <mergeCell ref="L750:M750"/>
    <mergeCell ref="N750:Q750"/>
    <mergeCell ref="F751:I751"/>
    <mergeCell ref="F752:I752"/>
    <mergeCell ref="F753:I753"/>
    <mergeCell ref="F754:I754"/>
    <mergeCell ref="F755:I755"/>
    <mergeCell ref="F756:I756"/>
    <mergeCell ref="F757:I757"/>
    <mergeCell ref="F758:I758"/>
    <mergeCell ref="F759:I759"/>
    <mergeCell ref="F760:I760"/>
    <mergeCell ref="F761:I761"/>
    <mergeCell ref="F762:I762"/>
    <mergeCell ref="F763:I763"/>
    <mergeCell ref="F764:I764"/>
    <mergeCell ref="F765:I765"/>
    <mergeCell ref="F766:I766"/>
    <mergeCell ref="F767:I767"/>
    <mergeCell ref="F768:I768"/>
    <mergeCell ref="F769:I769"/>
    <mergeCell ref="F770:I770"/>
    <mergeCell ref="F771:I771"/>
    <mergeCell ref="F772:I772"/>
    <mergeCell ref="F773:I773"/>
    <mergeCell ref="F774:I774"/>
    <mergeCell ref="F775:I775"/>
    <mergeCell ref="F776:I776"/>
    <mergeCell ref="F777:I777"/>
    <mergeCell ref="F778:I778"/>
    <mergeCell ref="F779:I779"/>
    <mergeCell ref="F780:I780"/>
    <mergeCell ref="F781:I781"/>
    <mergeCell ref="F782:I782"/>
    <mergeCell ref="F783:I783"/>
    <mergeCell ref="F784:I784"/>
    <mergeCell ref="F785:I785"/>
    <mergeCell ref="F786:I786"/>
    <mergeCell ref="F787:I787"/>
    <mergeCell ref="F788:I788"/>
    <mergeCell ref="F789:I789"/>
    <mergeCell ref="F790:I790"/>
    <mergeCell ref="F791:I791"/>
    <mergeCell ref="F792:I792"/>
    <mergeCell ref="F793:I793"/>
    <mergeCell ref="F794:I794"/>
    <mergeCell ref="F795:I795"/>
    <mergeCell ref="F796:I796"/>
    <mergeCell ref="F797:I797"/>
    <mergeCell ref="F798:I798"/>
    <mergeCell ref="F799:I799"/>
    <mergeCell ref="F800:I800"/>
    <mergeCell ref="F801:I801"/>
    <mergeCell ref="F802:I802"/>
    <mergeCell ref="F803:I803"/>
    <mergeCell ref="F804:I804"/>
    <mergeCell ref="F805:I805"/>
    <mergeCell ref="F806:I806"/>
    <mergeCell ref="F807:I807"/>
    <mergeCell ref="F808:I808"/>
    <mergeCell ref="F809:I809"/>
    <mergeCell ref="F810:I810"/>
    <mergeCell ref="F811:I811"/>
    <mergeCell ref="F812:I812"/>
    <mergeCell ref="F813:I813"/>
    <mergeCell ref="F814:I814"/>
    <mergeCell ref="F815:I815"/>
    <mergeCell ref="F816:I816"/>
    <mergeCell ref="F817:I817"/>
    <mergeCell ref="F818:I818"/>
    <mergeCell ref="F819:I819"/>
    <mergeCell ref="F820:I820"/>
    <mergeCell ref="F821:I821"/>
    <mergeCell ref="F822:I822"/>
    <mergeCell ref="F823:I823"/>
    <mergeCell ref="F824:I824"/>
    <mergeCell ref="F825:I825"/>
    <mergeCell ref="F826:I826"/>
    <mergeCell ref="F827:I827"/>
    <mergeCell ref="L827:M827"/>
    <mergeCell ref="N827:Q827"/>
    <mergeCell ref="F828:I828"/>
    <mergeCell ref="F829:I829"/>
    <mergeCell ref="F830:I830"/>
    <mergeCell ref="F831:I831"/>
    <mergeCell ref="F832:I832"/>
    <mergeCell ref="F833:I833"/>
    <mergeCell ref="F834:I834"/>
    <mergeCell ref="F835:I835"/>
    <mergeCell ref="F836:I836"/>
    <mergeCell ref="F837:I837"/>
    <mergeCell ref="F838:I838"/>
    <mergeCell ref="F839:I839"/>
    <mergeCell ref="F840:I840"/>
    <mergeCell ref="F841:I841"/>
    <mergeCell ref="F842:I842"/>
    <mergeCell ref="F843:I843"/>
    <mergeCell ref="F844:I844"/>
    <mergeCell ref="F845:I845"/>
    <mergeCell ref="F846:I846"/>
    <mergeCell ref="F847:I847"/>
    <mergeCell ref="F848:I848"/>
    <mergeCell ref="F849:I849"/>
    <mergeCell ref="F850:I850"/>
    <mergeCell ref="F851:I851"/>
    <mergeCell ref="F852:I852"/>
    <mergeCell ref="F853:I853"/>
    <mergeCell ref="F854:I854"/>
    <mergeCell ref="F855:I855"/>
    <mergeCell ref="F856:I856"/>
    <mergeCell ref="F857:I857"/>
    <mergeCell ref="F858:I858"/>
    <mergeCell ref="F859:I859"/>
    <mergeCell ref="F860:I860"/>
    <mergeCell ref="F861:I861"/>
    <mergeCell ref="F862:I862"/>
    <mergeCell ref="F863:I863"/>
    <mergeCell ref="F864:I864"/>
    <mergeCell ref="F865:I865"/>
    <mergeCell ref="F866:I866"/>
    <mergeCell ref="F867:I867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F882:I882"/>
    <mergeCell ref="F883:I883"/>
    <mergeCell ref="F884:I884"/>
    <mergeCell ref="F885:I885"/>
    <mergeCell ref="F886:I886"/>
    <mergeCell ref="F887:I887"/>
    <mergeCell ref="F888:I888"/>
    <mergeCell ref="F889:I889"/>
    <mergeCell ref="F890:I890"/>
    <mergeCell ref="F891:I891"/>
    <mergeCell ref="F892:I892"/>
    <mergeCell ref="F893:I893"/>
    <mergeCell ref="F894:I894"/>
    <mergeCell ref="F895:I895"/>
    <mergeCell ref="F896:I896"/>
    <mergeCell ref="F897:I897"/>
    <mergeCell ref="F898:I898"/>
    <mergeCell ref="F899:I899"/>
    <mergeCell ref="F900:I900"/>
    <mergeCell ref="F901:I901"/>
    <mergeCell ref="F902:I902"/>
    <mergeCell ref="F903:I903"/>
    <mergeCell ref="F904:I904"/>
    <mergeCell ref="F905:I905"/>
    <mergeCell ref="F906:I906"/>
    <mergeCell ref="F907:I907"/>
    <mergeCell ref="F908:I908"/>
    <mergeCell ref="F909:I909"/>
    <mergeCell ref="F910:I910"/>
    <mergeCell ref="F911:I911"/>
    <mergeCell ref="F912:I912"/>
    <mergeCell ref="F913:I913"/>
    <mergeCell ref="L913:M913"/>
    <mergeCell ref="N913:Q913"/>
    <mergeCell ref="F914:I914"/>
    <mergeCell ref="F915:I915"/>
    <mergeCell ref="F916:I916"/>
    <mergeCell ref="L916:M916"/>
    <mergeCell ref="N916:Q916"/>
    <mergeCell ref="F917:I917"/>
    <mergeCell ref="L917:M917"/>
    <mergeCell ref="N917:Q917"/>
    <mergeCell ref="F918:I918"/>
    <mergeCell ref="F919:I919"/>
    <mergeCell ref="F920:I920"/>
    <mergeCell ref="L920:M920"/>
    <mergeCell ref="N920:Q920"/>
    <mergeCell ref="F921:I921"/>
    <mergeCell ref="L921:M921"/>
    <mergeCell ref="N921:Q921"/>
    <mergeCell ref="F922:I922"/>
    <mergeCell ref="F923:I923"/>
    <mergeCell ref="F924:I924"/>
    <mergeCell ref="F925:I925"/>
    <mergeCell ref="F926:I926"/>
    <mergeCell ref="F927:I927"/>
    <mergeCell ref="F928:I928"/>
    <mergeCell ref="F929:I929"/>
    <mergeCell ref="F930:I930"/>
    <mergeCell ref="F931:I931"/>
    <mergeCell ref="F932:I932"/>
    <mergeCell ref="F933:I933"/>
    <mergeCell ref="F934:I934"/>
    <mergeCell ref="F935:I935"/>
    <mergeCell ref="F936:I936"/>
    <mergeCell ref="F937:I937"/>
    <mergeCell ref="F938:I938"/>
    <mergeCell ref="F939:I939"/>
    <mergeCell ref="F940:I940"/>
    <mergeCell ref="F941:I941"/>
    <mergeCell ref="F942:I942"/>
    <mergeCell ref="F943:I943"/>
    <mergeCell ref="F944:I944"/>
    <mergeCell ref="F945:I945"/>
    <mergeCell ref="F946:I946"/>
    <mergeCell ref="F947:I947"/>
    <mergeCell ref="F948:I948"/>
    <mergeCell ref="F949:I949"/>
    <mergeCell ref="L949:M949"/>
    <mergeCell ref="N949:Q949"/>
    <mergeCell ref="F950:I950"/>
    <mergeCell ref="F951:I951"/>
    <mergeCell ref="F952:I952"/>
    <mergeCell ref="F953:I953"/>
    <mergeCell ref="F954:I954"/>
    <mergeCell ref="F955:I955"/>
    <mergeCell ref="F956:I956"/>
    <mergeCell ref="F957:I957"/>
    <mergeCell ref="F958:I958"/>
    <mergeCell ref="F959:I959"/>
    <mergeCell ref="F960:I960"/>
    <mergeCell ref="F961:I961"/>
    <mergeCell ref="F962:I962"/>
    <mergeCell ref="F963:I963"/>
    <mergeCell ref="F964:I964"/>
    <mergeCell ref="F965:I965"/>
    <mergeCell ref="F966:I966"/>
    <mergeCell ref="F967:I967"/>
    <mergeCell ref="F968:I968"/>
    <mergeCell ref="F969:I969"/>
    <mergeCell ref="F970:I970"/>
    <mergeCell ref="F971:I971"/>
    <mergeCell ref="F972:I972"/>
    <mergeCell ref="F973:I973"/>
    <mergeCell ref="F974:I974"/>
    <mergeCell ref="F975:I975"/>
    <mergeCell ref="F976:I976"/>
    <mergeCell ref="F977:I977"/>
    <mergeCell ref="L977:M977"/>
    <mergeCell ref="N977:Q977"/>
    <mergeCell ref="F978:I978"/>
    <mergeCell ref="F979:I979"/>
    <mergeCell ref="F980:I980"/>
    <mergeCell ref="F981:I981"/>
    <mergeCell ref="F982:I982"/>
    <mergeCell ref="F983:I983"/>
    <mergeCell ref="F984:I984"/>
    <mergeCell ref="F985:I985"/>
    <mergeCell ref="F986:I986"/>
    <mergeCell ref="F987:I987"/>
    <mergeCell ref="F988:I988"/>
    <mergeCell ref="F989:I989"/>
    <mergeCell ref="F990:I990"/>
    <mergeCell ref="F991:I991"/>
    <mergeCell ref="F992:I992"/>
    <mergeCell ref="F993:I993"/>
    <mergeCell ref="F994:I994"/>
    <mergeCell ref="F995:I995"/>
    <mergeCell ref="F996:I996"/>
    <mergeCell ref="F997:I997"/>
    <mergeCell ref="F998:I998"/>
    <mergeCell ref="F999:I999"/>
    <mergeCell ref="F1000:I1000"/>
    <mergeCell ref="F1001:I1001"/>
    <mergeCell ref="F1002:I1002"/>
    <mergeCell ref="F1003:I1003"/>
    <mergeCell ref="L1003:M1003"/>
    <mergeCell ref="N1003:Q1003"/>
    <mergeCell ref="F1004:I1004"/>
    <mergeCell ref="F1005:I1005"/>
    <mergeCell ref="F1006:I1006"/>
    <mergeCell ref="F1007:I1007"/>
    <mergeCell ref="F1008:I1008"/>
    <mergeCell ref="F1009:I1009"/>
    <mergeCell ref="F1010:I1010"/>
    <mergeCell ref="F1011:I1011"/>
    <mergeCell ref="F1012:I1012"/>
    <mergeCell ref="F1013:I1013"/>
    <mergeCell ref="F1014:I1014"/>
    <mergeCell ref="F1015:I1015"/>
    <mergeCell ref="F1016:I1016"/>
    <mergeCell ref="F1017:I1017"/>
    <mergeCell ref="F1018:I1018"/>
    <mergeCell ref="F1019:I1019"/>
    <mergeCell ref="F1020:I1020"/>
    <mergeCell ref="F1021:I1021"/>
    <mergeCell ref="F1022:I1022"/>
    <mergeCell ref="F1023:I1023"/>
    <mergeCell ref="F1024:I1024"/>
    <mergeCell ref="F1025:I1025"/>
    <mergeCell ref="F1026:I1026"/>
    <mergeCell ref="F1027:I1027"/>
    <mergeCell ref="F1028:I1028"/>
    <mergeCell ref="F1029:I1029"/>
    <mergeCell ref="L1029:M1029"/>
    <mergeCell ref="N1029:Q1029"/>
    <mergeCell ref="F1030:I1030"/>
    <mergeCell ref="F1031:I1031"/>
    <mergeCell ref="F1032:I1032"/>
    <mergeCell ref="F1033:I1033"/>
    <mergeCell ref="F1034:I1034"/>
    <mergeCell ref="F1035:I1035"/>
    <mergeCell ref="F1036:I1036"/>
    <mergeCell ref="F1037:I1037"/>
    <mergeCell ref="F1038:I1038"/>
    <mergeCell ref="F1039:I1039"/>
    <mergeCell ref="F1040:I1040"/>
    <mergeCell ref="F1041:I1041"/>
    <mergeCell ref="F1042:I1042"/>
    <mergeCell ref="F1043:I1043"/>
    <mergeCell ref="F1044:I1044"/>
    <mergeCell ref="F1045:I1045"/>
    <mergeCell ref="L1045:M1045"/>
    <mergeCell ref="N1045:Q1045"/>
    <mergeCell ref="F1046:I1046"/>
    <mergeCell ref="F1047:I1047"/>
    <mergeCell ref="F1048:I1048"/>
    <mergeCell ref="F1049:I1049"/>
    <mergeCell ref="F1050:I1050"/>
    <mergeCell ref="F1051:I1051"/>
    <mergeCell ref="F1052:I1052"/>
    <mergeCell ref="F1053:I1053"/>
    <mergeCell ref="F1054:I1054"/>
    <mergeCell ref="F1055:I1055"/>
    <mergeCell ref="F1056:I1056"/>
    <mergeCell ref="F1057:I1057"/>
    <mergeCell ref="F1058:I1058"/>
    <mergeCell ref="F1059:I1059"/>
    <mergeCell ref="F1060:I1060"/>
    <mergeCell ref="F1061:I1061"/>
    <mergeCell ref="L1061:M1061"/>
    <mergeCell ref="N1061:Q1061"/>
    <mergeCell ref="F1063:I1063"/>
    <mergeCell ref="L1063:M1063"/>
    <mergeCell ref="N1063:Q1063"/>
    <mergeCell ref="F1064:I1064"/>
    <mergeCell ref="F1065:I1065"/>
    <mergeCell ref="F1066:I1066"/>
    <mergeCell ref="L1066:M1066"/>
    <mergeCell ref="N1066:Q1066"/>
    <mergeCell ref="F1067:I1067"/>
    <mergeCell ref="L1067:M1067"/>
    <mergeCell ref="N1067:Q1067"/>
    <mergeCell ref="F1068:I1068"/>
    <mergeCell ref="F1069:I1069"/>
    <mergeCell ref="F1070:I1070"/>
    <mergeCell ref="F1071:I1071"/>
    <mergeCell ref="F1072:I1072"/>
    <mergeCell ref="F1073:I1073"/>
    <mergeCell ref="F1074:I1074"/>
    <mergeCell ref="L1074:M1074"/>
    <mergeCell ref="N1074:Q1074"/>
    <mergeCell ref="F1075:I1075"/>
    <mergeCell ref="L1075:M1075"/>
    <mergeCell ref="N1075:Q1075"/>
    <mergeCell ref="F1076:I1076"/>
    <mergeCell ref="L1076:M1076"/>
    <mergeCell ref="N1076:Q1076"/>
    <mergeCell ref="F1077:I1077"/>
    <mergeCell ref="L1077:M1077"/>
    <mergeCell ref="N1077:Q1077"/>
    <mergeCell ref="F1078:I1078"/>
    <mergeCell ref="F1079:I1079"/>
    <mergeCell ref="F1080:I1080"/>
    <mergeCell ref="F1081:I1081"/>
    <mergeCell ref="F1082:I1082"/>
    <mergeCell ref="F1083:I1083"/>
    <mergeCell ref="F1084:I1084"/>
    <mergeCell ref="F1085:I1085"/>
    <mergeCell ref="F1086:I1086"/>
    <mergeCell ref="F1087:I1087"/>
    <mergeCell ref="F1088:I1088"/>
    <mergeCell ref="F1089:I1089"/>
    <mergeCell ref="F1090:I1090"/>
    <mergeCell ref="F1091:I1091"/>
    <mergeCell ref="F1092:I1092"/>
    <mergeCell ref="F1093:I1093"/>
    <mergeCell ref="F1094:I1094"/>
    <mergeCell ref="F1095:I1095"/>
    <mergeCell ref="F1096:I1096"/>
    <mergeCell ref="F1097:I1097"/>
    <mergeCell ref="F1098:I1098"/>
    <mergeCell ref="F1099:I1099"/>
    <mergeCell ref="L1099:M1099"/>
    <mergeCell ref="N1099:Q1099"/>
    <mergeCell ref="F1100:I1100"/>
    <mergeCell ref="F1101:I1101"/>
    <mergeCell ref="F1102:I1102"/>
    <mergeCell ref="L1102:M1102"/>
    <mergeCell ref="N1102:Q1102"/>
    <mergeCell ref="F1103:I1103"/>
    <mergeCell ref="F1104:I1104"/>
    <mergeCell ref="F1105:I1105"/>
    <mergeCell ref="F1106:I1106"/>
    <mergeCell ref="F1107:I1107"/>
    <mergeCell ref="F1108:I1108"/>
    <mergeCell ref="F1109:I1109"/>
    <mergeCell ref="F1110:I1110"/>
    <mergeCell ref="F1111:I1111"/>
    <mergeCell ref="F1112:I1112"/>
    <mergeCell ref="F1113:I1113"/>
    <mergeCell ref="F1114:I1114"/>
    <mergeCell ref="F1115:I1115"/>
    <mergeCell ref="F1116:I1116"/>
    <mergeCell ref="F1117:I1117"/>
    <mergeCell ref="F1118:I1118"/>
    <mergeCell ref="F1119:I1119"/>
    <mergeCell ref="F1120:I1120"/>
    <mergeCell ref="F1121:I1121"/>
    <mergeCell ref="F1122:I1122"/>
    <mergeCell ref="F1123:I1123"/>
    <mergeCell ref="F1124:I1124"/>
    <mergeCell ref="F1125:I1125"/>
    <mergeCell ref="F1126:I1126"/>
    <mergeCell ref="F1127:I1127"/>
    <mergeCell ref="F1128:I1128"/>
    <mergeCell ref="F1129:I1129"/>
    <mergeCell ref="F1130:I1130"/>
    <mergeCell ref="F1131:I1131"/>
    <mergeCell ref="F1132:I1132"/>
    <mergeCell ref="F1133:I1133"/>
    <mergeCell ref="F1134:I1134"/>
    <mergeCell ref="F1135:I1135"/>
    <mergeCell ref="F1136:I1136"/>
    <mergeCell ref="F1137:I1137"/>
    <mergeCell ref="F1138:I1138"/>
    <mergeCell ref="L1138:M1138"/>
    <mergeCell ref="N1138:Q1138"/>
    <mergeCell ref="F1139:I1139"/>
    <mergeCell ref="L1139:M1139"/>
    <mergeCell ref="N1139:Q1139"/>
    <mergeCell ref="F1140:I1140"/>
    <mergeCell ref="L1140:M1140"/>
    <mergeCell ref="N1140:Q1140"/>
    <mergeCell ref="F1141:I1141"/>
    <mergeCell ref="L1141:M1141"/>
    <mergeCell ref="N1141:Q1141"/>
    <mergeCell ref="F1142:I1142"/>
    <mergeCell ref="L1142:M1142"/>
    <mergeCell ref="N1142:Q1142"/>
    <mergeCell ref="F1143:I1143"/>
    <mergeCell ref="L1143:M1143"/>
    <mergeCell ref="N1143:Q1143"/>
    <mergeCell ref="F1144:I1144"/>
    <mergeCell ref="L1144:M1144"/>
    <mergeCell ref="N1144:Q1144"/>
    <mergeCell ref="F1145:I1145"/>
    <mergeCell ref="L1145:M1145"/>
    <mergeCell ref="N1145:Q1145"/>
    <mergeCell ref="F1146:I1146"/>
    <mergeCell ref="L1146:M1146"/>
    <mergeCell ref="N1146:Q1146"/>
    <mergeCell ref="F1147:I1147"/>
    <mergeCell ref="L1147:M1147"/>
    <mergeCell ref="N1147:Q1147"/>
    <mergeCell ref="F1148:I1148"/>
    <mergeCell ref="L1148:M1148"/>
    <mergeCell ref="N1148:Q1148"/>
    <mergeCell ref="F1149:I1149"/>
    <mergeCell ref="L1149:M1149"/>
    <mergeCell ref="N1149:Q1149"/>
    <mergeCell ref="F1150:I1150"/>
    <mergeCell ref="L1150:M1150"/>
    <mergeCell ref="N1150:Q1150"/>
    <mergeCell ref="F1151:I1151"/>
    <mergeCell ref="L1151:M1151"/>
    <mergeCell ref="N1151:Q1151"/>
    <mergeCell ref="F1152:I1152"/>
    <mergeCell ref="L1152:M1152"/>
    <mergeCell ref="N1152:Q1152"/>
    <mergeCell ref="F1153:I1153"/>
    <mergeCell ref="L1153:M1153"/>
    <mergeCell ref="N1153:Q1153"/>
    <mergeCell ref="F1155:I1155"/>
    <mergeCell ref="L1155:M1155"/>
    <mergeCell ref="N1155:Q1155"/>
    <mergeCell ref="F1156:I1156"/>
    <mergeCell ref="F1157:I1157"/>
    <mergeCell ref="L1157:M1157"/>
    <mergeCell ref="N1157:Q1157"/>
    <mergeCell ref="F1160:I1160"/>
    <mergeCell ref="L1160:M1160"/>
    <mergeCell ref="N1160:Q1160"/>
    <mergeCell ref="F1162:I1162"/>
    <mergeCell ref="L1162:M1162"/>
    <mergeCell ref="N1162:Q1162"/>
    <mergeCell ref="F1163:I1163"/>
    <mergeCell ref="F1164:I1164"/>
    <mergeCell ref="N131:Q131"/>
    <mergeCell ref="N132:Q132"/>
    <mergeCell ref="N133:Q133"/>
    <mergeCell ref="N170:Q170"/>
    <mergeCell ref="N353:Q353"/>
    <mergeCell ref="N358:Q358"/>
    <mergeCell ref="N360:Q360"/>
    <mergeCell ref="N361:Q361"/>
    <mergeCell ref="N383:Q383"/>
    <mergeCell ref="N385:Q385"/>
    <mergeCell ref="N409:Q409"/>
    <mergeCell ref="N554:Q554"/>
    <mergeCell ref="N1062:Q1062"/>
    <mergeCell ref="N1154:Q1154"/>
    <mergeCell ref="N1158:Q1158"/>
    <mergeCell ref="N1159:Q1159"/>
    <mergeCell ref="N1161:Q1161"/>
    <mergeCell ref="N1165:Q1165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0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55"/>
      <c r="B1" s="15"/>
      <c r="C1" s="15"/>
      <c r="D1" s="16" t="s">
        <v>1</v>
      </c>
      <c r="E1" s="15"/>
      <c r="F1" s="17" t="s">
        <v>102</v>
      </c>
      <c r="G1" s="17"/>
      <c r="H1" s="156" t="s">
        <v>103</v>
      </c>
      <c r="I1" s="156"/>
      <c r="J1" s="156"/>
      <c r="K1" s="156"/>
      <c r="L1" s="17" t="s">
        <v>104</v>
      </c>
      <c r="M1" s="15"/>
      <c r="N1" s="15"/>
      <c r="O1" s="16" t="s">
        <v>105</v>
      </c>
      <c r="P1" s="15"/>
      <c r="Q1" s="15"/>
      <c r="R1" s="15"/>
      <c r="S1" s="17" t="s">
        <v>106</v>
      </c>
      <c r="T1" s="17"/>
      <c r="U1" s="155"/>
      <c r="V1" s="15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ht="36.96" customHeight="1">
      <c r="C2" s="21" t="s">
        <v>7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S2" s="23" t="s">
        <v>8</v>
      </c>
      <c r="AT2" s="24" t="s">
        <v>92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AT3" s="24" t="s">
        <v>107</v>
      </c>
    </row>
    <row r="4" ht="36.96" customHeight="1">
      <c r="B4" s="28"/>
      <c r="C4" s="29" t="s">
        <v>108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T4" s="22" t="s">
        <v>13</v>
      </c>
      <c r="AT4" s="24" t="s">
        <v>6</v>
      </c>
    </row>
    <row r="5" ht="6.96" customHeight="1">
      <c r="B5" s="28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1"/>
    </row>
    <row r="6" ht="25.44" customHeight="1">
      <c r="B6" s="28"/>
      <c r="C6" s="33"/>
      <c r="D6" s="40" t="s">
        <v>19</v>
      </c>
      <c r="E6" s="33"/>
      <c r="F6" s="157" t="str">
        <f>'Rekapitulace stavby'!K6</f>
        <v>Energetická opatření na ul. Tovární, objekt č.p. 386, k.ú. Butovice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33"/>
      <c r="R6" s="31"/>
    </row>
    <row r="7" s="1" customFormat="1" ht="32.88" customHeight="1">
      <c r="B7" s="48"/>
      <c r="C7" s="49"/>
      <c r="D7" s="37" t="s">
        <v>109</v>
      </c>
      <c r="E7" s="49"/>
      <c r="F7" s="38" t="s">
        <v>1073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="1" customFormat="1" ht="14.4" customHeight="1">
      <c r="B8" s="48"/>
      <c r="C8" s="49"/>
      <c r="D8" s="40" t="s">
        <v>21</v>
      </c>
      <c r="E8" s="49"/>
      <c r="F8" s="35" t="s">
        <v>22</v>
      </c>
      <c r="G8" s="49"/>
      <c r="H8" s="49"/>
      <c r="I8" s="49"/>
      <c r="J8" s="49"/>
      <c r="K8" s="49"/>
      <c r="L8" s="49"/>
      <c r="M8" s="40" t="s">
        <v>23</v>
      </c>
      <c r="N8" s="49"/>
      <c r="O8" s="35" t="s">
        <v>22</v>
      </c>
      <c r="P8" s="49"/>
      <c r="Q8" s="49"/>
      <c r="R8" s="50"/>
    </row>
    <row r="9" s="1" customFormat="1" ht="14.4" customHeight="1">
      <c r="B9" s="48"/>
      <c r="C9" s="49"/>
      <c r="D9" s="40" t="s">
        <v>24</v>
      </c>
      <c r="E9" s="49"/>
      <c r="F9" s="35" t="s">
        <v>25</v>
      </c>
      <c r="G9" s="49"/>
      <c r="H9" s="49"/>
      <c r="I9" s="49"/>
      <c r="J9" s="49"/>
      <c r="K9" s="49"/>
      <c r="L9" s="49"/>
      <c r="M9" s="40" t="s">
        <v>26</v>
      </c>
      <c r="N9" s="49"/>
      <c r="O9" s="158" t="str">
        <f>'Rekapitulace stavby'!AN8</f>
        <v>10. 12. 2019</v>
      </c>
      <c r="P9" s="92"/>
      <c r="Q9" s="49"/>
      <c r="R9" s="50"/>
    </row>
    <row r="10" s="1" customFormat="1" ht="10.8" customHeight="1"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50"/>
    </row>
    <row r="11" s="1" customFormat="1" ht="14.4" customHeight="1">
      <c r="B11" s="48"/>
      <c r="C11" s="49"/>
      <c r="D11" s="40" t="s">
        <v>28</v>
      </c>
      <c r="E11" s="49"/>
      <c r="F11" s="49"/>
      <c r="G11" s="49"/>
      <c r="H11" s="49"/>
      <c r="I11" s="49"/>
      <c r="J11" s="49"/>
      <c r="K11" s="49"/>
      <c r="L11" s="49"/>
      <c r="M11" s="40" t="s">
        <v>29</v>
      </c>
      <c r="N11" s="49"/>
      <c r="O11" s="35" t="s">
        <v>22</v>
      </c>
      <c r="P11" s="35"/>
      <c r="Q11" s="49"/>
      <c r="R11" s="50"/>
    </row>
    <row r="12" s="1" customFormat="1" ht="18" customHeight="1">
      <c r="B12" s="48"/>
      <c r="C12" s="49"/>
      <c r="D12" s="49"/>
      <c r="E12" s="35" t="s">
        <v>30</v>
      </c>
      <c r="F12" s="49"/>
      <c r="G12" s="49"/>
      <c r="H12" s="49"/>
      <c r="I12" s="49"/>
      <c r="J12" s="49"/>
      <c r="K12" s="49"/>
      <c r="L12" s="49"/>
      <c r="M12" s="40" t="s">
        <v>31</v>
      </c>
      <c r="N12" s="49"/>
      <c r="O12" s="35" t="s">
        <v>22</v>
      </c>
      <c r="P12" s="35"/>
      <c r="Q12" s="49"/>
      <c r="R12" s="50"/>
    </row>
    <row r="13" s="1" customFormat="1" ht="6.96" customHeight="1"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50"/>
    </row>
    <row r="14" s="1" customFormat="1" ht="14.4" customHeight="1">
      <c r="B14" s="48"/>
      <c r="C14" s="49"/>
      <c r="D14" s="40" t="s">
        <v>32</v>
      </c>
      <c r="E14" s="49"/>
      <c r="F14" s="49"/>
      <c r="G14" s="49"/>
      <c r="H14" s="49"/>
      <c r="I14" s="49"/>
      <c r="J14" s="49"/>
      <c r="K14" s="49"/>
      <c r="L14" s="49"/>
      <c r="M14" s="40" t="s">
        <v>29</v>
      </c>
      <c r="N14" s="49"/>
      <c r="O14" s="41" t="str">
        <f>IF('Rekapitulace stavby'!AN13="","",'Rekapitulace stavby'!AN13)</f>
        <v>Vyplň údaj</v>
      </c>
      <c r="P14" s="35"/>
      <c r="Q14" s="49"/>
      <c r="R14" s="50"/>
    </row>
    <row r="15" s="1" customFormat="1" ht="18" customHeight="1">
      <c r="B15" s="48"/>
      <c r="C15" s="49"/>
      <c r="D15" s="49"/>
      <c r="E15" s="41" t="str">
        <f>IF('Rekapitulace stavby'!E14="","",'Rekapitulace stavby'!E14)</f>
        <v>Vyplň údaj</v>
      </c>
      <c r="F15" s="159"/>
      <c r="G15" s="159"/>
      <c r="H15" s="159"/>
      <c r="I15" s="159"/>
      <c r="J15" s="159"/>
      <c r="K15" s="159"/>
      <c r="L15" s="159"/>
      <c r="M15" s="40" t="s">
        <v>31</v>
      </c>
      <c r="N15" s="49"/>
      <c r="O15" s="41" t="str">
        <f>IF('Rekapitulace stavby'!AN14="","",'Rekapitulace stavby'!AN14)</f>
        <v>Vyplň údaj</v>
      </c>
      <c r="P15" s="35"/>
      <c r="Q15" s="49"/>
      <c r="R15" s="50"/>
    </row>
    <row r="16" s="1" customFormat="1" ht="6.96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</row>
    <row r="17" s="1" customFormat="1" ht="14.4" customHeight="1">
      <c r="B17" s="48"/>
      <c r="C17" s="49"/>
      <c r="D17" s="40" t="s">
        <v>34</v>
      </c>
      <c r="E17" s="49"/>
      <c r="F17" s="49"/>
      <c r="G17" s="49"/>
      <c r="H17" s="49"/>
      <c r="I17" s="49"/>
      <c r="J17" s="49"/>
      <c r="K17" s="49"/>
      <c r="L17" s="49"/>
      <c r="M17" s="40" t="s">
        <v>29</v>
      </c>
      <c r="N17" s="49"/>
      <c r="O17" s="35" t="s">
        <v>35</v>
      </c>
      <c r="P17" s="35"/>
      <c r="Q17" s="49"/>
      <c r="R17" s="50"/>
    </row>
    <row r="18" s="1" customFormat="1" ht="18" customHeight="1">
      <c r="B18" s="48"/>
      <c r="C18" s="49"/>
      <c r="D18" s="49"/>
      <c r="E18" s="35" t="s">
        <v>36</v>
      </c>
      <c r="F18" s="49"/>
      <c r="G18" s="49"/>
      <c r="H18" s="49"/>
      <c r="I18" s="49"/>
      <c r="J18" s="49"/>
      <c r="K18" s="49"/>
      <c r="L18" s="49"/>
      <c r="M18" s="40" t="s">
        <v>31</v>
      </c>
      <c r="N18" s="49"/>
      <c r="O18" s="35" t="s">
        <v>37</v>
      </c>
      <c r="P18" s="35"/>
      <c r="Q18" s="49"/>
      <c r="R18" s="50"/>
    </row>
    <row r="19" s="1" customFormat="1" ht="6.96" customHeight="1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50"/>
    </row>
    <row r="20" s="1" customFormat="1" ht="14.4" customHeight="1">
      <c r="B20" s="48"/>
      <c r="C20" s="49"/>
      <c r="D20" s="40" t="s">
        <v>40</v>
      </c>
      <c r="E20" s="49"/>
      <c r="F20" s="49"/>
      <c r="G20" s="49"/>
      <c r="H20" s="49"/>
      <c r="I20" s="49"/>
      <c r="J20" s="49"/>
      <c r="K20" s="49"/>
      <c r="L20" s="49"/>
      <c r="M20" s="40" t="s">
        <v>29</v>
      </c>
      <c r="N20" s="49"/>
      <c r="O20" s="35" t="str">
        <f>IF('Rekapitulace stavby'!AN19="","",'Rekapitulace stavby'!AN19)</f>
        <v/>
      </c>
      <c r="P20" s="35"/>
      <c r="Q20" s="49"/>
      <c r="R20" s="50"/>
    </row>
    <row r="21" s="1" customFormat="1" ht="18" customHeight="1">
      <c r="B21" s="48"/>
      <c r="C21" s="49"/>
      <c r="D21" s="49"/>
      <c r="E21" s="35" t="str">
        <f>IF('Rekapitulace stavby'!E20="","",'Rekapitulace stavby'!E20)</f>
        <v xml:space="preserve"> </v>
      </c>
      <c r="F21" s="49"/>
      <c r="G21" s="49"/>
      <c r="H21" s="49"/>
      <c r="I21" s="49"/>
      <c r="J21" s="49"/>
      <c r="K21" s="49"/>
      <c r="L21" s="49"/>
      <c r="M21" s="40" t="s">
        <v>31</v>
      </c>
      <c r="N21" s="49"/>
      <c r="O21" s="35" t="str">
        <f>IF('Rekapitulace stavby'!AN20="","",'Rekapitulace stavby'!AN20)</f>
        <v/>
      </c>
      <c r="P21" s="35"/>
      <c r="Q21" s="49"/>
      <c r="R21" s="50"/>
    </row>
    <row r="22" s="1" customFormat="1" ht="6.96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0"/>
    </row>
    <row r="23" s="1" customFormat="1" ht="14.4" customHeight="1">
      <c r="B23" s="48"/>
      <c r="C23" s="49"/>
      <c r="D23" s="40" t="s">
        <v>41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0"/>
    </row>
    <row r="24" s="1" customFormat="1" ht="16.5" customHeight="1">
      <c r="B24" s="48"/>
      <c r="C24" s="49"/>
      <c r="D24" s="49"/>
      <c r="E24" s="44" t="s">
        <v>22</v>
      </c>
      <c r="F24" s="44"/>
      <c r="G24" s="44"/>
      <c r="H24" s="44"/>
      <c r="I24" s="44"/>
      <c r="J24" s="44"/>
      <c r="K24" s="44"/>
      <c r="L24" s="44"/>
      <c r="M24" s="49"/>
      <c r="N24" s="49"/>
      <c r="O24" s="49"/>
      <c r="P24" s="49"/>
      <c r="Q24" s="49"/>
      <c r="R24" s="50"/>
    </row>
    <row r="25" s="1" customFormat="1" ht="6.96" customHeight="1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</row>
    <row r="26" s="1" customFormat="1" ht="6.96" customHeight="1">
      <c r="B26" s="48"/>
      <c r="C26" s="4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49"/>
      <c r="R26" s="50"/>
    </row>
    <row r="27" s="1" customFormat="1" ht="14.4" customHeight="1">
      <c r="B27" s="48"/>
      <c r="C27" s="49"/>
      <c r="D27" s="160" t="s">
        <v>111</v>
      </c>
      <c r="E27" s="49"/>
      <c r="F27" s="49"/>
      <c r="G27" s="49"/>
      <c r="H27" s="49"/>
      <c r="I27" s="49"/>
      <c r="J27" s="49"/>
      <c r="K27" s="49"/>
      <c r="L27" s="49"/>
      <c r="M27" s="47">
        <f>N88</f>
        <v>0</v>
      </c>
      <c r="N27" s="47"/>
      <c r="O27" s="47"/>
      <c r="P27" s="47"/>
      <c r="Q27" s="49"/>
      <c r="R27" s="50"/>
    </row>
    <row r="28" s="1" customFormat="1" ht="14.4" customHeight="1">
      <c r="B28" s="48"/>
      <c r="C28" s="49"/>
      <c r="D28" s="46" t="s">
        <v>96</v>
      </c>
      <c r="E28" s="49"/>
      <c r="F28" s="49"/>
      <c r="G28" s="49"/>
      <c r="H28" s="49"/>
      <c r="I28" s="49"/>
      <c r="J28" s="49"/>
      <c r="K28" s="49"/>
      <c r="L28" s="49"/>
      <c r="M28" s="47">
        <f>N112</f>
        <v>0</v>
      </c>
      <c r="N28" s="47"/>
      <c r="O28" s="47"/>
      <c r="P28" s="47"/>
      <c r="Q28" s="49"/>
      <c r="R28" s="50"/>
    </row>
    <row r="29" s="1" customFormat="1" ht="6.96" customHeight="1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50"/>
    </row>
    <row r="30" s="1" customFormat="1" ht="25.44" customHeight="1">
      <c r="B30" s="48"/>
      <c r="C30" s="49"/>
      <c r="D30" s="161" t="s">
        <v>44</v>
      </c>
      <c r="E30" s="49"/>
      <c r="F30" s="49"/>
      <c r="G30" s="49"/>
      <c r="H30" s="49"/>
      <c r="I30" s="49"/>
      <c r="J30" s="49"/>
      <c r="K30" s="49"/>
      <c r="L30" s="49"/>
      <c r="M30" s="162">
        <f>ROUND(M27+M28,0)</f>
        <v>0</v>
      </c>
      <c r="N30" s="49"/>
      <c r="O30" s="49"/>
      <c r="P30" s="49"/>
      <c r="Q30" s="49"/>
      <c r="R30" s="50"/>
    </row>
    <row r="31" s="1" customFormat="1" ht="6.96" customHeight="1">
      <c r="B31" s="48"/>
      <c r="C31" s="4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49"/>
      <c r="R31" s="50"/>
    </row>
    <row r="32" s="1" customFormat="1" ht="14.4" customHeight="1">
      <c r="B32" s="48"/>
      <c r="C32" s="49"/>
      <c r="D32" s="56" t="s">
        <v>45</v>
      </c>
      <c r="E32" s="56" t="s">
        <v>46</v>
      </c>
      <c r="F32" s="57">
        <v>0.20999999999999999</v>
      </c>
      <c r="G32" s="163" t="s">
        <v>47</v>
      </c>
      <c r="H32" s="164">
        <f>(SUM(BE112:BE119)+SUM(BE137:BE419))</f>
        <v>0</v>
      </c>
      <c r="I32" s="49"/>
      <c r="J32" s="49"/>
      <c r="K32" s="49"/>
      <c r="L32" s="49"/>
      <c r="M32" s="164">
        <f>ROUND((SUM(BE112:BE119)+SUM(BE137:BE419)), 0)*F32</f>
        <v>0</v>
      </c>
      <c r="N32" s="49"/>
      <c r="O32" s="49"/>
      <c r="P32" s="49"/>
      <c r="Q32" s="49"/>
      <c r="R32" s="50"/>
    </row>
    <row r="33" s="1" customFormat="1" ht="14.4" customHeight="1">
      <c r="B33" s="48"/>
      <c r="C33" s="49"/>
      <c r="D33" s="49"/>
      <c r="E33" s="56" t="s">
        <v>48</v>
      </c>
      <c r="F33" s="57">
        <v>0.14999999999999999</v>
      </c>
      <c r="G33" s="163" t="s">
        <v>47</v>
      </c>
      <c r="H33" s="164">
        <f>(SUM(BF112:BF119)+SUM(BF137:BF419))</f>
        <v>0</v>
      </c>
      <c r="I33" s="49"/>
      <c r="J33" s="49"/>
      <c r="K33" s="49"/>
      <c r="L33" s="49"/>
      <c r="M33" s="164">
        <f>ROUND((SUM(BF112:BF119)+SUM(BF137:BF419)), 0)*F33</f>
        <v>0</v>
      </c>
      <c r="N33" s="49"/>
      <c r="O33" s="49"/>
      <c r="P33" s="49"/>
      <c r="Q33" s="49"/>
      <c r="R33" s="50"/>
    </row>
    <row r="34" hidden="1" s="1" customFormat="1" ht="14.4" customHeight="1">
      <c r="B34" s="48"/>
      <c r="C34" s="49"/>
      <c r="D34" s="49"/>
      <c r="E34" s="56" t="s">
        <v>49</v>
      </c>
      <c r="F34" s="57">
        <v>0.20999999999999999</v>
      </c>
      <c r="G34" s="163" t="s">
        <v>47</v>
      </c>
      <c r="H34" s="164">
        <f>(SUM(BG112:BG119)+SUM(BG137:BG419))</f>
        <v>0</v>
      </c>
      <c r="I34" s="49"/>
      <c r="J34" s="49"/>
      <c r="K34" s="49"/>
      <c r="L34" s="49"/>
      <c r="M34" s="164">
        <v>0</v>
      </c>
      <c r="N34" s="49"/>
      <c r="O34" s="49"/>
      <c r="P34" s="49"/>
      <c r="Q34" s="49"/>
      <c r="R34" s="50"/>
    </row>
    <row r="35" hidden="1" s="1" customFormat="1" ht="14.4" customHeight="1">
      <c r="B35" s="48"/>
      <c r="C35" s="49"/>
      <c r="D35" s="49"/>
      <c r="E35" s="56" t="s">
        <v>50</v>
      </c>
      <c r="F35" s="57">
        <v>0.14999999999999999</v>
      </c>
      <c r="G35" s="163" t="s">
        <v>47</v>
      </c>
      <c r="H35" s="164">
        <f>(SUM(BH112:BH119)+SUM(BH137:BH419))</f>
        <v>0</v>
      </c>
      <c r="I35" s="49"/>
      <c r="J35" s="49"/>
      <c r="K35" s="49"/>
      <c r="L35" s="49"/>
      <c r="M35" s="164">
        <v>0</v>
      </c>
      <c r="N35" s="49"/>
      <c r="O35" s="49"/>
      <c r="P35" s="49"/>
      <c r="Q35" s="49"/>
      <c r="R35" s="50"/>
    </row>
    <row r="36" hidden="1" s="1" customFormat="1" ht="14.4" customHeight="1">
      <c r="B36" s="48"/>
      <c r="C36" s="49"/>
      <c r="D36" s="49"/>
      <c r="E36" s="56" t="s">
        <v>51</v>
      </c>
      <c r="F36" s="57">
        <v>0</v>
      </c>
      <c r="G36" s="163" t="s">
        <v>47</v>
      </c>
      <c r="H36" s="164">
        <f>(SUM(BI112:BI119)+SUM(BI137:BI419))</f>
        <v>0</v>
      </c>
      <c r="I36" s="49"/>
      <c r="J36" s="49"/>
      <c r="K36" s="49"/>
      <c r="L36" s="49"/>
      <c r="M36" s="164">
        <v>0</v>
      </c>
      <c r="N36" s="49"/>
      <c r="O36" s="49"/>
      <c r="P36" s="49"/>
      <c r="Q36" s="49"/>
      <c r="R36" s="50"/>
    </row>
    <row r="37" s="1" customFormat="1" ht="6.96" customHeight="1"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50"/>
    </row>
    <row r="38" s="1" customFormat="1" ht="25.44" customHeight="1">
      <c r="B38" s="48"/>
      <c r="C38" s="153"/>
      <c r="D38" s="165" t="s">
        <v>52</v>
      </c>
      <c r="E38" s="105"/>
      <c r="F38" s="105"/>
      <c r="G38" s="166" t="s">
        <v>53</v>
      </c>
      <c r="H38" s="167" t="s">
        <v>54</v>
      </c>
      <c r="I38" s="105"/>
      <c r="J38" s="105"/>
      <c r="K38" s="105"/>
      <c r="L38" s="168">
        <f>SUM(M30:M36)</f>
        <v>0</v>
      </c>
      <c r="M38" s="168"/>
      <c r="N38" s="168"/>
      <c r="O38" s="168"/>
      <c r="P38" s="169"/>
      <c r="Q38" s="153"/>
      <c r="R38" s="50"/>
    </row>
    <row r="39" s="1" customFormat="1" ht="14.4" customHeight="1"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50"/>
    </row>
    <row r="40" s="1" customFormat="1" ht="14.4" customHeight="1"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50"/>
    </row>
    <row r="41">
      <c r="B41" s="28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1"/>
    </row>
    <row r="42">
      <c r="B42" s="28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1"/>
    </row>
    <row r="43">
      <c r="B43" s="28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1"/>
    </row>
    <row r="44">
      <c r="B44" s="2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1"/>
    </row>
    <row r="45">
      <c r="B45" s="2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1"/>
    </row>
    <row r="46">
      <c r="B46" s="28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1"/>
    </row>
    <row r="47">
      <c r="B47" s="28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1"/>
    </row>
    <row r="48">
      <c r="B48" s="2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1"/>
    </row>
    <row r="49">
      <c r="B49" s="28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1"/>
    </row>
    <row r="50" s="1" customFormat="1">
      <c r="B50" s="48"/>
      <c r="C50" s="49"/>
      <c r="D50" s="68" t="s">
        <v>55</v>
      </c>
      <c r="E50" s="69"/>
      <c r="F50" s="69"/>
      <c r="G50" s="69"/>
      <c r="H50" s="70"/>
      <c r="I50" s="49"/>
      <c r="J50" s="68" t="s">
        <v>56</v>
      </c>
      <c r="K50" s="69"/>
      <c r="L50" s="69"/>
      <c r="M50" s="69"/>
      <c r="N50" s="69"/>
      <c r="O50" s="69"/>
      <c r="P50" s="70"/>
      <c r="Q50" s="49"/>
      <c r="R50" s="50"/>
    </row>
    <row r="51">
      <c r="B51" s="28"/>
      <c r="C51" s="33"/>
      <c r="D51" s="71"/>
      <c r="E51" s="33"/>
      <c r="F51" s="33"/>
      <c r="G51" s="33"/>
      <c r="H51" s="72"/>
      <c r="I51" s="33"/>
      <c r="J51" s="71"/>
      <c r="K51" s="33"/>
      <c r="L51" s="33"/>
      <c r="M51" s="33"/>
      <c r="N51" s="33"/>
      <c r="O51" s="33"/>
      <c r="P51" s="72"/>
      <c r="Q51" s="33"/>
      <c r="R51" s="31"/>
    </row>
    <row r="52">
      <c r="B52" s="28"/>
      <c r="C52" s="33"/>
      <c r="D52" s="71"/>
      <c r="E52" s="33"/>
      <c r="F52" s="33"/>
      <c r="G52" s="33"/>
      <c r="H52" s="72"/>
      <c r="I52" s="33"/>
      <c r="J52" s="71"/>
      <c r="K52" s="33"/>
      <c r="L52" s="33"/>
      <c r="M52" s="33"/>
      <c r="N52" s="33"/>
      <c r="O52" s="33"/>
      <c r="P52" s="72"/>
      <c r="Q52" s="33"/>
      <c r="R52" s="31"/>
    </row>
    <row r="53">
      <c r="B53" s="28"/>
      <c r="C53" s="33"/>
      <c r="D53" s="71"/>
      <c r="E53" s="33"/>
      <c r="F53" s="33"/>
      <c r="G53" s="33"/>
      <c r="H53" s="72"/>
      <c r="I53" s="33"/>
      <c r="J53" s="71"/>
      <c r="K53" s="33"/>
      <c r="L53" s="33"/>
      <c r="M53" s="33"/>
      <c r="N53" s="33"/>
      <c r="O53" s="33"/>
      <c r="P53" s="72"/>
      <c r="Q53" s="33"/>
      <c r="R53" s="31"/>
    </row>
    <row r="54">
      <c r="B54" s="28"/>
      <c r="C54" s="33"/>
      <c r="D54" s="71"/>
      <c r="E54" s="33"/>
      <c r="F54" s="33"/>
      <c r="G54" s="33"/>
      <c r="H54" s="72"/>
      <c r="I54" s="33"/>
      <c r="J54" s="71"/>
      <c r="K54" s="33"/>
      <c r="L54" s="33"/>
      <c r="M54" s="33"/>
      <c r="N54" s="33"/>
      <c r="O54" s="33"/>
      <c r="P54" s="72"/>
      <c r="Q54" s="33"/>
      <c r="R54" s="31"/>
    </row>
    <row r="55">
      <c r="B55" s="28"/>
      <c r="C55" s="33"/>
      <c r="D55" s="71"/>
      <c r="E55" s="33"/>
      <c r="F55" s="33"/>
      <c r="G55" s="33"/>
      <c r="H55" s="72"/>
      <c r="I55" s="33"/>
      <c r="J55" s="71"/>
      <c r="K55" s="33"/>
      <c r="L55" s="33"/>
      <c r="M55" s="33"/>
      <c r="N55" s="33"/>
      <c r="O55" s="33"/>
      <c r="P55" s="72"/>
      <c r="Q55" s="33"/>
      <c r="R55" s="31"/>
    </row>
    <row r="56">
      <c r="B56" s="28"/>
      <c r="C56" s="33"/>
      <c r="D56" s="71"/>
      <c r="E56" s="33"/>
      <c r="F56" s="33"/>
      <c r="G56" s="33"/>
      <c r="H56" s="72"/>
      <c r="I56" s="33"/>
      <c r="J56" s="71"/>
      <c r="K56" s="33"/>
      <c r="L56" s="33"/>
      <c r="M56" s="33"/>
      <c r="N56" s="33"/>
      <c r="O56" s="33"/>
      <c r="P56" s="72"/>
      <c r="Q56" s="33"/>
      <c r="R56" s="31"/>
    </row>
    <row r="57">
      <c r="B57" s="28"/>
      <c r="C57" s="33"/>
      <c r="D57" s="71"/>
      <c r="E57" s="33"/>
      <c r="F57" s="33"/>
      <c r="G57" s="33"/>
      <c r="H57" s="72"/>
      <c r="I57" s="33"/>
      <c r="J57" s="71"/>
      <c r="K57" s="33"/>
      <c r="L57" s="33"/>
      <c r="M57" s="33"/>
      <c r="N57" s="33"/>
      <c r="O57" s="33"/>
      <c r="P57" s="72"/>
      <c r="Q57" s="33"/>
      <c r="R57" s="31"/>
    </row>
    <row r="58">
      <c r="B58" s="28"/>
      <c r="C58" s="33"/>
      <c r="D58" s="71"/>
      <c r="E58" s="33"/>
      <c r="F58" s="33"/>
      <c r="G58" s="33"/>
      <c r="H58" s="72"/>
      <c r="I58" s="33"/>
      <c r="J58" s="71"/>
      <c r="K58" s="33"/>
      <c r="L58" s="33"/>
      <c r="M58" s="33"/>
      <c r="N58" s="33"/>
      <c r="O58" s="33"/>
      <c r="P58" s="72"/>
      <c r="Q58" s="33"/>
      <c r="R58" s="31"/>
    </row>
    <row r="59" s="1" customFormat="1">
      <c r="B59" s="48"/>
      <c r="C59" s="49"/>
      <c r="D59" s="73" t="s">
        <v>57</v>
      </c>
      <c r="E59" s="74"/>
      <c r="F59" s="74"/>
      <c r="G59" s="75" t="s">
        <v>58</v>
      </c>
      <c r="H59" s="76"/>
      <c r="I59" s="49"/>
      <c r="J59" s="73" t="s">
        <v>57</v>
      </c>
      <c r="K59" s="74"/>
      <c r="L59" s="74"/>
      <c r="M59" s="74"/>
      <c r="N59" s="75" t="s">
        <v>58</v>
      </c>
      <c r="O59" s="74"/>
      <c r="P59" s="76"/>
      <c r="Q59" s="49"/>
      <c r="R59" s="50"/>
    </row>
    <row r="60">
      <c r="B60" s="28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1"/>
    </row>
    <row r="61" s="1" customFormat="1">
      <c r="B61" s="48"/>
      <c r="C61" s="49"/>
      <c r="D61" s="68" t="s">
        <v>59</v>
      </c>
      <c r="E61" s="69"/>
      <c r="F61" s="69"/>
      <c r="G61" s="69"/>
      <c r="H61" s="70"/>
      <c r="I61" s="49"/>
      <c r="J61" s="68" t="s">
        <v>60</v>
      </c>
      <c r="K61" s="69"/>
      <c r="L61" s="69"/>
      <c r="M61" s="69"/>
      <c r="N61" s="69"/>
      <c r="O61" s="69"/>
      <c r="P61" s="70"/>
      <c r="Q61" s="49"/>
      <c r="R61" s="50"/>
    </row>
    <row r="62">
      <c r="B62" s="28"/>
      <c r="C62" s="33"/>
      <c r="D62" s="71"/>
      <c r="E62" s="33"/>
      <c r="F62" s="33"/>
      <c r="G62" s="33"/>
      <c r="H62" s="72"/>
      <c r="I62" s="33"/>
      <c r="J62" s="71"/>
      <c r="K62" s="33"/>
      <c r="L62" s="33"/>
      <c r="M62" s="33"/>
      <c r="N62" s="33"/>
      <c r="O62" s="33"/>
      <c r="P62" s="72"/>
      <c r="Q62" s="33"/>
      <c r="R62" s="31"/>
    </row>
    <row r="63">
      <c r="B63" s="28"/>
      <c r="C63" s="33"/>
      <c r="D63" s="71"/>
      <c r="E63" s="33"/>
      <c r="F63" s="33"/>
      <c r="G63" s="33"/>
      <c r="H63" s="72"/>
      <c r="I63" s="33"/>
      <c r="J63" s="71"/>
      <c r="K63" s="33"/>
      <c r="L63" s="33"/>
      <c r="M63" s="33"/>
      <c r="N63" s="33"/>
      <c r="O63" s="33"/>
      <c r="P63" s="72"/>
      <c r="Q63" s="33"/>
      <c r="R63" s="31"/>
    </row>
    <row r="64">
      <c r="B64" s="28"/>
      <c r="C64" s="33"/>
      <c r="D64" s="71"/>
      <c r="E64" s="33"/>
      <c r="F64" s="33"/>
      <c r="G64" s="33"/>
      <c r="H64" s="72"/>
      <c r="I64" s="33"/>
      <c r="J64" s="71"/>
      <c r="K64" s="33"/>
      <c r="L64" s="33"/>
      <c r="M64" s="33"/>
      <c r="N64" s="33"/>
      <c r="O64" s="33"/>
      <c r="P64" s="72"/>
      <c r="Q64" s="33"/>
      <c r="R64" s="31"/>
    </row>
    <row r="65">
      <c r="B65" s="28"/>
      <c r="C65" s="33"/>
      <c r="D65" s="71"/>
      <c r="E65" s="33"/>
      <c r="F65" s="33"/>
      <c r="G65" s="33"/>
      <c r="H65" s="72"/>
      <c r="I65" s="33"/>
      <c r="J65" s="71"/>
      <c r="K65" s="33"/>
      <c r="L65" s="33"/>
      <c r="M65" s="33"/>
      <c r="N65" s="33"/>
      <c r="O65" s="33"/>
      <c r="P65" s="72"/>
      <c r="Q65" s="33"/>
      <c r="R65" s="31"/>
    </row>
    <row r="66">
      <c r="B66" s="28"/>
      <c r="C66" s="33"/>
      <c r="D66" s="71"/>
      <c r="E66" s="33"/>
      <c r="F66" s="33"/>
      <c r="G66" s="33"/>
      <c r="H66" s="72"/>
      <c r="I66" s="33"/>
      <c r="J66" s="71"/>
      <c r="K66" s="33"/>
      <c r="L66" s="33"/>
      <c r="M66" s="33"/>
      <c r="N66" s="33"/>
      <c r="O66" s="33"/>
      <c r="P66" s="72"/>
      <c r="Q66" s="33"/>
      <c r="R66" s="31"/>
    </row>
    <row r="67">
      <c r="B67" s="28"/>
      <c r="C67" s="33"/>
      <c r="D67" s="71"/>
      <c r="E67" s="33"/>
      <c r="F67" s="33"/>
      <c r="G67" s="33"/>
      <c r="H67" s="72"/>
      <c r="I67" s="33"/>
      <c r="J67" s="71"/>
      <c r="K67" s="33"/>
      <c r="L67" s="33"/>
      <c r="M67" s="33"/>
      <c r="N67" s="33"/>
      <c r="O67" s="33"/>
      <c r="P67" s="72"/>
      <c r="Q67" s="33"/>
      <c r="R67" s="31"/>
    </row>
    <row r="68">
      <c r="B68" s="28"/>
      <c r="C68" s="33"/>
      <c r="D68" s="71"/>
      <c r="E68" s="33"/>
      <c r="F68" s="33"/>
      <c r="G68" s="33"/>
      <c r="H68" s="72"/>
      <c r="I68" s="33"/>
      <c r="J68" s="71"/>
      <c r="K68" s="33"/>
      <c r="L68" s="33"/>
      <c r="M68" s="33"/>
      <c r="N68" s="33"/>
      <c r="O68" s="33"/>
      <c r="P68" s="72"/>
      <c r="Q68" s="33"/>
      <c r="R68" s="31"/>
    </row>
    <row r="69">
      <c r="B69" s="28"/>
      <c r="C69" s="33"/>
      <c r="D69" s="71"/>
      <c r="E69" s="33"/>
      <c r="F69" s="33"/>
      <c r="G69" s="33"/>
      <c r="H69" s="72"/>
      <c r="I69" s="33"/>
      <c r="J69" s="71"/>
      <c r="K69" s="33"/>
      <c r="L69" s="33"/>
      <c r="M69" s="33"/>
      <c r="N69" s="33"/>
      <c r="O69" s="33"/>
      <c r="P69" s="72"/>
      <c r="Q69" s="33"/>
      <c r="R69" s="31"/>
    </row>
    <row r="70" s="1" customFormat="1">
      <c r="B70" s="48"/>
      <c r="C70" s="49"/>
      <c r="D70" s="73" t="s">
        <v>57</v>
      </c>
      <c r="E70" s="74"/>
      <c r="F70" s="74"/>
      <c r="G70" s="75" t="s">
        <v>58</v>
      </c>
      <c r="H70" s="76"/>
      <c r="I70" s="49"/>
      <c r="J70" s="73" t="s">
        <v>57</v>
      </c>
      <c r="K70" s="74"/>
      <c r="L70" s="74"/>
      <c r="M70" s="74"/>
      <c r="N70" s="75" t="s">
        <v>58</v>
      </c>
      <c r="O70" s="74"/>
      <c r="P70" s="76"/>
      <c r="Q70" s="49"/>
      <c r="R70" s="50"/>
    </row>
    <row r="71" s="1" customFormat="1" ht="14.4" customHeight="1"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</row>
    <row r="75" s="1" customFormat="1" ht="6.96" customHeight="1">
      <c r="B75" s="170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2"/>
    </row>
    <row r="76" s="1" customFormat="1" ht="36.96" customHeight="1">
      <c r="B76" s="48"/>
      <c r="C76" s="29" t="s">
        <v>112</v>
      </c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50"/>
      <c r="T76" s="173"/>
      <c r="U76" s="173"/>
    </row>
    <row r="77" s="1" customFormat="1" ht="6.96" customHeight="1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50"/>
      <c r="T77" s="173"/>
      <c r="U77" s="173"/>
    </row>
    <row r="78" s="1" customFormat="1" ht="30" customHeight="1">
      <c r="B78" s="48"/>
      <c r="C78" s="40" t="s">
        <v>19</v>
      </c>
      <c r="D78" s="49"/>
      <c r="E78" s="49"/>
      <c r="F78" s="157" t="str">
        <f>F6</f>
        <v>Energetická opatření na ul. Tovární, objekt č.p. 386, k.ú. Butovice</v>
      </c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9"/>
      <c r="R78" s="50"/>
      <c r="T78" s="173"/>
      <c r="U78" s="173"/>
    </row>
    <row r="79" s="1" customFormat="1" ht="36.96" customHeight="1">
      <c r="B79" s="48"/>
      <c r="C79" s="87" t="s">
        <v>109</v>
      </c>
      <c r="D79" s="49"/>
      <c r="E79" s="49"/>
      <c r="F79" s="89" t="str">
        <f>F7</f>
        <v>SO.02 - oprava fasády, zpevněné plochy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T79" s="173"/>
      <c r="U79" s="173"/>
    </row>
    <row r="80" s="1" customFormat="1" ht="6.96" customHeight="1">
      <c r="B80" s="48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  <c r="T80" s="173"/>
      <c r="U80" s="173"/>
    </row>
    <row r="81" s="1" customFormat="1" ht="18" customHeight="1">
      <c r="B81" s="48"/>
      <c r="C81" s="40" t="s">
        <v>24</v>
      </c>
      <c r="D81" s="49"/>
      <c r="E81" s="49"/>
      <c r="F81" s="35" t="str">
        <f>F9</f>
        <v xml:space="preserve"> </v>
      </c>
      <c r="G81" s="49"/>
      <c r="H81" s="49"/>
      <c r="I81" s="49"/>
      <c r="J81" s="49"/>
      <c r="K81" s="40" t="s">
        <v>26</v>
      </c>
      <c r="L81" s="49"/>
      <c r="M81" s="92" t="str">
        <f>IF(O9="","",O9)</f>
        <v>10. 12. 2019</v>
      </c>
      <c r="N81" s="92"/>
      <c r="O81" s="92"/>
      <c r="P81" s="92"/>
      <c r="Q81" s="49"/>
      <c r="R81" s="50"/>
      <c r="T81" s="173"/>
      <c r="U81" s="173"/>
    </row>
    <row r="82" s="1" customFormat="1" ht="6.96" customHeight="1">
      <c r="B82" s="48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0"/>
      <c r="T82" s="173"/>
      <c r="U82" s="173"/>
    </row>
    <row r="83" s="1" customFormat="1">
      <c r="B83" s="48"/>
      <c r="C83" s="40" t="s">
        <v>28</v>
      </c>
      <c r="D83" s="49"/>
      <c r="E83" s="49"/>
      <c r="F83" s="35" t="str">
        <f>E12</f>
        <v>město Studénka, nám. Republiky 762, Studénka</v>
      </c>
      <c r="G83" s="49"/>
      <c r="H83" s="49"/>
      <c r="I83" s="49"/>
      <c r="J83" s="49"/>
      <c r="K83" s="40" t="s">
        <v>34</v>
      </c>
      <c r="L83" s="49"/>
      <c r="M83" s="35" t="str">
        <f>E18</f>
        <v>PROJECT WORK s.r.o.</v>
      </c>
      <c r="N83" s="35"/>
      <c r="O83" s="35"/>
      <c r="P83" s="35"/>
      <c r="Q83" s="35"/>
      <c r="R83" s="50"/>
      <c r="T83" s="173"/>
      <c r="U83" s="173"/>
    </row>
    <row r="84" s="1" customFormat="1" ht="14.4" customHeight="1">
      <c r="B84" s="48"/>
      <c r="C84" s="40" t="s">
        <v>32</v>
      </c>
      <c r="D84" s="49"/>
      <c r="E84" s="49"/>
      <c r="F84" s="35" t="str">
        <f>IF(E15="","",E15)</f>
        <v>Vyplň údaj</v>
      </c>
      <c r="G84" s="49"/>
      <c r="H84" s="49"/>
      <c r="I84" s="49"/>
      <c r="J84" s="49"/>
      <c r="K84" s="40" t="s">
        <v>40</v>
      </c>
      <c r="L84" s="49"/>
      <c r="M84" s="35" t="str">
        <f>E21</f>
        <v xml:space="preserve"> </v>
      </c>
      <c r="N84" s="35"/>
      <c r="O84" s="35"/>
      <c r="P84" s="35"/>
      <c r="Q84" s="35"/>
      <c r="R84" s="50"/>
      <c r="T84" s="173"/>
      <c r="U84" s="173"/>
    </row>
    <row r="85" s="1" customFormat="1" ht="10.32" customHeight="1">
      <c r="B85" s="48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50"/>
      <c r="T85" s="173"/>
      <c r="U85" s="173"/>
    </row>
    <row r="86" s="1" customFormat="1" ht="29.28" customHeight="1">
      <c r="B86" s="48"/>
      <c r="C86" s="174" t="s">
        <v>113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74" t="s">
        <v>114</v>
      </c>
      <c r="O86" s="153"/>
      <c r="P86" s="153"/>
      <c r="Q86" s="153"/>
      <c r="R86" s="50"/>
      <c r="T86" s="173"/>
      <c r="U86" s="173"/>
    </row>
    <row r="87" s="1" customFormat="1" ht="10.32" customHeight="1">
      <c r="B87" s="48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50"/>
      <c r="T87" s="173"/>
      <c r="U87" s="173"/>
    </row>
    <row r="88" s="1" customFormat="1" ht="29.28" customHeight="1">
      <c r="B88" s="48"/>
      <c r="C88" s="175" t="s">
        <v>115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115">
        <f>N137</f>
        <v>0</v>
      </c>
      <c r="O88" s="176"/>
      <c r="P88" s="176"/>
      <c r="Q88" s="176"/>
      <c r="R88" s="50"/>
      <c r="T88" s="173"/>
      <c r="U88" s="173"/>
      <c r="AU88" s="24" t="s">
        <v>116</v>
      </c>
    </row>
    <row r="89" s="6" customFormat="1" ht="24.96" customHeight="1">
      <c r="B89" s="177"/>
      <c r="C89" s="178"/>
      <c r="D89" s="179" t="s">
        <v>117</v>
      </c>
      <c r="E89" s="178"/>
      <c r="F89" s="178"/>
      <c r="G89" s="178"/>
      <c r="H89" s="178"/>
      <c r="I89" s="178"/>
      <c r="J89" s="178"/>
      <c r="K89" s="178"/>
      <c r="L89" s="178"/>
      <c r="M89" s="178"/>
      <c r="N89" s="180">
        <f>N138</f>
        <v>0</v>
      </c>
      <c r="O89" s="178"/>
      <c r="P89" s="178"/>
      <c r="Q89" s="178"/>
      <c r="R89" s="181"/>
      <c r="T89" s="182"/>
      <c r="U89" s="182"/>
    </row>
    <row r="90" s="7" customFormat="1" ht="19.92" customHeight="1">
      <c r="B90" s="183"/>
      <c r="C90" s="184"/>
      <c r="D90" s="138" t="s">
        <v>1074</v>
      </c>
      <c r="E90" s="184"/>
      <c r="F90" s="184"/>
      <c r="G90" s="184"/>
      <c r="H90" s="184"/>
      <c r="I90" s="184"/>
      <c r="J90" s="184"/>
      <c r="K90" s="184"/>
      <c r="L90" s="184"/>
      <c r="M90" s="184"/>
      <c r="N90" s="140">
        <f>N139</f>
        <v>0</v>
      </c>
      <c r="O90" s="184"/>
      <c r="P90" s="184"/>
      <c r="Q90" s="184"/>
      <c r="R90" s="185"/>
      <c r="T90" s="186"/>
      <c r="U90" s="186"/>
    </row>
    <row r="91" s="7" customFormat="1" ht="19.92" customHeight="1">
      <c r="B91" s="183"/>
      <c r="C91" s="184"/>
      <c r="D91" s="138" t="s">
        <v>1075</v>
      </c>
      <c r="E91" s="184"/>
      <c r="F91" s="184"/>
      <c r="G91" s="184"/>
      <c r="H91" s="184"/>
      <c r="I91" s="184"/>
      <c r="J91" s="184"/>
      <c r="K91" s="184"/>
      <c r="L91" s="184"/>
      <c r="M91" s="184"/>
      <c r="N91" s="140">
        <f>N185</f>
        <v>0</v>
      </c>
      <c r="O91" s="184"/>
      <c r="P91" s="184"/>
      <c r="Q91" s="184"/>
      <c r="R91" s="185"/>
      <c r="T91" s="186"/>
      <c r="U91" s="186"/>
    </row>
    <row r="92" s="7" customFormat="1" ht="19.92" customHeight="1">
      <c r="B92" s="183"/>
      <c r="C92" s="184"/>
      <c r="D92" s="138" t="s">
        <v>1076</v>
      </c>
      <c r="E92" s="184"/>
      <c r="F92" s="184"/>
      <c r="G92" s="184"/>
      <c r="H92" s="184"/>
      <c r="I92" s="184"/>
      <c r="J92" s="184"/>
      <c r="K92" s="184"/>
      <c r="L92" s="184"/>
      <c r="M92" s="184"/>
      <c r="N92" s="140">
        <f>N196</f>
        <v>0</v>
      </c>
      <c r="O92" s="184"/>
      <c r="P92" s="184"/>
      <c r="Q92" s="184"/>
      <c r="R92" s="185"/>
      <c r="T92" s="186"/>
      <c r="U92" s="186"/>
    </row>
    <row r="93" s="7" customFormat="1" ht="19.92" customHeight="1">
      <c r="B93" s="183"/>
      <c r="C93" s="184"/>
      <c r="D93" s="138" t="s">
        <v>1077</v>
      </c>
      <c r="E93" s="184"/>
      <c r="F93" s="184"/>
      <c r="G93" s="184"/>
      <c r="H93" s="184"/>
      <c r="I93" s="184"/>
      <c r="J93" s="184"/>
      <c r="K93" s="184"/>
      <c r="L93" s="184"/>
      <c r="M93" s="184"/>
      <c r="N93" s="140">
        <f>N200</f>
        <v>0</v>
      </c>
      <c r="O93" s="184"/>
      <c r="P93" s="184"/>
      <c r="Q93" s="184"/>
      <c r="R93" s="185"/>
      <c r="T93" s="186"/>
      <c r="U93" s="186"/>
    </row>
    <row r="94" s="7" customFormat="1" ht="19.92" customHeight="1">
      <c r="B94" s="183"/>
      <c r="C94" s="184"/>
      <c r="D94" s="138" t="s">
        <v>1078</v>
      </c>
      <c r="E94" s="184"/>
      <c r="F94" s="184"/>
      <c r="G94" s="184"/>
      <c r="H94" s="184"/>
      <c r="I94" s="184"/>
      <c r="J94" s="184"/>
      <c r="K94" s="184"/>
      <c r="L94" s="184"/>
      <c r="M94" s="184"/>
      <c r="N94" s="140">
        <f>N204</f>
        <v>0</v>
      </c>
      <c r="O94" s="184"/>
      <c r="P94" s="184"/>
      <c r="Q94" s="184"/>
      <c r="R94" s="185"/>
      <c r="T94" s="186"/>
      <c r="U94" s="186"/>
    </row>
    <row r="95" s="7" customFormat="1" ht="19.92" customHeight="1">
      <c r="B95" s="183"/>
      <c r="C95" s="184"/>
      <c r="D95" s="138" t="s">
        <v>118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40">
        <f>N225</f>
        <v>0</v>
      </c>
      <c r="O95" s="184"/>
      <c r="P95" s="184"/>
      <c r="Q95" s="184"/>
      <c r="R95" s="185"/>
      <c r="T95" s="186"/>
      <c r="U95" s="186"/>
    </row>
    <row r="96" s="7" customFormat="1" ht="19.92" customHeight="1">
      <c r="B96" s="183"/>
      <c r="C96" s="184"/>
      <c r="D96" s="138" t="s">
        <v>119</v>
      </c>
      <c r="E96" s="184"/>
      <c r="F96" s="184"/>
      <c r="G96" s="184"/>
      <c r="H96" s="184"/>
      <c r="I96" s="184"/>
      <c r="J96" s="184"/>
      <c r="K96" s="184"/>
      <c r="L96" s="184"/>
      <c r="M96" s="184"/>
      <c r="N96" s="140">
        <f>N270</f>
        <v>0</v>
      </c>
      <c r="O96" s="184"/>
      <c r="P96" s="184"/>
      <c r="Q96" s="184"/>
      <c r="R96" s="185"/>
      <c r="T96" s="186"/>
      <c r="U96" s="186"/>
    </row>
    <row r="97" s="7" customFormat="1" ht="19.92" customHeight="1">
      <c r="B97" s="183"/>
      <c r="C97" s="184"/>
      <c r="D97" s="138" t="s">
        <v>120</v>
      </c>
      <c r="E97" s="184"/>
      <c r="F97" s="184"/>
      <c r="G97" s="184"/>
      <c r="H97" s="184"/>
      <c r="I97" s="184"/>
      <c r="J97" s="184"/>
      <c r="K97" s="184"/>
      <c r="L97" s="184"/>
      <c r="M97" s="184"/>
      <c r="N97" s="140">
        <f>N317</f>
        <v>0</v>
      </c>
      <c r="O97" s="184"/>
      <c r="P97" s="184"/>
      <c r="Q97" s="184"/>
      <c r="R97" s="185"/>
      <c r="T97" s="186"/>
      <c r="U97" s="186"/>
    </row>
    <row r="98" s="7" customFormat="1" ht="19.92" customHeight="1">
      <c r="B98" s="183"/>
      <c r="C98" s="184"/>
      <c r="D98" s="138" t="s">
        <v>121</v>
      </c>
      <c r="E98" s="184"/>
      <c r="F98" s="184"/>
      <c r="G98" s="184"/>
      <c r="H98" s="184"/>
      <c r="I98" s="184"/>
      <c r="J98" s="184"/>
      <c r="K98" s="184"/>
      <c r="L98" s="184"/>
      <c r="M98" s="184"/>
      <c r="N98" s="140">
        <f>N322</f>
        <v>0</v>
      </c>
      <c r="O98" s="184"/>
      <c r="P98" s="184"/>
      <c r="Q98" s="184"/>
      <c r="R98" s="185"/>
      <c r="T98" s="186"/>
      <c r="U98" s="186"/>
    </row>
    <row r="99" s="6" customFormat="1" ht="24.96" customHeight="1">
      <c r="B99" s="177"/>
      <c r="C99" s="178"/>
      <c r="D99" s="179" t="s">
        <v>122</v>
      </c>
      <c r="E99" s="178"/>
      <c r="F99" s="178"/>
      <c r="G99" s="178"/>
      <c r="H99" s="178"/>
      <c r="I99" s="178"/>
      <c r="J99" s="178"/>
      <c r="K99" s="178"/>
      <c r="L99" s="178"/>
      <c r="M99" s="178"/>
      <c r="N99" s="180">
        <f>N324</f>
        <v>0</v>
      </c>
      <c r="O99" s="178"/>
      <c r="P99" s="178"/>
      <c r="Q99" s="178"/>
      <c r="R99" s="181"/>
      <c r="T99" s="182"/>
      <c r="U99" s="182"/>
    </row>
    <row r="100" s="7" customFormat="1" ht="19.92" customHeight="1">
      <c r="B100" s="183"/>
      <c r="C100" s="184"/>
      <c r="D100" s="138" t="s">
        <v>1079</v>
      </c>
      <c r="E100" s="184"/>
      <c r="F100" s="184"/>
      <c r="G100" s="184"/>
      <c r="H100" s="184"/>
      <c r="I100" s="184"/>
      <c r="J100" s="184"/>
      <c r="K100" s="184"/>
      <c r="L100" s="184"/>
      <c r="M100" s="184"/>
      <c r="N100" s="140">
        <f>N325</f>
        <v>0</v>
      </c>
      <c r="O100" s="184"/>
      <c r="P100" s="184"/>
      <c r="Q100" s="184"/>
      <c r="R100" s="185"/>
      <c r="T100" s="186"/>
      <c r="U100" s="186"/>
    </row>
    <row r="101" s="7" customFormat="1" ht="19.92" customHeight="1">
      <c r="B101" s="183"/>
      <c r="C101" s="184"/>
      <c r="D101" s="138" t="s">
        <v>1080</v>
      </c>
      <c r="E101" s="184"/>
      <c r="F101" s="184"/>
      <c r="G101" s="184"/>
      <c r="H101" s="184"/>
      <c r="I101" s="184"/>
      <c r="J101" s="184"/>
      <c r="K101" s="184"/>
      <c r="L101" s="184"/>
      <c r="M101" s="184"/>
      <c r="N101" s="140">
        <f>N330</f>
        <v>0</v>
      </c>
      <c r="O101" s="184"/>
      <c r="P101" s="184"/>
      <c r="Q101" s="184"/>
      <c r="R101" s="185"/>
      <c r="T101" s="186"/>
      <c r="U101" s="186"/>
    </row>
    <row r="102" s="7" customFormat="1" ht="19.92" customHeight="1">
      <c r="B102" s="183"/>
      <c r="C102" s="184"/>
      <c r="D102" s="138" t="s">
        <v>1081</v>
      </c>
      <c r="E102" s="184"/>
      <c r="F102" s="184"/>
      <c r="G102" s="184"/>
      <c r="H102" s="184"/>
      <c r="I102" s="184"/>
      <c r="J102" s="184"/>
      <c r="K102" s="184"/>
      <c r="L102" s="184"/>
      <c r="M102" s="184"/>
      <c r="N102" s="140">
        <f>N339</f>
        <v>0</v>
      </c>
      <c r="O102" s="184"/>
      <c r="P102" s="184"/>
      <c r="Q102" s="184"/>
      <c r="R102" s="185"/>
      <c r="T102" s="186"/>
      <c r="U102" s="186"/>
    </row>
    <row r="103" s="7" customFormat="1" ht="19.92" customHeight="1">
      <c r="B103" s="183"/>
      <c r="C103" s="184"/>
      <c r="D103" s="138" t="s">
        <v>1082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40">
        <f>N344</f>
        <v>0</v>
      </c>
      <c r="O103" s="184"/>
      <c r="P103" s="184"/>
      <c r="Q103" s="184"/>
      <c r="R103" s="185"/>
      <c r="T103" s="186"/>
      <c r="U103" s="186"/>
    </row>
    <row r="104" s="7" customFormat="1" ht="19.92" customHeight="1">
      <c r="B104" s="183"/>
      <c r="C104" s="184"/>
      <c r="D104" s="138" t="s">
        <v>126</v>
      </c>
      <c r="E104" s="184"/>
      <c r="F104" s="184"/>
      <c r="G104" s="184"/>
      <c r="H104" s="184"/>
      <c r="I104" s="184"/>
      <c r="J104" s="184"/>
      <c r="K104" s="184"/>
      <c r="L104" s="184"/>
      <c r="M104" s="184"/>
      <c r="N104" s="140">
        <f>N349</f>
        <v>0</v>
      </c>
      <c r="O104" s="184"/>
      <c r="P104" s="184"/>
      <c r="Q104" s="184"/>
      <c r="R104" s="185"/>
      <c r="T104" s="186"/>
      <c r="U104" s="186"/>
    </row>
    <row r="105" s="7" customFormat="1" ht="19.92" customHeight="1">
      <c r="B105" s="183"/>
      <c r="C105" s="184"/>
      <c r="D105" s="138" t="s">
        <v>128</v>
      </c>
      <c r="E105" s="184"/>
      <c r="F105" s="184"/>
      <c r="G105" s="184"/>
      <c r="H105" s="184"/>
      <c r="I105" s="184"/>
      <c r="J105" s="184"/>
      <c r="K105" s="184"/>
      <c r="L105" s="184"/>
      <c r="M105" s="184"/>
      <c r="N105" s="140">
        <f>N389</f>
        <v>0</v>
      </c>
      <c r="O105" s="184"/>
      <c r="P105" s="184"/>
      <c r="Q105" s="184"/>
      <c r="R105" s="185"/>
      <c r="T105" s="186"/>
      <c r="U105" s="186"/>
    </row>
    <row r="106" s="7" customFormat="1" ht="19.92" customHeight="1">
      <c r="B106" s="183"/>
      <c r="C106" s="184"/>
      <c r="D106" s="138" t="s">
        <v>1083</v>
      </c>
      <c r="E106" s="184"/>
      <c r="F106" s="184"/>
      <c r="G106" s="184"/>
      <c r="H106" s="184"/>
      <c r="I106" s="184"/>
      <c r="J106" s="184"/>
      <c r="K106" s="184"/>
      <c r="L106" s="184"/>
      <c r="M106" s="184"/>
      <c r="N106" s="140">
        <f>N411</f>
        <v>0</v>
      </c>
      <c r="O106" s="184"/>
      <c r="P106" s="184"/>
      <c r="Q106" s="184"/>
      <c r="R106" s="185"/>
      <c r="T106" s="186"/>
      <c r="U106" s="186"/>
    </row>
    <row r="107" s="6" customFormat="1" ht="24.96" customHeight="1">
      <c r="B107" s="177"/>
      <c r="C107" s="178"/>
      <c r="D107" s="179" t="s">
        <v>1084</v>
      </c>
      <c r="E107" s="178"/>
      <c r="F107" s="178"/>
      <c r="G107" s="178"/>
      <c r="H107" s="178"/>
      <c r="I107" s="178"/>
      <c r="J107" s="178"/>
      <c r="K107" s="178"/>
      <c r="L107" s="178"/>
      <c r="M107" s="178"/>
      <c r="N107" s="180">
        <f>N414</f>
        <v>0</v>
      </c>
      <c r="O107" s="178"/>
      <c r="P107" s="178"/>
      <c r="Q107" s="178"/>
      <c r="R107" s="181"/>
      <c r="T107" s="182"/>
      <c r="U107" s="182"/>
    </row>
    <row r="108" s="7" customFormat="1" ht="19.92" customHeight="1">
      <c r="B108" s="183"/>
      <c r="C108" s="184"/>
      <c r="D108" s="138" t="s">
        <v>1085</v>
      </c>
      <c r="E108" s="184"/>
      <c r="F108" s="184"/>
      <c r="G108" s="184"/>
      <c r="H108" s="184"/>
      <c r="I108" s="184"/>
      <c r="J108" s="184"/>
      <c r="K108" s="184"/>
      <c r="L108" s="184"/>
      <c r="M108" s="184"/>
      <c r="N108" s="140">
        <f>N415</f>
        <v>0</v>
      </c>
      <c r="O108" s="184"/>
      <c r="P108" s="184"/>
      <c r="Q108" s="184"/>
      <c r="R108" s="185"/>
      <c r="T108" s="186"/>
      <c r="U108" s="186"/>
    </row>
    <row r="109" s="6" customFormat="1" ht="24.96" customHeight="1">
      <c r="B109" s="177"/>
      <c r="C109" s="178"/>
      <c r="D109" s="179" t="s">
        <v>130</v>
      </c>
      <c r="E109" s="178"/>
      <c r="F109" s="178"/>
      <c r="G109" s="178"/>
      <c r="H109" s="178"/>
      <c r="I109" s="178"/>
      <c r="J109" s="178"/>
      <c r="K109" s="178"/>
      <c r="L109" s="178"/>
      <c r="M109" s="178"/>
      <c r="N109" s="180">
        <f>N417</f>
        <v>0</v>
      </c>
      <c r="O109" s="178"/>
      <c r="P109" s="178"/>
      <c r="Q109" s="178"/>
      <c r="R109" s="181"/>
      <c r="T109" s="182"/>
      <c r="U109" s="182"/>
    </row>
    <row r="110" s="7" customFormat="1" ht="19.92" customHeight="1">
      <c r="B110" s="183"/>
      <c r="C110" s="184"/>
      <c r="D110" s="138" t="s">
        <v>131</v>
      </c>
      <c r="E110" s="184"/>
      <c r="F110" s="184"/>
      <c r="G110" s="184"/>
      <c r="H110" s="184"/>
      <c r="I110" s="184"/>
      <c r="J110" s="184"/>
      <c r="K110" s="184"/>
      <c r="L110" s="184"/>
      <c r="M110" s="184"/>
      <c r="N110" s="140">
        <f>N418</f>
        <v>0</v>
      </c>
      <c r="O110" s="184"/>
      <c r="P110" s="184"/>
      <c r="Q110" s="184"/>
      <c r="R110" s="185"/>
      <c r="T110" s="186"/>
      <c r="U110" s="186"/>
    </row>
    <row r="111" s="1" customFormat="1" ht="21.84" customHeight="1">
      <c r="B111" s="48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50"/>
      <c r="T111" s="173"/>
      <c r="U111" s="173"/>
    </row>
    <row r="112" s="1" customFormat="1" ht="29.28" customHeight="1">
      <c r="B112" s="48"/>
      <c r="C112" s="175" t="s">
        <v>133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176">
        <f>ROUND(N113+N114+N115+N116+N117+N118,0)</f>
        <v>0</v>
      </c>
      <c r="O112" s="187"/>
      <c r="P112" s="187"/>
      <c r="Q112" s="187"/>
      <c r="R112" s="50"/>
      <c r="T112" s="188"/>
      <c r="U112" s="189" t="s">
        <v>45</v>
      </c>
    </row>
    <row r="113" s="1" customFormat="1" ht="18" customHeight="1">
      <c r="B113" s="48"/>
      <c r="C113" s="49"/>
      <c r="D113" s="145" t="s">
        <v>134</v>
      </c>
      <c r="E113" s="138"/>
      <c r="F113" s="138"/>
      <c r="G113" s="138"/>
      <c r="H113" s="138"/>
      <c r="I113" s="49"/>
      <c r="J113" s="49"/>
      <c r="K113" s="49"/>
      <c r="L113" s="49"/>
      <c r="M113" s="49"/>
      <c r="N113" s="139">
        <f>ROUND(N88*T113,0)</f>
        <v>0</v>
      </c>
      <c r="O113" s="140"/>
      <c r="P113" s="140"/>
      <c r="Q113" s="140"/>
      <c r="R113" s="50"/>
      <c r="S113" s="190"/>
      <c r="T113" s="191"/>
      <c r="U113" s="192" t="s">
        <v>46</v>
      </c>
      <c r="V113" s="190"/>
      <c r="W113" s="190"/>
      <c r="X113" s="190"/>
      <c r="Y113" s="190"/>
      <c r="Z113" s="190"/>
      <c r="AA113" s="190"/>
      <c r="AB113" s="190"/>
      <c r="AC113" s="190"/>
      <c r="AD113" s="190"/>
      <c r="AE113" s="190"/>
      <c r="AF113" s="190"/>
      <c r="AG113" s="190"/>
      <c r="AH113" s="190"/>
      <c r="AI113" s="190"/>
      <c r="AJ113" s="190"/>
      <c r="AK113" s="190"/>
      <c r="AL113" s="190"/>
      <c r="AM113" s="190"/>
      <c r="AN113" s="190"/>
      <c r="AO113" s="190"/>
      <c r="AP113" s="190"/>
      <c r="AQ113" s="190"/>
      <c r="AR113" s="190"/>
      <c r="AS113" s="190"/>
      <c r="AT113" s="190"/>
      <c r="AU113" s="190"/>
      <c r="AV113" s="190"/>
      <c r="AW113" s="190"/>
      <c r="AX113" s="190"/>
      <c r="AY113" s="193" t="s">
        <v>135</v>
      </c>
      <c r="AZ113" s="190"/>
      <c r="BA113" s="190"/>
      <c r="BB113" s="190"/>
      <c r="BC113" s="190"/>
      <c r="BD113" s="190"/>
      <c r="BE113" s="194">
        <f>IF(U113="základní",N113,0)</f>
        <v>0</v>
      </c>
      <c r="BF113" s="194">
        <f>IF(U113="snížená",N113,0)</f>
        <v>0</v>
      </c>
      <c r="BG113" s="194">
        <f>IF(U113="zákl. přenesená",N113,0)</f>
        <v>0</v>
      </c>
      <c r="BH113" s="194">
        <f>IF(U113="sníž. přenesená",N113,0)</f>
        <v>0</v>
      </c>
      <c r="BI113" s="194">
        <f>IF(U113="nulová",N113,0)</f>
        <v>0</v>
      </c>
      <c r="BJ113" s="193" t="s">
        <v>39</v>
      </c>
      <c r="BK113" s="190"/>
      <c r="BL113" s="190"/>
      <c r="BM113" s="190"/>
    </row>
    <row r="114" s="1" customFormat="1" ht="18" customHeight="1">
      <c r="B114" s="48"/>
      <c r="C114" s="49"/>
      <c r="D114" s="145" t="s">
        <v>136</v>
      </c>
      <c r="E114" s="138"/>
      <c r="F114" s="138"/>
      <c r="G114" s="138"/>
      <c r="H114" s="138"/>
      <c r="I114" s="49"/>
      <c r="J114" s="49"/>
      <c r="K114" s="49"/>
      <c r="L114" s="49"/>
      <c r="M114" s="49"/>
      <c r="N114" s="139">
        <f>ROUND(N88*T114,0)</f>
        <v>0</v>
      </c>
      <c r="O114" s="140"/>
      <c r="P114" s="140"/>
      <c r="Q114" s="140"/>
      <c r="R114" s="50"/>
      <c r="S114" s="190"/>
      <c r="T114" s="191"/>
      <c r="U114" s="192" t="s">
        <v>46</v>
      </c>
      <c r="V114" s="190"/>
      <c r="W114" s="190"/>
      <c r="X114" s="190"/>
      <c r="Y114" s="190"/>
      <c r="Z114" s="190"/>
      <c r="AA114" s="190"/>
      <c r="AB114" s="190"/>
      <c r="AC114" s="190"/>
      <c r="AD114" s="190"/>
      <c r="AE114" s="190"/>
      <c r="AF114" s="190"/>
      <c r="AG114" s="190"/>
      <c r="AH114" s="190"/>
      <c r="AI114" s="190"/>
      <c r="AJ114" s="190"/>
      <c r="AK114" s="190"/>
      <c r="AL114" s="190"/>
      <c r="AM114" s="190"/>
      <c r="AN114" s="190"/>
      <c r="AO114" s="190"/>
      <c r="AP114" s="190"/>
      <c r="AQ114" s="190"/>
      <c r="AR114" s="190"/>
      <c r="AS114" s="190"/>
      <c r="AT114" s="190"/>
      <c r="AU114" s="190"/>
      <c r="AV114" s="190"/>
      <c r="AW114" s="190"/>
      <c r="AX114" s="190"/>
      <c r="AY114" s="193" t="s">
        <v>135</v>
      </c>
      <c r="AZ114" s="190"/>
      <c r="BA114" s="190"/>
      <c r="BB114" s="190"/>
      <c r="BC114" s="190"/>
      <c r="BD114" s="190"/>
      <c r="BE114" s="194">
        <f>IF(U114="základní",N114,0)</f>
        <v>0</v>
      </c>
      <c r="BF114" s="194">
        <f>IF(U114="snížená",N114,0)</f>
        <v>0</v>
      </c>
      <c r="BG114" s="194">
        <f>IF(U114="zákl. přenesená",N114,0)</f>
        <v>0</v>
      </c>
      <c r="BH114" s="194">
        <f>IF(U114="sníž. přenesená",N114,0)</f>
        <v>0</v>
      </c>
      <c r="BI114" s="194">
        <f>IF(U114="nulová",N114,0)</f>
        <v>0</v>
      </c>
      <c r="BJ114" s="193" t="s">
        <v>39</v>
      </c>
      <c r="BK114" s="190"/>
      <c r="BL114" s="190"/>
      <c r="BM114" s="190"/>
    </row>
    <row r="115" s="1" customFormat="1" ht="18" customHeight="1">
      <c r="B115" s="48"/>
      <c r="C115" s="49"/>
      <c r="D115" s="145" t="s">
        <v>137</v>
      </c>
      <c r="E115" s="138"/>
      <c r="F115" s="138"/>
      <c r="G115" s="138"/>
      <c r="H115" s="138"/>
      <c r="I115" s="49"/>
      <c r="J115" s="49"/>
      <c r="K115" s="49"/>
      <c r="L115" s="49"/>
      <c r="M115" s="49"/>
      <c r="N115" s="139">
        <f>ROUND(N88*T115,0)</f>
        <v>0</v>
      </c>
      <c r="O115" s="140"/>
      <c r="P115" s="140"/>
      <c r="Q115" s="140"/>
      <c r="R115" s="50"/>
      <c r="S115" s="190"/>
      <c r="T115" s="191"/>
      <c r="U115" s="192" t="s">
        <v>46</v>
      </c>
      <c r="V115" s="190"/>
      <c r="W115" s="190"/>
      <c r="X115" s="190"/>
      <c r="Y115" s="190"/>
      <c r="Z115" s="190"/>
      <c r="AA115" s="190"/>
      <c r="AB115" s="190"/>
      <c r="AC115" s="190"/>
      <c r="AD115" s="190"/>
      <c r="AE115" s="190"/>
      <c r="AF115" s="190"/>
      <c r="AG115" s="190"/>
      <c r="AH115" s="190"/>
      <c r="AI115" s="190"/>
      <c r="AJ115" s="190"/>
      <c r="AK115" s="190"/>
      <c r="AL115" s="190"/>
      <c r="AM115" s="190"/>
      <c r="AN115" s="190"/>
      <c r="AO115" s="190"/>
      <c r="AP115" s="190"/>
      <c r="AQ115" s="190"/>
      <c r="AR115" s="190"/>
      <c r="AS115" s="190"/>
      <c r="AT115" s="190"/>
      <c r="AU115" s="190"/>
      <c r="AV115" s="190"/>
      <c r="AW115" s="190"/>
      <c r="AX115" s="190"/>
      <c r="AY115" s="193" t="s">
        <v>135</v>
      </c>
      <c r="AZ115" s="190"/>
      <c r="BA115" s="190"/>
      <c r="BB115" s="190"/>
      <c r="BC115" s="190"/>
      <c r="BD115" s="190"/>
      <c r="BE115" s="194">
        <f>IF(U115="základní",N115,0)</f>
        <v>0</v>
      </c>
      <c r="BF115" s="194">
        <f>IF(U115="snížená",N115,0)</f>
        <v>0</v>
      </c>
      <c r="BG115" s="194">
        <f>IF(U115="zákl. přenesená",N115,0)</f>
        <v>0</v>
      </c>
      <c r="BH115" s="194">
        <f>IF(U115="sníž. přenesená",N115,0)</f>
        <v>0</v>
      </c>
      <c r="BI115" s="194">
        <f>IF(U115="nulová",N115,0)</f>
        <v>0</v>
      </c>
      <c r="BJ115" s="193" t="s">
        <v>39</v>
      </c>
      <c r="BK115" s="190"/>
      <c r="BL115" s="190"/>
      <c r="BM115" s="190"/>
    </row>
    <row r="116" s="1" customFormat="1" ht="18" customHeight="1">
      <c r="B116" s="48"/>
      <c r="C116" s="49"/>
      <c r="D116" s="145" t="s">
        <v>138</v>
      </c>
      <c r="E116" s="138"/>
      <c r="F116" s="138"/>
      <c r="G116" s="138"/>
      <c r="H116" s="138"/>
      <c r="I116" s="49"/>
      <c r="J116" s="49"/>
      <c r="K116" s="49"/>
      <c r="L116" s="49"/>
      <c r="M116" s="49"/>
      <c r="N116" s="139">
        <f>ROUND(N88*T116,0)</f>
        <v>0</v>
      </c>
      <c r="O116" s="140"/>
      <c r="P116" s="140"/>
      <c r="Q116" s="140"/>
      <c r="R116" s="50"/>
      <c r="S116" s="190"/>
      <c r="T116" s="191"/>
      <c r="U116" s="192" t="s">
        <v>46</v>
      </c>
      <c r="V116" s="190"/>
      <c r="W116" s="190"/>
      <c r="X116" s="190"/>
      <c r="Y116" s="190"/>
      <c r="Z116" s="190"/>
      <c r="AA116" s="190"/>
      <c r="AB116" s="190"/>
      <c r="AC116" s="190"/>
      <c r="AD116" s="190"/>
      <c r="AE116" s="190"/>
      <c r="AF116" s="190"/>
      <c r="AG116" s="190"/>
      <c r="AH116" s="190"/>
      <c r="AI116" s="190"/>
      <c r="AJ116" s="190"/>
      <c r="AK116" s="190"/>
      <c r="AL116" s="190"/>
      <c r="AM116" s="190"/>
      <c r="AN116" s="190"/>
      <c r="AO116" s="190"/>
      <c r="AP116" s="190"/>
      <c r="AQ116" s="190"/>
      <c r="AR116" s="190"/>
      <c r="AS116" s="190"/>
      <c r="AT116" s="190"/>
      <c r="AU116" s="190"/>
      <c r="AV116" s="190"/>
      <c r="AW116" s="190"/>
      <c r="AX116" s="190"/>
      <c r="AY116" s="193" t="s">
        <v>135</v>
      </c>
      <c r="AZ116" s="190"/>
      <c r="BA116" s="190"/>
      <c r="BB116" s="190"/>
      <c r="BC116" s="190"/>
      <c r="BD116" s="190"/>
      <c r="BE116" s="194">
        <f>IF(U116="základní",N116,0)</f>
        <v>0</v>
      </c>
      <c r="BF116" s="194">
        <f>IF(U116="snížená",N116,0)</f>
        <v>0</v>
      </c>
      <c r="BG116" s="194">
        <f>IF(U116="zákl. přenesená",N116,0)</f>
        <v>0</v>
      </c>
      <c r="BH116" s="194">
        <f>IF(U116="sníž. přenesená",N116,0)</f>
        <v>0</v>
      </c>
      <c r="BI116" s="194">
        <f>IF(U116="nulová",N116,0)</f>
        <v>0</v>
      </c>
      <c r="BJ116" s="193" t="s">
        <v>39</v>
      </c>
      <c r="BK116" s="190"/>
      <c r="BL116" s="190"/>
      <c r="BM116" s="190"/>
    </row>
    <row r="117" s="1" customFormat="1" ht="18" customHeight="1">
      <c r="B117" s="48"/>
      <c r="C117" s="49"/>
      <c r="D117" s="145" t="s">
        <v>139</v>
      </c>
      <c r="E117" s="138"/>
      <c r="F117" s="138"/>
      <c r="G117" s="138"/>
      <c r="H117" s="138"/>
      <c r="I117" s="49"/>
      <c r="J117" s="49"/>
      <c r="K117" s="49"/>
      <c r="L117" s="49"/>
      <c r="M117" s="49"/>
      <c r="N117" s="139">
        <f>ROUND(N88*T117,0)</f>
        <v>0</v>
      </c>
      <c r="O117" s="140"/>
      <c r="P117" s="140"/>
      <c r="Q117" s="140"/>
      <c r="R117" s="50"/>
      <c r="S117" s="190"/>
      <c r="T117" s="191"/>
      <c r="U117" s="192" t="s">
        <v>46</v>
      </c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  <c r="AF117" s="190"/>
      <c r="AG117" s="190"/>
      <c r="AH117" s="190"/>
      <c r="AI117" s="190"/>
      <c r="AJ117" s="190"/>
      <c r="AK117" s="190"/>
      <c r="AL117" s="190"/>
      <c r="AM117" s="190"/>
      <c r="AN117" s="190"/>
      <c r="AO117" s="190"/>
      <c r="AP117" s="190"/>
      <c r="AQ117" s="190"/>
      <c r="AR117" s="190"/>
      <c r="AS117" s="190"/>
      <c r="AT117" s="190"/>
      <c r="AU117" s="190"/>
      <c r="AV117" s="190"/>
      <c r="AW117" s="190"/>
      <c r="AX117" s="190"/>
      <c r="AY117" s="193" t="s">
        <v>135</v>
      </c>
      <c r="AZ117" s="190"/>
      <c r="BA117" s="190"/>
      <c r="BB117" s="190"/>
      <c r="BC117" s="190"/>
      <c r="BD117" s="190"/>
      <c r="BE117" s="194">
        <f>IF(U117="základní",N117,0)</f>
        <v>0</v>
      </c>
      <c r="BF117" s="194">
        <f>IF(U117="snížená",N117,0)</f>
        <v>0</v>
      </c>
      <c r="BG117" s="194">
        <f>IF(U117="zákl. přenesená",N117,0)</f>
        <v>0</v>
      </c>
      <c r="BH117" s="194">
        <f>IF(U117="sníž. přenesená",N117,0)</f>
        <v>0</v>
      </c>
      <c r="BI117" s="194">
        <f>IF(U117="nulová",N117,0)</f>
        <v>0</v>
      </c>
      <c r="BJ117" s="193" t="s">
        <v>39</v>
      </c>
      <c r="BK117" s="190"/>
      <c r="BL117" s="190"/>
      <c r="BM117" s="190"/>
    </row>
    <row r="118" s="1" customFormat="1" ht="18" customHeight="1">
      <c r="B118" s="48"/>
      <c r="C118" s="49"/>
      <c r="D118" s="138" t="s">
        <v>140</v>
      </c>
      <c r="E118" s="49"/>
      <c r="F118" s="49"/>
      <c r="G118" s="49"/>
      <c r="H118" s="49"/>
      <c r="I118" s="49"/>
      <c r="J118" s="49"/>
      <c r="K118" s="49"/>
      <c r="L118" s="49"/>
      <c r="M118" s="49"/>
      <c r="N118" s="139">
        <f>ROUND(N88*T118,0)</f>
        <v>0</v>
      </c>
      <c r="O118" s="140"/>
      <c r="P118" s="140"/>
      <c r="Q118" s="140"/>
      <c r="R118" s="50"/>
      <c r="S118" s="190"/>
      <c r="T118" s="195"/>
      <c r="U118" s="196" t="s">
        <v>46</v>
      </c>
      <c r="V118" s="190"/>
      <c r="W118" s="190"/>
      <c r="X118" s="190"/>
      <c r="Y118" s="190"/>
      <c r="Z118" s="190"/>
      <c r="AA118" s="190"/>
      <c r="AB118" s="190"/>
      <c r="AC118" s="190"/>
      <c r="AD118" s="190"/>
      <c r="AE118" s="190"/>
      <c r="AF118" s="190"/>
      <c r="AG118" s="190"/>
      <c r="AH118" s="190"/>
      <c r="AI118" s="190"/>
      <c r="AJ118" s="190"/>
      <c r="AK118" s="190"/>
      <c r="AL118" s="190"/>
      <c r="AM118" s="190"/>
      <c r="AN118" s="190"/>
      <c r="AO118" s="190"/>
      <c r="AP118" s="190"/>
      <c r="AQ118" s="190"/>
      <c r="AR118" s="190"/>
      <c r="AS118" s="190"/>
      <c r="AT118" s="190"/>
      <c r="AU118" s="190"/>
      <c r="AV118" s="190"/>
      <c r="AW118" s="190"/>
      <c r="AX118" s="190"/>
      <c r="AY118" s="193" t="s">
        <v>141</v>
      </c>
      <c r="AZ118" s="190"/>
      <c r="BA118" s="190"/>
      <c r="BB118" s="190"/>
      <c r="BC118" s="190"/>
      <c r="BD118" s="190"/>
      <c r="BE118" s="194">
        <f>IF(U118="základní",N118,0)</f>
        <v>0</v>
      </c>
      <c r="BF118" s="194">
        <f>IF(U118="snížená",N118,0)</f>
        <v>0</v>
      </c>
      <c r="BG118" s="194">
        <f>IF(U118="zákl. přenesená",N118,0)</f>
        <v>0</v>
      </c>
      <c r="BH118" s="194">
        <f>IF(U118="sníž. přenesená",N118,0)</f>
        <v>0</v>
      </c>
      <c r="BI118" s="194">
        <f>IF(U118="nulová",N118,0)</f>
        <v>0</v>
      </c>
      <c r="BJ118" s="193" t="s">
        <v>39</v>
      </c>
      <c r="BK118" s="190"/>
      <c r="BL118" s="190"/>
      <c r="BM118" s="190"/>
    </row>
    <row r="119" s="1" customFormat="1">
      <c r="B119" s="48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50"/>
      <c r="T119" s="173"/>
      <c r="U119" s="173"/>
    </row>
    <row r="120" s="1" customFormat="1" ht="29.28" customHeight="1">
      <c r="B120" s="48"/>
      <c r="C120" s="152" t="s">
        <v>101</v>
      </c>
      <c r="D120" s="153"/>
      <c r="E120" s="153"/>
      <c r="F120" s="153"/>
      <c r="G120" s="153"/>
      <c r="H120" s="153"/>
      <c r="I120" s="153"/>
      <c r="J120" s="153"/>
      <c r="K120" s="153"/>
      <c r="L120" s="154">
        <f>ROUND(SUM(N88+N112),0)</f>
        <v>0</v>
      </c>
      <c r="M120" s="154"/>
      <c r="N120" s="154"/>
      <c r="O120" s="154"/>
      <c r="P120" s="154"/>
      <c r="Q120" s="154"/>
      <c r="R120" s="50"/>
      <c r="T120" s="173"/>
      <c r="U120" s="173"/>
    </row>
    <row r="121" s="1" customFormat="1" ht="6.96" customHeight="1">
      <c r="B121" s="77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T121" s="173"/>
      <c r="U121" s="173"/>
    </row>
    <row r="125" s="1" customFormat="1" ht="6.96" customHeight="1">
      <c r="B125" s="80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2"/>
    </row>
    <row r="126" s="1" customFormat="1" ht="36.96" customHeight="1">
      <c r="B126" s="48"/>
      <c r="C126" s="29" t="s">
        <v>142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50"/>
    </row>
    <row r="127" s="1" customFormat="1" ht="6.96" customHeight="1">
      <c r="B127" s="48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50"/>
    </row>
    <row r="128" s="1" customFormat="1" ht="30" customHeight="1">
      <c r="B128" s="48"/>
      <c r="C128" s="40" t="s">
        <v>19</v>
      </c>
      <c r="D128" s="49"/>
      <c r="E128" s="49"/>
      <c r="F128" s="157" t="str">
        <f>F6</f>
        <v>Energetická opatření na ul. Tovární, objekt č.p. 386, k.ú. Butovice</v>
      </c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9"/>
      <c r="R128" s="50"/>
    </row>
    <row r="129" s="1" customFormat="1" ht="36.96" customHeight="1">
      <c r="B129" s="48"/>
      <c r="C129" s="87" t="s">
        <v>109</v>
      </c>
      <c r="D129" s="49"/>
      <c r="E129" s="49"/>
      <c r="F129" s="89" t="str">
        <f>F7</f>
        <v>SO.02 - oprava fasády, zpevněné plochy</v>
      </c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50"/>
    </row>
    <row r="130" s="1" customFormat="1" ht="6.96" customHeight="1">
      <c r="B130" s="48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0"/>
    </row>
    <row r="131" s="1" customFormat="1" ht="18" customHeight="1">
      <c r="B131" s="48"/>
      <c r="C131" s="40" t="s">
        <v>24</v>
      </c>
      <c r="D131" s="49"/>
      <c r="E131" s="49"/>
      <c r="F131" s="35" t="str">
        <f>F9</f>
        <v xml:space="preserve"> </v>
      </c>
      <c r="G131" s="49"/>
      <c r="H131" s="49"/>
      <c r="I131" s="49"/>
      <c r="J131" s="49"/>
      <c r="K131" s="40" t="s">
        <v>26</v>
      </c>
      <c r="L131" s="49"/>
      <c r="M131" s="92" t="str">
        <f>IF(O9="","",O9)</f>
        <v>10. 12. 2019</v>
      </c>
      <c r="N131" s="92"/>
      <c r="O131" s="92"/>
      <c r="P131" s="92"/>
      <c r="Q131" s="49"/>
      <c r="R131" s="50"/>
    </row>
    <row r="132" s="1" customFormat="1" ht="6.96" customHeight="1">
      <c r="B132" s="48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50"/>
    </row>
    <row r="133" s="1" customFormat="1">
      <c r="B133" s="48"/>
      <c r="C133" s="40" t="s">
        <v>28</v>
      </c>
      <c r="D133" s="49"/>
      <c r="E133" s="49"/>
      <c r="F133" s="35" t="str">
        <f>E12</f>
        <v>město Studénka, nám. Republiky 762, Studénka</v>
      </c>
      <c r="G133" s="49"/>
      <c r="H133" s="49"/>
      <c r="I133" s="49"/>
      <c r="J133" s="49"/>
      <c r="K133" s="40" t="s">
        <v>34</v>
      </c>
      <c r="L133" s="49"/>
      <c r="M133" s="35" t="str">
        <f>E18</f>
        <v>PROJECT WORK s.r.o.</v>
      </c>
      <c r="N133" s="35"/>
      <c r="O133" s="35"/>
      <c r="P133" s="35"/>
      <c r="Q133" s="35"/>
      <c r="R133" s="50"/>
    </row>
    <row r="134" s="1" customFormat="1" ht="14.4" customHeight="1">
      <c r="B134" s="48"/>
      <c r="C134" s="40" t="s">
        <v>32</v>
      </c>
      <c r="D134" s="49"/>
      <c r="E134" s="49"/>
      <c r="F134" s="35" t="str">
        <f>IF(E15="","",E15)</f>
        <v>Vyplň údaj</v>
      </c>
      <c r="G134" s="49"/>
      <c r="H134" s="49"/>
      <c r="I134" s="49"/>
      <c r="J134" s="49"/>
      <c r="K134" s="40" t="s">
        <v>40</v>
      </c>
      <c r="L134" s="49"/>
      <c r="M134" s="35" t="str">
        <f>E21</f>
        <v xml:space="preserve"> </v>
      </c>
      <c r="N134" s="35"/>
      <c r="O134" s="35"/>
      <c r="P134" s="35"/>
      <c r="Q134" s="35"/>
      <c r="R134" s="50"/>
    </row>
    <row r="135" s="1" customFormat="1" ht="10.32" customHeight="1">
      <c r="B135" s="48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50"/>
    </row>
    <row r="136" s="8" customFormat="1" ht="29.28" customHeight="1">
      <c r="B136" s="197"/>
      <c r="C136" s="198" t="s">
        <v>143</v>
      </c>
      <c r="D136" s="199" t="s">
        <v>144</v>
      </c>
      <c r="E136" s="199" t="s">
        <v>63</v>
      </c>
      <c r="F136" s="199" t="s">
        <v>145</v>
      </c>
      <c r="G136" s="199"/>
      <c r="H136" s="199"/>
      <c r="I136" s="199"/>
      <c r="J136" s="199" t="s">
        <v>146</v>
      </c>
      <c r="K136" s="199" t="s">
        <v>147</v>
      </c>
      <c r="L136" s="199" t="s">
        <v>148</v>
      </c>
      <c r="M136" s="199"/>
      <c r="N136" s="199" t="s">
        <v>114</v>
      </c>
      <c r="O136" s="199"/>
      <c r="P136" s="199"/>
      <c r="Q136" s="200"/>
      <c r="R136" s="201"/>
      <c r="T136" s="108" t="s">
        <v>149</v>
      </c>
      <c r="U136" s="109" t="s">
        <v>45</v>
      </c>
      <c r="V136" s="109" t="s">
        <v>150</v>
      </c>
      <c r="W136" s="109" t="s">
        <v>151</v>
      </c>
      <c r="X136" s="109" t="s">
        <v>152</v>
      </c>
      <c r="Y136" s="109" t="s">
        <v>153</v>
      </c>
      <c r="Z136" s="109" t="s">
        <v>154</v>
      </c>
      <c r="AA136" s="110" t="s">
        <v>155</v>
      </c>
    </row>
    <row r="137" s="1" customFormat="1" ht="29.28" customHeight="1">
      <c r="B137" s="48"/>
      <c r="C137" s="112" t="s">
        <v>111</v>
      </c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202">
        <f>BK137</f>
        <v>0</v>
      </c>
      <c r="O137" s="203"/>
      <c r="P137" s="203"/>
      <c r="Q137" s="203"/>
      <c r="R137" s="50"/>
      <c r="T137" s="111"/>
      <c r="U137" s="69"/>
      <c r="V137" s="69"/>
      <c r="W137" s="204">
        <f>W138+W324+W414+W417+W420</f>
        <v>0</v>
      </c>
      <c r="X137" s="69"/>
      <c r="Y137" s="204">
        <f>Y138+Y324+Y414+Y417+Y420</f>
        <v>354.98250979000005</v>
      </c>
      <c r="Z137" s="69"/>
      <c r="AA137" s="205">
        <f>AA138+AA324+AA414+AA417+AA420</f>
        <v>326.00566750000002</v>
      </c>
      <c r="AT137" s="24" t="s">
        <v>80</v>
      </c>
      <c r="AU137" s="24" t="s">
        <v>116</v>
      </c>
      <c r="BK137" s="206">
        <f>BK138+BK324+BK414+BK417+BK420</f>
        <v>0</v>
      </c>
    </row>
    <row r="138" s="9" customFormat="1" ht="37.44" customHeight="1">
      <c r="B138" s="207"/>
      <c r="C138" s="208"/>
      <c r="D138" s="209" t="s">
        <v>117</v>
      </c>
      <c r="E138" s="209"/>
      <c r="F138" s="209"/>
      <c r="G138" s="209"/>
      <c r="H138" s="209"/>
      <c r="I138" s="209"/>
      <c r="J138" s="209"/>
      <c r="K138" s="209"/>
      <c r="L138" s="209"/>
      <c r="M138" s="209"/>
      <c r="N138" s="210">
        <f>BK138</f>
        <v>0</v>
      </c>
      <c r="O138" s="180"/>
      <c r="P138" s="180"/>
      <c r="Q138" s="180"/>
      <c r="R138" s="211"/>
      <c r="T138" s="212"/>
      <c r="U138" s="208"/>
      <c r="V138" s="208"/>
      <c r="W138" s="213">
        <f>W139+W185+W196+W200+W204+W225+W270+W317+W322</f>
        <v>0</v>
      </c>
      <c r="X138" s="208"/>
      <c r="Y138" s="213">
        <f>Y139+Y185+Y196+Y200+Y204+Y225+Y270+Y317+Y322</f>
        <v>351.87161303000005</v>
      </c>
      <c r="Z138" s="208"/>
      <c r="AA138" s="214">
        <f>AA139+AA185+AA196+AA200+AA204+AA225+AA270+AA317+AA322</f>
        <v>324.12534700000003</v>
      </c>
      <c r="AR138" s="215" t="s">
        <v>39</v>
      </c>
      <c r="AT138" s="216" t="s">
        <v>80</v>
      </c>
      <c r="AU138" s="216" t="s">
        <v>81</v>
      </c>
      <c r="AY138" s="215" t="s">
        <v>156</v>
      </c>
      <c r="BK138" s="217">
        <f>BK139+BK185+BK196+BK200+BK204+BK225+BK270+BK317+BK322</f>
        <v>0</v>
      </c>
    </row>
    <row r="139" s="9" customFormat="1" ht="19.92" customHeight="1">
      <c r="B139" s="207"/>
      <c r="C139" s="208"/>
      <c r="D139" s="218" t="s">
        <v>1074</v>
      </c>
      <c r="E139" s="218"/>
      <c r="F139" s="218"/>
      <c r="G139" s="218"/>
      <c r="H139" s="218"/>
      <c r="I139" s="218"/>
      <c r="J139" s="218"/>
      <c r="K139" s="218"/>
      <c r="L139" s="218"/>
      <c r="M139" s="218"/>
      <c r="N139" s="219">
        <f>BK139</f>
        <v>0</v>
      </c>
      <c r="O139" s="220"/>
      <c r="P139" s="220"/>
      <c r="Q139" s="220"/>
      <c r="R139" s="211"/>
      <c r="T139" s="212"/>
      <c r="U139" s="208"/>
      <c r="V139" s="208"/>
      <c r="W139" s="213">
        <f>SUM(W140:W184)</f>
        <v>0</v>
      </c>
      <c r="X139" s="208"/>
      <c r="Y139" s="213">
        <f>SUM(Y140:Y184)</f>
        <v>0.56799999999999995</v>
      </c>
      <c r="Z139" s="208"/>
      <c r="AA139" s="214">
        <f>SUM(AA140:AA184)</f>
        <v>224.90927500000001</v>
      </c>
      <c r="AR139" s="215" t="s">
        <v>39</v>
      </c>
      <c r="AT139" s="216" t="s">
        <v>80</v>
      </c>
      <c r="AU139" s="216" t="s">
        <v>39</v>
      </c>
      <c r="AY139" s="215" t="s">
        <v>156</v>
      </c>
      <c r="BK139" s="217">
        <f>SUM(BK140:BK184)</f>
        <v>0</v>
      </c>
    </row>
    <row r="140" s="1" customFormat="1" ht="25.5" customHeight="1">
      <c r="B140" s="48"/>
      <c r="C140" s="221" t="s">
        <v>39</v>
      </c>
      <c r="D140" s="221" t="s">
        <v>157</v>
      </c>
      <c r="E140" s="222" t="s">
        <v>1086</v>
      </c>
      <c r="F140" s="223" t="s">
        <v>1087</v>
      </c>
      <c r="G140" s="223"/>
      <c r="H140" s="223"/>
      <c r="I140" s="223"/>
      <c r="J140" s="224" t="s">
        <v>160</v>
      </c>
      <c r="K140" s="225">
        <v>310.70499999999998</v>
      </c>
      <c r="L140" s="226">
        <v>0</v>
      </c>
      <c r="M140" s="227"/>
      <c r="N140" s="228">
        <f>ROUND(L140*K140,1)</f>
        <v>0</v>
      </c>
      <c r="O140" s="228"/>
      <c r="P140" s="228"/>
      <c r="Q140" s="228"/>
      <c r="R140" s="50"/>
      <c r="T140" s="229" t="s">
        <v>22</v>
      </c>
      <c r="U140" s="58" t="s">
        <v>46</v>
      </c>
      <c r="V140" s="49"/>
      <c r="W140" s="230">
        <f>V140*K140</f>
        <v>0</v>
      </c>
      <c r="X140" s="230">
        <v>0</v>
      </c>
      <c r="Y140" s="230">
        <f>X140*K140</f>
        <v>0</v>
      </c>
      <c r="Z140" s="230">
        <v>0.255</v>
      </c>
      <c r="AA140" s="231">
        <f>Z140*K140</f>
        <v>79.229775000000004</v>
      </c>
      <c r="AR140" s="24" t="s">
        <v>161</v>
      </c>
      <c r="AT140" s="24" t="s">
        <v>157</v>
      </c>
      <c r="AU140" s="24" t="s">
        <v>107</v>
      </c>
      <c r="AY140" s="24" t="s">
        <v>156</v>
      </c>
      <c r="BE140" s="144">
        <f>IF(U140="základní",N140,0)</f>
        <v>0</v>
      </c>
      <c r="BF140" s="144">
        <f>IF(U140="snížená",N140,0)</f>
        <v>0</v>
      </c>
      <c r="BG140" s="144">
        <f>IF(U140="zákl. přenesená",N140,0)</f>
        <v>0</v>
      </c>
      <c r="BH140" s="144">
        <f>IF(U140="sníž. přenesená",N140,0)</f>
        <v>0</v>
      </c>
      <c r="BI140" s="144">
        <f>IF(U140="nulová",N140,0)</f>
        <v>0</v>
      </c>
      <c r="BJ140" s="24" t="s">
        <v>39</v>
      </c>
      <c r="BK140" s="144">
        <f>ROUND(L140*K140,1)</f>
        <v>0</v>
      </c>
      <c r="BL140" s="24" t="s">
        <v>161</v>
      </c>
      <c r="BM140" s="24" t="s">
        <v>1088</v>
      </c>
    </row>
    <row r="141" s="11" customFormat="1" ht="16.5" customHeight="1">
      <c r="B141" s="242"/>
      <c r="C141" s="243"/>
      <c r="D141" s="243"/>
      <c r="E141" s="244" t="s">
        <v>22</v>
      </c>
      <c r="F141" s="245" t="s">
        <v>1089</v>
      </c>
      <c r="G141" s="246"/>
      <c r="H141" s="246"/>
      <c r="I141" s="246"/>
      <c r="J141" s="243"/>
      <c r="K141" s="244" t="s">
        <v>22</v>
      </c>
      <c r="L141" s="243"/>
      <c r="M141" s="243"/>
      <c r="N141" s="243"/>
      <c r="O141" s="243"/>
      <c r="P141" s="243"/>
      <c r="Q141" s="243"/>
      <c r="R141" s="247"/>
      <c r="T141" s="248"/>
      <c r="U141" s="243"/>
      <c r="V141" s="243"/>
      <c r="W141" s="243"/>
      <c r="X141" s="243"/>
      <c r="Y141" s="243"/>
      <c r="Z141" s="243"/>
      <c r="AA141" s="249"/>
      <c r="AT141" s="250" t="s">
        <v>164</v>
      </c>
      <c r="AU141" s="250" t="s">
        <v>107</v>
      </c>
      <c r="AV141" s="11" t="s">
        <v>39</v>
      </c>
      <c r="AW141" s="11" t="s">
        <v>38</v>
      </c>
      <c r="AX141" s="11" t="s">
        <v>81</v>
      </c>
      <c r="AY141" s="250" t="s">
        <v>156</v>
      </c>
    </row>
    <row r="142" s="10" customFormat="1" ht="16.5" customHeight="1">
      <c r="B142" s="232"/>
      <c r="C142" s="233"/>
      <c r="D142" s="233"/>
      <c r="E142" s="234" t="s">
        <v>22</v>
      </c>
      <c r="F142" s="252" t="s">
        <v>1090</v>
      </c>
      <c r="G142" s="233"/>
      <c r="H142" s="233"/>
      <c r="I142" s="233"/>
      <c r="J142" s="233"/>
      <c r="K142" s="237">
        <v>258.07999999999998</v>
      </c>
      <c r="L142" s="233"/>
      <c r="M142" s="233"/>
      <c r="N142" s="233"/>
      <c r="O142" s="233"/>
      <c r="P142" s="233"/>
      <c r="Q142" s="233"/>
      <c r="R142" s="238"/>
      <c r="T142" s="239"/>
      <c r="U142" s="233"/>
      <c r="V142" s="233"/>
      <c r="W142" s="233"/>
      <c r="X142" s="233"/>
      <c r="Y142" s="233"/>
      <c r="Z142" s="233"/>
      <c r="AA142" s="240"/>
      <c r="AT142" s="241" t="s">
        <v>164</v>
      </c>
      <c r="AU142" s="241" t="s">
        <v>107</v>
      </c>
      <c r="AV142" s="10" t="s">
        <v>107</v>
      </c>
      <c r="AW142" s="10" t="s">
        <v>38</v>
      </c>
      <c r="AX142" s="10" t="s">
        <v>81</v>
      </c>
      <c r="AY142" s="241" t="s">
        <v>156</v>
      </c>
    </row>
    <row r="143" s="11" customFormat="1" ht="16.5" customHeight="1">
      <c r="B143" s="242"/>
      <c r="C143" s="243"/>
      <c r="D143" s="243"/>
      <c r="E143" s="244" t="s">
        <v>22</v>
      </c>
      <c r="F143" s="251" t="s">
        <v>1091</v>
      </c>
      <c r="G143" s="243"/>
      <c r="H143" s="243"/>
      <c r="I143" s="243"/>
      <c r="J143" s="243"/>
      <c r="K143" s="244" t="s">
        <v>22</v>
      </c>
      <c r="L143" s="243"/>
      <c r="M143" s="243"/>
      <c r="N143" s="243"/>
      <c r="O143" s="243"/>
      <c r="P143" s="243"/>
      <c r="Q143" s="243"/>
      <c r="R143" s="247"/>
      <c r="T143" s="248"/>
      <c r="U143" s="243"/>
      <c r="V143" s="243"/>
      <c r="W143" s="243"/>
      <c r="X143" s="243"/>
      <c r="Y143" s="243"/>
      <c r="Z143" s="243"/>
      <c r="AA143" s="249"/>
      <c r="AT143" s="250" t="s">
        <v>164</v>
      </c>
      <c r="AU143" s="250" t="s">
        <v>107</v>
      </c>
      <c r="AV143" s="11" t="s">
        <v>39</v>
      </c>
      <c r="AW143" s="11" t="s">
        <v>38</v>
      </c>
      <c r="AX143" s="11" t="s">
        <v>81</v>
      </c>
      <c r="AY143" s="250" t="s">
        <v>156</v>
      </c>
    </row>
    <row r="144" s="10" customFormat="1" ht="16.5" customHeight="1">
      <c r="B144" s="232"/>
      <c r="C144" s="233"/>
      <c r="D144" s="233"/>
      <c r="E144" s="234" t="s">
        <v>22</v>
      </c>
      <c r="F144" s="252" t="s">
        <v>1092</v>
      </c>
      <c r="G144" s="233"/>
      <c r="H144" s="233"/>
      <c r="I144" s="233"/>
      <c r="J144" s="233"/>
      <c r="K144" s="237">
        <v>52.625</v>
      </c>
      <c r="L144" s="233"/>
      <c r="M144" s="233"/>
      <c r="N144" s="233"/>
      <c r="O144" s="233"/>
      <c r="P144" s="233"/>
      <c r="Q144" s="233"/>
      <c r="R144" s="238"/>
      <c r="T144" s="239"/>
      <c r="U144" s="233"/>
      <c r="V144" s="233"/>
      <c r="W144" s="233"/>
      <c r="X144" s="233"/>
      <c r="Y144" s="233"/>
      <c r="Z144" s="233"/>
      <c r="AA144" s="240"/>
      <c r="AT144" s="241" t="s">
        <v>164</v>
      </c>
      <c r="AU144" s="241" t="s">
        <v>107</v>
      </c>
      <c r="AV144" s="10" t="s">
        <v>107</v>
      </c>
      <c r="AW144" s="10" t="s">
        <v>38</v>
      </c>
      <c r="AX144" s="10" t="s">
        <v>81</v>
      </c>
      <c r="AY144" s="241" t="s">
        <v>156</v>
      </c>
    </row>
    <row r="145" s="12" customFormat="1" ht="16.5" customHeight="1">
      <c r="B145" s="253"/>
      <c r="C145" s="254"/>
      <c r="D145" s="254"/>
      <c r="E145" s="255" t="s">
        <v>22</v>
      </c>
      <c r="F145" s="256" t="s">
        <v>176</v>
      </c>
      <c r="G145" s="254"/>
      <c r="H145" s="254"/>
      <c r="I145" s="254"/>
      <c r="J145" s="254"/>
      <c r="K145" s="257">
        <v>310.70499999999998</v>
      </c>
      <c r="L145" s="254"/>
      <c r="M145" s="254"/>
      <c r="N145" s="254"/>
      <c r="O145" s="254"/>
      <c r="P145" s="254"/>
      <c r="Q145" s="254"/>
      <c r="R145" s="258"/>
      <c r="T145" s="259"/>
      <c r="U145" s="254"/>
      <c r="V145" s="254"/>
      <c r="W145" s="254"/>
      <c r="X145" s="254"/>
      <c r="Y145" s="254"/>
      <c r="Z145" s="254"/>
      <c r="AA145" s="260"/>
      <c r="AT145" s="261" t="s">
        <v>164</v>
      </c>
      <c r="AU145" s="261" t="s">
        <v>107</v>
      </c>
      <c r="AV145" s="12" t="s">
        <v>161</v>
      </c>
      <c r="AW145" s="12" t="s">
        <v>38</v>
      </c>
      <c r="AX145" s="12" t="s">
        <v>39</v>
      </c>
      <c r="AY145" s="261" t="s">
        <v>156</v>
      </c>
    </row>
    <row r="146" s="1" customFormat="1" ht="25.5" customHeight="1">
      <c r="B146" s="48"/>
      <c r="C146" s="221" t="s">
        <v>107</v>
      </c>
      <c r="D146" s="221" t="s">
        <v>157</v>
      </c>
      <c r="E146" s="222" t="s">
        <v>1093</v>
      </c>
      <c r="F146" s="223" t="s">
        <v>1094</v>
      </c>
      <c r="G146" s="223"/>
      <c r="H146" s="223"/>
      <c r="I146" s="223"/>
      <c r="J146" s="224" t="s">
        <v>160</v>
      </c>
      <c r="K146" s="225">
        <v>52.625</v>
      </c>
      <c r="L146" s="226">
        <v>0</v>
      </c>
      <c r="M146" s="227"/>
      <c r="N146" s="228">
        <f>ROUND(L146*K146,1)</f>
        <v>0</v>
      </c>
      <c r="O146" s="228"/>
      <c r="P146" s="228"/>
      <c r="Q146" s="228"/>
      <c r="R146" s="50"/>
      <c r="T146" s="229" t="s">
        <v>22</v>
      </c>
      <c r="U146" s="58" t="s">
        <v>46</v>
      </c>
      <c r="V146" s="49"/>
      <c r="W146" s="230">
        <f>V146*K146</f>
        <v>0</v>
      </c>
      <c r="X146" s="230">
        <v>0</v>
      </c>
      <c r="Y146" s="230">
        <f>X146*K146</f>
        <v>0</v>
      </c>
      <c r="Z146" s="230">
        <v>0.17000000000000001</v>
      </c>
      <c r="AA146" s="231">
        <f>Z146*K146</f>
        <v>8.9462500000000009</v>
      </c>
      <c r="AR146" s="24" t="s">
        <v>161</v>
      </c>
      <c r="AT146" s="24" t="s">
        <v>157</v>
      </c>
      <c r="AU146" s="24" t="s">
        <v>107</v>
      </c>
      <c r="AY146" s="24" t="s">
        <v>156</v>
      </c>
      <c r="BE146" s="144">
        <f>IF(U146="základní",N146,0)</f>
        <v>0</v>
      </c>
      <c r="BF146" s="144">
        <f>IF(U146="snížená",N146,0)</f>
        <v>0</v>
      </c>
      <c r="BG146" s="144">
        <f>IF(U146="zákl. přenesená",N146,0)</f>
        <v>0</v>
      </c>
      <c r="BH146" s="144">
        <f>IF(U146="sníž. přenesená",N146,0)</f>
        <v>0</v>
      </c>
      <c r="BI146" s="144">
        <f>IF(U146="nulová",N146,0)</f>
        <v>0</v>
      </c>
      <c r="BJ146" s="24" t="s">
        <v>39</v>
      </c>
      <c r="BK146" s="144">
        <f>ROUND(L146*K146,1)</f>
        <v>0</v>
      </c>
      <c r="BL146" s="24" t="s">
        <v>161</v>
      </c>
      <c r="BM146" s="24" t="s">
        <v>1095</v>
      </c>
    </row>
    <row r="147" s="11" customFormat="1" ht="16.5" customHeight="1">
      <c r="B147" s="242"/>
      <c r="C147" s="243"/>
      <c r="D147" s="243"/>
      <c r="E147" s="244" t="s">
        <v>22</v>
      </c>
      <c r="F147" s="245" t="s">
        <v>1091</v>
      </c>
      <c r="G147" s="246"/>
      <c r="H147" s="246"/>
      <c r="I147" s="246"/>
      <c r="J147" s="243"/>
      <c r="K147" s="244" t="s">
        <v>22</v>
      </c>
      <c r="L147" s="243"/>
      <c r="M147" s="243"/>
      <c r="N147" s="243"/>
      <c r="O147" s="243"/>
      <c r="P147" s="243"/>
      <c r="Q147" s="243"/>
      <c r="R147" s="247"/>
      <c r="T147" s="248"/>
      <c r="U147" s="243"/>
      <c r="V147" s="243"/>
      <c r="W147" s="243"/>
      <c r="X147" s="243"/>
      <c r="Y147" s="243"/>
      <c r="Z147" s="243"/>
      <c r="AA147" s="249"/>
      <c r="AT147" s="250" t="s">
        <v>164</v>
      </c>
      <c r="AU147" s="250" t="s">
        <v>107</v>
      </c>
      <c r="AV147" s="11" t="s">
        <v>39</v>
      </c>
      <c r="AW147" s="11" t="s">
        <v>38</v>
      </c>
      <c r="AX147" s="11" t="s">
        <v>81</v>
      </c>
      <c r="AY147" s="250" t="s">
        <v>156</v>
      </c>
    </row>
    <row r="148" s="10" customFormat="1" ht="16.5" customHeight="1">
      <c r="B148" s="232"/>
      <c r="C148" s="233"/>
      <c r="D148" s="233"/>
      <c r="E148" s="234" t="s">
        <v>22</v>
      </c>
      <c r="F148" s="252" t="s">
        <v>1092</v>
      </c>
      <c r="G148" s="233"/>
      <c r="H148" s="233"/>
      <c r="I148" s="233"/>
      <c r="J148" s="233"/>
      <c r="K148" s="237">
        <v>52.625</v>
      </c>
      <c r="L148" s="233"/>
      <c r="M148" s="233"/>
      <c r="N148" s="233"/>
      <c r="O148" s="233"/>
      <c r="P148" s="233"/>
      <c r="Q148" s="233"/>
      <c r="R148" s="238"/>
      <c r="T148" s="239"/>
      <c r="U148" s="233"/>
      <c r="V148" s="233"/>
      <c r="W148" s="233"/>
      <c r="X148" s="233"/>
      <c r="Y148" s="233"/>
      <c r="Z148" s="233"/>
      <c r="AA148" s="240"/>
      <c r="AT148" s="241" t="s">
        <v>164</v>
      </c>
      <c r="AU148" s="241" t="s">
        <v>107</v>
      </c>
      <c r="AV148" s="10" t="s">
        <v>107</v>
      </c>
      <c r="AW148" s="10" t="s">
        <v>38</v>
      </c>
      <c r="AX148" s="10" t="s">
        <v>39</v>
      </c>
      <c r="AY148" s="241" t="s">
        <v>156</v>
      </c>
    </row>
    <row r="149" s="1" customFormat="1" ht="25.5" customHeight="1">
      <c r="B149" s="48"/>
      <c r="C149" s="221" t="s">
        <v>177</v>
      </c>
      <c r="D149" s="221" t="s">
        <v>157</v>
      </c>
      <c r="E149" s="222" t="s">
        <v>1096</v>
      </c>
      <c r="F149" s="223" t="s">
        <v>1097</v>
      </c>
      <c r="G149" s="223"/>
      <c r="H149" s="223"/>
      <c r="I149" s="223"/>
      <c r="J149" s="224" t="s">
        <v>160</v>
      </c>
      <c r="K149" s="225">
        <v>13.35</v>
      </c>
      <c r="L149" s="226">
        <v>0</v>
      </c>
      <c r="M149" s="227"/>
      <c r="N149" s="228">
        <f>ROUND(L149*K149,1)</f>
        <v>0</v>
      </c>
      <c r="O149" s="228"/>
      <c r="P149" s="228"/>
      <c r="Q149" s="228"/>
      <c r="R149" s="50"/>
      <c r="T149" s="229" t="s">
        <v>22</v>
      </c>
      <c r="U149" s="58" t="s">
        <v>46</v>
      </c>
      <c r="V149" s="49"/>
      <c r="W149" s="230">
        <f>V149*K149</f>
        <v>0</v>
      </c>
      <c r="X149" s="230">
        <v>0</v>
      </c>
      <c r="Y149" s="230">
        <f>X149*K149</f>
        <v>0</v>
      </c>
      <c r="Z149" s="230">
        <v>0.32500000000000001</v>
      </c>
      <c r="AA149" s="231">
        <f>Z149*K149</f>
        <v>4.3387500000000001</v>
      </c>
      <c r="AR149" s="24" t="s">
        <v>161</v>
      </c>
      <c r="AT149" s="24" t="s">
        <v>157</v>
      </c>
      <c r="AU149" s="24" t="s">
        <v>107</v>
      </c>
      <c r="AY149" s="24" t="s">
        <v>156</v>
      </c>
      <c r="BE149" s="144">
        <f>IF(U149="základní",N149,0)</f>
        <v>0</v>
      </c>
      <c r="BF149" s="144">
        <f>IF(U149="snížená",N149,0)</f>
        <v>0</v>
      </c>
      <c r="BG149" s="144">
        <f>IF(U149="zákl. přenesená",N149,0)</f>
        <v>0</v>
      </c>
      <c r="BH149" s="144">
        <f>IF(U149="sníž. přenesená",N149,0)</f>
        <v>0</v>
      </c>
      <c r="BI149" s="144">
        <f>IF(U149="nulová",N149,0)</f>
        <v>0</v>
      </c>
      <c r="BJ149" s="24" t="s">
        <v>39</v>
      </c>
      <c r="BK149" s="144">
        <f>ROUND(L149*K149,1)</f>
        <v>0</v>
      </c>
      <c r="BL149" s="24" t="s">
        <v>161</v>
      </c>
      <c r="BM149" s="24" t="s">
        <v>1098</v>
      </c>
    </row>
    <row r="150" s="1" customFormat="1" ht="25.5" customHeight="1">
      <c r="B150" s="48"/>
      <c r="C150" s="221" t="s">
        <v>161</v>
      </c>
      <c r="D150" s="221" t="s">
        <v>157</v>
      </c>
      <c r="E150" s="222" t="s">
        <v>1099</v>
      </c>
      <c r="F150" s="223" t="s">
        <v>1100</v>
      </c>
      <c r="G150" s="223"/>
      <c r="H150" s="223"/>
      <c r="I150" s="223"/>
      <c r="J150" s="224" t="s">
        <v>160</v>
      </c>
      <c r="K150" s="225">
        <v>258.07999999999998</v>
      </c>
      <c r="L150" s="226">
        <v>0</v>
      </c>
      <c r="M150" s="227"/>
      <c r="N150" s="228">
        <f>ROUND(L150*K150,1)</f>
        <v>0</v>
      </c>
      <c r="O150" s="228"/>
      <c r="P150" s="228"/>
      <c r="Q150" s="228"/>
      <c r="R150" s="50"/>
      <c r="T150" s="229" t="s">
        <v>22</v>
      </c>
      <c r="U150" s="58" t="s">
        <v>46</v>
      </c>
      <c r="V150" s="49"/>
      <c r="W150" s="230">
        <f>V150*K150</f>
        <v>0</v>
      </c>
      <c r="X150" s="230">
        <v>0</v>
      </c>
      <c r="Y150" s="230">
        <f>X150*K150</f>
        <v>0</v>
      </c>
      <c r="Z150" s="230">
        <v>0.44</v>
      </c>
      <c r="AA150" s="231">
        <f>Z150*K150</f>
        <v>113.5552</v>
      </c>
      <c r="AR150" s="24" t="s">
        <v>161</v>
      </c>
      <c r="AT150" s="24" t="s">
        <v>157</v>
      </c>
      <c r="AU150" s="24" t="s">
        <v>107</v>
      </c>
      <c r="AY150" s="24" t="s">
        <v>156</v>
      </c>
      <c r="BE150" s="144">
        <f>IF(U150="základní",N150,0)</f>
        <v>0</v>
      </c>
      <c r="BF150" s="144">
        <f>IF(U150="snížená",N150,0)</f>
        <v>0</v>
      </c>
      <c r="BG150" s="144">
        <f>IF(U150="zákl. přenesená",N150,0)</f>
        <v>0</v>
      </c>
      <c r="BH150" s="144">
        <f>IF(U150="sníž. přenesená",N150,0)</f>
        <v>0</v>
      </c>
      <c r="BI150" s="144">
        <f>IF(U150="nulová",N150,0)</f>
        <v>0</v>
      </c>
      <c r="BJ150" s="24" t="s">
        <v>39</v>
      </c>
      <c r="BK150" s="144">
        <f>ROUND(L150*K150,1)</f>
        <v>0</v>
      </c>
      <c r="BL150" s="24" t="s">
        <v>161</v>
      </c>
      <c r="BM150" s="24" t="s">
        <v>1101</v>
      </c>
    </row>
    <row r="151" s="11" customFormat="1" ht="16.5" customHeight="1">
      <c r="B151" s="242"/>
      <c r="C151" s="243"/>
      <c r="D151" s="243"/>
      <c r="E151" s="244" t="s">
        <v>22</v>
      </c>
      <c r="F151" s="245" t="s">
        <v>1089</v>
      </c>
      <c r="G151" s="246"/>
      <c r="H151" s="246"/>
      <c r="I151" s="246"/>
      <c r="J151" s="243"/>
      <c r="K151" s="244" t="s">
        <v>22</v>
      </c>
      <c r="L151" s="243"/>
      <c r="M151" s="243"/>
      <c r="N151" s="243"/>
      <c r="O151" s="243"/>
      <c r="P151" s="243"/>
      <c r="Q151" s="243"/>
      <c r="R151" s="247"/>
      <c r="T151" s="248"/>
      <c r="U151" s="243"/>
      <c r="V151" s="243"/>
      <c r="W151" s="243"/>
      <c r="X151" s="243"/>
      <c r="Y151" s="243"/>
      <c r="Z151" s="243"/>
      <c r="AA151" s="249"/>
      <c r="AT151" s="250" t="s">
        <v>164</v>
      </c>
      <c r="AU151" s="250" t="s">
        <v>107</v>
      </c>
      <c r="AV151" s="11" t="s">
        <v>39</v>
      </c>
      <c r="AW151" s="11" t="s">
        <v>38</v>
      </c>
      <c r="AX151" s="11" t="s">
        <v>81</v>
      </c>
      <c r="AY151" s="250" t="s">
        <v>156</v>
      </c>
    </row>
    <row r="152" s="10" customFormat="1" ht="16.5" customHeight="1">
      <c r="B152" s="232"/>
      <c r="C152" s="233"/>
      <c r="D152" s="233"/>
      <c r="E152" s="234" t="s">
        <v>22</v>
      </c>
      <c r="F152" s="252" t="s">
        <v>1090</v>
      </c>
      <c r="G152" s="233"/>
      <c r="H152" s="233"/>
      <c r="I152" s="233"/>
      <c r="J152" s="233"/>
      <c r="K152" s="237">
        <v>258.07999999999998</v>
      </c>
      <c r="L152" s="233"/>
      <c r="M152" s="233"/>
      <c r="N152" s="233"/>
      <c r="O152" s="233"/>
      <c r="P152" s="233"/>
      <c r="Q152" s="233"/>
      <c r="R152" s="238"/>
      <c r="T152" s="239"/>
      <c r="U152" s="233"/>
      <c r="V152" s="233"/>
      <c r="W152" s="233"/>
      <c r="X152" s="233"/>
      <c r="Y152" s="233"/>
      <c r="Z152" s="233"/>
      <c r="AA152" s="240"/>
      <c r="AT152" s="241" t="s">
        <v>164</v>
      </c>
      <c r="AU152" s="241" t="s">
        <v>107</v>
      </c>
      <c r="AV152" s="10" t="s">
        <v>107</v>
      </c>
      <c r="AW152" s="10" t="s">
        <v>38</v>
      </c>
      <c r="AX152" s="10" t="s">
        <v>39</v>
      </c>
      <c r="AY152" s="241" t="s">
        <v>156</v>
      </c>
    </row>
    <row r="153" s="1" customFormat="1" ht="16.5" customHeight="1">
      <c r="B153" s="48"/>
      <c r="C153" s="221" t="s">
        <v>191</v>
      </c>
      <c r="D153" s="221" t="s">
        <v>157</v>
      </c>
      <c r="E153" s="222" t="s">
        <v>1102</v>
      </c>
      <c r="F153" s="223" t="s">
        <v>1103</v>
      </c>
      <c r="G153" s="223"/>
      <c r="H153" s="223"/>
      <c r="I153" s="223"/>
      <c r="J153" s="224" t="s">
        <v>185</v>
      </c>
      <c r="K153" s="225">
        <v>81.909999999999997</v>
      </c>
      <c r="L153" s="226">
        <v>0</v>
      </c>
      <c r="M153" s="227"/>
      <c r="N153" s="228">
        <f>ROUND(L153*K153,1)</f>
        <v>0</v>
      </c>
      <c r="O153" s="228"/>
      <c r="P153" s="228"/>
      <c r="Q153" s="228"/>
      <c r="R153" s="50"/>
      <c r="T153" s="229" t="s">
        <v>22</v>
      </c>
      <c r="U153" s="58" t="s">
        <v>46</v>
      </c>
      <c r="V153" s="49"/>
      <c r="W153" s="230">
        <f>V153*K153</f>
        <v>0</v>
      </c>
      <c r="X153" s="230">
        <v>0</v>
      </c>
      <c r="Y153" s="230">
        <f>X153*K153</f>
        <v>0</v>
      </c>
      <c r="Z153" s="230">
        <v>0.23000000000000001</v>
      </c>
      <c r="AA153" s="231">
        <f>Z153*K153</f>
        <v>18.839300000000001</v>
      </c>
      <c r="AR153" s="24" t="s">
        <v>161</v>
      </c>
      <c r="AT153" s="24" t="s">
        <v>157</v>
      </c>
      <c r="AU153" s="24" t="s">
        <v>107</v>
      </c>
      <c r="AY153" s="24" t="s">
        <v>156</v>
      </c>
      <c r="BE153" s="144">
        <f>IF(U153="základní",N153,0)</f>
        <v>0</v>
      </c>
      <c r="BF153" s="144">
        <f>IF(U153="snížená",N153,0)</f>
        <v>0</v>
      </c>
      <c r="BG153" s="144">
        <f>IF(U153="zákl. přenesená",N153,0)</f>
        <v>0</v>
      </c>
      <c r="BH153" s="144">
        <f>IF(U153="sníž. přenesená",N153,0)</f>
        <v>0</v>
      </c>
      <c r="BI153" s="144">
        <f>IF(U153="nulová",N153,0)</f>
        <v>0</v>
      </c>
      <c r="BJ153" s="24" t="s">
        <v>39</v>
      </c>
      <c r="BK153" s="144">
        <f>ROUND(L153*K153,1)</f>
        <v>0</v>
      </c>
      <c r="BL153" s="24" t="s">
        <v>161</v>
      </c>
      <c r="BM153" s="24" t="s">
        <v>1104</v>
      </c>
    </row>
    <row r="154" s="10" customFormat="1" ht="16.5" customHeight="1">
      <c r="B154" s="232"/>
      <c r="C154" s="233"/>
      <c r="D154" s="233"/>
      <c r="E154" s="234" t="s">
        <v>22</v>
      </c>
      <c r="F154" s="235" t="s">
        <v>1105</v>
      </c>
      <c r="G154" s="236"/>
      <c r="H154" s="236"/>
      <c r="I154" s="236"/>
      <c r="J154" s="233"/>
      <c r="K154" s="237">
        <v>81.909999999999997</v>
      </c>
      <c r="L154" s="233"/>
      <c r="M154" s="233"/>
      <c r="N154" s="233"/>
      <c r="O154" s="233"/>
      <c r="P154" s="233"/>
      <c r="Q154" s="233"/>
      <c r="R154" s="238"/>
      <c r="T154" s="239"/>
      <c r="U154" s="233"/>
      <c r="V154" s="233"/>
      <c r="W154" s="233"/>
      <c r="X154" s="233"/>
      <c r="Y154" s="233"/>
      <c r="Z154" s="233"/>
      <c r="AA154" s="240"/>
      <c r="AT154" s="241" t="s">
        <v>164</v>
      </c>
      <c r="AU154" s="241" t="s">
        <v>107</v>
      </c>
      <c r="AV154" s="10" t="s">
        <v>107</v>
      </c>
      <c r="AW154" s="10" t="s">
        <v>38</v>
      </c>
      <c r="AX154" s="10" t="s">
        <v>39</v>
      </c>
      <c r="AY154" s="241" t="s">
        <v>156</v>
      </c>
    </row>
    <row r="155" s="1" customFormat="1" ht="25.5" customHeight="1">
      <c r="B155" s="48"/>
      <c r="C155" s="221" t="s">
        <v>209</v>
      </c>
      <c r="D155" s="221" t="s">
        <v>157</v>
      </c>
      <c r="E155" s="222" t="s">
        <v>1106</v>
      </c>
      <c r="F155" s="223" t="s">
        <v>1107</v>
      </c>
      <c r="G155" s="223"/>
      <c r="H155" s="223"/>
      <c r="I155" s="223"/>
      <c r="J155" s="224" t="s">
        <v>455</v>
      </c>
      <c r="K155" s="225">
        <v>1.04</v>
      </c>
      <c r="L155" s="226">
        <v>0</v>
      </c>
      <c r="M155" s="227"/>
      <c r="N155" s="228">
        <f>ROUND(L155*K155,1)</f>
        <v>0</v>
      </c>
      <c r="O155" s="228"/>
      <c r="P155" s="228"/>
      <c r="Q155" s="228"/>
      <c r="R155" s="50"/>
      <c r="T155" s="229" t="s">
        <v>22</v>
      </c>
      <c r="U155" s="58" t="s">
        <v>46</v>
      </c>
      <c r="V155" s="49"/>
      <c r="W155" s="230">
        <f>V155*K155</f>
        <v>0</v>
      </c>
      <c r="X155" s="230">
        <v>0</v>
      </c>
      <c r="Y155" s="230">
        <f>X155*K155</f>
        <v>0</v>
      </c>
      <c r="Z155" s="230">
        <v>0</v>
      </c>
      <c r="AA155" s="231">
        <f>Z155*K155</f>
        <v>0</v>
      </c>
      <c r="AR155" s="24" t="s">
        <v>161</v>
      </c>
      <c r="AT155" s="24" t="s">
        <v>157</v>
      </c>
      <c r="AU155" s="24" t="s">
        <v>107</v>
      </c>
      <c r="AY155" s="24" t="s">
        <v>156</v>
      </c>
      <c r="BE155" s="144">
        <f>IF(U155="základní",N155,0)</f>
        <v>0</v>
      </c>
      <c r="BF155" s="144">
        <f>IF(U155="snížená",N155,0)</f>
        <v>0</v>
      </c>
      <c r="BG155" s="144">
        <f>IF(U155="zákl. přenesená",N155,0)</f>
        <v>0</v>
      </c>
      <c r="BH155" s="144">
        <f>IF(U155="sníž. přenesená",N155,0)</f>
        <v>0</v>
      </c>
      <c r="BI155" s="144">
        <f>IF(U155="nulová",N155,0)</f>
        <v>0</v>
      </c>
      <c r="BJ155" s="24" t="s">
        <v>39</v>
      </c>
      <c r="BK155" s="144">
        <f>ROUND(L155*K155,1)</f>
        <v>0</v>
      </c>
      <c r="BL155" s="24" t="s">
        <v>161</v>
      </c>
      <c r="BM155" s="24" t="s">
        <v>1108</v>
      </c>
    </row>
    <row r="156" s="11" customFormat="1" ht="16.5" customHeight="1">
      <c r="B156" s="242"/>
      <c r="C156" s="243"/>
      <c r="D156" s="243"/>
      <c r="E156" s="244" t="s">
        <v>22</v>
      </c>
      <c r="F156" s="245" t="s">
        <v>1109</v>
      </c>
      <c r="G156" s="246"/>
      <c r="H156" s="246"/>
      <c r="I156" s="246"/>
      <c r="J156" s="243"/>
      <c r="K156" s="244" t="s">
        <v>22</v>
      </c>
      <c r="L156" s="243"/>
      <c r="M156" s="243"/>
      <c r="N156" s="243"/>
      <c r="O156" s="243"/>
      <c r="P156" s="243"/>
      <c r="Q156" s="243"/>
      <c r="R156" s="247"/>
      <c r="T156" s="248"/>
      <c r="U156" s="243"/>
      <c r="V156" s="243"/>
      <c r="W156" s="243"/>
      <c r="X156" s="243"/>
      <c r="Y156" s="243"/>
      <c r="Z156" s="243"/>
      <c r="AA156" s="249"/>
      <c r="AT156" s="250" t="s">
        <v>164</v>
      </c>
      <c r="AU156" s="250" t="s">
        <v>107</v>
      </c>
      <c r="AV156" s="11" t="s">
        <v>39</v>
      </c>
      <c r="AW156" s="11" t="s">
        <v>38</v>
      </c>
      <c r="AX156" s="11" t="s">
        <v>81</v>
      </c>
      <c r="AY156" s="250" t="s">
        <v>156</v>
      </c>
    </row>
    <row r="157" s="10" customFormat="1" ht="16.5" customHeight="1">
      <c r="B157" s="232"/>
      <c r="C157" s="233"/>
      <c r="D157" s="233"/>
      <c r="E157" s="234" t="s">
        <v>22</v>
      </c>
      <c r="F157" s="252" t="s">
        <v>1110</v>
      </c>
      <c r="G157" s="233"/>
      <c r="H157" s="233"/>
      <c r="I157" s="233"/>
      <c r="J157" s="233"/>
      <c r="K157" s="237">
        <v>1.04</v>
      </c>
      <c r="L157" s="233"/>
      <c r="M157" s="233"/>
      <c r="N157" s="233"/>
      <c r="O157" s="233"/>
      <c r="P157" s="233"/>
      <c r="Q157" s="233"/>
      <c r="R157" s="238"/>
      <c r="T157" s="239"/>
      <c r="U157" s="233"/>
      <c r="V157" s="233"/>
      <c r="W157" s="233"/>
      <c r="X157" s="233"/>
      <c r="Y157" s="233"/>
      <c r="Z157" s="233"/>
      <c r="AA157" s="240"/>
      <c r="AT157" s="241" t="s">
        <v>164</v>
      </c>
      <c r="AU157" s="241" t="s">
        <v>107</v>
      </c>
      <c r="AV157" s="10" t="s">
        <v>107</v>
      </c>
      <c r="AW157" s="10" t="s">
        <v>38</v>
      </c>
      <c r="AX157" s="10" t="s">
        <v>39</v>
      </c>
      <c r="AY157" s="241" t="s">
        <v>156</v>
      </c>
    </row>
    <row r="158" s="1" customFormat="1" ht="25.5" customHeight="1">
      <c r="B158" s="48"/>
      <c r="C158" s="221" t="s">
        <v>219</v>
      </c>
      <c r="D158" s="221" t="s">
        <v>157</v>
      </c>
      <c r="E158" s="222" t="s">
        <v>1111</v>
      </c>
      <c r="F158" s="223" t="s">
        <v>1112</v>
      </c>
      <c r="G158" s="223"/>
      <c r="H158" s="223"/>
      <c r="I158" s="223"/>
      <c r="J158" s="224" t="s">
        <v>455</v>
      </c>
      <c r="K158" s="225">
        <v>4.5999999999999996</v>
      </c>
      <c r="L158" s="226">
        <v>0</v>
      </c>
      <c r="M158" s="227"/>
      <c r="N158" s="228">
        <f>ROUND(L158*K158,1)</f>
        <v>0</v>
      </c>
      <c r="O158" s="228"/>
      <c r="P158" s="228"/>
      <c r="Q158" s="228"/>
      <c r="R158" s="50"/>
      <c r="T158" s="229" t="s">
        <v>22</v>
      </c>
      <c r="U158" s="58" t="s">
        <v>46</v>
      </c>
      <c r="V158" s="49"/>
      <c r="W158" s="230">
        <f>V158*K158</f>
        <v>0</v>
      </c>
      <c r="X158" s="230">
        <v>0</v>
      </c>
      <c r="Y158" s="230">
        <f>X158*K158</f>
        <v>0</v>
      </c>
      <c r="Z158" s="230">
        <v>0</v>
      </c>
      <c r="AA158" s="231">
        <f>Z158*K158</f>
        <v>0</v>
      </c>
      <c r="AR158" s="24" t="s">
        <v>161</v>
      </c>
      <c r="AT158" s="24" t="s">
        <v>157</v>
      </c>
      <c r="AU158" s="24" t="s">
        <v>107</v>
      </c>
      <c r="AY158" s="24" t="s">
        <v>156</v>
      </c>
      <c r="BE158" s="144">
        <f>IF(U158="základní",N158,0)</f>
        <v>0</v>
      </c>
      <c r="BF158" s="144">
        <f>IF(U158="snížená",N158,0)</f>
        <v>0</v>
      </c>
      <c r="BG158" s="144">
        <f>IF(U158="zákl. přenesená",N158,0)</f>
        <v>0</v>
      </c>
      <c r="BH158" s="144">
        <f>IF(U158="sníž. přenesená",N158,0)</f>
        <v>0</v>
      </c>
      <c r="BI158" s="144">
        <f>IF(U158="nulová",N158,0)</f>
        <v>0</v>
      </c>
      <c r="BJ158" s="24" t="s">
        <v>39</v>
      </c>
      <c r="BK158" s="144">
        <f>ROUND(L158*K158,1)</f>
        <v>0</v>
      </c>
      <c r="BL158" s="24" t="s">
        <v>161</v>
      </c>
      <c r="BM158" s="24" t="s">
        <v>1113</v>
      </c>
    </row>
    <row r="159" s="11" customFormat="1" ht="16.5" customHeight="1">
      <c r="B159" s="242"/>
      <c r="C159" s="243"/>
      <c r="D159" s="243"/>
      <c r="E159" s="244" t="s">
        <v>22</v>
      </c>
      <c r="F159" s="245" t="s">
        <v>1114</v>
      </c>
      <c r="G159" s="246"/>
      <c r="H159" s="246"/>
      <c r="I159" s="246"/>
      <c r="J159" s="243"/>
      <c r="K159" s="244" t="s">
        <v>22</v>
      </c>
      <c r="L159" s="243"/>
      <c r="M159" s="243"/>
      <c r="N159" s="243"/>
      <c r="O159" s="243"/>
      <c r="P159" s="243"/>
      <c r="Q159" s="243"/>
      <c r="R159" s="247"/>
      <c r="T159" s="248"/>
      <c r="U159" s="243"/>
      <c r="V159" s="243"/>
      <c r="W159" s="243"/>
      <c r="X159" s="243"/>
      <c r="Y159" s="243"/>
      <c r="Z159" s="243"/>
      <c r="AA159" s="249"/>
      <c r="AT159" s="250" t="s">
        <v>164</v>
      </c>
      <c r="AU159" s="250" t="s">
        <v>107</v>
      </c>
      <c r="AV159" s="11" t="s">
        <v>39</v>
      </c>
      <c r="AW159" s="11" t="s">
        <v>38</v>
      </c>
      <c r="AX159" s="11" t="s">
        <v>81</v>
      </c>
      <c r="AY159" s="250" t="s">
        <v>156</v>
      </c>
    </row>
    <row r="160" s="11" customFormat="1" ht="16.5" customHeight="1">
      <c r="B160" s="242"/>
      <c r="C160" s="243"/>
      <c r="D160" s="243"/>
      <c r="E160" s="244" t="s">
        <v>22</v>
      </c>
      <c r="F160" s="251" t="s">
        <v>1115</v>
      </c>
      <c r="G160" s="243"/>
      <c r="H160" s="243"/>
      <c r="I160" s="243"/>
      <c r="J160" s="243"/>
      <c r="K160" s="244" t="s">
        <v>22</v>
      </c>
      <c r="L160" s="243"/>
      <c r="M160" s="243"/>
      <c r="N160" s="243"/>
      <c r="O160" s="243"/>
      <c r="P160" s="243"/>
      <c r="Q160" s="243"/>
      <c r="R160" s="247"/>
      <c r="T160" s="248"/>
      <c r="U160" s="243"/>
      <c r="V160" s="243"/>
      <c r="W160" s="243"/>
      <c r="X160" s="243"/>
      <c r="Y160" s="243"/>
      <c r="Z160" s="243"/>
      <c r="AA160" s="249"/>
      <c r="AT160" s="250" t="s">
        <v>164</v>
      </c>
      <c r="AU160" s="250" t="s">
        <v>107</v>
      </c>
      <c r="AV160" s="11" t="s">
        <v>39</v>
      </c>
      <c r="AW160" s="11" t="s">
        <v>38</v>
      </c>
      <c r="AX160" s="11" t="s">
        <v>81</v>
      </c>
      <c r="AY160" s="250" t="s">
        <v>156</v>
      </c>
    </row>
    <row r="161" s="10" customFormat="1" ht="16.5" customHeight="1">
      <c r="B161" s="232"/>
      <c r="C161" s="233"/>
      <c r="D161" s="233"/>
      <c r="E161" s="234" t="s">
        <v>22</v>
      </c>
      <c r="F161" s="252" t="s">
        <v>1116</v>
      </c>
      <c r="G161" s="233"/>
      <c r="H161" s="233"/>
      <c r="I161" s="233"/>
      <c r="J161" s="233"/>
      <c r="K161" s="237">
        <v>4.5999999999999996</v>
      </c>
      <c r="L161" s="233"/>
      <c r="M161" s="233"/>
      <c r="N161" s="233"/>
      <c r="O161" s="233"/>
      <c r="P161" s="233"/>
      <c r="Q161" s="233"/>
      <c r="R161" s="238"/>
      <c r="T161" s="239"/>
      <c r="U161" s="233"/>
      <c r="V161" s="233"/>
      <c r="W161" s="233"/>
      <c r="X161" s="233"/>
      <c r="Y161" s="233"/>
      <c r="Z161" s="233"/>
      <c r="AA161" s="240"/>
      <c r="AT161" s="241" t="s">
        <v>164</v>
      </c>
      <c r="AU161" s="241" t="s">
        <v>107</v>
      </c>
      <c r="AV161" s="10" t="s">
        <v>107</v>
      </c>
      <c r="AW161" s="10" t="s">
        <v>38</v>
      </c>
      <c r="AX161" s="10" t="s">
        <v>39</v>
      </c>
      <c r="AY161" s="241" t="s">
        <v>156</v>
      </c>
    </row>
    <row r="162" s="1" customFormat="1" ht="38.25" customHeight="1">
      <c r="B162" s="48"/>
      <c r="C162" s="221" t="s">
        <v>181</v>
      </c>
      <c r="D162" s="221" t="s">
        <v>157</v>
      </c>
      <c r="E162" s="222" t="s">
        <v>1117</v>
      </c>
      <c r="F162" s="223" t="s">
        <v>1118</v>
      </c>
      <c r="G162" s="223"/>
      <c r="H162" s="223"/>
      <c r="I162" s="223"/>
      <c r="J162" s="224" t="s">
        <v>455</v>
      </c>
      <c r="K162" s="225">
        <v>11.776999999999999</v>
      </c>
      <c r="L162" s="226">
        <v>0</v>
      </c>
      <c r="M162" s="227"/>
      <c r="N162" s="228">
        <f>ROUND(L162*K162,1)</f>
        <v>0</v>
      </c>
      <c r="O162" s="228"/>
      <c r="P162" s="228"/>
      <c r="Q162" s="228"/>
      <c r="R162" s="50"/>
      <c r="T162" s="229" t="s">
        <v>22</v>
      </c>
      <c r="U162" s="58" t="s">
        <v>46</v>
      </c>
      <c r="V162" s="49"/>
      <c r="W162" s="230">
        <f>V162*K162</f>
        <v>0</v>
      </c>
      <c r="X162" s="230">
        <v>0</v>
      </c>
      <c r="Y162" s="230">
        <f>X162*K162</f>
        <v>0</v>
      </c>
      <c r="Z162" s="230">
        <v>0</v>
      </c>
      <c r="AA162" s="231">
        <f>Z162*K162</f>
        <v>0</v>
      </c>
      <c r="AR162" s="24" t="s">
        <v>161</v>
      </c>
      <c r="AT162" s="24" t="s">
        <v>157</v>
      </c>
      <c r="AU162" s="24" t="s">
        <v>107</v>
      </c>
      <c r="AY162" s="24" t="s">
        <v>156</v>
      </c>
      <c r="BE162" s="144">
        <f>IF(U162="základní",N162,0)</f>
        <v>0</v>
      </c>
      <c r="BF162" s="144">
        <f>IF(U162="snížená",N162,0)</f>
        <v>0</v>
      </c>
      <c r="BG162" s="144">
        <f>IF(U162="zákl. přenesená",N162,0)</f>
        <v>0</v>
      </c>
      <c r="BH162" s="144">
        <f>IF(U162="sníž. přenesená",N162,0)</f>
        <v>0</v>
      </c>
      <c r="BI162" s="144">
        <f>IF(U162="nulová",N162,0)</f>
        <v>0</v>
      </c>
      <c r="BJ162" s="24" t="s">
        <v>39</v>
      </c>
      <c r="BK162" s="144">
        <f>ROUND(L162*K162,1)</f>
        <v>0</v>
      </c>
      <c r="BL162" s="24" t="s">
        <v>161</v>
      </c>
      <c r="BM162" s="24" t="s">
        <v>1119</v>
      </c>
    </row>
    <row r="163" s="11" customFormat="1" ht="16.5" customHeight="1">
      <c r="B163" s="242"/>
      <c r="C163" s="243"/>
      <c r="D163" s="243"/>
      <c r="E163" s="244" t="s">
        <v>22</v>
      </c>
      <c r="F163" s="245" t="s">
        <v>1091</v>
      </c>
      <c r="G163" s="246"/>
      <c r="H163" s="246"/>
      <c r="I163" s="246"/>
      <c r="J163" s="243"/>
      <c r="K163" s="244" t="s">
        <v>22</v>
      </c>
      <c r="L163" s="243"/>
      <c r="M163" s="243"/>
      <c r="N163" s="243"/>
      <c r="O163" s="243"/>
      <c r="P163" s="243"/>
      <c r="Q163" s="243"/>
      <c r="R163" s="247"/>
      <c r="T163" s="248"/>
      <c r="U163" s="243"/>
      <c r="V163" s="243"/>
      <c r="W163" s="243"/>
      <c r="X163" s="243"/>
      <c r="Y163" s="243"/>
      <c r="Z163" s="243"/>
      <c r="AA163" s="249"/>
      <c r="AT163" s="250" t="s">
        <v>164</v>
      </c>
      <c r="AU163" s="250" t="s">
        <v>107</v>
      </c>
      <c r="AV163" s="11" t="s">
        <v>39</v>
      </c>
      <c r="AW163" s="11" t="s">
        <v>38</v>
      </c>
      <c r="AX163" s="11" t="s">
        <v>81</v>
      </c>
      <c r="AY163" s="250" t="s">
        <v>156</v>
      </c>
    </row>
    <row r="164" s="10" customFormat="1" ht="16.5" customHeight="1">
      <c r="B164" s="232"/>
      <c r="C164" s="233"/>
      <c r="D164" s="233"/>
      <c r="E164" s="234" t="s">
        <v>22</v>
      </c>
      <c r="F164" s="252" t="s">
        <v>1120</v>
      </c>
      <c r="G164" s="233"/>
      <c r="H164" s="233"/>
      <c r="I164" s="233"/>
      <c r="J164" s="233"/>
      <c r="K164" s="237">
        <v>9.4730000000000008</v>
      </c>
      <c r="L164" s="233"/>
      <c r="M164" s="233"/>
      <c r="N164" s="233"/>
      <c r="O164" s="233"/>
      <c r="P164" s="233"/>
      <c r="Q164" s="233"/>
      <c r="R164" s="238"/>
      <c r="T164" s="239"/>
      <c r="U164" s="233"/>
      <c r="V164" s="233"/>
      <c r="W164" s="233"/>
      <c r="X164" s="233"/>
      <c r="Y164" s="233"/>
      <c r="Z164" s="233"/>
      <c r="AA164" s="240"/>
      <c r="AT164" s="241" t="s">
        <v>164</v>
      </c>
      <c r="AU164" s="241" t="s">
        <v>107</v>
      </c>
      <c r="AV164" s="10" t="s">
        <v>107</v>
      </c>
      <c r="AW164" s="10" t="s">
        <v>38</v>
      </c>
      <c r="AX164" s="10" t="s">
        <v>81</v>
      </c>
      <c r="AY164" s="241" t="s">
        <v>156</v>
      </c>
    </row>
    <row r="165" s="11" customFormat="1" ht="16.5" customHeight="1">
      <c r="B165" s="242"/>
      <c r="C165" s="243"/>
      <c r="D165" s="243"/>
      <c r="E165" s="244" t="s">
        <v>22</v>
      </c>
      <c r="F165" s="251" t="s">
        <v>1121</v>
      </c>
      <c r="G165" s="243"/>
      <c r="H165" s="243"/>
      <c r="I165" s="243"/>
      <c r="J165" s="243"/>
      <c r="K165" s="244" t="s">
        <v>22</v>
      </c>
      <c r="L165" s="243"/>
      <c r="M165" s="243"/>
      <c r="N165" s="243"/>
      <c r="O165" s="243"/>
      <c r="P165" s="243"/>
      <c r="Q165" s="243"/>
      <c r="R165" s="247"/>
      <c r="T165" s="248"/>
      <c r="U165" s="243"/>
      <c r="V165" s="243"/>
      <c r="W165" s="243"/>
      <c r="X165" s="243"/>
      <c r="Y165" s="243"/>
      <c r="Z165" s="243"/>
      <c r="AA165" s="249"/>
      <c r="AT165" s="250" t="s">
        <v>164</v>
      </c>
      <c r="AU165" s="250" t="s">
        <v>107</v>
      </c>
      <c r="AV165" s="11" t="s">
        <v>39</v>
      </c>
      <c r="AW165" s="11" t="s">
        <v>38</v>
      </c>
      <c r="AX165" s="11" t="s">
        <v>81</v>
      </c>
      <c r="AY165" s="250" t="s">
        <v>156</v>
      </c>
    </row>
    <row r="166" s="10" customFormat="1" ht="16.5" customHeight="1">
      <c r="B166" s="232"/>
      <c r="C166" s="233"/>
      <c r="D166" s="233"/>
      <c r="E166" s="234" t="s">
        <v>22</v>
      </c>
      <c r="F166" s="252" t="s">
        <v>1122</v>
      </c>
      <c r="G166" s="233"/>
      <c r="H166" s="233"/>
      <c r="I166" s="233"/>
      <c r="J166" s="233"/>
      <c r="K166" s="237">
        <v>2.3039999999999998</v>
      </c>
      <c r="L166" s="233"/>
      <c r="M166" s="233"/>
      <c r="N166" s="233"/>
      <c r="O166" s="233"/>
      <c r="P166" s="233"/>
      <c r="Q166" s="233"/>
      <c r="R166" s="238"/>
      <c r="T166" s="239"/>
      <c r="U166" s="233"/>
      <c r="V166" s="233"/>
      <c r="W166" s="233"/>
      <c r="X166" s="233"/>
      <c r="Y166" s="233"/>
      <c r="Z166" s="233"/>
      <c r="AA166" s="240"/>
      <c r="AT166" s="241" t="s">
        <v>164</v>
      </c>
      <c r="AU166" s="241" t="s">
        <v>107</v>
      </c>
      <c r="AV166" s="10" t="s">
        <v>107</v>
      </c>
      <c r="AW166" s="10" t="s">
        <v>38</v>
      </c>
      <c r="AX166" s="10" t="s">
        <v>81</v>
      </c>
      <c r="AY166" s="241" t="s">
        <v>156</v>
      </c>
    </row>
    <row r="167" s="12" customFormat="1" ht="16.5" customHeight="1">
      <c r="B167" s="253"/>
      <c r="C167" s="254"/>
      <c r="D167" s="254"/>
      <c r="E167" s="255" t="s">
        <v>22</v>
      </c>
      <c r="F167" s="256" t="s">
        <v>176</v>
      </c>
      <c r="G167" s="254"/>
      <c r="H167" s="254"/>
      <c r="I167" s="254"/>
      <c r="J167" s="254"/>
      <c r="K167" s="257">
        <v>11.776999999999999</v>
      </c>
      <c r="L167" s="254"/>
      <c r="M167" s="254"/>
      <c r="N167" s="254"/>
      <c r="O167" s="254"/>
      <c r="P167" s="254"/>
      <c r="Q167" s="254"/>
      <c r="R167" s="258"/>
      <c r="T167" s="259"/>
      <c r="U167" s="254"/>
      <c r="V167" s="254"/>
      <c r="W167" s="254"/>
      <c r="X167" s="254"/>
      <c r="Y167" s="254"/>
      <c r="Z167" s="254"/>
      <c r="AA167" s="260"/>
      <c r="AT167" s="261" t="s">
        <v>164</v>
      </c>
      <c r="AU167" s="261" t="s">
        <v>107</v>
      </c>
      <c r="AV167" s="12" t="s">
        <v>161</v>
      </c>
      <c r="AW167" s="12" t="s">
        <v>38</v>
      </c>
      <c r="AX167" s="12" t="s">
        <v>39</v>
      </c>
      <c r="AY167" s="261" t="s">
        <v>156</v>
      </c>
    </row>
    <row r="168" s="1" customFormat="1" ht="25.5" customHeight="1">
      <c r="B168" s="48"/>
      <c r="C168" s="221" t="s">
        <v>238</v>
      </c>
      <c r="D168" s="221" t="s">
        <v>157</v>
      </c>
      <c r="E168" s="222" t="s">
        <v>1123</v>
      </c>
      <c r="F168" s="223" t="s">
        <v>1124</v>
      </c>
      <c r="G168" s="223"/>
      <c r="H168" s="223"/>
      <c r="I168" s="223"/>
      <c r="J168" s="224" t="s">
        <v>455</v>
      </c>
      <c r="K168" s="225">
        <v>16.370000000000001</v>
      </c>
      <c r="L168" s="226">
        <v>0</v>
      </c>
      <c r="M168" s="227"/>
      <c r="N168" s="228">
        <f>ROUND(L168*K168,1)</f>
        <v>0</v>
      </c>
      <c r="O168" s="228"/>
      <c r="P168" s="228"/>
      <c r="Q168" s="228"/>
      <c r="R168" s="50"/>
      <c r="T168" s="229" t="s">
        <v>22</v>
      </c>
      <c r="U168" s="58" t="s">
        <v>46</v>
      </c>
      <c r="V168" s="49"/>
      <c r="W168" s="230">
        <f>V168*K168</f>
        <v>0</v>
      </c>
      <c r="X168" s="230">
        <v>0</v>
      </c>
      <c r="Y168" s="230">
        <f>X168*K168</f>
        <v>0</v>
      </c>
      <c r="Z168" s="230">
        <v>0</v>
      </c>
      <c r="AA168" s="231">
        <f>Z168*K168</f>
        <v>0</v>
      </c>
      <c r="AR168" s="24" t="s">
        <v>161</v>
      </c>
      <c r="AT168" s="24" t="s">
        <v>157</v>
      </c>
      <c r="AU168" s="24" t="s">
        <v>107</v>
      </c>
      <c r="AY168" s="24" t="s">
        <v>156</v>
      </c>
      <c r="BE168" s="144">
        <f>IF(U168="základní",N168,0)</f>
        <v>0</v>
      </c>
      <c r="BF168" s="144">
        <f>IF(U168="snížená",N168,0)</f>
        <v>0</v>
      </c>
      <c r="BG168" s="144">
        <f>IF(U168="zákl. přenesená",N168,0)</f>
        <v>0</v>
      </c>
      <c r="BH168" s="144">
        <f>IF(U168="sníž. přenesená",N168,0)</f>
        <v>0</v>
      </c>
      <c r="BI168" s="144">
        <f>IF(U168="nulová",N168,0)</f>
        <v>0</v>
      </c>
      <c r="BJ168" s="24" t="s">
        <v>39</v>
      </c>
      <c r="BK168" s="144">
        <f>ROUND(L168*K168,1)</f>
        <v>0</v>
      </c>
      <c r="BL168" s="24" t="s">
        <v>161</v>
      </c>
      <c r="BM168" s="24" t="s">
        <v>1125</v>
      </c>
    </row>
    <row r="169" s="10" customFormat="1" ht="16.5" customHeight="1">
      <c r="B169" s="232"/>
      <c r="C169" s="233"/>
      <c r="D169" s="233"/>
      <c r="E169" s="234" t="s">
        <v>22</v>
      </c>
      <c r="F169" s="235" t="s">
        <v>1126</v>
      </c>
      <c r="G169" s="236"/>
      <c r="H169" s="236"/>
      <c r="I169" s="236"/>
      <c r="J169" s="233"/>
      <c r="K169" s="237">
        <v>11.77</v>
      </c>
      <c r="L169" s="233"/>
      <c r="M169" s="233"/>
      <c r="N169" s="233"/>
      <c r="O169" s="233"/>
      <c r="P169" s="233"/>
      <c r="Q169" s="233"/>
      <c r="R169" s="238"/>
      <c r="T169" s="239"/>
      <c r="U169" s="233"/>
      <c r="V169" s="233"/>
      <c r="W169" s="233"/>
      <c r="X169" s="233"/>
      <c r="Y169" s="233"/>
      <c r="Z169" s="233"/>
      <c r="AA169" s="240"/>
      <c r="AT169" s="241" t="s">
        <v>164</v>
      </c>
      <c r="AU169" s="241" t="s">
        <v>107</v>
      </c>
      <c r="AV169" s="10" t="s">
        <v>107</v>
      </c>
      <c r="AW169" s="10" t="s">
        <v>38</v>
      </c>
      <c r="AX169" s="10" t="s">
        <v>81</v>
      </c>
      <c r="AY169" s="241" t="s">
        <v>156</v>
      </c>
    </row>
    <row r="170" s="10" customFormat="1" ht="16.5" customHeight="1">
      <c r="B170" s="232"/>
      <c r="C170" s="233"/>
      <c r="D170" s="233"/>
      <c r="E170" s="234" t="s">
        <v>22</v>
      </c>
      <c r="F170" s="252" t="s">
        <v>1127</v>
      </c>
      <c r="G170" s="233"/>
      <c r="H170" s="233"/>
      <c r="I170" s="233"/>
      <c r="J170" s="233"/>
      <c r="K170" s="237">
        <v>4.5999999999999996</v>
      </c>
      <c r="L170" s="233"/>
      <c r="M170" s="233"/>
      <c r="N170" s="233"/>
      <c r="O170" s="233"/>
      <c r="P170" s="233"/>
      <c r="Q170" s="233"/>
      <c r="R170" s="238"/>
      <c r="T170" s="239"/>
      <c r="U170" s="233"/>
      <c r="V170" s="233"/>
      <c r="W170" s="233"/>
      <c r="X170" s="233"/>
      <c r="Y170" s="233"/>
      <c r="Z170" s="233"/>
      <c r="AA170" s="240"/>
      <c r="AT170" s="241" t="s">
        <v>164</v>
      </c>
      <c r="AU170" s="241" t="s">
        <v>107</v>
      </c>
      <c r="AV170" s="10" t="s">
        <v>107</v>
      </c>
      <c r="AW170" s="10" t="s">
        <v>38</v>
      </c>
      <c r="AX170" s="10" t="s">
        <v>81</v>
      </c>
      <c r="AY170" s="241" t="s">
        <v>156</v>
      </c>
    </row>
    <row r="171" s="12" customFormat="1" ht="16.5" customHeight="1">
      <c r="B171" s="253"/>
      <c r="C171" s="254"/>
      <c r="D171" s="254"/>
      <c r="E171" s="255" t="s">
        <v>22</v>
      </c>
      <c r="F171" s="256" t="s">
        <v>176</v>
      </c>
      <c r="G171" s="254"/>
      <c r="H171" s="254"/>
      <c r="I171" s="254"/>
      <c r="J171" s="254"/>
      <c r="K171" s="257">
        <v>16.370000000000001</v>
      </c>
      <c r="L171" s="254"/>
      <c r="M171" s="254"/>
      <c r="N171" s="254"/>
      <c r="O171" s="254"/>
      <c r="P171" s="254"/>
      <c r="Q171" s="254"/>
      <c r="R171" s="258"/>
      <c r="T171" s="259"/>
      <c r="U171" s="254"/>
      <c r="V171" s="254"/>
      <c r="W171" s="254"/>
      <c r="X171" s="254"/>
      <c r="Y171" s="254"/>
      <c r="Z171" s="254"/>
      <c r="AA171" s="260"/>
      <c r="AT171" s="261" t="s">
        <v>164</v>
      </c>
      <c r="AU171" s="261" t="s">
        <v>107</v>
      </c>
      <c r="AV171" s="12" t="s">
        <v>161</v>
      </c>
      <c r="AW171" s="12" t="s">
        <v>38</v>
      </c>
      <c r="AX171" s="12" t="s">
        <v>39</v>
      </c>
      <c r="AY171" s="261" t="s">
        <v>156</v>
      </c>
    </row>
    <row r="172" s="1" customFormat="1" ht="25.5" customHeight="1">
      <c r="B172" s="48"/>
      <c r="C172" s="221" t="s">
        <v>248</v>
      </c>
      <c r="D172" s="221" t="s">
        <v>157</v>
      </c>
      <c r="E172" s="222" t="s">
        <v>1128</v>
      </c>
      <c r="F172" s="223" t="s">
        <v>1129</v>
      </c>
      <c r="G172" s="223"/>
      <c r="H172" s="223"/>
      <c r="I172" s="223"/>
      <c r="J172" s="224" t="s">
        <v>455</v>
      </c>
      <c r="K172" s="225">
        <v>9.4730000000000008</v>
      </c>
      <c r="L172" s="226">
        <v>0</v>
      </c>
      <c r="M172" s="227"/>
      <c r="N172" s="228">
        <f>ROUND(L172*K172,1)</f>
        <v>0</v>
      </c>
      <c r="O172" s="228"/>
      <c r="P172" s="228"/>
      <c r="Q172" s="228"/>
      <c r="R172" s="50"/>
      <c r="T172" s="229" t="s">
        <v>22</v>
      </c>
      <c r="U172" s="58" t="s">
        <v>46</v>
      </c>
      <c r="V172" s="49"/>
      <c r="W172" s="230">
        <f>V172*K172</f>
        <v>0</v>
      </c>
      <c r="X172" s="230">
        <v>0</v>
      </c>
      <c r="Y172" s="230">
        <f>X172*K172</f>
        <v>0</v>
      </c>
      <c r="Z172" s="230">
        <v>0</v>
      </c>
      <c r="AA172" s="231">
        <f>Z172*K172</f>
        <v>0</v>
      </c>
      <c r="AR172" s="24" t="s">
        <v>161</v>
      </c>
      <c r="AT172" s="24" t="s">
        <v>157</v>
      </c>
      <c r="AU172" s="24" t="s">
        <v>107</v>
      </c>
      <c r="AY172" s="24" t="s">
        <v>156</v>
      </c>
      <c r="BE172" s="144">
        <f>IF(U172="základní",N172,0)</f>
        <v>0</v>
      </c>
      <c r="BF172" s="144">
        <f>IF(U172="snížená",N172,0)</f>
        <v>0</v>
      </c>
      <c r="BG172" s="144">
        <f>IF(U172="zákl. přenesená",N172,0)</f>
        <v>0</v>
      </c>
      <c r="BH172" s="144">
        <f>IF(U172="sníž. přenesená",N172,0)</f>
        <v>0</v>
      </c>
      <c r="BI172" s="144">
        <f>IF(U172="nulová",N172,0)</f>
        <v>0</v>
      </c>
      <c r="BJ172" s="24" t="s">
        <v>39</v>
      </c>
      <c r="BK172" s="144">
        <f>ROUND(L172*K172,1)</f>
        <v>0</v>
      </c>
      <c r="BL172" s="24" t="s">
        <v>161</v>
      </c>
      <c r="BM172" s="24" t="s">
        <v>1130</v>
      </c>
    </row>
    <row r="173" s="1" customFormat="1" ht="38.25" customHeight="1">
      <c r="B173" s="48"/>
      <c r="C173" s="221" t="s">
        <v>261</v>
      </c>
      <c r="D173" s="221" t="s">
        <v>157</v>
      </c>
      <c r="E173" s="222" t="s">
        <v>1131</v>
      </c>
      <c r="F173" s="223" t="s">
        <v>1132</v>
      </c>
      <c r="G173" s="223"/>
      <c r="H173" s="223"/>
      <c r="I173" s="223"/>
      <c r="J173" s="224" t="s">
        <v>455</v>
      </c>
      <c r="K173" s="225">
        <v>47.365000000000002</v>
      </c>
      <c r="L173" s="226">
        <v>0</v>
      </c>
      <c r="M173" s="227"/>
      <c r="N173" s="228">
        <f>ROUND(L173*K173,1)</f>
        <v>0</v>
      </c>
      <c r="O173" s="228"/>
      <c r="P173" s="228"/>
      <c r="Q173" s="228"/>
      <c r="R173" s="50"/>
      <c r="T173" s="229" t="s">
        <v>22</v>
      </c>
      <c r="U173" s="58" t="s">
        <v>46</v>
      </c>
      <c r="V173" s="49"/>
      <c r="W173" s="230">
        <f>V173*K173</f>
        <v>0</v>
      </c>
      <c r="X173" s="230">
        <v>0</v>
      </c>
      <c r="Y173" s="230">
        <f>X173*K173</f>
        <v>0</v>
      </c>
      <c r="Z173" s="230">
        <v>0</v>
      </c>
      <c r="AA173" s="231">
        <f>Z173*K173</f>
        <v>0</v>
      </c>
      <c r="AR173" s="24" t="s">
        <v>161</v>
      </c>
      <c r="AT173" s="24" t="s">
        <v>157</v>
      </c>
      <c r="AU173" s="24" t="s">
        <v>107</v>
      </c>
      <c r="AY173" s="24" t="s">
        <v>156</v>
      </c>
      <c r="BE173" s="144">
        <f>IF(U173="základní",N173,0)</f>
        <v>0</v>
      </c>
      <c r="BF173" s="144">
        <f>IF(U173="snížená",N173,0)</f>
        <v>0</v>
      </c>
      <c r="BG173" s="144">
        <f>IF(U173="zákl. přenesená",N173,0)</f>
        <v>0</v>
      </c>
      <c r="BH173" s="144">
        <f>IF(U173="sníž. přenesená",N173,0)</f>
        <v>0</v>
      </c>
      <c r="BI173" s="144">
        <f>IF(U173="nulová",N173,0)</f>
        <v>0</v>
      </c>
      <c r="BJ173" s="24" t="s">
        <v>39</v>
      </c>
      <c r="BK173" s="144">
        <f>ROUND(L173*K173,1)</f>
        <v>0</v>
      </c>
      <c r="BL173" s="24" t="s">
        <v>161</v>
      </c>
      <c r="BM173" s="24" t="s">
        <v>1133</v>
      </c>
    </row>
    <row r="174" s="1" customFormat="1" ht="16.5" customHeight="1">
      <c r="B174" s="48"/>
      <c r="C174" s="221" t="s">
        <v>287</v>
      </c>
      <c r="D174" s="221" t="s">
        <v>157</v>
      </c>
      <c r="E174" s="222" t="s">
        <v>1134</v>
      </c>
      <c r="F174" s="223" t="s">
        <v>1135</v>
      </c>
      <c r="G174" s="223"/>
      <c r="H174" s="223"/>
      <c r="I174" s="223"/>
      <c r="J174" s="224" t="s">
        <v>455</v>
      </c>
      <c r="K174" s="225">
        <v>16.370000000000001</v>
      </c>
      <c r="L174" s="226">
        <v>0</v>
      </c>
      <c r="M174" s="227"/>
      <c r="N174" s="228">
        <f>ROUND(L174*K174,1)</f>
        <v>0</v>
      </c>
      <c r="O174" s="228"/>
      <c r="P174" s="228"/>
      <c r="Q174" s="228"/>
      <c r="R174" s="50"/>
      <c r="T174" s="229" t="s">
        <v>22</v>
      </c>
      <c r="U174" s="58" t="s">
        <v>46</v>
      </c>
      <c r="V174" s="49"/>
      <c r="W174" s="230">
        <f>V174*K174</f>
        <v>0</v>
      </c>
      <c r="X174" s="230">
        <v>0</v>
      </c>
      <c r="Y174" s="230">
        <f>X174*K174</f>
        <v>0</v>
      </c>
      <c r="Z174" s="230">
        <v>0</v>
      </c>
      <c r="AA174" s="231">
        <f>Z174*K174</f>
        <v>0</v>
      </c>
      <c r="AR174" s="24" t="s">
        <v>161</v>
      </c>
      <c r="AT174" s="24" t="s">
        <v>157</v>
      </c>
      <c r="AU174" s="24" t="s">
        <v>107</v>
      </c>
      <c r="AY174" s="24" t="s">
        <v>156</v>
      </c>
      <c r="BE174" s="144">
        <f>IF(U174="základní",N174,0)</f>
        <v>0</v>
      </c>
      <c r="BF174" s="144">
        <f>IF(U174="snížená",N174,0)</f>
        <v>0</v>
      </c>
      <c r="BG174" s="144">
        <f>IF(U174="zákl. přenesená",N174,0)</f>
        <v>0</v>
      </c>
      <c r="BH174" s="144">
        <f>IF(U174="sníž. přenesená",N174,0)</f>
        <v>0</v>
      </c>
      <c r="BI174" s="144">
        <f>IF(U174="nulová",N174,0)</f>
        <v>0</v>
      </c>
      <c r="BJ174" s="24" t="s">
        <v>39</v>
      </c>
      <c r="BK174" s="144">
        <f>ROUND(L174*K174,1)</f>
        <v>0</v>
      </c>
      <c r="BL174" s="24" t="s">
        <v>161</v>
      </c>
      <c r="BM174" s="24" t="s">
        <v>1136</v>
      </c>
    </row>
    <row r="175" s="1" customFormat="1" ht="25.5" customHeight="1">
      <c r="B175" s="48"/>
      <c r="C175" s="221" t="s">
        <v>302</v>
      </c>
      <c r="D175" s="221" t="s">
        <v>157</v>
      </c>
      <c r="E175" s="222" t="s">
        <v>1137</v>
      </c>
      <c r="F175" s="223" t="s">
        <v>1138</v>
      </c>
      <c r="G175" s="223"/>
      <c r="H175" s="223"/>
      <c r="I175" s="223"/>
      <c r="J175" s="224" t="s">
        <v>393</v>
      </c>
      <c r="K175" s="225">
        <v>9.4730000000000008</v>
      </c>
      <c r="L175" s="226">
        <v>0</v>
      </c>
      <c r="M175" s="227"/>
      <c r="N175" s="228">
        <f>ROUND(L175*K175,1)</f>
        <v>0</v>
      </c>
      <c r="O175" s="228"/>
      <c r="P175" s="228"/>
      <c r="Q175" s="228"/>
      <c r="R175" s="50"/>
      <c r="T175" s="229" t="s">
        <v>22</v>
      </c>
      <c r="U175" s="58" t="s">
        <v>46</v>
      </c>
      <c r="V175" s="49"/>
      <c r="W175" s="230">
        <f>V175*K175</f>
        <v>0</v>
      </c>
      <c r="X175" s="230">
        <v>0</v>
      </c>
      <c r="Y175" s="230">
        <f>X175*K175</f>
        <v>0</v>
      </c>
      <c r="Z175" s="230">
        <v>0</v>
      </c>
      <c r="AA175" s="231">
        <f>Z175*K175</f>
        <v>0</v>
      </c>
      <c r="AR175" s="24" t="s">
        <v>161</v>
      </c>
      <c r="AT175" s="24" t="s">
        <v>157</v>
      </c>
      <c r="AU175" s="24" t="s">
        <v>107</v>
      </c>
      <c r="AY175" s="24" t="s">
        <v>156</v>
      </c>
      <c r="BE175" s="144">
        <f>IF(U175="základní",N175,0)</f>
        <v>0</v>
      </c>
      <c r="BF175" s="144">
        <f>IF(U175="snížená",N175,0)</f>
        <v>0</v>
      </c>
      <c r="BG175" s="144">
        <f>IF(U175="zákl. přenesená",N175,0)</f>
        <v>0</v>
      </c>
      <c r="BH175" s="144">
        <f>IF(U175="sníž. přenesená",N175,0)</f>
        <v>0</v>
      </c>
      <c r="BI175" s="144">
        <f>IF(U175="nulová",N175,0)</f>
        <v>0</v>
      </c>
      <c r="BJ175" s="24" t="s">
        <v>39</v>
      </c>
      <c r="BK175" s="144">
        <f>ROUND(L175*K175,1)</f>
        <v>0</v>
      </c>
      <c r="BL175" s="24" t="s">
        <v>161</v>
      </c>
      <c r="BM175" s="24" t="s">
        <v>1139</v>
      </c>
    </row>
    <row r="176" s="1" customFormat="1" ht="25.5" customHeight="1">
      <c r="B176" s="48"/>
      <c r="C176" s="221" t="s">
        <v>322</v>
      </c>
      <c r="D176" s="221" t="s">
        <v>157</v>
      </c>
      <c r="E176" s="222" t="s">
        <v>1140</v>
      </c>
      <c r="F176" s="223" t="s">
        <v>1141</v>
      </c>
      <c r="G176" s="223"/>
      <c r="H176" s="223"/>
      <c r="I176" s="223"/>
      <c r="J176" s="224" t="s">
        <v>455</v>
      </c>
      <c r="K176" s="225">
        <v>4.899</v>
      </c>
      <c r="L176" s="226">
        <v>0</v>
      </c>
      <c r="M176" s="227"/>
      <c r="N176" s="228">
        <f>ROUND(L176*K176,1)</f>
        <v>0</v>
      </c>
      <c r="O176" s="228"/>
      <c r="P176" s="228"/>
      <c r="Q176" s="228"/>
      <c r="R176" s="50"/>
      <c r="T176" s="229" t="s">
        <v>22</v>
      </c>
      <c r="U176" s="58" t="s">
        <v>46</v>
      </c>
      <c r="V176" s="49"/>
      <c r="W176" s="230">
        <f>V176*K176</f>
        <v>0</v>
      </c>
      <c r="X176" s="230">
        <v>0</v>
      </c>
      <c r="Y176" s="230">
        <f>X176*K176</f>
        <v>0</v>
      </c>
      <c r="Z176" s="230">
        <v>0</v>
      </c>
      <c r="AA176" s="231">
        <f>Z176*K176</f>
        <v>0</v>
      </c>
      <c r="AR176" s="24" t="s">
        <v>161</v>
      </c>
      <c r="AT176" s="24" t="s">
        <v>157</v>
      </c>
      <c r="AU176" s="24" t="s">
        <v>107</v>
      </c>
      <c r="AY176" s="24" t="s">
        <v>156</v>
      </c>
      <c r="BE176" s="144">
        <f>IF(U176="základní",N176,0)</f>
        <v>0</v>
      </c>
      <c r="BF176" s="144">
        <f>IF(U176="snížená",N176,0)</f>
        <v>0</v>
      </c>
      <c r="BG176" s="144">
        <f>IF(U176="zákl. přenesená",N176,0)</f>
        <v>0</v>
      </c>
      <c r="BH176" s="144">
        <f>IF(U176="sníž. přenesená",N176,0)</f>
        <v>0</v>
      </c>
      <c r="BI176" s="144">
        <f>IF(U176="nulová",N176,0)</f>
        <v>0</v>
      </c>
      <c r="BJ176" s="24" t="s">
        <v>39</v>
      </c>
      <c r="BK176" s="144">
        <f>ROUND(L176*K176,1)</f>
        <v>0</v>
      </c>
      <c r="BL176" s="24" t="s">
        <v>161</v>
      </c>
      <c r="BM176" s="24" t="s">
        <v>1142</v>
      </c>
    </row>
    <row r="177" s="11" customFormat="1" ht="16.5" customHeight="1">
      <c r="B177" s="242"/>
      <c r="C177" s="243"/>
      <c r="D177" s="243"/>
      <c r="E177" s="244" t="s">
        <v>22</v>
      </c>
      <c r="F177" s="245" t="s">
        <v>1143</v>
      </c>
      <c r="G177" s="246"/>
      <c r="H177" s="246"/>
      <c r="I177" s="246"/>
      <c r="J177" s="243"/>
      <c r="K177" s="244" t="s">
        <v>22</v>
      </c>
      <c r="L177" s="243"/>
      <c r="M177" s="243"/>
      <c r="N177" s="243"/>
      <c r="O177" s="243"/>
      <c r="P177" s="243"/>
      <c r="Q177" s="243"/>
      <c r="R177" s="247"/>
      <c r="T177" s="248"/>
      <c r="U177" s="243"/>
      <c r="V177" s="243"/>
      <c r="W177" s="243"/>
      <c r="X177" s="243"/>
      <c r="Y177" s="243"/>
      <c r="Z177" s="243"/>
      <c r="AA177" s="249"/>
      <c r="AT177" s="250" t="s">
        <v>164</v>
      </c>
      <c r="AU177" s="250" t="s">
        <v>107</v>
      </c>
      <c r="AV177" s="11" t="s">
        <v>39</v>
      </c>
      <c r="AW177" s="11" t="s">
        <v>38</v>
      </c>
      <c r="AX177" s="11" t="s">
        <v>81</v>
      </c>
      <c r="AY177" s="250" t="s">
        <v>156</v>
      </c>
    </row>
    <row r="178" s="10" customFormat="1" ht="16.5" customHeight="1">
      <c r="B178" s="232"/>
      <c r="C178" s="233"/>
      <c r="D178" s="233"/>
      <c r="E178" s="234" t="s">
        <v>22</v>
      </c>
      <c r="F178" s="252" t="s">
        <v>1127</v>
      </c>
      <c r="G178" s="233"/>
      <c r="H178" s="233"/>
      <c r="I178" s="233"/>
      <c r="J178" s="233"/>
      <c r="K178" s="237">
        <v>4.5999999999999996</v>
      </c>
      <c r="L178" s="233"/>
      <c r="M178" s="233"/>
      <c r="N178" s="233"/>
      <c r="O178" s="233"/>
      <c r="P178" s="233"/>
      <c r="Q178" s="233"/>
      <c r="R178" s="238"/>
      <c r="T178" s="239"/>
      <c r="U178" s="233"/>
      <c r="V178" s="233"/>
      <c r="W178" s="233"/>
      <c r="X178" s="233"/>
      <c r="Y178" s="233"/>
      <c r="Z178" s="233"/>
      <c r="AA178" s="240"/>
      <c r="AT178" s="241" t="s">
        <v>164</v>
      </c>
      <c r="AU178" s="241" t="s">
        <v>107</v>
      </c>
      <c r="AV178" s="10" t="s">
        <v>107</v>
      </c>
      <c r="AW178" s="10" t="s">
        <v>38</v>
      </c>
      <c r="AX178" s="10" t="s">
        <v>81</v>
      </c>
      <c r="AY178" s="241" t="s">
        <v>156</v>
      </c>
    </row>
    <row r="179" s="11" customFormat="1" ht="16.5" customHeight="1">
      <c r="B179" s="242"/>
      <c r="C179" s="243"/>
      <c r="D179" s="243"/>
      <c r="E179" s="244" t="s">
        <v>22</v>
      </c>
      <c r="F179" s="251" t="s">
        <v>1121</v>
      </c>
      <c r="G179" s="243"/>
      <c r="H179" s="243"/>
      <c r="I179" s="243"/>
      <c r="J179" s="243"/>
      <c r="K179" s="244" t="s">
        <v>22</v>
      </c>
      <c r="L179" s="243"/>
      <c r="M179" s="243"/>
      <c r="N179" s="243"/>
      <c r="O179" s="243"/>
      <c r="P179" s="243"/>
      <c r="Q179" s="243"/>
      <c r="R179" s="247"/>
      <c r="T179" s="248"/>
      <c r="U179" s="243"/>
      <c r="V179" s="243"/>
      <c r="W179" s="243"/>
      <c r="X179" s="243"/>
      <c r="Y179" s="243"/>
      <c r="Z179" s="243"/>
      <c r="AA179" s="249"/>
      <c r="AT179" s="250" t="s">
        <v>164</v>
      </c>
      <c r="AU179" s="250" t="s">
        <v>107</v>
      </c>
      <c r="AV179" s="11" t="s">
        <v>39</v>
      </c>
      <c r="AW179" s="11" t="s">
        <v>38</v>
      </c>
      <c r="AX179" s="11" t="s">
        <v>81</v>
      </c>
      <c r="AY179" s="250" t="s">
        <v>156</v>
      </c>
    </row>
    <row r="180" s="10" customFormat="1" ht="16.5" customHeight="1">
      <c r="B180" s="232"/>
      <c r="C180" s="233"/>
      <c r="D180" s="233"/>
      <c r="E180" s="234" t="s">
        <v>22</v>
      </c>
      <c r="F180" s="252" t="s">
        <v>1144</v>
      </c>
      <c r="G180" s="233"/>
      <c r="H180" s="233"/>
      <c r="I180" s="233"/>
      <c r="J180" s="233"/>
      <c r="K180" s="237">
        <v>0.29899999999999999</v>
      </c>
      <c r="L180" s="233"/>
      <c r="M180" s="233"/>
      <c r="N180" s="233"/>
      <c r="O180" s="233"/>
      <c r="P180" s="233"/>
      <c r="Q180" s="233"/>
      <c r="R180" s="238"/>
      <c r="T180" s="239"/>
      <c r="U180" s="233"/>
      <c r="V180" s="233"/>
      <c r="W180" s="233"/>
      <c r="X180" s="233"/>
      <c r="Y180" s="233"/>
      <c r="Z180" s="233"/>
      <c r="AA180" s="240"/>
      <c r="AT180" s="241" t="s">
        <v>164</v>
      </c>
      <c r="AU180" s="241" t="s">
        <v>107</v>
      </c>
      <c r="AV180" s="10" t="s">
        <v>107</v>
      </c>
      <c r="AW180" s="10" t="s">
        <v>38</v>
      </c>
      <c r="AX180" s="10" t="s">
        <v>81</v>
      </c>
      <c r="AY180" s="241" t="s">
        <v>156</v>
      </c>
    </row>
    <row r="181" s="12" customFormat="1" ht="16.5" customHeight="1">
      <c r="B181" s="253"/>
      <c r="C181" s="254"/>
      <c r="D181" s="254"/>
      <c r="E181" s="255" t="s">
        <v>22</v>
      </c>
      <c r="F181" s="256" t="s">
        <v>176</v>
      </c>
      <c r="G181" s="254"/>
      <c r="H181" s="254"/>
      <c r="I181" s="254"/>
      <c r="J181" s="254"/>
      <c r="K181" s="257">
        <v>4.899</v>
      </c>
      <c r="L181" s="254"/>
      <c r="M181" s="254"/>
      <c r="N181" s="254"/>
      <c r="O181" s="254"/>
      <c r="P181" s="254"/>
      <c r="Q181" s="254"/>
      <c r="R181" s="258"/>
      <c r="T181" s="259"/>
      <c r="U181" s="254"/>
      <c r="V181" s="254"/>
      <c r="W181" s="254"/>
      <c r="X181" s="254"/>
      <c r="Y181" s="254"/>
      <c r="Z181" s="254"/>
      <c r="AA181" s="260"/>
      <c r="AT181" s="261" t="s">
        <v>164</v>
      </c>
      <c r="AU181" s="261" t="s">
        <v>107</v>
      </c>
      <c r="AV181" s="12" t="s">
        <v>161</v>
      </c>
      <c r="AW181" s="12" t="s">
        <v>38</v>
      </c>
      <c r="AX181" s="12" t="s">
        <v>39</v>
      </c>
      <c r="AY181" s="261" t="s">
        <v>156</v>
      </c>
    </row>
    <row r="182" s="1" customFormat="1" ht="16.5" customHeight="1">
      <c r="B182" s="48"/>
      <c r="C182" s="262" t="s">
        <v>11</v>
      </c>
      <c r="D182" s="262" t="s">
        <v>178</v>
      </c>
      <c r="E182" s="263" t="s">
        <v>1145</v>
      </c>
      <c r="F182" s="264" t="s">
        <v>1146</v>
      </c>
      <c r="G182" s="264"/>
      <c r="H182" s="264"/>
      <c r="I182" s="264"/>
      <c r="J182" s="265" t="s">
        <v>393</v>
      </c>
      <c r="K182" s="266">
        <v>0.56799999999999995</v>
      </c>
      <c r="L182" s="267">
        <v>0</v>
      </c>
      <c r="M182" s="268"/>
      <c r="N182" s="269">
        <f>ROUND(L182*K182,1)</f>
        <v>0</v>
      </c>
      <c r="O182" s="228"/>
      <c r="P182" s="228"/>
      <c r="Q182" s="228"/>
      <c r="R182" s="50"/>
      <c r="T182" s="229" t="s">
        <v>22</v>
      </c>
      <c r="U182" s="58" t="s">
        <v>46</v>
      </c>
      <c r="V182" s="49"/>
      <c r="W182" s="230">
        <f>V182*K182</f>
        <v>0</v>
      </c>
      <c r="X182" s="230">
        <v>1</v>
      </c>
      <c r="Y182" s="230">
        <f>X182*K182</f>
        <v>0.56799999999999995</v>
      </c>
      <c r="Z182" s="230">
        <v>0</v>
      </c>
      <c r="AA182" s="231">
        <f>Z182*K182</f>
        <v>0</v>
      </c>
      <c r="AR182" s="24" t="s">
        <v>181</v>
      </c>
      <c r="AT182" s="24" t="s">
        <v>178</v>
      </c>
      <c r="AU182" s="24" t="s">
        <v>107</v>
      </c>
      <c r="AY182" s="24" t="s">
        <v>156</v>
      </c>
      <c r="BE182" s="144">
        <f>IF(U182="základní",N182,0)</f>
        <v>0</v>
      </c>
      <c r="BF182" s="144">
        <f>IF(U182="snížená",N182,0)</f>
        <v>0</v>
      </c>
      <c r="BG182" s="144">
        <f>IF(U182="zákl. přenesená",N182,0)</f>
        <v>0</v>
      </c>
      <c r="BH182" s="144">
        <f>IF(U182="sníž. přenesená",N182,0)</f>
        <v>0</v>
      </c>
      <c r="BI182" s="144">
        <f>IF(U182="nulová",N182,0)</f>
        <v>0</v>
      </c>
      <c r="BJ182" s="24" t="s">
        <v>39</v>
      </c>
      <c r="BK182" s="144">
        <f>ROUND(L182*K182,1)</f>
        <v>0</v>
      </c>
      <c r="BL182" s="24" t="s">
        <v>161</v>
      </c>
      <c r="BM182" s="24" t="s">
        <v>1147</v>
      </c>
    </row>
    <row r="183" s="11" customFormat="1" ht="16.5" customHeight="1">
      <c r="B183" s="242"/>
      <c r="C183" s="243"/>
      <c r="D183" s="243"/>
      <c r="E183" s="244" t="s">
        <v>22</v>
      </c>
      <c r="F183" s="245" t="s">
        <v>1121</v>
      </c>
      <c r="G183" s="246"/>
      <c r="H183" s="246"/>
      <c r="I183" s="246"/>
      <c r="J183" s="243"/>
      <c r="K183" s="244" t="s">
        <v>22</v>
      </c>
      <c r="L183" s="243"/>
      <c r="M183" s="243"/>
      <c r="N183" s="243"/>
      <c r="O183" s="243"/>
      <c r="P183" s="243"/>
      <c r="Q183" s="243"/>
      <c r="R183" s="247"/>
      <c r="T183" s="248"/>
      <c r="U183" s="243"/>
      <c r="V183" s="243"/>
      <c r="W183" s="243"/>
      <c r="X183" s="243"/>
      <c r="Y183" s="243"/>
      <c r="Z183" s="243"/>
      <c r="AA183" s="249"/>
      <c r="AT183" s="250" t="s">
        <v>164</v>
      </c>
      <c r="AU183" s="250" t="s">
        <v>107</v>
      </c>
      <c r="AV183" s="11" t="s">
        <v>39</v>
      </c>
      <c r="AW183" s="11" t="s">
        <v>38</v>
      </c>
      <c r="AX183" s="11" t="s">
        <v>81</v>
      </c>
      <c r="AY183" s="250" t="s">
        <v>156</v>
      </c>
    </row>
    <row r="184" s="10" customFormat="1" ht="16.5" customHeight="1">
      <c r="B184" s="232"/>
      <c r="C184" s="233"/>
      <c r="D184" s="233"/>
      <c r="E184" s="234" t="s">
        <v>22</v>
      </c>
      <c r="F184" s="252" t="s">
        <v>1148</v>
      </c>
      <c r="G184" s="233"/>
      <c r="H184" s="233"/>
      <c r="I184" s="233"/>
      <c r="J184" s="233"/>
      <c r="K184" s="237">
        <v>0.56799999999999995</v>
      </c>
      <c r="L184" s="233"/>
      <c r="M184" s="233"/>
      <c r="N184" s="233"/>
      <c r="O184" s="233"/>
      <c r="P184" s="233"/>
      <c r="Q184" s="233"/>
      <c r="R184" s="238"/>
      <c r="T184" s="239"/>
      <c r="U184" s="233"/>
      <c r="V184" s="233"/>
      <c r="W184" s="233"/>
      <c r="X184" s="233"/>
      <c r="Y184" s="233"/>
      <c r="Z184" s="233"/>
      <c r="AA184" s="240"/>
      <c r="AT184" s="241" t="s">
        <v>164</v>
      </c>
      <c r="AU184" s="241" t="s">
        <v>107</v>
      </c>
      <c r="AV184" s="10" t="s">
        <v>107</v>
      </c>
      <c r="AW184" s="10" t="s">
        <v>38</v>
      </c>
      <c r="AX184" s="10" t="s">
        <v>39</v>
      </c>
      <c r="AY184" s="241" t="s">
        <v>156</v>
      </c>
    </row>
    <row r="185" s="9" customFormat="1" ht="29.88" customHeight="1">
      <c r="B185" s="207"/>
      <c r="C185" s="208"/>
      <c r="D185" s="218" t="s">
        <v>1075</v>
      </c>
      <c r="E185" s="218"/>
      <c r="F185" s="218"/>
      <c r="G185" s="218"/>
      <c r="H185" s="218"/>
      <c r="I185" s="218"/>
      <c r="J185" s="218"/>
      <c r="K185" s="218"/>
      <c r="L185" s="218"/>
      <c r="M185" s="218"/>
      <c r="N185" s="219">
        <f>BK185</f>
        <v>0</v>
      </c>
      <c r="O185" s="220"/>
      <c r="P185" s="220"/>
      <c r="Q185" s="220"/>
      <c r="R185" s="211"/>
      <c r="T185" s="212"/>
      <c r="U185" s="208"/>
      <c r="V185" s="208"/>
      <c r="W185" s="213">
        <f>SUM(W186:W195)</f>
        <v>0</v>
      </c>
      <c r="X185" s="208"/>
      <c r="Y185" s="213">
        <f>SUM(Y186:Y195)</f>
        <v>2.6248993399999998</v>
      </c>
      <c r="Z185" s="208"/>
      <c r="AA185" s="214">
        <f>SUM(AA186:AA195)</f>
        <v>0</v>
      </c>
      <c r="AR185" s="215" t="s">
        <v>39</v>
      </c>
      <c r="AT185" s="216" t="s">
        <v>80</v>
      </c>
      <c r="AU185" s="216" t="s">
        <v>39</v>
      </c>
      <c r="AY185" s="215" t="s">
        <v>156</v>
      </c>
      <c r="BK185" s="217">
        <f>SUM(BK186:BK195)</f>
        <v>0</v>
      </c>
    </row>
    <row r="186" s="1" customFormat="1" ht="25.5" customHeight="1">
      <c r="B186" s="48"/>
      <c r="C186" s="221" t="s">
        <v>337</v>
      </c>
      <c r="D186" s="221" t="s">
        <v>157</v>
      </c>
      <c r="E186" s="222" t="s">
        <v>1149</v>
      </c>
      <c r="F186" s="223" t="s">
        <v>1150</v>
      </c>
      <c r="G186" s="223"/>
      <c r="H186" s="223"/>
      <c r="I186" s="223"/>
      <c r="J186" s="224" t="s">
        <v>455</v>
      </c>
      <c r="K186" s="225">
        <v>1.04</v>
      </c>
      <c r="L186" s="226">
        <v>0</v>
      </c>
      <c r="M186" s="227"/>
      <c r="N186" s="228">
        <f>ROUND(L186*K186,1)</f>
        <v>0</v>
      </c>
      <c r="O186" s="228"/>
      <c r="P186" s="228"/>
      <c r="Q186" s="228"/>
      <c r="R186" s="50"/>
      <c r="T186" s="229" t="s">
        <v>22</v>
      </c>
      <c r="U186" s="58" t="s">
        <v>46</v>
      </c>
      <c r="V186" s="49"/>
      <c r="W186" s="230">
        <f>V186*K186</f>
        <v>0</v>
      </c>
      <c r="X186" s="230">
        <v>2.45329</v>
      </c>
      <c r="Y186" s="230">
        <f>X186*K186</f>
        <v>2.5514215999999998</v>
      </c>
      <c r="Z186" s="230">
        <v>0</v>
      </c>
      <c r="AA186" s="231">
        <f>Z186*K186</f>
        <v>0</v>
      </c>
      <c r="AR186" s="24" t="s">
        <v>161</v>
      </c>
      <c r="AT186" s="24" t="s">
        <v>157</v>
      </c>
      <c r="AU186" s="24" t="s">
        <v>107</v>
      </c>
      <c r="AY186" s="24" t="s">
        <v>156</v>
      </c>
      <c r="BE186" s="144">
        <f>IF(U186="základní",N186,0)</f>
        <v>0</v>
      </c>
      <c r="BF186" s="144">
        <f>IF(U186="snížená",N186,0)</f>
        <v>0</v>
      </c>
      <c r="BG186" s="144">
        <f>IF(U186="zákl. přenesená",N186,0)</f>
        <v>0</v>
      </c>
      <c r="BH186" s="144">
        <f>IF(U186="sníž. přenesená",N186,0)</f>
        <v>0</v>
      </c>
      <c r="BI186" s="144">
        <f>IF(U186="nulová",N186,0)</f>
        <v>0</v>
      </c>
      <c r="BJ186" s="24" t="s">
        <v>39</v>
      </c>
      <c r="BK186" s="144">
        <f>ROUND(L186*K186,1)</f>
        <v>0</v>
      </c>
      <c r="BL186" s="24" t="s">
        <v>161</v>
      </c>
      <c r="BM186" s="24" t="s">
        <v>1151</v>
      </c>
    </row>
    <row r="187" s="11" customFormat="1" ht="16.5" customHeight="1">
      <c r="B187" s="242"/>
      <c r="C187" s="243"/>
      <c r="D187" s="243"/>
      <c r="E187" s="244" t="s">
        <v>22</v>
      </c>
      <c r="F187" s="245" t="s">
        <v>1152</v>
      </c>
      <c r="G187" s="246"/>
      <c r="H187" s="246"/>
      <c r="I187" s="246"/>
      <c r="J187" s="243"/>
      <c r="K187" s="244" t="s">
        <v>22</v>
      </c>
      <c r="L187" s="243"/>
      <c r="M187" s="243"/>
      <c r="N187" s="243"/>
      <c r="O187" s="243"/>
      <c r="P187" s="243"/>
      <c r="Q187" s="243"/>
      <c r="R187" s="247"/>
      <c r="T187" s="248"/>
      <c r="U187" s="243"/>
      <c r="V187" s="243"/>
      <c r="W187" s="243"/>
      <c r="X187" s="243"/>
      <c r="Y187" s="243"/>
      <c r="Z187" s="243"/>
      <c r="AA187" s="249"/>
      <c r="AT187" s="250" t="s">
        <v>164</v>
      </c>
      <c r="AU187" s="250" t="s">
        <v>107</v>
      </c>
      <c r="AV187" s="11" t="s">
        <v>39</v>
      </c>
      <c r="AW187" s="11" t="s">
        <v>38</v>
      </c>
      <c r="AX187" s="11" t="s">
        <v>81</v>
      </c>
      <c r="AY187" s="250" t="s">
        <v>156</v>
      </c>
    </row>
    <row r="188" s="10" customFormat="1" ht="16.5" customHeight="1">
      <c r="B188" s="232"/>
      <c r="C188" s="233"/>
      <c r="D188" s="233"/>
      <c r="E188" s="234" t="s">
        <v>22</v>
      </c>
      <c r="F188" s="252" t="s">
        <v>1153</v>
      </c>
      <c r="G188" s="233"/>
      <c r="H188" s="233"/>
      <c r="I188" s="233"/>
      <c r="J188" s="233"/>
      <c r="K188" s="237">
        <v>1.04</v>
      </c>
      <c r="L188" s="233"/>
      <c r="M188" s="233"/>
      <c r="N188" s="233"/>
      <c r="O188" s="233"/>
      <c r="P188" s="233"/>
      <c r="Q188" s="233"/>
      <c r="R188" s="238"/>
      <c r="T188" s="239"/>
      <c r="U188" s="233"/>
      <c r="V188" s="233"/>
      <c r="W188" s="233"/>
      <c r="X188" s="233"/>
      <c r="Y188" s="233"/>
      <c r="Z188" s="233"/>
      <c r="AA188" s="240"/>
      <c r="AT188" s="241" t="s">
        <v>164</v>
      </c>
      <c r="AU188" s="241" t="s">
        <v>107</v>
      </c>
      <c r="AV188" s="10" t="s">
        <v>107</v>
      </c>
      <c r="AW188" s="10" t="s">
        <v>38</v>
      </c>
      <c r="AX188" s="10" t="s">
        <v>39</v>
      </c>
      <c r="AY188" s="241" t="s">
        <v>156</v>
      </c>
    </row>
    <row r="189" s="1" customFormat="1" ht="16.5" customHeight="1">
      <c r="B189" s="48"/>
      <c r="C189" s="221" t="s">
        <v>364</v>
      </c>
      <c r="D189" s="221" t="s">
        <v>157</v>
      </c>
      <c r="E189" s="222" t="s">
        <v>1154</v>
      </c>
      <c r="F189" s="223" t="s">
        <v>1155</v>
      </c>
      <c r="G189" s="223"/>
      <c r="H189" s="223"/>
      <c r="I189" s="223"/>
      <c r="J189" s="224" t="s">
        <v>160</v>
      </c>
      <c r="K189" s="225">
        <v>2.8799999999999999</v>
      </c>
      <c r="L189" s="226">
        <v>0</v>
      </c>
      <c r="M189" s="227"/>
      <c r="N189" s="228">
        <f>ROUND(L189*K189,1)</f>
        <v>0</v>
      </c>
      <c r="O189" s="228"/>
      <c r="P189" s="228"/>
      <c r="Q189" s="228"/>
      <c r="R189" s="50"/>
      <c r="T189" s="229" t="s">
        <v>22</v>
      </c>
      <c r="U189" s="58" t="s">
        <v>46</v>
      </c>
      <c r="V189" s="49"/>
      <c r="W189" s="230">
        <f>V189*K189</f>
        <v>0</v>
      </c>
      <c r="X189" s="230">
        <v>0.0026900000000000001</v>
      </c>
      <c r="Y189" s="230">
        <f>X189*K189</f>
        <v>0.0077472000000000001</v>
      </c>
      <c r="Z189" s="230">
        <v>0</v>
      </c>
      <c r="AA189" s="231">
        <f>Z189*K189</f>
        <v>0</v>
      </c>
      <c r="AR189" s="24" t="s">
        <v>161</v>
      </c>
      <c r="AT189" s="24" t="s">
        <v>157</v>
      </c>
      <c r="AU189" s="24" t="s">
        <v>107</v>
      </c>
      <c r="AY189" s="24" t="s">
        <v>156</v>
      </c>
      <c r="BE189" s="144">
        <f>IF(U189="základní",N189,0)</f>
        <v>0</v>
      </c>
      <c r="BF189" s="144">
        <f>IF(U189="snížená",N189,0)</f>
        <v>0</v>
      </c>
      <c r="BG189" s="144">
        <f>IF(U189="zákl. přenesená",N189,0)</f>
        <v>0</v>
      </c>
      <c r="BH189" s="144">
        <f>IF(U189="sníž. přenesená",N189,0)</f>
        <v>0</v>
      </c>
      <c r="BI189" s="144">
        <f>IF(U189="nulová",N189,0)</f>
        <v>0</v>
      </c>
      <c r="BJ189" s="24" t="s">
        <v>39</v>
      </c>
      <c r="BK189" s="144">
        <f>ROUND(L189*K189,1)</f>
        <v>0</v>
      </c>
      <c r="BL189" s="24" t="s">
        <v>161</v>
      </c>
      <c r="BM189" s="24" t="s">
        <v>1156</v>
      </c>
    </row>
    <row r="190" s="11" customFormat="1" ht="16.5" customHeight="1">
      <c r="B190" s="242"/>
      <c r="C190" s="243"/>
      <c r="D190" s="243"/>
      <c r="E190" s="244" t="s">
        <v>22</v>
      </c>
      <c r="F190" s="245" t="s">
        <v>1121</v>
      </c>
      <c r="G190" s="246"/>
      <c r="H190" s="246"/>
      <c r="I190" s="246"/>
      <c r="J190" s="243"/>
      <c r="K190" s="244" t="s">
        <v>22</v>
      </c>
      <c r="L190" s="243"/>
      <c r="M190" s="243"/>
      <c r="N190" s="243"/>
      <c r="O190" s="243"/>
      <c r="P190" s="243"/>
      <c r="Q190" s="243"/>
      <c r="R190" s="247"/>
      <c r="T190" s="248"/>
      <c r="U190" s="243"/>
      <c r="V190" s="243"/>
      <c r="W190" s="243"/>
      <c r="X190" s="243"/>
      <c r="Y190" s="243"/>
      <c r="Z190" s="243"/>
      <c r="AA190" s="249"/>
      <c r="AT190" s="250" t="s">
        <v>164</v>
      </c>
      <c r="AU190" s="250" t="s">
        <v>107</v>
      </c>
      <c r="AV190" s="11" t="s">
        <v>39</v>
      </c>
      <c r="AW190" s="11" t="s">
        <v>38</v>
      </c>
      <c r="AX190" s="11" t="s">
        <v>81</v>
      </c>
      <c r="AY190" s="250" t="s">
        <v>156</v>
      </c>
    </row>
    <row r="191" s="10" customFormat="1" ht="16.5" customHeight="1">
      <c r="B191" s="232"/>
      <c r="C191" s="233"/>
      <c r="D191" s="233"/>
      <c r="E191" s="234" t="s">
        <v>22</v>
      </c>
      <c r="F191" s="252" t="s">
        <v>1157</v>
      </c>
      <c r="G191" s="233"/>
      <c r="H191" s="233"/>
      <c r="I191" s="233"/>
      <c r="J191" s="233"/>
      <c r="K191" s="237">
        <v>2.8799999999999999</v>
      </c>
      <c r="L191" s="233"/>
      <c r="M191" s="233"/>
      <c r="N191" s="233"/>
      <c r="O191" s="233"/>
      <c r="P191" s="233"/>
      <c r="Q191" s="233"/>
      <c r="R191" s="238"/>
      <c r="T191" s="239"/>
      <c r="U191" s="233"/>
      <c r="V191" s="233"/>
      <c r="W191" s="233"/>
      <c r="X191" s="233"/>
      <c r="Y191" s="233"/>
      <c r="Z191" s="233"/>
      <c r="AA191" s="240"/>
      <c r="AT191" s="241" t="s">
        <v>164</v>
      </c>
      <c r="AU191" s="241" t="s">
        <v>107</v>
      </c>
      <c r="AV191" s="10" t="s">
        <v>107</v>
      </c>
      <c r="AW191" s="10" t="s">
        <v>38</v>
      </c>
      <c r="AX191" s="10" t="s">
        <v>39</v>
      </c>
      <c r="AY191" s="241" t="s">
        <v>156</v>
      </c>
    </row>
    <row r="192" s="1" customFormat="1" ht="25.5" customHeight="1">
      <c r="B192" s="48"/>
      <c r="C192" s="221" t="s">
        <v>374</v>
      </c>
      <c r="D192" s="221" t="s">
        <v>157</v>
      </c>
      <c r="E192" s="222" t="s">
        <v>1158</v>
      </c>
      <c r="F192" s="223" t="s">
        <v>1159</v>
      </c>
      <c r="G192" s="223"/>
      <c r="H192" s="223"/>
      <c r="I192" s="223"/>
      <c r="J192" s="224" t="s">
        <v>160</v>
      </c>
      <c r="K192" s="225">
        <v>2.8799999999999999</v>
      </c>
      <c r="L192" s="226">
        <v>0</v>
      </c>
      <c r="M192" s="227"/>
      <c r="N192" s="228">
        <f>ROUND(L192*K192,1)</f>
        <v>0</v>
      </c>
      <c r="O192" s="228"/>
      <c r="P192" s="228"/>
      <c r="Q192" s="228"/>
      <c r="R192" s="50"/>
      <c r="T192" s="229" t="s">
        <v>22</v>
      </c>
      <c r="U192" s="58" t="s">
        <v>46</v>
      </c>
      <c r="V192" s="49"/>
      <c r="W192" s="230">
        <f>V192*K192</f>
        <v>0</v>
      </c>
      <c r="X192" s="230">
        <v>0</v>
      </c>
      <c r="Y192" s="230">
        <f>X192*K192</f>
        <v>0</v>
      </c>
      <c r="Z192" s="230">
        <v>0</v>
      </c>
      <c r="AA192" s="231">
        <f>Z192*K192</f>
        <v>0</v>
      </c>
      <c r="AR192" s="24" t="s">
        <v>161</v>
      </c>
      <c r="AT192" s="24" t="s">
        <v>157</v>
      </c>
      <c r="AU192" s="24" t="s">
        <v>107</v>
      </c>
      <c r="AY192" s="24" t="s">
        <v>156</v>
      </c>
      <c r="BE192" s="144">
        <f>IF(U192="základní",N192,0)</f>
        <v>0</v>
      </c>
      <c r="BF192" s="144">
        <f>IF(U192="snížená",N192,0)</f>
        <v>0</v>
      </c>
      <c r="BG192" s="144">
        <f>IF(U192="zákl. přenesená",N192,0)</f>
        <v>0</v>
      </c>
      <c r="BH192" s="144">
        <f>IF(U192="sníž. přenesená",N192,0)</f>
        <v>0</v>
      </c>
      <c r="BI192" s="144">
        <f>IF(U192="nulová",N192,0)</f>
        <v>0</v>
      </c>
      <c r="BJ192" s="24" t="s">
        <v>39</v>
      </c>
      <c r="BK192" s="144">
        <f>ROUND(L192*K192,1)</f>
        <v>0</v>
      </c>
      <c r="BL192" s="24" t="s">
        <v>161</v>
      </c>
      <c r="BM192" s="24" t="s">
        <v>1160</v>
      </c>
    </row>
    <row r="193" s="1" customFormat="1" ht="25.5" customHeight="1">
      <c r="B193" s="48"/>
      <c r="C193" s="221" t="s">
        <v>380</v>
      </c>
      <c r="D193" s="221" t="s">
        <v>157</v>
      </c>
      <c r="E193" s="222" t="s">
        <v>1161</v>
      </c>
      <c r="F193" s="223" t="s">
        <v>1162</v>
      </c>
      <c r="G193" s="223"/>
      <c r="H193" s="223"/>
      <c r="I193" s="223"/>
      <c r="J193" s="224" t="s">
        <v>393</v>
      </c>
      <c r="K193" s="225">
        <v>0.062</v>
      </c>
      <c r="L193" s="226">
        <v>0</v>
      </c>
      <c r="M193" s="227"/>
      <c r="N193" s="228">
        <f>ROUND(L193*K193,1)</f>
        <v>0</v>
      </c>
      <c r="O193" s="228"/>
      <c r="P193" s="228"/>
      <c r="Q193" s="228"/>
      <c r="R193" s="50"/>
      <c r="T193" s="229" t="s">
        <v>22</v>
      </c>
      <c r="U193" s="58" t="s">
        <v>46</v>
      </c>
      <c r="V193" s="49"/>
      <c r="W193" s="230">
        <f>V193*K193</f>
        <v>0</v>
      </c>
      <c r="X193" s="230">
        <v>1.0601700000000001</v>
      </c>
      <c r="Y193" s="230">
        <f>X193*K193</f>
        <v>0.065730540000000004</v>
      </c>
      <c r="Z193" s="230">
        <v>0</v>
      </c>
      <c r="AA193" s="231">
        <f>Z193*K193</f>
        <v>0</v>
      </c>
      <c r="AR193" s="24" t="s">
        <v>161</v>
      </c>
      <c r="AT193" s="24" t="s">
        <v>157</v>
      </c>
      <c r="AU193" s="24" t="s">
        <v>107</v>
      </c>
      <c r="AY193" s="24" t="s">
        <v>156</v>
      </c>
      <c r="BE193" s="144">
        <f>IF(U193="základní",N193,0)</f>
        <v>0</v>
      </c>
      <c r="BF193" s="144">
        <f>IF(U193="snížená",N193,0)</f>
        <v>0</v>
      </c>
      <c r="BG193" s="144">
        <f>IF(U193="zákl. přenesená",N193,0)</f>
        <v>0</v>
      </c>
      <c r="BH193" s="144">
        <f>IF(U193="sníž. přenesená",N193,0)</f>
        <v>0</v>
      </c>
      <c r="BI193" s="144">
        <f>IF(U193="nulová",N193,0)</f>
        <v>0</v>
      </c>
      <c r="BJ193" s="24" t="s">
        <v>39</v>
      </c>
      <c r="BK193" s="144">
        <f>ROUND(L193*K193,1)</f>
        <v>0</v>
      </c>
      <c r="BL193" s="24" t="s">
        <v>161</v>
      </c>
      <c r="BM193" s="24" t="s">
        <v>1163</v>
      </c>
    </row>
    <row r="194" s="11" customFormat="1" ht="16.5" customHeight="1">
      <c r="B194" s="242"/>
      <c r="C194" s="243"/>
      <c r="D194" s="243"/>
      <c r="E194" s="244" t="s">
        <v>22</v>
      </c>
      <c r="F194" s="245" t="s">
        <v>1164</v>
      </c>
      <c r="G194" s="246"/>
      <c r="H194" s="246"/>
      <c r="I194" s="246"/>
      <c r="J194" s="243"/>
      <c r="K194" s="244" t="s">
        <v>22</v>
      </c>
      <c r="L194" s="243"/>
      <c r="M194" s="243"/>
      <c r="N194" s="243"/>
      <c r="O194" s="243"/>
      <c r="P194" s="243"/>
      <c r="Q194" s="243"/>
      <c r="R194" s="247"/>
      <c r="T194" s="248"/>
      <c r="U194" s="243"/>
      <c r="V194" s="243"/>
      <c r="W194" s="243"/>
      <c r="X194" s="243"/>
      <c r="Y194" s="243"/>
      <c r="Z194" s="243"/>
      <c r="AA194" s="249"/>
      <c r="AT194" s="250" t="s">
        <v>164</v>
      </c>
      <c r="AU194" s="250" t="s">
        <v>107</v>
      </c>
      <c r="AV194" s="11" t="s">
        <v>39</v>
      </c>
      <c r="AW194" s="11" t="s">
        <v>38</v>
      </c>
      <c r="AX194" s="11" t="s">
        <v>81</v>
      </c>
      <c r="AY194" s="250" t="s">
        <v>156</v>
      </c>
    </row>
    <row r="195" s="10" customFormat="1" ht="16.5" customHeight="1">
      <c r="B195" s="232"/>
      <c r="C195" s="233"/>
      <c r="D195" s="233"/>
      <c r="E195" s="234" t="s">
        <v>22</v>
      </c>
      <c r="F195" s="252" t="s">
        <v>1165</v>
      </c>
      <c r="G195" s="233"/>
      <c r="H195" s="233"/>
      <c r="I195" s="233"/>
      <c r="J195" s="233"/>
      <c r="K195" s="237">
        <v>0.062</v>
      </c>
      <c r="L195" s="233"/>
      <c r="M195" s="233"/>
      <c r="N195" s="233"/>
      <c r="O195" s="233"/>
      <c r="P195" s="233"/>
      <c r="Q195" s="233"/>
      <c r="R195" s="238"/>
      <c r="T195" s="239"/>
      <c r="U195" s="233"/>
      <c r="V195" s="233"/>
      <c r="W195" s="233"/>
      <c r="X195" s="233"/>
      <c r="Y195" s="233"/>
      <c r="Z195" s="233"/>
      <c r="AA195" s="240"/>
      <c r="AT195" s="241" t="s">
        <v>164</v>
      </c>
      <c r="AU195" s="241" t="s">
        <v>107</v>
      </c>
      <c r="AV195" s="10" t="s">
        <v>107</v>
      </c>
      <c r="AW195" s="10" t="s">
        <v>38</v>
      </c>
      <c r="AX195" s="10" t="s">
        <v>39</v>
      </c>
      <c r="AY195" s="241" t="s">
        <v>156</v>
      </c>
    </row>
    <row r="196" s="9" customFormat="1" ht="29.88" customHeight="1">
      <c r="B196" s="207"/>
      <c r="C196" s="208"/>
      <c r="D196" s="218" t="s">
        <v>1076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219">
        <f>BK196</f>
        <v>0</v>
      </c>
      <c r="O196" s="220"/>
      <c r="P196" s="220"/>
      <c r="Q196" s="220"/>
      <c r="R196" s="211"/>
      <c r="T196" s="212"/>
      <c r="U196" s="208"/>
      <c r="V196" s="208"/>
      <c r="W196" s="213">
        <f>SUM(W197:W199)</f>
        <v>0</v>
      </c>
      <c r="X196" s="208"/>
      <c r="Y196" s="213">
        <f>SUM(Y197:Y199)</f>
        <v>1.0089605500000001</v>
      </c>
      <c r="Z196" s="208"/>
      <c r="AA196" s="214">
        <f>SUM(AA197:AA199)</f>
        <v>0</v>
      </c>
      <c r="AR196" s="215" t="s">
        <v>39</v>
      </c>
      <c r="AT196" s="216" t="s">
        <v>80</v>
      </c>
      <c r="AU196" s="216" t="s">
        <v>39</v>
      </c>
      <c r="AY196" s="215" t="s">
        <v>156</v>
      </c>
      <c r="BK196" s="217">
        <f>SUM(BK197:BK199)</f>
        <v>0</v>
      </c>
    </row>
    <row r="197" s="1" customFormat="1" ht="38.25" customHeight="1">
      <c r="B197" s="48"/>
      <c r="C197" s="221" t="s">
        <v>385</v>
      </c>
      <c r="D197" s="221" t="s">
        <v>157</v>
      </c>
      <c r="E197" s="222" t="s">
        <v>1166</v>
      </c>
      <c r="F197" s="223" t="s">
        <v>1167</v>
      </c>
      <c r="G197" s="223"/>
      <c r="H197" s="223"/>
      <c r="I197" s="223"/>
      <c r="J197" s="224" t="s">
        <v>160</v>
      </c>
      <c r="K197" s="225">
        <v>1.4950000000000001</v>
      </c>
      <c r="L197" s="226">
        <v>0</v>
      </c>
      <c r="M197" s="227"/>
      <c r="N197" s="228">
        <f>ROUND(L197*K197,1)</f>
        <v>0</v>
      </c>
      <c r="O197" s="228"/>
      <c r="P197" s="228"/>
      <c r="Q197" s="228"/>
      <c r="R197" s="50"/>
      <c r="T197" s="229" t="s">
        <v>22</v>
      </c>
      <c r="U197" s="58" t="s">
        <v>46</v>
      </c>
      <c r="V197" s="49"/>
      <c r="W197" s="230">
        <f>V197*K197</f>
        <v>0</v>
      </c>
      <c r="X197" s="230">
        <v>0.67488999999999999</v>
      </c>
      <c r="Y197" s="230">
        <f>X197*K197</f>
        <v>1.0089605500000001</v>
      </c>
      <c r="Z197" s="230">
        <v>0</v>
      </c>
      <c r="AA197" s="231">
        <f>Z197*K197</f>
        <v>0</v>
      </c>
      <c r="AR197" s="24" t="s">
        <v>161</v>
      </c>
      <c r="AT197" s="24" t="s">
        <v>157</v>
      </c>
      <c r="AU197" s="24" t="s">
        <v>107</v>
      </c>
      <c r="AY197" s="24" t="s">
        <v>156</v>
      </c>
      <c r="BE197" s="144">
        <f>IF(U197="základní",N197,0)</f>
        <v>0</v>
      </c>
      <c r="BF197" s="144">
        <f>IF(U197="snížená",N197,0)</f>
        <v>0</v>
      </c>
      <c r="BG197" s="144">
        <f>IF(U197="zákl. přenesená",N197,0)</f>
        <v>0</v>
      </c>
      <c r="BH197" s="144">
        <f>IF(U197="sníž. přenesená",N197,0)</f>
        <v>0</v>
      </c>
      <c r="BI197" s="144">
        <f>IF(U197="nulová",N197,0)</f>
        <v>0</v>
      </c>
      <c r="BJ197" s="24" t="s">
        <v>39</v>
      </c>
      <c r="BK197" s="144">
        <f>ROUND(L197*K197,1)</f>
        <v>0</v>
      </c>
      <c r="BL197" s="24" t="s">
        <v>161</v>
      </c>
      <c r="BM197" s="24" t="s">
        <v>1168</v>
      </c>
    </row>
    <row r="198" s="11" customFormat="1" ht="16.5" customHeight="1">
      <c r="B198" s="242"/>
      <c r="C198" s="243"/>
      <c r="D198" s="243"/>
      <c r="E198" s="244" t="s">
        <v>22</v>
      </c>
      <c r="F198" s="245" t="s">
        <v>1121</v>
      </c>
      <c r="G198" s="246"/>
      <c r="H198" s="246"/>
      <c r="I198" s="246"/>
      <c r="J198" s="243"/>
      <c r="K198" s="244" t="s">
        <v>22</v>
      </c>
      <c r="L198" s="243"/>
      <c r="M198" s="243"/>
      <c r="N198" s="243"/>
      <c r="O198" s="243"/>
      <c r="P198" s="243"/>
      <c r="Q198" s="243"/>
      <c r="R198" s="247"/>
      <c r="T198" s="248"/>
      <c r="U198" s="243"/>
      <c r="V198" s="243"/>
      <c r="W198" s="243"/>
      <c r="X198" s="243"/>
      <c r="Y198" s="243"/>
      <c r="Z198" s="243"/>
      <c r="AA198" s="249"/>
      <c r="AT198" s="250" t="s">
        <v>164</v>
      </c>
      <c r="AU198" s="250" t="s">
        <v>107</v>
      </c>
      <c r="AV198" s="11" t="s">
        <v>39</v>
      </c>
      <c r="AW198" s="11" t="s">
        <v>38</v>
      </c>
      <c r="AX198" s="11" t="s">
        <v>81</v>
      </c>
      <c r="AY198" s="250" t="s">
        <v>156</v>
      </c>
    </row>
    <row r="199" s="10" customFormat="1" ht="16.5" customHeight="1">
      <c r="B199" s="232"/>
      <c r="C199" s="233"/>
      <c r="D199" s="233"/>
      <c r="E199" s="234" t="s">
        <v>22</v>
      </c>
      <c r="F199" s="252" t="s">
        <v>1169</v>
      </c>
      <c r="G199" s="233"/>
      <c r="H199" s="233"/>
      <c r="I199" s="233"/>
      <c r="J199" s="233"/>
      <c r="K199" s="237">
        <v>1.4950000000000001</v>
      </c>
      <c r="L199" s="233"/>
      <c r="M199" s="233"/>
      <c r="N199" s="233"/>
      <c r="O199" s="233"/>
      <c r="P199" s="233"/>
      <c r="Q199" s="233"/>
      <c r="R199" s="238"/>
      <c r="T199" s="239"/>
      <c r="U199" s="233"/>
      <c r="V199" s="233"/>
      <c r="W199" s="233"/>
      <c r="X199" s="233"/>
      <c r="Y199" s="233"/>
      <c r="Z199" s="233"/>
      <c r="AA199" s="240"/>
      <c r="AT199" s="241" t="s">
        <v>164</v>
      </c>
      <c r="AU199" s="241" t="s">
        <v>107</v>
      </c>
      <c r="AV199" s="10" t="s">
        <v>107</v>
      </c>
      <c r="AW199" s="10" t="s">
        <v>38</v>
      </c>
      <c r="AX199" s="10" t="s">
        <v>39</v>
      </c>
      <c r="AY199" s="241" t="s">
        <v>156</v>
      </c>
    </row>
    <row r="200" s="9" customFormat="1" ht="29.88" customHeight="1">
      <c r="B200" s="207"/>
      <c r="C200" s="208"/>
      <c r="D200" s="218" t="s">
        <v>1077</v>
      </c>
      <c r="E200" s="218"/>
      <c r="F200" s="218"/>
      <c r="G200" s="218"/>
      <c r="H200" s="218"/>
      <c r="I200" s="218"/>
      <c r="J200" s="218"/>
      <c r="K200" s="218"/>
      <c r="L200" s="218"/>
      <c r="M200" s="218"/>
      <c r="N200" s="219">
        <f>BK200</f>
        <v>0</v>
      </c>
      <c r="O200" s="220"/>
      <c r="P200" s="220"/>
      <c r="Q200" s="220"/>
      <c r="R200" s="211"/>
      <c r="T200" s="212"/>
      <c r="U200" s="208"/>
      <c r="V200" s="208"/>
      <c r="W200" s="213">
        <f>SUM(W201:W203)</f>
        <v>0</v>
      </c>
      <c r="X200" s="208"/>
      <c r="Y200" s="213">
        <f>SUM(Y201:Y203)</f>
        <v>1.5279</v>
      </c>
      <c r="Z200" s="208"/>
      <c r="AA200" s="214">
        <f>SUM(AA201:AA203)</f>
        <v>0</v>
      </c>
      <c r="AR200" s="215" t="s">
        <v>39</v>
      </c>
      <c r="AT200" s="216" t="s">
        <v>80</v>
      </c>
      <c r="AU200" s="216" t="s">
        <v>39</v>
      </c>
      <c r="AY200" s="215" t="s">
        <v>156</v>
      </c>
      <c r="BK200" s="217">
        <f>SUM(BK201:BK203)</f>
        <v>0</v>
      </c>
    </row>
    <row r="201" s="1" customFormat="1" ht="25.5" customHeight="1">
      <c r="B201" s="48"/>
      <c r="C201" s="221" t="s">
        <v>10</v>
      </c>
      <c r="D201" s="221" t="s">
        <v>157</v>
      </c>
      <c r="E201" s="222" t="s">
        <v>1170</v>
      </c>
      <c r="F201" s="223" t="s">
        <v>1171</v>
      </c>
      <c r="G201" s="223"/>
      <c r="H201" s="223"/>
      <c r="I201" s="223"/>
      <c r="J201" s="224" t="s">
        <v>185</v>
      </c>
      <c r="K201" s="225">
        <v>6</v>
      </c>
      <c r="L201" s="226">
        <v>0</v>
      </c>
      <c r="M201" s="227"/>
      <c r="N201" s="228">
        <f>ROUND(L201*K201,1)</f>
        <v>0</v>
      </c>
      <c r="O201" s="228"/>
      <c r="P201" s="228"/>
      <c r="Q201" s="228"/>
      <c r="R201" s="50"/>
      <c r="T201" s="229" t="s">
        <v>22</v>
      </c>
      <c r="U201" s="58" t="s">
        <v>46</v>
      </c>
      <c r="V201" s="49"/>
      <c r="W201" s="230">
        <f>V201*K201</f>
        <v>0</v>
      </c>
      <c r="X201" s="230">
        <v>0.03465</v>
      </c>
      <c r="Y201" s="230">
        <f>X201*K201</f>
        <v>0.2079</v>
      </c>
      <c r="Z201" s="230">
        <v>0</v>
      </c>
      <c r="AA201" s="231">
        <f>Z201*K201</f>
        <v>0</v>
      </c>
      <c r="AR201" s="24" t="s">
        <v>161</v>
      </c>
      <c r="AT201" s="24" t="s">
        <v>157</v>
      </c>
      <c r="AU201" s="24" t="s">
        <v>107</v>
      </c>
      <c r="AY201" s="24" t="s">
        <v>156</v>
      </c>
      <c r="BE201" s="144">
        <f>IF(U201="základní",N201,0)</f>
        <v>0</v>
      </c>
      <c r="BF201" s="144">
        <f>IF(U201="snížená",N201,0)</f>
        <v>0</v>
      </c>
      <c r="BG201" s="144">
        <f>IF(U201="zákl. přenesená",N201,0)</f>
        <v>0</v>
      </c>
      <c r="BH201" s="144">
        <f>IF(U201="sníž. přenesená",N201,0)</f>
        <v>0</v>
      </c>
      <c r="BI201" s="144">
        <f>IF(U201="nulová",N201,0)</f>
        <v>0</v>
      </c>
      <c r="BJ201" s="24" t="s">
        <v>39</v>
      </c>
      <c r="BK201" s="144">
        <f>ROUND(L201*K201,1)</f>
        <v>0</v>
      </c>
      <c r="BL201" s="24" t="s">
        <v>161</v>
      </c>
      <c r="BM201" s="24" t="s">
        <v>1172</v>
      </c>
    </row>
    <row r="202" s="10" customFormat="1" ht="16.5" customHeight="1">
      <c r="B202" s="232"/>
      <c r="C202" s="233"/>
      <c r="D202" s="233"/>
      <c r="E202" s="234" t="s">
        <v>22</v>
      </c>
      <c r="F202" s="235" t="s">
        <v>1173</v>
      </c>
      <c r="G202" s="236"/>
      <c r="H202" s="236"/>
      <c r="I202" s="236"/>
      <c r="J202" s="233"/>
      <c r="K202" s="237">
        <v>6</v>
      </c>
      <c r="L202" s="233"/>
      <c r="M202" s="233"/>
      <c r="N202" s="233"/>
      <c r="O202" s="233"/>
      <c r="P202" s="233"/>
      <c r="Q202" s="233"/>
      <c r="R202" s="238"/>
      <c r="T202" s="239"/>
      <c r="U202" s="233"/>
      <c r="V202" s="233"/>
      <c r="W202" s="233"/>
      <c r="X202" s="233"/>
      <c r="Y202" s="233"/>
      <c r="Z202" s="233"/>
      <c r="AA202" s="240"/>
      <c r="AT202" s="241" t="s">
        <v>164</v>
      </c>
      <c r="AU202" s="241" t="s">
        <v>107</v>
      </c>
      <c r="AV202" s="10" t="s">
        <v>107</v>
      </c>
      <c r="AW202" s="10" t="s">
        <v>38</v>
      </c>
      <c r="AX202" s="10" t="s">
        <v>39</v>
      </c>
      <c r="AY202" s="241" t="s">
        <v>156</v>
      </c>
    </row>
    <row r="203" s="1" customFormat="1" ht="16.5" customHeight="1">
      <c r="B203" s="48"/>
      <c r="C203" s="262" t="s">
        <v>395</v>
      </c>
      <c r="D203" s="262" t="s">
        <v>178</v>
      </c>
      <c r="E203" s="263" t="s">
        <v>1174</v>
      </c>
      <c r="F203" s="264" t="s">
        <v>1175</v>
      </c>
      <c r="G203" s="264"/>
      <c r="H203" s="264"/>
      <c r="I203" s="264"/>
      <c r="J203" s="265" t="s">
        <v>439</v>
      </c>
      <c r="K203" s="266">
        <v>6</v>
      </c>
      <c r="L203" s="267">
        <v>0</v>
      </c>
      <c r="M203" s="268"/>
      <c r="N203" s="269">
        <f>ROUND(L203*K203,1)</f>
        <v>0</v>
      </c>
      <c r="O203" s="228"/>
      <c r="P203" s="228"/>
      <c r="Q203" s="228"/>
      <c r="R203" s="50"/>
      <c r="T203" s="229" t="s">
        <v>22</v>
      </c>
      <c r="U203" s="58" t="s">
        <v>46</v>
      </c>
      <c r="V203" s="49"/>
      <c r="W203" s="230">
        <f>V203*K203</f>
        <v>0</v>
      </c>
      <c r="X203" s="230">
        <v>0.22</v>
      </c>
      <c r="Y203" s="230">
        <f>X203*K203</f>
        <v>1.3200000000000001</v>
      </c>
      <c r="Z203" s="230">
        <v>0</v>
      </c>
      <c r="AA203" s="231">
        <f>Z203*K203</f>
        <v>0</v>
      </c>
      <c r="AR203" s="24" t="s">
        <v>181</v>
      </c>
      <c r="AT203" s="24" t="s">
        <v>178</v>
      </c>
      <c r="AU203" s="24" t="s">
        <v>107</v>
      </c>
      <c r="AY203" s="24" t="s">
        <v>156</v>
      </c>
      <c r="BE203" s="144">
        <f>IF(U203="základní",N203,0)</f>
        <v>0</v>
      </c>
      <c r="BF203" s="144">
        <f>IF(U203="snížená",N203,0)</f>
        <v>0</v>
      </c>
      <c r="BG203" s="144">
        <f>IF(U203="zákl. přenesená",N203,0)</f>
        <v>0</v>
      </c>
      <c r="BH203" s="144">
        <f>IF(U203="sníž. přenesená",N203,0)</f>
        <v>0</v>
      </c>
      <c r="BI203" s="144">
        <f>IF(U203="nulová",N203,0)</f>
        <v>0</v>
      </c>
      <c r="BJ203" s="24" t="s">
        <v>39</v>
      </c>
      <c r="BK203" s="144">
        <f>ROUND(L203*K203,1)</f>
        <v>0</v>
      </c>
      <c r="BL203" s="24" t="s">
        <v>161</v>
      </c>
      <c r="BM203" s="24" t="s">
        <v>1176</v>
      </c>
    </row>
    <row r="204" s="9" customFormat="1" ht="29.88" customHeight="1">
      <c r="B204" s="207"/>
      <c r="C204" s="208"/>
      <c r="D204" s="218" t="s">
        <v>1078</v>
      </c>
      <c r="E204" s="218"/>
      <c r="F204" s="218"/>
      <c r="G204" s="218"/>
      <c r="H204" s="218"/>
      <c r="I204" s="218"/>
      <c r="J204" s="218"/>
      <c r="K204" s="218"/>
      <c r="L204" s="218"/>
      <c r="M204" s="218"/>
      <c r="N204" s="279">
        <f>BK204</f>
        <v>0</v>
      </c>
      <c r="O204" s="280"/>
      <c r="P204" s="280"/>
      <c r="Q204" s="280"/>
      <c r="R204" s="211"/>
      <c r="T204" s="212"/>
      <c r="U204" s="208"/>
      <c r="V204" s="208"/>
      <c r="W204" s="213">
        <f>SUM(W205:W224)</f>
        <v>0</v>
      </c>
      <c r="X204" s="208"/>
      <c r="Y204" s="213">
        <f>SUM(Y205:Y224)</f>
        <v>235.67810000000003</v>
      </c>
      <c r="Z204" s="208"/>
      <c r="AA204" s="214">
        <f>SUM(AA205:AA224)</f>
        <v>0</v>
      </c>
      <c r="AR204" s="215" t="s">
        <v>39</v>
      </c>
      <c r="AT204" s="216" t="s">
        <v>80</v>
      </c>
      <c r="AU204" s="216" t="s">
        <v>39</v>
      </c>
      <c r="AY204" s="215" t="s">
        <v>156</v>
      </c>
      <c r="BK204" s="217">
        <f>SUM(BK205:BK224)</f>
        <v>0</v>
      </c>
    </row>
    <row r="205" s="1" customFormat="1" ht="25.5" customHeight="1">
      <c r="B205" s="48"/>
      <c r="C205" s="221" t="s">
        <v>399</v>
      </c>
      <c r="D205" s="221" t="s">
        <v>157</v>
      </c>
      <c r="E205" s="222" t="s">
        <v>1177</v>
      </c>
      <c r="F205" s="223" t="s">
        <v>1178</v>
      </c>
      <c r="G205" s="223"/>
      <c r="H205" s="223"/>
      <c r="I205" s="223"/>
      <c r="J205" s="224" t="s">
        <v>160</v>
      </c>
      <c r="K205" s="225">
        <v>333</v>
      </c>
      <c r="L205" s="226">
        <v>0</v>
      </c>
      <c r="M205" s="227"/>
      <c r="N205" s="228">
        <f>ROUND(L205*K205,1)</f>
        <v>0</v>
      </c>
      <c r="O205" s="228"/>
      <c r="P205" s="228"/>
      <c r="Q205" s="228"/>
      <c r="R205" s="50"/>
      <c r="T205" s="229" t="s">
        <v>22</v>
      </c>
      <c r="U205" s="58" t="s">
        <v>46</v>
      </c>
      <c r="V205" s="49"/>
      <c r="W205" s="230">
        <f>V205*K205</f>
        <v>0</v>
      </c>
      <c r="X205" s="230">
        <v>0.106</v>
      </c>
      <c r="Y205" s="230">
        <f>X205*K205</f>
        <v>35.298000000000002</v>
      </c>
      <c r="Z205" s="230">
        <v>0</v>
      </c>
      <c r="AA205" s="231">
        <f>Z205*K205</f>
        <v>0</v>
      </c>
      <c r="AR205" s="24" t="s">
        <v>161</v>
      </c>
      <c r="AT205" s="24" t="s">
        <v>157</v>
      </c>
      <c r="AU205" s="24" t="s">
        <v>107</v>
      </c>
      <c r="AY205" s="24" t="s">
        <v>156</v>
      </c>
      <c r="BE205" s="144">
        <f>IF(U205="základní",N205,0)</f>
        <v>0</v>
      </c>
      <c r="BF205" s="144">
        <f>IF(U205="snížená",N205,0)</f>
        <v>0</v>
      </c>
      <c r="BG205" s="144">
        <f>IF(U205="zákl. přenesená",N205,0)</f>
        <v>0</v>
      </c>
      <c r="BH205" s="144">
        <f>IF(U205="sníž. přenesená",N205,0)</f>
        <v>0</v>
      </c>
      <c r="BI205" s="144">
        <f>IF(U205="nulová",N205,0)</f>
        <v>0</v>
      </c>
      <c r="BJ205" s="24" t="s">
        <v>39</v>
      </c>
      <c r="BK205" s="144">
        <f>ROUND(L205*K205,1)</f>
        <v>0</v>
      </c>
      <c r="BL205" s="24" t="s">
        <v>161</v>
      </c>
      <c r="BM205" s="24" t="s">
        <v>1179</v>
      </c>
    </row>
    <row r="206" s="11" customFormat="1" ht="16.5" customHeight="1">
      <c r="B206" s="242"/>
      <c r="C206" s="243"/>
      <c r="D206" s="243"/>
      <c r="E206" s="244" t="s">
        <v>22</v>
      </c>
      <c r="F206" s="245" t="s">
        <v>1180</v>
      </c>
      <c r="G206" s="246"/>
      <c r="H206" s="246"/>
      <c r="I206" s="246"/>
      <c r="J206" s="243"/>
      <c r="K206" s="244" t="s">
        <v>22</v>
      </c>
      <c r="L206" s="243"/>
      <c r="M206" s="243"/>
      <c r="N206" s="243"/>
      <c r="O206" s="243"/>
      <c r="P206" s="243"/>
      <c r="Q206" s="243"/>
      <c r="R206" s="247"/>
      <c r="T206" s="248"/>
      <c r="U206" s="243"/>
      <c r="V206" s="243"/>
      <c r="W206" s="243"/>
      <c r="X206" s="243"/>
      <c r="Y206" s="243"/>
      <c r="Z206" s="243"/>
      <c r="AA206" s="249"/>
      <c r="AT206" s="250" t="s">
        <v>164</v>
      </c>
      <c r="AU206" s="250" t="s">
        <v>107</v>
      </c>
      <c r="AV206" s="11" t="s">
        <v>39</v>
      </c>
      <c r="AW206" s="11" t="s">
        <v>38</v>
      </c>
      <c r="AX206" s="11" t="s">
        <v>81</v>
      </c>
      <c r="AY206" s="250" t="s">
        <v>156</v>
      </c>
    </row>
    <row r="207" s="10" customFormat="1" ht="16.5" customHeight="1">
      <c r="B207" s="232"/>
      <c r="C207" s="233"/>
      <c r="D207" s="233"/>
      <c r="E207" s="234" t="s">
        <v>22</v>
      </c>
      <c r="F207" s="252" t="s">
        <v>1181</v>
      </c>
      <c r="G207" s="233"/>
      <c r="H207" s="233"/>
      <c r="I207" s="233"/>
      <c r="J207" s="233"/>
      <c r="K207" s="237">
        <v>277</v>
      </c>
      <c r="L207" s="233"/>
      <c r="M207" s="233"/>
      <c r="N207" s="233"/>
      <c r="O207" s="233"/>
      <c r="P207" s="233"/>
      <c r="Q207" s="233"/>
      <c r="R207" s="238"/>
      <c r="T207" s="239"/>
      <c r="U207" s="233"/>
      <c r="V207" s="233"/>
      <c r="W207" s="233"/>
      <c r="X207" s="233"/>
      <c r="Y207" s="233"/>
      <c r="Z207" s="233"/>
      <c r="AA207" s="240"/>
      <c r="AT207" s="241" t="s">
        <v>164</v>
      </c>
      <c r="AU207" s="241" t="s">
        <v>107</v>
      </c>
      <c r="AV207" s="10" t="s">
        <v>107</v>
      </c>
      <c r="AW207" s="10" t="s">
        <v>38</v>
      </c>
      <c r="AX207" s="10" t="s">
        <v>81</v>
      </c>
      <c r="AY207" s="241" t="s">
        <v>156</v>
      </c>
    </row>
    <row r="208" s="11" customFormat="1" ht="16.5" customHeight="1">
      <c r="B208" s="242"/>
      <c r="C208" s="243"/>
      <c r="D208" s="243"/>
      <c r="E208" s="244" t="s">
        <v>22</v>
      </c>
      <c r="F208" s="251" t="s">
        <v>1182</v>
      </c>
      <c r="G208" s="243"/>
      <c r="H208" s="243"/>
      <c r="I208" s="243"/>
      <c r="J208" s="243"/>
      <c r="K208" s="244" t="s">
        <v>22</v>
      </c>
      <c r="L208" s="243"/>
      <c r="M208" s="243"/>
      <c r="N208" s="243"/>
      <c r="O208" s="243"/>
      <c r="P208" s="243"/>
      <c r="Q208" s="243"/>
      <c r="R208" s="247"/>
      <c r="T208" s="248"/>
      <c r="U208" s="243"/>
      <c r="V208" s="243"/>
      <c r="W208" s="243"/>
      <c r="X208" s="243"/>
      <c r="Y208" s="243"/>
      <c r="Z208" s="243"/>
      <c r="AA208" s="249"/>
      <c r="AT208" s="250" t="s">
        <v>164</v>
      </c>
      <c r="AU208" s="250" t="s">
        <v>107</v>
      </c>
      <c r="AV208" s="11" t="s">
        <v>39</v>
      </c>
      <c r="AW208" s="11" t="s">
        <v>38</v>
      </c>
      <c r="AX208" s="11" t="s">
        <v>81</v>
      </c>
      <c r="AY208" s="250" t="s">
        <v>156</v>
      </c>
    </row>
    <row r="209" s="10" customFormat="1" ht="16.5" customHeight="1">
      <c r="B209" s="232"/>
      <c r="C209" s="233"/>
      <c r="D209" s="233"/>
      <c r="E209" s="234" t="s">
        <v>22</v>
      </c>
      <c r="F209" s="252" t="s">
        <v>664</v>
      </c>
      <c r="G209" s="233"/>
      <c r="H209" s="233"/>
      <c r="I209" s="233"/>
      <c r="J209" s="233"/>
      <c r="K209" s="237">
        <v>56</v>
      </c>
      <c r="L209" s="233"/>
      <c r="M209" s="233"/>
      <c r="N209" s="233"/>
      <c r="O209" s="233"/>
      <c r="P209" s="233"/>
      <c r="Q209" s="233"/>
      <c r="R209" s="238"/>
      <c r="T209" s="239"/>
      <c r="U209" s="233"/>
      <c r="V209" s="233"/>
      <c r="W209" s="233"/>
      <c r="X209" s="233"/>
      <c r="Y209" s="233"/>
      <c r="Z209" s="233"/>
      <c r="AA209" s="240"/>
      <c r="AT209" s="241" t="s">
        <v>164</v>
      </c>
      <c r="AU209" s="241" t="s">
        <v>107</v>
      </c>
      <c r="AV209" s="10" t="s">
        <v>107</v>
      </c>
      <c r="AW209" s="10" t="s">
        <v>38</v>
      </c>
      <c r="AX209" s="10" t="s">
        <v>81</v>
      </c>
      <c r="AY209" s="241" t="s">
        <v>156</v>
      </c>
    </row>
    <row r="210" s="12" customFormat="1" ht="16.5" customHeight="1">
      <c r="B210" s="253"/>
      <c r="C210" s="254"/>
      <c r="D210" s="254"/>
      <c r="E210" s="255" t="s">
        <v>22</v>
      </c>
      <c r="F210" s="256" t="s">
        <v>176</v>
      </c>
      <c r="G210" s="254"/>
      <c r="H210" s="254"/>
      <c r="I210" s="254"/>
      <c r="J210" s="254"/>
      <c r="K210" s="257">
        <v>333</v>
      </c>
      <c r="L210" s="254"/>
      <c r="M210" s="254"/>
      <c r="N210" s="254"/>
      <c r="O210" s="254"/>
      <c r="P210" s="254"/>
      <c r="Q210" s="254"/>
      <c r="R210" s="258"/>
      <c r="T210" s="259"/>
      <c r="U210" s="254"/>
      <c r="V210" s="254"/>
      <c r="W210" s="254"/>
      <c r="X210" s="254"/>
      <c r="Y210" s="254"/>
      <c r="Z210" s="254"/>
      <c r="AA210" s="260"/>
      <c r="AT210" s="261" t="s">
        <v>164</v>
      </c>
      <c r="AU210" s="261" t="s">
        <v>107</v>
      </c>
      <c r="AV210" s="12" t="s">
        <v>161</v>
      </c>
      <c r="AW210" s="12" t="s">
        <v>38</v>
      </c>
      <c r="AX210" s="12" t="s">
        <v>39</v>
      </c>
      <c r="AY210" s="261" t="s">
        <v>156</v>
      </c>
    </row>
    <row r="211" s="1" customFormat="1" ht="25.5" customHeight="1">
      <c r="B211" s="48"/>
      <c r="C211" s="221" t="s">
        <v>403</v>
      </c>
      <c r="D211" s="221" t="s">
        <v>157</v>
      </c>
      <c r="E211" s="222" t="s">
        <v>1183</v>
      </c>
      <c r="F211" s="223" t="s">
        <v>1184</v>
      </c>
      <c r="G211" s="223"/>
      <c r="H211" s="223"/>
      <c r="I211" s="223"/>
      <c r="J211" s="224" t="s">
        <v>160</v>
      </c>
      <c r="K211" s="225">
        <v>333</v>
      </c>
      <c r="L211" s="226">
        <v>0</v>
      </c>
      <c r="M211" s="227"/>
      <c r="N211" s="228">
        <f>ROUND(L211*K211,1)</f>
        <v>0</v>
      </c>
      <c r="O211" s="228"/>
      <c r="P211" s="228"/>
      <c r="Q211" s="228"/>
      <c r="R211" s="50"/>
      <c r="T211" s="229" t="s">
        <v>22</v>
      </c>
      <c r="U211" s="58" t="s">
        <v>46</v>
      </c>
      <c r="V211" s="49"/>
      <c r="W211" s="230">
        <f>V211*K211</f>
        <v>0</v>
      </c>
      <c r="X211" s="230">
        <v>0.39600000000000002</v>
      </c>
      <c r="Y211" s="230">
        <f>X211*K211</f>
        <v>131.868</v>
      </c>
      <c r="Z211" s="230">
        <v>0</v>
      </c>
      <c r="AA211" s="231">
        <f>Z211*K211</f>
        <v>0</v>
      </c>
      <c r="AR211" s="24" t="s">
        <v>161</v>
      </c>
      <c r="AT211" s="24" t="s">
        <v>157</v>
      </c>
      <c r="AU211" s="24" t="s">
        <v>107</v>
      </c>
      <c r="AY211" s="24" t="s">
        <v>156</v>
      </c>
      <c r="BE211" s="144">
        <f>IF(U211="základní",N211,0)</f>
        <v>0</v>
      </c>
      <c r="BF211" s="144">
        <f>IF(U211="snížená",N211,0)</f>
        <v>0</v>
      </c>
      <c r="BG211" s="144">
        <f>IF(U211="zákl. přenesená",N211,0)</f>
        <v>0</v>
      </c>
      <c r="BH211" s="144">
        <f>IF(U211="sníž. přenesená",N211,0)</f>
        <v>0</v>
      </c>
      <c r="BI211" s="144">
        <f>IF(U211="nulová",N211,0)</f>
        <v>0</v>
      </c>
      <c r="BJ211" s="24" t="s">
        <v>39</v>
      </c>
      <c r="BK211" s="144">
        <f>ROUND(L211*K211,1)</f>
        <v>0</v>
      </c>
      <c r="BL211" s="24" t="s">
        <v>161</v>
      </c>
      <c r="BM211" s="24" t="s">
        <v>1185</v>
      </c>
    </row>
    <row r="212" s="11" customFormat="1" ht="16.5" customHeight="1">
      <c r="B212" s="242"/>
      <c r="C212" s="243"/>
      <c r="D212" s="243"/>
      <c r="E212" s="244" t="s">
        <v>22</v>
      </c>
      <c r="F212" s="245" t="s">
        <v>1180</v>
      </c>
      <c r="G212" s="246"/>
      <c r="H212" s="246"/>
      <c r="I212" s="246"/>
      <c r="J212" s="243"/>
      <c r="K212" s="244" t="s">
        <v>22</v>
      </c>
      <c r="L212" s="243"/>
      <c r="M212" s="243"/>
      <c r="N212" s="243"/>
      <c r="O212" s="243"/>
      <c r="P212" s="243"/>
      <c r="Q212" s="243"/>
      <c r="R212" s="247"/>
      <c r="T212" s="248"/>
      <c r="U212" s="243"/>
      <c r="V212" s="243"/>
      <c r="W212" s="243"/>
      <c r="X212" s="243"/>
      <c r="Y212" s="243"/>
      <c r="Z212" s="243"/>
      <c r="AA212" s="249"/>
      <c r="AT212" s="250" t="s">
        <v>164</v>
      </c>
      <c r="AU212" s="250" t="s">
        <v>107</v>
      </c>
      <c r="AV212" s="11" t="s">
        <v>39</v>
      </c>
      <c r="AW212" s="11" t="s">
        <v>38</v>
      </c>
      <c r="AX212" s="11" t="s">
        <v>81</v>
      </c>
      <c r="AY212" s="250" t="s">
        <v>156</v>
      </c>
    </row>
    <row r="213" s="10" customFormat="1" ht="16.5" customHeight="1">
      <c r="B213" s="232"/>
      <c r="C213" s="233"/>
      <c r="D213" s="233"/>
      <c r="E213" s="234" t="s">
        <v>22</v>
      </c>
      <c r="F213" s="252" t="s">
        <v>1181</v>
      </c>
      <c r="G213" s="233"/>
      <c r="H213" s="233"/>
      <c r="I213" s="233"/>
      <c r="J213" s="233"/>
      <c r="K213" s="237">
        <v>277</v>
      </c>
      <c r="L213" s="233"/>
      <c r="M213" s="233"/>
      <c r="N213" s="233"/>
      <c r="O213" s="233"/>
      <c r="P213" s="233"/>
      <c r="Q213" s="233"/>
      <c r="R213" s="238"/>
      <c r="T213" s="239"/>
      <c r="U213" s="233"/>
      <c r="V213" s="233"/>
      <c r="W213" s="233"/>
      <c r="X213" s="233"/>
      <c r="Y213" s="233"/>
      <c r="Z213" s="233"/>
      <c r="AA213" s="240"/>
      <c r="AT213" s="241" t="s">
        <v>164</v>
      </c>
      <c r="AU213" s="241" t="s">
        <v>107</v>
      </c>
      <c r="AV213" s="10" t="s">
        <v>107</v>
      </c>
      <c r="AW213" s="10" t="s">
        <v>38</v>
      </c>
      <c r="AX213" s="10" t="s">
        <v>81</v>
      </c>
      <c r="AY213" s="241" t="s">
        <v>156</v>
      </c>
    </row>
    <row r="214" s="11" customFormat="1" ht="16.5" customHeight="1">
      <c r="B214" s="242"/>
      <c r="C214" s="243"/>
      <c r="D214" s="243"/>
      <c r="E214" s="244" t="s">
        <v>22</v>
      </c>
      <c r="F214" s="251" t="s">
        <v>1182</v>
      </c>
      <c r="G214" s="243"/>
      <c r="H214" s="243"/>
      <c r="I214" s="243"/>
      <c r="J214" s="243"/>
      <c r="K214" s="244" t="s">
        <v>22</v>
      </c>
      <c r="L214" s="243"/>
      <c r="M214" s="243"/>
      <c r="N214" s="243"/>
      <c r="O214" s="243"/>
      <c r="P214" s="243"/>
      <c r="Q214" s="243"/>
      <c r="R214" s="247"/>
      <c r="T214" s="248"/>
      <c r="U214" s="243"/>
      <c r="V214" s="243"/>
      <c r="W214" s="243"/>
      <c r="X214" s="243"/>
      <c r="Y214" s="243"/>
      <c r="Z214" s="243"/>
      <c r="AA214" s="249"/>
      <c r="AT214" s="250" t="s">
        <v>164</v>
      </c>
      <c r="AU214" s="250" t="s">
        <v>107</v>
      </c>
      <c r="AV214" s="11" t="s">
        <v>39</v>
      </c>
      <c r="AW214" s="11" t="s">
        <v>38</v>
      </c>
      <c r="AX214" s="11" t="s">
        <v>81</v>
      </c>
      <c r="AY214" s="250" t="s">
        <v>156</v>
      </c>
    </row>
    <row r="215" s="10" customFormat="1" ht="16.5" customHeight="1">
      <c r="B215" s="232"/>
      <c r="C215" s="233"/>
      <c r="D215" s="233"/>
      <c r="E215" s="234" t="s">
        <v>22</v>
      </c>
      <c r="F215" s="252" t="s">
        <v>664</v>
      </c>
      <c r="G215" s="233"/>
      <c r="H215" s="233"/>
      <c r="I215" s="233"/>
      <c r="J215" s="233"/>
      <c r="K215" s="237">
        <v>56</v>
      </c>
      <c r="L215" s="233"/>
      <c r="M215" s="233"/>
      <c r="N215" s="233"/>
      <c r="O215" s="233"/>
      <c r="P215" s="233"/>
      <c r="Q215" s="233"/>
      <c r="R215" s="238"/>
      <c r="T215" s="239"/>
      <c r="U215" s="233"/>
      <c r="V215" s="233"/>
      <c r="W215" s="233"/>
      <c r="X215" s="233"/>
      <c r="Y215" s="233"/>
      <c r="Z215" s="233"/>
      <c r="AA215" s="240"/>
      <c r="AT215" s="241" t="s">
        <v>164</v>
      </c>
      <c r="AU215" s="241" t="s">
        <v>107</v>
      </c>
      <c r="AV215" s="10" t="s">
        <v>107</v>
      </c>
      <c r="AW215" s="10" t="s">
        <v>38</v>
      </c>
      <c r="AX215" s="10" t="s">
        <v>81</v>
      </c>
      <c r="AY215" s="241" t="s">
        <v>156</v>
      </c>
    </row>
    <row r="216" s="12" customFormat="1" ht="16.5" customHeight="1">
      <c r="B216" s="253"/>
      <c r="C216" s="254"/>
      <c r="D216" s="254"/>
      <c r="E216" s="255" t="s">
        <v>22</v>
      </c>
      <c r="F216" s="256" t="s">
        <v>176</v>
      </c>
      <c r="G216" s="254"/>
      <c r="H216" s="254"/>
      <c r="I216" s="254"/>
      <c r="J216" s="254"/>
      <c r="K216" s="257">
        <v>333</v>
      </c>
      <c r="L216" s="254"/>
      <c r="M216" s="254"/>
      <c r="N216" s="254"/>
      <c r="O216" s="254"/>
      <c r="P216" s="254"/>
      <c r="Q216" s="254"/>
      <c r="R216" s="258"/>
      <c r="T216" s="259"/>
      <c r="U216" s="254"/>
      <c r="V216" s="254"/>
      <c r="W216" s="254"/>
      <c r="X216" s="254"/>
      <c r="Y216" s="254"/>
      <c r="Z216" s="254"/>
      <c r="AA216" s="260"/>
      <c r="AT216" s="261" t="s">
        <v>164</v>
      </c>
      <c r="AU216" s="261" t="s">
        <v>107</v>
      </c>
      <c r="AV216" s="12" t="s">
        <v>161</v>
      </c>
      <c r="AW216" s="12" t="s">
        <v>38</v>
      </c>
      <c r="AX216" s="12" t="s">
        <v>39</v>
      </c>
      <c r="AY216" s="261" t="s">
        <v>156</v>
      </c>
    </row>
    <row r="217" s="1" customFormat="1" ht="25.5" customHeight="1">
      <c r="B217" s="48"/>
      <c r="C217" s="221" t="s">
        <v>407</v>
      </c>
      <c r="D217" s="221" t="s">
        <v>157</v>
      </c>
      <c r="E217" s="222" t="s">
        <v>1186</v>
      </c>
      <c r="F217" s="223" t="s">
        <v>1187</v>
      </c>
      <c r="G217" s="223"/>
      <c r="H217" s="223"/>
      <c r="I217" s="223"/>
      <c r="J217" s="224" t="s">
        <v>160</v>
      </c>
      <c r="K217" s="225">
        <v>277</v>
      </c>
      <c r="L217" s="226">
        <v>0</v>
      </c>
      <c r="M217" s="227"/>
      <c r="N217" s="228">
        <f>ROUND(L217*K217,1)</f>
        <v>0</v>
      </c>
      <c r="O217" s="228"/>
      <c r="P217" s="228"/>
      <c r="Q217" s="228"/>
      <c r="R217" s="50"/>
      <c r="T217" s="229" t="s">
        <v>22</v>
      </c>
      <c r="U217" s="58" t="s">
        <v>46</v>
      </c>
      <c r="V217" s="49"/>
      <c r="W217" s="230">
        <f>V217*K217</f>
        <v>0</v>
      </c>
      <c r="X217" s="230">
        <v>0.084250000000000005</v>
      </c>
      <c r="Y217" s="230">
        <f>X217*K217</f>
        <v>23.337250000000001</v>
      </c>
      <c r="Z217" s="230">
        <v>0</v>
      </c>
      <c r="AA217" s="231">
        <f>Z217*K217</f>
        <v>0</v>
      </c>
      <c r="AR217" s="24" t="s">
        <v>161</v>
      </c>
      <c r="AT217" s="24" t="s">
        <v>157</v>
      </c>
      <c r="AU217" s="24" t="s">
        <v>107</v>
      </c>
      <c r="AY217" s="24" t="s">
        <v>156</v>
      </c>
      <c r="BE217" s="144">
        <f>IF(U217="základní",N217,0)</f>
        <v>0</v>
      </c>
      <c r="BF217" s="144">
        <f>IF(U217="snížená",N217,0)</f>
        <v>0</v>
      </c>
      <c r="BG217" s="144">
        <f>IF(U217="zákl. přenesená",N217,0)</f>
        <v>0</v>
      </c>
      <c r="BH217" s="144">
        <f>IF(U217="sníž. přenesená",N217,0)</f>
        <v>0</v>
      </c>
      <c r="BI217" s="144">
        <f>IF(U217="nulová",N217,0)</f>
        <v>0</v>
      </c>
      <c r="BJ217" s="24" t="s">
        <v>39</v>
      </c>
      <c r="BK217" s="144">
        <f>ROUND(L217*K217,1)</f>
        <v>0</v>
      </c>
      <c r="BL217" s="24" t="s">
        <v>161</v>
      </c>
      <c r="BM217" s="24" t="s">
        <v>1188</v>
      </c>
    </row>
    <row r="218" s="11" customFormat="1" ht="16.5" customHeight="1">
      <c r="B218" s="242"/>
      <c r="C218" s="243"/>
      <c r="D218" s="243"/>
      <c r="E218" s="244" t="s">
        <v>22</v>
      </c>
      <c r="F218" s="245" t="s">
        <v>1180</v>
      </c>
      <c r="G218" s="246"/>
      <c r="H218" s="246"/>
      <c r="I218" s="246"/>
      <c r="J218" s="243"/>
      <c r="K218" s="244" t="s">
        <v>22</v>
      </c>
      <c r="L218" s="243"/>
      <c r="M218" s="243"/>
      <c r="N218" s="243"/>
      <c r="O218" s="243"/>
      <c r="P218" s="243"/>
      <c r="Q218" s="243"/>
      <c r="R218" s="247"/>
      <c r="T218" s="248"/>
      <c r="U218" s="243"/>
      <c r="V218" s="243"/>
      <c r="W218" s="243"/>
      <c r="X218" s="243"/>
      <c r="Y218" s="243"/>
      <c r="Z218" s="243"/>
      <c r="AA218" s="249"/>
      <c r="AT218" s="250" t="s">
        <v>164</v>
      </c>
      <c r="AU218" s="250" t="s">
        <v>107</v>
      </c>
      <c r="AV218" s="11" t="s">
        <v>39</v>
      </c>
      <c r="AW218" s="11" t="s">
        <v>38</v>
      </c>
      <c r="AX218" s="11" t="s">
        <v>81</v>
      </c>
      <c r="AY218" s="250" t="s">
        <v>156</v>
      </c>
    </row>
    <row r="219" s="10" customFormat="1" ht="16.5" customHeight="1">
      <c r="B219" s="232"/>
      <c r="C219" s="233"/>
      <c r="D219" s="233"/>
      <c r="E219" s="234" t="s">
        <v>22</v>
      </c>
      <c r="F219" s="252" t="s">
        <v>1181</v>
      </c>
      <c r="G219" s="233"/>
      <c r="H219" s="233"/>
      <c r="I219" s="233"/>
      <c r="J219" s="233"/>
      <c r="K219" s="237">
        <v>277</v>
      </c>
      <c r="L219" s="233"/>
      <c r="M219" s="233"/>
      <c r="N219" s="233"/>
      <c r="O219" s="233"/>
      <c r="P219" s="233"/>
      <c r="Q219" s="233"/>
      <c r="R219" s="238"/>
      <c r="T219" s="239"/>
      <c r="U219" s="233"/>
      <c r="V219" s="233"/>
      <c r="W219" s="233"/>
      <c r="X219" s="233"/>
      <c r="Y219" s="233"/>
      <c r="Z219" s="233"/>
      <c r="AA219" s="240"/>
      <c r="AT219" s="241" t="s">
        <v>164</v>
      </c>
      <c r="AU219" s="241" t="s">
        <v>107</v>
      </c>
      <c r="AV219" s="10" t="s">
        <v>107</v>
      </c>
      <c r="AW219" s="10" t="s">
        <v>38</v>
      </c>
      <c r="AX219" s="10" t="s">
        <v>39</v>
      </c>
      <c r="AY219" s="241" t="s">
        <v>156</v>
      </c>
    </row>
    <row r="220" s="1" customFormat="1" ht="25.5" customHeight="1">
      <c r="B220" s="48"/>
      <c r="C220" s="262" t="s">
        <v>411</v>
      </c>
      <c r="D220" s="262" t="s">
        <v>178</v>
      </c>
      <c r="E220" s="263" t="s">
        <v>1189</v>
      </c>
      <c r="F220" s="264" t="s">
        <v>1190</v>
      </c>
      <c r="G220" s="264"/>
      <c r="H220" s="264"/>
      <c r="I220" s="264"/>
      <c r="J220" s="265" t="s">
        <v>160</v>
      </c>
      <c r="K220" s="266">
        <v>290.85000000000002</v>
      </c>
      <c r="L220" s="267">
        <v>0</v>
      </c>
      <c r="M220" s="268"/>
      <c r="N220" s="269">
        <f>ROUND(L220*K220,1)</f>
        <v>0</v>
      </c>
      <c r="O220" s="228"/>
      <c r="P220" s="228"/>
      <c r="Q220" s="228"/>
      <c r="R220" s="50"/>
      <c r="T220" s="229" t="s">
        <v>22</v>
      </c>
      <c r="U220" s="58" t="s">
        <v>46</v>
      </c>
      <c r="V220" s="49"/>
      <c r="W220" s="230">
        <f>V220*K220</f>
        <v>0</v>
      </c>
      <c r="X220" s="230">
        <v>0.113</v>
      </c>
      <c r="Y220" s="230">
        <f>X220*K220</f>
        <v>32.866050000000001</v>
      </c>
      <c r="Z220" s="230">
        <v>0</v>
      </c>
      <c r="AA220" s="231">
        <f>Z220*K220</f>
        <v>0</v>
      </c>
      <c r="AR220" s="24" t="s">
        <v>181</v>
      </c>
      <c r="AT220" s="24" t="s">
        <v>178</v>
      </c>
      <c r="AU220" s="24" t="s">
        <v>107</v>
      </c>
      <c r="AY220" s="24" t="s">
        <v>156</v>
      </c>
      <c r="BE220" s="144">
        <f>IF(U220="základní",N220,0)</f>
        <v>0</v>
      </c>
      <c r="BF220" s="144">
        <f>IF(U220="snížená",N220,0)</f>
        <v>0</v>
      </c>
      <c r="BG220" s="144">
        <f>IF(U220="zákl. přenesená",N220,0)</f>
        <v>0</v>
      </c>
      <c r="BH220" s="144">
        <f>IF(U220="sníž. přenesená",N220,0)</f>
        <v>0</v>
      </c>
      <c r="BI220" s="144">
        <f>IF(U220="nulová",N220,0)</f>
        <v>0</v>
      </c>
      <c r="BJ220" s="24" t="s">
        <v>39</v>
      </c>
      <c r="BK220" s="144">
        <f>ROUND(L220*K220,1)</f>
        <v>0</v>
      </c>
      <c r="BL220" s="24" t="s">
        <v>161</v>
      </c>
      <c r="BM220" s="24" t="s">
        <v>1191</v>
      </c>
    </row>
    <row r="221" s="1" customFormat="1" ht="38.25" customHeight="1">
      <c r="B221" s="48"/>
      <c r="C221" s="221" t="s">
        <v>417</v>
      </c>
      <c r="D221" s="221" t="s">
        <v>157</v>
      </c>
      <c r="E221" s="222" t="s">
        <v>1192</v>
      </c>
      <c r="F221" s="223" t="s">
        <v>1193</v>
      </c>
      <c r="G221" s="223"/>
      <c r="H221" s="223"/>
      <c r="I221" s="223"/>
      <c r="J221" s="224" t="s">
        <v>160</v>
      </c>
      <c r="K221" s="225">
        <v>56</v>
      </c>
      <c r="L221" s="226">
        <v>0</v>
      </c>
      <c r="M221" s="227"/>
      <c r="N221" s="228">
        <f>ROUND(L221*K221,1)</f>
        <v>0</v>
      </c>
      <c r="O221" s="228"/>
      <c r="P221" s="228"/>
      <c r="Q221" s="228"/>
      <c r="R221" s="50"/>
      <c r="T221" s="229" t="s">
        <v>22</v>
      </c>
      <c r="U221" s="58" t="s">
        <v>46</v>
      </c>
      <c r="V221" s="49"/>
      <c r="W221" s="230">
        <f>V221*K221</f>
        <v>0</v>
      </c>
      <c r="X221" s="230">
        <v>0.10100000000000001</v>
      </c>
      <c r="Y221" s="230">
        <f>X221*K221</f>
        <v>5.6560000000000006</v>
      </c>
      <c r="Z221" s="230">
        <v>0</v>
      </c>
      <c r="AA221" s="231">
        <f>Z221*K221</f>
        <v>0</v>
      </c>
      <c r="AR221" s="24" t="s">
        <v>161</v>
      </c>
      <c r="AT221" s="24" t="s">
        <v>157</v>
      </c>
      <c r="AU221" s="24" t="s">
        <v>107</v>
      </c>
      <c r="AY221" s="24" t="s">
        <v>156</v>
      </c>
      <c r="BE221" s="144">
        <f>IF(U221="základní",N221,0)</f>
        <v>0</v>
      </c>
      <c r="BF221" s="144">
        <f>IF(U221="snížená",N221,0)</f>
        <v>0</v>
      </c>
      <c r="BG221" s="144">
        <f>IF(U221="zákl. přenesená",N221,0)</f>
        <v>0</v>
      </c>
      <c r="BH221" s="144">
        <f>IF(U221="sníž. přenesená",N221,0)</f>
        <v>0</v>
      </c>
      <c r="BI221" s="144">
        <f>IF(U221="nulová",N221,0)</f>
        <v>0</v>
      </c>
      <c r="BJ221" s="24" t="s">
        <v>39</v>
      </c>
      <c r="BK221" s="144">
        <f>ROUND(L221*K221,1)</f>
        <v>0</v>
      </c>
      <c r="BL221" s="24" t="s">
        <v>161</v>
      </c>
      <c r="BM221" s="24" t="s">
        <v>1194</v>
      </c>
    </row>
    <row r="222" s="11" customFormat="1" ht="16.5" customHeight="1">
      <c r="B222" s="242"/>
      <c r="C222" s="243"/>
      <c r="D222" s="243"/>
      <c r="E222" s="244" t="s">
        <v>22</v>
      </c>
      <c r="F222" s="245" t="s">
        <v>1182</v>
      </c>
      <c r="G222" s="246"/>
      <c r="H222" s="246"/>
      <c r="I222" s="246"/>
      <c r="J222" s="243"/>
      <c r="K222" s="244" t="s">
        <v>22</v>
      </c>
      <c r="L222" s="243"/>
      <c r="M222" s="243"/>
      <c r="N222" s="243"/>
      <c r="O222" s="243"/>
      <c r="P222" s="243"/>
      <c r="Q222" s="243"/>
      <c r="R222" s="247"/>
      <c r="T222" s="248"/>
      <c r="U222" s="243"/>
      <c r="V222" s="243"/>
      <c r="W222" s="243"/>
      <c r="X222" s="243"/>
      <c r="Y222" s="243"/>
      <c r="Z222" s="243"/>
      <c r="AA222" s="249"/>
      <c r="AT222" s="250" t="s">
        <v>164</v>
      </c>
      <c r="AU222" s="250" t="s">
        <v>107</v>
      </c>
      <c r="AV222" s="11" t="s">
        <v>39</v>
      </c>
      <c r="AW222" s="11" t="s">
        <v>38</v>
      </c>
      <c r="AX222" s="11" t="s">
        <v>81</v>
      </c>
      <c r="AY222" s="250" t="s">
        <v>156</v>
      </c>
    </row>
    <row r="223" s="10" customFormat="1" ht="16.5" customHeight="1">
      <c r="B223" s="232"/>
      <c r="C223" s="233"/>
      <c r="D223" s="233"/>
      <c r="E223" s="234" t="s">
        <v>22</v>
      </c>
      <c r="F223" s="252" t="s">
        <v>664</v>
      </c>
      <c r="G223" s="233"/>
      <c r="H223" s="233"/>
      <c r="I223" s="233"/>
      <c r="J223" s="233"/>
      <c r="K223" s="237">
        <v>56</v>
      </c>
      <c r="L223" s="233"/>
      <c r="M223" s="233"/>
      <c r="N223" s="233"/>
      <c r="O223" s="233"/>
      <c r="P223" s="233"/>
      <c r="Q223" s="233"/>
      <c r="R223" s="238"/>
      <c r="T223" s="239"/>
      <c r="U223" s="233"/>
      <c r="V223" s="233"/>
      <c r="W223" s="233"/>
      <c r="X223" s="233"/>
      <c r="Y223" s="233"/>
      <c r="Z223" s="233"/>
      <c r="AA223" s="240"/>
      <c r="AT223" s="241" t="s">
        <v>164</v>
      </c>
      <c r="AU223" s="241" t="s">
        <v>107</v>
      </c>
      <c r="AV223" s="10" t="s">
        <v>107</v>
      </c>
      <c r="AW223" s="10" t="s">
        <v>38</v>
      </c>
      <c r="AX223" s="10" t="s">
        <v>39</v>
      </c>
      <c r="AY223" s="241" t="s">
        <v>156</v>
      </c>
    </row>
    <row r="224" s="1" customFormat="1" ht="25.5" customHeight="1">
      <c r="B224" s="48"/>
      <c r="C224" s="262" t="s">
        <v>422</v>
      </c>
      <c r="D224" s="262" t="s">
        <v>178</v>
      </c>
      <c r="E224" s="263" t="s">
        <v>1195</v>
      </c>
      <c r="F224" s="264" t="s">
        <v>1196</v>
      </c>
      <c r="G224" s="264"/>
      <c r="H224" s="264"/>
      <c r="I224" s="264"/>
      <c r="J224" s="265" t="s">
        <v>160</v>
      </c>
      <c r="K224" s="266">
        <v>61.600000000000001</v>
      </c>
      <c r="L224" s="267">
        <v>0</v>
      </c>
      <c r="M224" s="268"/>
      <c r="N224" s="269">
        <f>ROUND(L224*K224,1)</f>
        <v>0</v>
      </c>
      <c r="O224" s="228"/>
      <c r="P224" s="228"/>
      <c r="Q224" s="228"/>
      <c r="R224" s="50"/>
      <c r="T224" s="229" t="s">
        <v>22</v>
      </c>
      <c r="U224" s="58" t="s">
        <v>46</v>
      </c>
      <c r="V224" s="49"/>
      <c r="W224" s="230">
        <f>V224*K224</f>
        <v>0</v>
      </c>
      <c r="X224" s="230">
        <v>0.108</v>
      </c>
      <c r="Y224" s="230">
        <f>X224*K224</f>
        <v>6.6528</v>
      </c>
      <c r="Z224" s="230">
        <v>0</v>
      </c>
      <c r="AA224" s="231">
        <f>Z224*K224</f>
        <v>0</v>
      </c>
      <c r="AR224" s="24" t="s">
        <v>181</v>
      </c>
      <c r="AT224" s="24" t="s">
        <v>178</v>
      </c>
      <c r="AU224" s="24" t="s">
        <v>107</v>
      </c>
      <c r="AY224" s="24" t="s">
        <v>156</v>
      </c>
      <c r="BE224" s="144">
        <f>IF(U224="základní",N224,0)</f>
        <v>0</v>
      </c>
      <c r="BF224" s="144">
        <f>IF(U224="snížená",N224,0)</f>
        <v>0</v>
      </c>
      <c r="BG224" s="144">
        <f>IF(U224="zákl. přenesená",N224,0)</f>
        <v>0</v>
      </c>
      <c r="BH224" s="144">
        <f>IF(U224="sníž. přenesená",N224,0)</f>
        <v>0</v>
      </c>
      <c r="BI224" s="144">
        <f>IF(U224="nulová",N224,0)</f>
        <v>0</v>
      </c>
      <c r="BJ224" s="24" t="s">
        <v>39</v>
      </c>
      <c r="BK224" s="144">
        <f>ROUND(L224*K224,1)</f>
        <v>0</v>
      </c>
      <c r="BL224" s="24" t="s">
        <v>161</v>
      </c>
      <c r="BM224" s="24" t="s">
        <v>1197</v>
      </c>
    </row>
    <row r="225" s="9" customFormat="1" ht="29.88" customHeight="1">
      <c r="B225" s="207"/>
      <c r="C225" s="208"/>
      <c r="D225" s="218" t="s">
        <v>118</v>
      </c>
      <c r="E225" s="218"/>
      <c r="F225" s="218"/>
      <c r="G225" s="218"/>
      <c r="H225" s="218"/>
      <c r="I225" s="218"/>
      <c r="J225" s="218"/>
      <c r="K225" s="218"/>
      <c r="L225" s="218"/>
      <c r="M225" s="218"/>
      <c r="N225" s="279">
        <f>BK225</f>
        <v>0</v>
      </c>
      <c r="O225" s="280"/>
      <c r="P225" s="280"/>
      <c r="Q225" s="280"/>
      <c r="R225" s="211"/>
      <c r="T225" s="212"/>
      <c r="U225" s="208"/>
      <c r="V225" s="208"/>
      <c r="W225" s="213">
        <f>SUM(W226:W269)</f>
        <v>0</v>
      </c>
      <c r="X225" s="208"/>
      <c r="Y225" s="213">
        <f>SUM(Y226:Y269)</f>
        <v>78.80273914</v>
      </c>
      <c r="Z225" s="208"/>
      <c r="AA225" s="214">
        <f>SUM(AA226:AA269)</f>
        <v>0</v>
      </c>
      <c r="AR225" s="215" t="s">
        <v>39</v>
      </c>
      <c r="AT225" s="216" t="s">
        <v>80</v>
      </c>
      <c r="AU225" s="216" t="s">
        <v>39</v>
      </c>
      <c r="AY225" s="215" t="s">
        <v>156</v>
      </c>
      <c r="BK225" s="217">
        <f>SUM(BK226:BK269)</f>
        <v>0</v>
      </c>
    </row>
    <row r="226" s="1" customFormat="1" ht="25.5" customHeight="1">
      <c r="B226" s="48"/>
      <c r="C226" s="221" t="s">
        <v>427</v>
      </c>
      <c r="D226" s="221" t="s">
        <v>157</v>
      </c>
      <c r="E226" s="222" t="s">
        <v>1198</v>
      </c>
      <c r="F226" s="223" t="s">
        <v>1199</v>
      </c>
      <c r="G226" s="223"/>
      <c r="H226" s="223"/>
      <c r="I226" s="223"/>
      <c r="J226" s="224" t="s">
        <v>160</v>
      </c>
      <c r="K226" s="225">
        <v>1350.076</v>
      </c>
      <c r="L226" s="226">
        <v>0</v>
      </c>
      <c r="M226" s="227"/>
      <c r="N226" s="228">
        <f>ROUND(L226*K226,1)</f>
        <v>0</v>
      </c>
      <c r="O226" s="228"/>
      <c r="P226" s="228"/>
      <c r="Q226" s="228"/>
      <c r="R226" s="50"/>
      <c r="T226" s="229" t="s">
        <v>22</v>
      </c>
      <c r="U226" s="58" t="s">
        <v>46</v>
      </c>
      <c r="V226" s="49"/>
      <c r="W226" s="230">
        <f>V226*K226</f>
        <v>0</v>
      </c>
      <c r="X226" s="230">
        <v>0.00025999999999999998</v>
      </c>
      <c r="Y226" s="230">
        <f>X226*K226</f>
        <v>0.35101975999999996</v>
      </c>
      <c r="Z226" s="230">
        <v>0</v>
      </c>
      <c r="AA226" s="231">
        <f>Z226*K226</f>
        <v>0</v>
      </c>
      <c r="AR226" s="24" t="s">
        <v>161</v>
      </c>
      <c r="AT226" s="24" t="s">
        <v>157</v>
      </c>
      <c r="AU226" s="24" t="s">
        <v>107</v>
      </c>
      <c r="AY226" s="24" t="s">
        <v>156</v>
      </c>
      <c r="BE226" s="144">
        <f>IF(U226="základní",N226,0)</f>
        <v>0</v>
      </c>
      <c r="BF226" s="144">
        <f>IF(U226="snížená",N226,0)</f>
        <v>0</v>
      </c>
      <c r="BG226" s="144">
        <f>IF(U226="zákl. přenesená",N226,0)</f>
        <v>0</v>
      </c>
      <c r="BH226" s="144">
        <f>IF(U226="sníž. přenesená",N226,0)</f>
        <v>0</v>
      </c>
      <c r="BI226" s="144">
        <f>IF(U226="nulová",N226,0)</f>
        <v>0</v>
      </c>
      <c r="BJ226" s="24" t="s">
        <v>39</v>
      </c>
      <c r="BK226" s="144">
        <f>ROUND(L226*K226,1)</f>
        <v>0</v>
      </c>
      <c r="BL226" s="24" t="s">
        <v>161</v>
      </c>
      <c r="BM226" s="24" t="s">
        <v>1200</v>
      </c>
    </row>
    <row r="227" s="1" customFormat="1" ht="25.5" customHeight="1">
      <c r="B227" s="48"/>
      <c r="C227" s="221" t="s">
        <v>431</v>
      </c>
      <c r="D227" s="221" t="s">
        <v>157</v>
      </c>
      <c r="E227" s="222" t="s">
        <v>1201</v>
      </c>
      <c r="F227" s="223" t="s">
        <v>1202</v>
      </c>
      <c r="G227" s="223"/>
      <c r="H227" s="223"/>
      <c r="I227" s="223"/>
      <c r="J227" s="224" t="s">
        <v>160</v>
      </c>
      <c r="K227" s="225">
        <v>1350.076</v>
      </c>
      <c r="L227" s="226">
        <v>0</v>
      </c>
      <c r="M227" s="227"/>
      <c r="N227" s="228">
        <f>ROUND(L227*K227,1)</f>
        <v>0</v>
      </c>
      <c r="O227" s="228"/>
      <c r="P227" s="228"/>
      <c r="Q227" s="228"/>
      <c r="R227" s="50"/>
      <c r="T227" s="229" t="s">
        <v>22</v>
      </c>
      <c r="U227" s="58" t="s">
        <v>46</v>
      </c>
      <c r="V227" s="49"/>
      <c r="W227" s="230">
        <f>V227*K227</f>
        <v>0</v>
      </c>
      <c r="X227" s="230">
        <v>0.023630000000000002</v>
      </c>
      <c r="Y227" s="230">
        <f>X227*K227</f>
        <v>31.902295880000004</v>
      </c>
      <c r="Z227" s="230">
        <v>0</v>
      </c>
      <c r="AA227" s="231">
        <f>Z227*K227</f>
        <v>0</v>
      </c>
      <c r="AR227" s="24" t="s">
        <v>161</v>
      </c>
      <c r="AT227" s="24" t="s">
        <v>157</v>
      </c>
      <c r="AU227" s="24" t="s">
        <v>107</v>
      </c>
      <c r="AY227" s="24" t="s">
        <v>156</v>
      </c>
      <c r="BE227" s="144">
        <f>IF(U227="základní",N227,0)</f>
        <v>0</v>
      </c>
      <c r="BF227" s="144">
        <f>IF(U227="snížená",N227,0)</f>
        <v>0</v>
      </c>
      <c r="BG227" s="144">
        <f>IF(U227="zákl. přenesená",N227,0)</f>
        <v>0</v>
      </c>
      <c r="BH227" s="144">
        <f>IF(U227="sníž. přenesená",N227,0)</f>
        <v>0</v>
      </c>
      <c r="BI227" s="144">
        <f>IF(U227="nulová",N227,0)</f>
        <v>0</v>
      </c>
      <c r="BJ227" s="24" t="s">
        <v>39</v>
      </c>
      <c r="BK227" s="144">
        <f>ROUND(L227*K227,1)</f>
        <v>0</v>
      </c>
      <c r="BL227" s="24" t="s">
        <v>161</v>
      </c>
      <c r="BM227" s="24" t="s">
        <v>1203</v>
      </c>
    </row>
    <row r="228" s="1" customFormat="1" ht="25.5" customHeight="1">
      <c r="B228" s="48"/>
      <c r="C228" s="221" t="s">
        <v>436</v>
      </c>
      <c r="D228" s="221" t="s">
        <v>157</v>
      </c>
      <c r="E228" s="222" t="s">
        <v>1204</v>
      </c>
      <c r="F228" s="223" t="s">
        <v>1205</v>
      </c>
      <c r="G228" s="223"/>
      <c r="H228" s="223"/>
      <c r="I228" s="223"/>
      <c r="J228" s="224" t="s">
        <v>160</v>
      </c>
      <c r="K228" s="225">
        <v>1350.076</v>
      </c>
      <c r="L228" s="226">
        <v>0</v>
      </c>
      <c r="M228" s="227"/>
      <c r="N228" s="228">
        <f>ROUND(L228*K228,1)</f>
        <v>0</v>
      </c>
      <c r="O228" s="228"/>
      <c r="P228" s="228"/>
      <c r="Q228" s="228"/>
      <c r="R228" s="50"/>
      <c r="T228" s="229" t="s">
        <v>22</v>
      </c>
      <c r="U228" s="58" t="s">
        <v>46</v>
      </c>
      <c r="V228" s="49"/>
      <c r="W228" s="230">
        <f>V228*K228</f>
        <v>0</v>
      </c>
      <c r="X228" s="230">
        <v>0.023099999999999999</v>
      </c>
      <c r="Y228" s="230">
        <f>X228*K228</f>
        <v>31.186755599999998</v>
      </c>
      <c r="Z228" s="230">
        <v>0</v>
      </c>
      <c r="AA228" s="231">
        <f>Z228*K228</f>
        <v>0</v>
      </c>
      <c r="AR228" s="24" t="s">
        <v>161</v>
      </c>
      <c r="AT228" s="24" t="s">
        <v>157</v>
      </c>
      <c r="AU228" s="24" t="s">
        <v>107</v>
      </c>
      <c r="AY228" s="24" t="s">
        <v>156</v>
      </c>
      <c r="BE228" s="144">
        <f>IF(U228="základní",N228,0)</f>
        <v>0</v>
      </c>
      <c r="BF228" s="144">
        <f>IF(U228="snížená",N228,0)</f>
        <v>0</v>
      </c>
      <c r="BG228" s="144">
        <f>IF(U228="zákl. přenesená",N228,0)</f>
        <v>0</v>
      </c>
      <c r="BH228" s="144">
        <f>IF(U228="sníž. přenesená",N228,0)</f>
        <v>0</v>
      </c>
      <c r="BI228" s="144">
        <f>IF(U228="nulová",N228,0)</f>
        <v>0</v>
      </c>
      <c r="BJ228" s="24" t="s">
        <v>39</v>
      </c>
      <c r="BK228" s="144">
        <f>ROUND(L228*K228,1)</f>
        <v>0</v>
      </c>
      <c r="BL228" s="24" t="s">
        <v>161</v>
      </c>
      <c r="BM228" s="24" t="s">
        <v>1206</v>
      </c>
    </row>
    <row r="229" s="1" customFormat="1" ht="25.5" customHeight="1">
      <c r="B229" s="48"/>
      <c r="C229" s="221" t="s">
        <v>420</v>
      </c>
      <c r="D229" s="221" t="s">
        <v>157</v>
      </c>
      <c r="E229" s="222" t="s">
        <v>1207</v>
      </c>
      <c r="F229" s="223" t="s">
        <v>1208</v>
      </c>
      <c r="G229" s="223"/>
      <c r="H229" s="223"/>
      <c r="I229" s="223"/>
      <c r="J229" s="224" t="s">
        <v>160</v>
      </c>
      <c r="K229" s="225">
        <v>1350.076</v>
      </c>
      <c r="L229" s="226">
        <v>0</v>
      </c>
      <c r="M229" s="227"/>
      <c r="N229" s="228">
        <f>ROUND(L229*K229,1)</f>
        <v>0</v>
      </c>
      <c r="O229" s="228"/>
      <c r="P229" s="228"/>
      <c r="Q229" s="228"/>
      <c r="R229" s="50"/>
      <c r="T229" s="229" t="s">
        <v>22</v>
      </c>
      <c r="U229" s="58" t="s">
        <v>46</v>
      </c>
      <c r="V229" s="49"/>
      <c r="W229" s="230">
        <f>V229*K229</f>
        <v>0</v>
      </c>
      <c r="X229" s="230">
        <v>0.0079000000000000008</v>
      </c>
      <c r="Y229" s="230">
        <f>X229*K229</f>
        <v>10.665600400000001</v>
      </c>
      <c r="Z229" s="230">
        <v>0</v>
      </c>
      <c r="AA229" s="231">
        <f>Z229*K229</f>
        <v>0</v>
      </c>
      <c r="AR229" s="24" t="s">
        <v>161</v>
      </c>
      <c r="AT229" s="24" t="s">
        <v>157</v>
      </c>
      <c r="AU229" s="24" t="s">
        <v>107</v>
      </c>
      <c r="AY229" s="24" t="s">
        <v>156</v>
      </c>
      <c r="BE229" s="144">
        <f>IF(U229="základní",N229,0)</f>
        <v>0</v>
      </c>
      <c r="BF229" s="144">
        <f>IF(U229="snížená",N229,0)</f>
        <v>0</v>
      </c>
      <c r="BG229" s="144">
        <f>IF(U229="zákl. přenesená",N229,0)</f>
        <v>0</v>
      </c>
      <c r="BH229" s="144">
        <f>IF(U229="sníž. přenesená",N229,0)</f>
        <v>0</v>
      </c>
      <c r="BI229" s="144">
        <f>IF(U229="nulová",N229,0)</f>
        <v>0</v>
      </c>
      <c r="BJ229" s="24" t="s">
        <v>39</v>
      </c>
      <c r="BK229" s="144">
        <f>ROUND(L229*K229,1)</f>
        <v>0</v>
      </c>
      <c r="BL229" s="24" t="s">
        <v>161</v>
      </c>
      <c r="BM229" s="24" t="s">
        <v>1209</v>
      </c>
    </row>
    <row r="230" s="1" customFormat="1" ht="25.5" customHeight="1">
      <c r="B230" s="48"/>
      <c r="C230" s="221" t="s">
        <v>452</v>
      </c>
      <c r="D230" s="221" t="s">
        <v>157</v>
      </c>
      <c r="E230" s="222" t="s">
        <v>183</v>
      </c>
      <c r="F230" s="223" t="s">
        <v>184</v>
      </c>
      <c r="G230" s="223"/>
      <c r="H230" s="223"/>
      <c r="I230" s="223"/>
      <c r="J230" s="224" t="s">
        <v>185</v>
      </c>
      <c r="K230" s="225">
        <v>225.94999999999999</v>
      </c>
      <c r="L230" s="226">
        <v>0</v>
      </c>
      <c r="M230" s="227"/>
      <c r="N230" s="228">
        <f>ROUND(L230*K230,1)</f>
        <v>0</v>
      </c>
      <c r="O230" s="228"/>
      <c r="P230" s="228"/>
      <c r="Q230" s="228"/>
      <c r="R230" s="50"/>
      <c r="T230" s="229" t="s">
        <v>22</v>
      </c>
      <c r="U230" s="58" t="s">
        <v>46</v>
      </c>
      <c r="V230" s="49"/>
      <c r="W230" s="230">
        <f>V230*K230</f>
        <v>0</v>
      </c>
      <c r="X230" s="230">
        <v>0.020650000000000002</v>
      </c>
      <c r="Y230" s="230">
        <f>X230*K230</f>
        <v>4.6658675000000001</v>
      </c>
      <c r="Z230" s="230">
        <v>0</v>
      </c>
      <c r="AA230" s="231">
        <f>Z230*K230</f>
        <v>0</v>
      </c>
      <c r="AR230" s="24" t="s">
        <v>161</v>
      </c>
      <c r="AT230" s="24" t="s">
        <v>157</v>
      </c>
      <c r="AU230" s="24" t="s">
        <v>107</v>
      </c>
      <c r="AY230" s="24" t="s">
        <v>156</v>
      </c>
      <c r="BE230" s="144">
        <f>IF(U230="základní",N230,0)</f>
        <v>0</v>
      </c>
      <c r="BF230" s="144">
        <f>IF(U230="snížená",N230,0)</f>
        <v>0</v>
      </c>
      <c r="BG230" s="144">
        <f>IF(U230="zákl. přenesená",N230,0)</f>
        <v>0</v>
      </c>
      <c r="BH230" s="144">
        <f>IF(U230="sníž. přenesená",N230,0)</f>
        <v>0</v>
      </c>
      <c r="BI230" s="144">
        <f>IF(U230="nulová",N230,0)</f>
        <v>0</v>
      </c>
      <c r="BJ230" s="24" t="s">
        <v>39</v>
      </c>
      <c r="BK230" s="144">
        <f>ROUND(L230*K230,1)</f>
        <v>0</v>
      </c>
      <c r="BL230" s="24" t="s">
        <v>161</v>
      </c>
      <c r="BM230" s="24" t="s">
        <v>1210</v>
      </c>
    </row>
    <row r="231" s="11" customFormat="1" ht="16.5" customHeight="1">
      <c r="B231" s="242"/>
      <c r="C231" s="243"/>
      <c r="D231" s="243"/>
      <c r="E231" s="244" t="s">
        <v>22</v>
      </c>
      <c r="F231" s="245" t="s">
        <v>1211</v>
      </c>
      <c r="G231" s="246"/>
      <c r="H231" s="246"/>
      <c r="I231" s="246"/>
      <c r="J231" s="243"/>
      <c r="K231" s="244" t="s">
        <v>22</v>
      </c>
      <c r="L231" s="243"/>
      <c r="M231" s="243"/>
      <c r="N231" s="243"/>
      <c r="O231" s="243"/>
      <c r="P231" s="243"/>
      <c r="Q231" s="243"/>
      <c r="R231" s="247"/>
      <c r="T231" s="248"/>
      <c r="U231" s="243"/>
      <c r="V231" s="243"/>
      <c r="W231" s="243"/>
      <c r="X231" s="243"/>
      <c r="Y231" s="243"/>
      <c r="Z231" s="243"/>
      <c r="AA231" s="249"/>
      <c r="AT231" s="250" t="s">
        <v>164</v>
      </c>
      <c r="AU231" s="250" t="s">
        <v>107</v>
      </c>
      <c r="AV231" s="11" t="s">
        <v>39</v>
      </c>
      <c r="AW231" s="11" t="s">
        <v>38</v>
      </c>
      <c r="AX231" s="11" t="s">
        <v>81</v>
      </c>
      <c r="AY231" s="250" t="s">
        <v>156</v>
      </c>
    </row>
    <row r="232" s="10" customFormat="1" ht="16.5" customHeight="1">
      <c r="B232" s="232"/>
      <c r="C232" s="233"/>
      <c r="D232" s="233"/>
      <c r="E232" s="234" t="s">
        <v>22</v>
      </c>
      <c r="F232" s="252" t="s">
        <v>1212</v>
      </c>
      <c r="G232" s="233"/>
      <c r="H232" s="233"/>
      <c r="I232" s="233"/>
      <c r="J232" s="233"/>
      <c r="K232" s="237">
        <v>123.09999999999999</v>
      </c>
      <c r="L232" s="233"/>
      <c r="M232" s="233"/>
      <c r="N232" s="233"/>
      <c r="O232" s="233"/>
      <c r="P232" s="233"/>
      <c r="Q232" s="233"/>
      <c r="R232" s="238"/>
      <c r="T232" s="239"/>
      <c r="U232" s="233"/>
      <c r="V232" s="233"/>
      <c r="W232" s="233"/>
      <c r="X232" s="233"/>
      <c r="Y232" s="233"/>
      <c r="Z232" s="233"/>
      <c r="AA232" s="240"/>
      <c r="AT232" s="241" t="s">
        <v>164</v>
      </c>
      <c r="AU232" s="241" t="s">
        <v>107</v>
      </c>
      <c r="AV232" s="10" t="s">
        <v>107</v>
      </c>
      <c r="AW232" s="10" t="s">
        <v>38</v>
      </c>
      <c r="AX232" s="10" t="s">
        <v>81</v>
      </c>
      <c r="AY232" s="241" t="s">
        <v>156</v>
      </c>
    </row>
    <row r="233" s="11" customFormat="1" ht="16.5" customHeight="1">
      <c r="B233" s="242"/>
      <c r="C233" s="243"/>
      <c r="D233" s="243"/>
      <c r="E233" s="244" t="s">
        <v>22</v>
      </c>
      <c r="F233" s="251" t="s">
        <v>1213</v>
      </c>
      <c r="G233" s="243"/>
      <c r="H233" s="243"/>
      <c r="I233" s="243"/>
      <c r="J233" s="243"/>
      <c r="K233" s="244" t="s">
        <v>22</v>
      </c>
      <c r="L233" s="243"/>
      <c r="M233" s="243"/>
      <c r="N233" s="243"/>
      <c r="O233" s="243"/>
      <c r="P233" s="243"/>
      <c r="Q233" s="243"/>
      <c r="R233" s="247"/>
      <c r="T233" s="248"/>
      <c r="U233" s="243"/>
      <c r="V233" s="243"/>
      <c r="W233" s="243"/>
      <c r="X233" s="243"/>
      <c r="Y233" s="243"/>
      <c r="Z233" s="243"/>
      <c r="AA233" s="249"/>
      <c r="AT233" s="250" t="s">
        <v>164</v>
      </c>
      <c r="AU233" s="250" t="s">
        <v>107</v>
      </c>
      <c r="AV233" s="11" t="s">
        <v>39</v>
      </c>
      <c r="AW233" s="11" t="s">
        <v>38</v>
      </c>
      <c r="AX233" s="11" t="s">
        <v>81</v>
      </c>
      <c r="AY233" s="250" t="s">
        <v>156</v>
      </c>
    </row>
    <row r="234" s="10" customFormat="1" ht="16.5" customHeight="1">
      <c r="B234" s="232"/>
      <c r="C234" s="233"/>
      <c r="D234" s="233"/>
      <c r="E234" s="234" t="s">
        <v>22</v>
      </c>
      <c r="F234" s="252" t="s">
        <v>1214</v>
      </c>
      <c r="G234" s="233"/>
      <c r="H234" s="233"/>
      <c r="I234" s="233"/>
      <c r="J234" s="233"/>
      <c r="K234" s="237">
        <v>102.84999999999999</v>
      </c>
      <c r="L234" s="233"/>
      <c r="M234" s="233"/>
      <c r="N234" s="233"/>
      <c r="O234" s="233"/>
      <c r="P234" s="233"/>
      <c r="Q234" s="233"/>
      <c r="R234" s="238"/>
      <c r="T234" s="239"/>
      <c r="U234" s="233"/>
      <c r="V234" s="233"/>
      <c r="W234" s="233"/>
      <c r="X234" s="233"/>
      <c r="Y234" s="233"/>
      <c r="Z234" s="233"/>
      <c r="AA234" s="240"/>
      <c r="AT234" s="241" t="s">
        <v>164</v>
      </c>
      <c r="AU234" s="241" t="s">
        <v>107</v>
      </c>
      <c r="AV234" s="10" t="s">
        <v>107</v>
      </c>
      <c r="AW234" s="10" t="s">
        <v>38</v>
      </c>
      <c r="AX234" s="10" t="s">
        <v>81</v>
      </c>
      <c r="AY234" s="241" t="s">
        <v>156</v>
      </c>
    </row>
    <row r="235" s="12" customFormat="1" ht="16.5" customHeight="1">
      <c r="B235" s="253"/>
      <c r="C235" s="254"/>
      <c r="D235" s="254"/>
      <c r="E235" s="255" t="s">
        <v>22</v>
      </c>
      <c r="F235" s="256" t="s">
        <v>176</v>
      </c>
      <c r="G235" s="254"/>
      <c r="H235" s="254"/>
      <c r="I235" s="254"/>
      <c r="J235" s="254"/>
      <c r="K235" s="257">
        <v>225.94999999999999</v>
      </c>
      <c r="L235" s="254"/>
      <c r="M235" s="254"/>
      <c r="N235" s="254"/>
      <c r="O235" s="254"/>
      <c r="P235" s="254"/>
      <c r="Q235" s="254"/>
      <c r="R235" s="258"/>
      <c r="T235" s="259"/>
      <c r="U235" s="254"/>
      <c r="V235" s="254"/>
      <c r="W235" s="254"/>
      <c r="X235" s="254"/>
      <c r="Y235" s="254"/>
      <c r="Z235" s="254"/>
      <c r="AA235" s="260"/>
      <c r="AT235" s="261" t="s">
        <v>164</v>
      </c>
      <c r="AU235" s="261" t="s">
        <v>107</v>
      </c>
      <c r="AV235" s="12" t="s">
        <v>161</v>
      </c>
      <c r="AW235" s="12" t="s">
        <v>38</v>
      </c>
      <c r="AX235" s="12" t="s">
        <v>39</v>
      </c>
      <c r="AY235" s="261" t="s">
        <v>156</v>
      </c>
    </row>
    <row r="236" s="1" customFormat="1" ht="16.5" customHeight="1">
      <c r="B236" s="48"/>
      <c r="C236" s="221" t="s">
        <v>458</v>
      </c>
      <c r="D236" s="221" t="s">
        <v>157</v>
      </c>
      <c r="E236" s="222" t="s">
        <v>1215</v>
      </c>
      <c r="F236" s="223" t="s">
        <v>1216</v>
      </c>
      <c r="G236" s="223"/>
      <c r="H236" s="223"/>
      <c r="I236" s="223"/>
      <c r="J236" s="224" t="s">
        <v>160</v>
      </c>
      <c r="K236" s="225">
        <v>1350.076</v>
      </c>
      <c r="L236" s="226">
        <v>0</v>
      </c>
      <c r="M236" s="227"/>
      <c r="N236" s="228">
        <f>ROUND(L236*K236,1)</f>
        <v>0</v>
      </c>
      <c r="O236" s="228"/>
      <c r="P236" s="228"/>
      <c r="Q236" s="228"/>
      <c r="R236" s="50"/>
      <c r="T236" s="229" t="s">
        <v>22</v>
      </c>
      <c r="U236" s="58" t="s">
        <v>46</v>
      </c>
      <c r="V236" s="49"/>
      <c r="W236" s="230">
        <f>V236*K236</f>
        <v>0</v>
      </c>
      <c r="X236" s="230">
        <v>0</v>
      </c>
      <c r="Y236" s="230">
        <f>X236*K236</f>
        <v>0</v>
      </c>
      <c r="Z236" s="230">
        <v>0</v>
      </c>
      <c r="AA236" s="231">
        <f>Z236*K236</f>
        <v>0</v>
      </c>
      <c r="AR236" s="24" t="s">
        <v>161</v>
      </c>
      <c r="AT236" s="24" t="s">
        <v>157</v>
      </c>
      <c r="AU236" s="24" t="s">
        <v>107</v>
      </c>
      <c r="AY236" s="24" t="s">
        <v>156</v>
      </c>
      <c r="BE236" s="144">
        <f>IF(U236="základní",N236,0)</f>
        <v>0</v>
      </c>
      <c r="BF236" s="144">
        <f>IF(U236="snížená",N236,0)</f>
        <v>0</v>
      </c>
      <c r="BG236" s="144">
        <f>IF(U236="zákl. přenesená",N236,0)</f>
        <v>0</v>
      </c>
      <c r="BH236" s="144">
        <f>IF(U236="sníž. přenesená",N236,0)</f>
        <v>0</v>
      </c>
      <c r="BI236" s="144">
        <f>IF(U236="nulová",N236,0)</f>
        <v>0</v>
      </c>
      <c r="BJ236" s="24" t="s">
        <v>39</v>
      </c>
      <c r="BK236" s="144">
        <f>ROUND(L236*K236,1)</f>
        <v>0</v>
      </c>
      <c r="BL236" s="24" t="s">
        <v>161</v>
      </c>
      <c r="BM236" s="24" t="s">
        <v>1217</v>
      </c>
    </row>
    <row r="237" s="11" customFormat="1" ht="16.5" customHeight="1">
      <c r="B237" s="242"/>
      <c r="C237" s="243"/>
      <c r="D237" s="243"/>
      <c r="E237" s="244" t="s">
        <v>22</v>
      </c>
      <c r="F237" s="245" t="s">
        <v>1218</v>
      </c>
      <c r="G237" s="246"/>
      <c r="H237" s="246"/>
      <c r="I237" s="246"/>
      <c r="J237" s="243"/>
      <c r="K237" s="244" t="s">
        <v>22</v>
      </c>
      <c r="L237" s="243"/>
      <c r="M237" s="243"/>
      <c r="N237" s="243"/>
      <c r="O237" s="243"/>
      <c r="P237" s="243"/>
      <c r="Q237" s="243"/>
      <c r="R237" s="247"/>
      <c r="T237" s="248"/>
      <c r="U237" s="243"/>
      <c r="V237" s="243"/>
      <c r="W237" s="243"/>
      <c r="X237" s="243"/>
      <c r="Y237" s="243"/>
      <c r="Z237" s="243"/>
      <c r="AA237" s="249"/>
      <c r="AT237" s="250" t="s">
        <v>164</v>
      </c>
      <c r="AU237" s="250" t="s">
        <v>107</v>
      </c>
      <c r="AV237" s="11" t="s">
        <v>39</v>
      </c>
      <c r="AW237" s="11" t="s">
        <v>38</v>
      </c>
      <c r="AX237" s="11" t="s">
        <v>81</v>
      </c>
      <c r="AY237" s="250" t="s">
        <v>156</v>
      </c>
    </row>
    <row r="238" s="11" customFormat="1" ht="16.5" customHeight="1">
      <c r="B238" s="242"/>
      <c r="C238" s="243"/>
      <c r="D238" s="243"/>
      <c r="E238" s="244" t="s">
        <v>22</v>
      </c>
      <c r="F238" s="251" t="s">
        <v>1219</v>
      </c>
      <c r="G238" s="243"/>
      <c r="H238" s="243"/>
      <c r="I238" s="243"/>
      <c r="J238" s="243"/>
      <c r="K238" s="244" t="s">
        <v>22</v>
      </c>
      <c r="L238" s="243"/>
      <c r="M238" s="243"/>
      <c r="N238" s="243"/>
      <c r="O238" s="243"/>
      <c r="P238" s="243"/>
      <c r="Q238" s="243"/>
      <c r="R238" s="247"/>
      <c r="T238" s="248"/>
      <c r="U238" s="243"/>
      <c r="V238" s="243"/>
      <c r="W238" s="243"/>
      <c r="X238" s="243"/>
      <c r="Y238" s="243"/>
      <c r="Z238" s="243"/>
      <c r="AA238" s="249"/>
      <c r="AT238" s="250" t="s">
        <v>164</v>
      </c>
      <c r="AU238" s="250" t="s">
        <v>107</v>
      </c>
      <c r="AV238" s="11" t="s">
        <v>39</v>
      </c>
      <c r="AW238" s="11" t="s">
        <v>38</v>
      </c>
      <c r="AX238" s="11" t="s">
        <v>81</v>
      </c>
      <c r="AY238" s="250" t="s">
        <v>156</v>
      </c>
    </row>
    <row r="239" s="10" customFormat="1" ht="16.5" customHeight="1">
      <c r="B239" s="232"/>
      <c r="C239" s="233"/>
      <c r="D239" s="233"/>
      <c r="E239" s="234" t="s">
        <v>22</v>
      </c>
      <c r="F239" s="252" t="s">
        <v>1220</v>
      </c>
      <c r="G239" s="233"/>
      <c r="H239" s="233"/>
      <c r="I239" s="233"/>
      <c r="J239" s="233"/>
      <c r="K239" s="237">
        <v>77.489999999999995</v>
      </c>
      <c r="L239" s="233"/>
      <c r="M239" s="233"/>
      <c r="N239" s="233"/>
      <c r="O239" s="233"/>
      <c r="P239" s="233"/>
      <c r="Q239" s="233"/>
      <c r="R239" s="238"/>
      <c r="T239" s="239"/>
      <c r="U239" s="233"/>
      <c r="V239" s="233"/>
      <c r="W239" s="233"/>
      <c r="X239" s="233"/>
      <c r="Y239" s="233"/>
      <c r="Z239" s="233"/>
      <c r="AA239" s="240"/>
      <c r="AT239" s="241" t="s">
        <v>164</v>
      </c>
      <c r="AU239" s="241" t="s">
        <v>107</v>
      </c>
      <c r="AV239" s="10" t="s">
        <v>107</v>
      </c>
      <c r="AW239" s="10" t="s">
        <v>38</v>
      </c>
      <c r="AX239" s="10" t="s">
        <v>81</v>
      </c>
      <c r="AY239" s="241" t="s">
        <v>156</v>
      </c>
    </row>
    <row r="240" s="10" customFormat="1" ht="16.5" customHeight="1">
      <c r="B240" s="232"/>
      <c r="C240" s="233"/>
      <c r="D240" s="233"/>
      <c r="E240" s="234" t="s">
        <v>22</v>
      </c>
      <c r="F240" s="252" t="s">
        <v>1221</v>
      </c>
      <c r="G240" s="233"/>
      <c r="H240" s="233"/>
      <c r="I240" s="233"/>
      <c r="J240" s="233"/>
      <c r="K240" s="237">
        <v>243.40700000000001</v>
      </c>
      <c r="L240" s="233"/>
      <c r="M240" s="233"/>
      <c r="N240" s="233"/>
      <c r="O240" s="233"/>
      <c r="P240" s="233"/>
      <c r="Q240" s="233"/>
      <c r="R240" s="238"/>
      <c r="T240" s="239"/>
      <c r="U240" s="233"/>
      <c r="V240" s="233"/>
      <c r="W240" s="233"/>
      <c r="X240" s="233"/>
      <c r="Y240" s="233"/>
      <c r="Z240" s="233"/>
      <c r="AA240" s="240"/>
      <c r="AT240" s="241" t="s">
        <v>164</v>
      </c>
      <c r="AU240" s="241" t="s">
        <v>107</v>
      </c>
      <c r="AV240" s="10" t="s">
        <v>107</v>
      </c>
      <c r="AW240" s="10" t="s">
        <v>38</v>
      </c>
      <c r="AX240" s="10" t="s">
        <v>81</v>
      </c>
      <c r="AY240" s="241" t="s">
        <v>156</v>
      </c>
    </row>
    <row r="241" s="11" customFormat="1" ht="16.5" customHeight="1">
      <c r="B241" s="242"/>
      <c r="C241" s="243"/>
      <c r="D241" s="243"/>
      <c r="E241" s="244" t="s">
        <v>22</v>
      </c>
      <c r="F241" s="251" t="s">
        <v>1222</v>
      </c>
      <c r="G241" s="243"/>
      <c r="H241" s="243"/>
      <c r="I241" s="243"/>
      <c r="J241" s="243"/>
      <c r="K241" s="244" t="s">
        <v>22</v>
      </c>
      <c r="L241" s="243"/>
      <c r="M241" s="243"/>
      <c r="N241" s="243"/>
      <c r="O241" s="243"/>
      <c r="P241" s="243"/>
      <c r="Q241" s="243"/>
      <c r="R241" s="247"/>
      <c r="T241" s="248"/>
      <c r="U241" s="243"/>
      <c r="V241" s="243"/>
      <c r="W241" s="243"/>
      <c r="X241" s="243"/>
      <c r="Y241" s="243"/>
      <c r="Z241" s="243"/>
      <c r="AA241" s="249"/>
      <c r="AT241" s="250" t="s">
        <v>164</v>
      </c>
      <c r="AU241" s="250" t="s">
        <v>107</v>
      </c>
      <c r="AV241" s="11" t="s">
        <v>39</v>
      </c>
      <c r="AW241" s="11" t="s">
        <v>38</v>
      </c>
      <c r="AX241" s="11" t="s">
        <v>81</v>
      </c>
      <c r="AY241" s="250" t="s">
        <v>156</v>
      </c>
    </row>
    <row r="242" s="10" customFormat="1" ht="16.5" customHeight="1">
      <c r="B242" s="232"/>
      <c r="C242" s="233"/>
      <c r="D242" s="233"/>
      <c r="E242" s="234" t="s">
        <v>22</v>
      </c>
      <c r="F242" s="252" t="s">
        <v>1223</v>
      </c>
      <c r="G242" s="233"/>
      <c r="H242" s="233"/>
      <c r="I242" s="233"/>
      <c r="J242" s="233"/>
      <c r="K242" s="237">
        <v>76.859999999999999</v>
      </c>
      <c r="L242" s="233"/>
      <c r="M242" s="233"/>
      <c r="N242" s="233"/>
      <c r="O242" s="233"/>
      <c r="P242" s="233"/>
      <c r="Q242" s="233"/>
      <c r="R242" s="238"/>
      <c r="T242" s="239"/>
      <c r="U242" s="233"/>
      <c r="V242" s="233"/>
      <c r="W242" s="233"/>
      <c r="X242" s="233"/>
      <c r="Y242" s="233"/>
      <c r="Z242" s="233"/>
      <c r="AA242" s="240"/>
      <c r="AT242" s="241" t="s">
        <v>164</v>
      </c>
      <c r="AU242" s="241" t="s">
        <v>107</v>
      </c>
      <c r="AV242" s="10" t="s">
        <v>107</v>
      </c>
      <c r="AW242" s="10" t="s">
        <v>38</v>
      </c>
      <c r="AX242" s="10" t="s">
        <v>81</v>
      </c>
      <c r="AY242" s="241" t="s">
        <v>156</v>
      </c>
    </row>
    <row r="243" s="10" customFormat="1" ht="16.5" customHeight="1">
      <c r="B243" s="232"/>
      <c r="C243" s="233"/>
      <c r="D243" s="233"/>
      <c r="E243" s="234" t="s">
        <v>22</v>
      </c>
      <c r="F243" s="252" t="s">
        <v>1224</v>
      </c>
      <c r="G243" s="233"/>
      <c r="H243" s="233"/>
      <c r="I243" s="233"/>
      <c r="J243" s="233"/>
      <c r="K243" s="237">
        <v>29.335999999999999</v>
      </c>
      <c r="L243" s="233"/>
      <c r="M243" s="233"/>
      <c r="N243" s="233"/>
      <c r="O243" s="233"/>
      <c r="P243" s="233"/>
      <c r="Q243" s="233"/>
      <c r="R243" s="238"/>
      <c r="T243" s="239"/>
      <c r="U243" s="233"/>
      <c r="V243" s="233"/>
      <c r="W243" s="233"/>
      <c r="X243" s="233"/>
      <c r="Y243" s="233"/>
      <c r="Z243" s="233"/>
      <c r="AA243" s="240"/>
      <c r="AT243" s="241" t="s">
        <v>164</v>
      </c>
      <c r="AU243" s="241" t="s">
        <v>107</v>
      </c>
      <c r="AV243" s="10" t="s">
        <v>107</v>
      </c>
      <c r="AW243" s="10" t="s">
        <v>38</v>
      </c>
      <c r="AX243" s="10" t="s">
        <v>81</v>
      </c>
      <c r="AY243" s="241" t="s">
        <v>156</v>
      </c>
    </row>
    <row r="244" s="10" customFormat="1" ht="16.5" customHeight="1">
      <c r="B244" s="232"/>
      <c r="C244" s="233"/>
      <c r="D244" s="233"/>
      <c r="E244" s="234" t="s">
        <v>22</v>
      </c>
      <c r="F244" s="252" t="s">
        <v>1225</v>
      </c>
      <c r="G244" s="233"/>
      <c r="H244" s="233"/>
      <c r="I244" s="233"/>
      <c r="J244" s="233"/>
      <c r="K244" s="237">
        <v>9.5999999999999996</v>
      </c>
      <c r="L244" s="233"/>
      <c r="M244" s="233"/>
      <c r="N244" s="233"/>
      <c r="O244" s="233"/>
      <c r="P244" s="233"/>
      <c r="Q244" s="233"/>
      <c r="R244" s="238"/>
      <c r="T244" s="239"/>
      <c r="U244" s="233"/>
      <c r="V244" s="233"/>
      <c r="W244" s="233"/>
      <c r="X244" s="233"/>
      <c r="Y244" s="233"/>
      <c r="Z244" s="233"/>
      <c r="AA244" s="240"/>
      <c r="AT244" s="241" t="s">
        <v>164</v>
      </c>
      <c r="AU244" s="241" t="s">
        <v>107</v>
      </c>
      <c r="AV244" s="10" t="s">
        <v>107</v>
      </c>
      <c r="AW244" s="10" t="s">
        <v>38</v>
      </c>
      <c r="AX244" s="10" t="s">
        <v>81</v>
      </c>
      <c r="AY244" s="241" t="s">
        <v>156</v>
      </c>
    </row>
    <row r="245" s="10" customFormat="1" ht="16.5" customHeight="1">
      <c r="B245" s="232"/>
      <c r="C245" s="233"/>
      <c r="D245" s="233"/>
      <c r="E245" s="234" t="s">
        <v>22</v>
      </c>
      <c r="F245" s="252" t="s">
        <v>1226</v>
      </c>
      <c r="G245" s="233"/>
      <c r="H245" s="233"/>
      <c r="I245" s="233"/>
      <c r="J245" s="233"/>
      <c r="K245" s="237">
        <v>375.733</v>
      </c>
      <c r="L245" s="233"/>
      <c r="M245" s="233"/>
      <c r="N245" s="233"/>
      <c r="O245" s="233"/>
      <c r="P245" s="233"/>
      <c r="Q245" s="233"/>
      <c r="R245" s="238"/>
      <c r="T245" s="239"/>
      <c r="U245" s="233"/>
      <c r="V245" s="233"/>
      <c r="W245" s="233"/>
      <c r="X245" s="233"/>
      <c r="Y245" s="233"/>
      <c r="Z245" s="233"/>
      <c r="AA245" s="240"/>
      <c r="AT245" s="241" t="s">
        <v>164</v>
      </c>
      <c r="AU245" s="241" t="s">
        <v>107</v>
      </c>
      <c r="AV245" s="10" t="s">
        <v>107</v>
      </c>
      <c r="AW245" s="10" t="s">
        <v>38</v>
      </c>
      <c r="AX245" s="10" t="s">
        <v>81</v>
      </c>
      <c r="AY245" s="241" t="s">
        <v>156</v>
      </c>
    </row>
    <row r="246" s="10" customFormat="1" ht="16.5" customHeight="1">
      <c r="B246" s="232"/>
      <c r="C246" s="233"/>
      <c r="D246" s="233"/>
      <c r="E246" s="234" t="s">
        <v>22</v>
      </c>
      <c r="F246" s="252" t="s">
        <v>1227</v>
      </c>
      <c r="G246" s="233"/>
      <c r="H246" s="233"/>
      <c r="I246" s="233"/>
      <c r="J246" s="233"/>
      <c r="K246" s="237">
        <v>15.215999999999999</v>
      </c>
      <c r="L246" s="233"/>
      <c r="M246" s="233"/>
      <c r="N246" s="233"/>
      <c r="O246" s="233"/>
      <c r="P246" s="233"/>
      <c r="Q246" s="233"/>
      <c r="R246" s="238"/>
      <c r="T246" s="239"/>
      <c r="U246" s="233"/>
      <c r="V246" s="233"/>
      <c r="W246" s="233"/>
      <c r="X246" s="233"/>
      <c r="Y246" s="233"/>
      <c r="Z246" s="233"/>
      <c r="AA246" s="240"/>
      <c r="AT246" s="241" t="s">
        <v>164</v>
      </c>
      <c r="AU246" s="241" t="s">
        <v>107</v>
      </c>
      <c r="AV246" s="10" t="s">
        <v>107</v>
      </c>
      <c r="AW246" s="10" t="s">
        <v>38</v>
      </c>
      <c r="AX246" s="10" t="s">
        <v>81</v>
      </c>
      <c r="AY246" s="241" t="s">
        <v>156</v>
      </c>
    </row>
    <row r="247" s="11" customFormat="1" ht="16.5" customHeight="1">
      <c r="B247" s="242"/>
      <c r="C247" s="243"/>
      <c r="D247" s="243"/>
      <c r="E247" s="244" t="s">
        <v>22</v>
      </c>
      <c r="F247" s="251" t="s">
        <v>1228</v>
      </c>
      <c r="G247" s="243"/>
      <c r="H247" s="243"/>
      <c r="I247" s="243"/>
      <c r="J247" s="243"/>
      <c r="K247" s="244" t="s">
        <v>22</v>
      </c>
      <c r="L247" s="243"/>
      <c r="M247" s="243"/>
      <c r="N247" s="243"/>
      <c r="O247" s="243"/>
      <c r="P247" s="243"/>
      <c r="Q247" s="243"/>
      <c r="R247" s="247"/>
      <c r="T247" s="248"/>
      <c r="U247" s="243"/>
      <c r="V247" s="243"/>
      <c r="W247" s="243"/>
      <c r="X247" s="243"/>
      <c r="Y247" s="243"/>
      <c r="Z247" s="243"/>
      <c r="AA247" s="249"/>
      <c r="AT247" s="250" t="s">
        <v>164</v>
      </c>
      <c r="AU247" s="250" t="s">
        <v>107</v>
      </c>
      <c r="AV247" s="11" t="s">
        <v>39</v>
      </c>
      <c r="AW247" s="11" t="s">
        <v>38</v>
      </c>
      <c r="AX247" s="11" t="s">
        <v>81</v>
      </c>
      <c r="AY247" s="250" t="s">
        <v>156</v>
      </c>
    </row>
    <row r="248" s="10" customFormat="1" ht="16.5" customHeight="1">
      <c r="B248" s="232"/>
      <c r="C248" s="233"/>
      <c r="D248" s="233"/>
      <c r="E248" s="234" t="s">
        <v>22</v>
      </c>
      <c r="F248" s="252" t="s">
        <v>1229</v>
      </c>
      <c r="G248" s="233"/>
      <c r="H248" s="233"/>
      <c r="I248" s="233"/>
      <c r="J248" s="233"/>
      <c r="K248" s="237">
        <v>228.839</v>
      </c>
      <c r="L248" s="233"/>
      <c r="M248" s="233"/>
      <c r="N248" s="233"/>
      <c r="O248" s="233"/>
      <c r="P248" s="233"/>
      <c r="Q248" s="233"/>
      <c r="R248" s="238"/>
      <c r="T248" s="239"/>
      <c r="U248" s="233"/>
      <c r="V248" s="233"/>
      <c r="W248" s="233"/>
      <c r="X248" s="233"/>
      <c r="Y248" s="233"/>
      <c r="Z248" s="233"/>
      <c r="AA248" s="240"/>
      <c r="AT248" s="241" t="s">
        <v>164</v>
      </c>
      <c r="AU248" s="241" t="s">
        <v>107</v>
      </c>
      <c r="AV248" s="10" t="s">
        <v>107</v>
      </c>
      <c r="AW248" s="10" t="s">
        <v>38</v>
      </c>
      <c r="AX248" s="10" t="s">
        <v>81</v>
      </c>
      <c r="AY248" s="241" t="s">
        <v>156</v>
      </c>
    </row>
    <row r="249" s="10" customFormat="1" ht="16.5" customHeight="1">
      <c r="B249" s="232"/>
      <c r="C249" s="233"/>
      <c r="D249" s="233"/>
      <c r="E249" s="234" t="s">
        <v>22</v>
      </c>
      <c r="F249" s="252" t="s">
        <v>1230</v>
      </c>
      <c r="G249" s="233"/>
      <c r="H249" s="233"/>
      <c r="I249" s="233"/>
      <c r="J249" s="233"/>
      <c r="K249" s="237">
        <v>80.954999999999998</v>
      </c>
      <c r="L249" s="233"/>
      <c r="M249" s="233"/>
      <c r="N249" s="233"/>
      <c r="O249" s="233"/>
      <c r="P249" s="233"/>
      <c r="Q249" s="233"/>
      <c r="R249" s="238"/>
      <c r="T249" s="239"/>
      <c r="U249" s="233"/>
      <c r="V249" s="233"/>
      <c r="W249" s="233"/>
      <c r="X249" s="233"/>
      <c r="Y249" s="233"/>
      <c r="Z249" s="233"/>
      <c r="AA249" s="240"/>
      <c r="AT249" s="241" t="s">
        <v>164</v>
      </c>
      <c r="AU249" s="241" t="s">
        <v>107</v>
      </c>
      <c r="AV249" s="10" t="s">
        <v>107</v>
      </c>
      <c r="AW249" s="10" t="s">
        <v>38</v>
      </c>
      <c r="AX249" s="10" t="s">
        <v>81</v>
      </c>
      <c r="AY249" s="241" t="s">
        <v>156</v>
      </c>
    </row>
    <row r="250" s="11" customFormat="1" ht="16.5" customHeight="1">
      <c r="B250" s="242"/>
      <c r="C250" s="243"/>
      <c r="D250" s="243"/>
      <c r="E250" s="244" t="s">
        <v>22</v>
      </c>
      <c r="F250" s="251" t="s">
        <v>1231</v>
      </c>
      <c r="G250" s="243"/>
      <c r="H250" s="243"/>
      <c r="I250" s="243"/>
      <c r="J250" s="243"/>
      <c r="K250" s="244" t="s">
        <v>22</v>
      </c>
      <c r="L250" s="243"/>
      <c r="M250" s="243"/>
      <c r="N250" s="243"/>
      <c r="O250" s="243"/>
      <c r="P250" s="243"/>
      <c r="Q250" s="243"/>
      <c r="R250" s="247"/>
      <c r="T250" s="248"/>
      <c r="U250" s="243"/>
      <c r="V250" s="243"/>
      <c r="W250" s="243"/>
      <c r="X250" s="243"/>
      <c r="Y250" s="243"/>
      <c r="Z250" s="243"/>
      <c r="AA250" s="249"/>
      <c r="AT250" s="250" t="s">
        <v>164</v>
      </c>
      <c r="AU250" s="250" t="s">
        <v>107</v>
      </c>
      <c r="AV250" s="11" t="s">
        <v>39</v>
      </c>
      <c r="AW250" s="11" t="s">
        <v>38</v>
      </c>
      <c r="AX250" s="11" t="s">
        <v>81</v>
      </c>
      <c r="AY250" s="250" t="s">
        <v>156</v>
      </c>
    </row>
    <row r="251" s="10" customFormat="1" ht="16.5" customHeight="1">
      <c r="B251" s="232"/>
      <c r="C251" s="233"/>
      <c r="D251" s="233"/>
      <c r="E251" s="234" t="s">
        <v>22</v>
      </c>
      <c r="F251" s="252" t="s">
        <v>1232</v>
      </c>
      <c r="G251" s="233"/>
      <c r="H251" s="233"/>
      <c r="I251" s="233"/>
      <c r="J251" s="233"/>
      <c r="K251" s="237">
        <v>15.119999999999999</v>
      </c>
      <c r="L251" s="233"/>
      <c r="M251" s="233"/>
      <c r="N251" s="233"/>
      <c r="O251" s="233"/>
      <c r="P251" s="233"/>
      <c r="Q251" s="233"/>
      <c r="R251" s="238"/>
      <c r="T251" s="239"/>
      <c r="U251" s="233"/>
      <c r="V251" s="233"/>
      <c r="W251" s="233"/>
      <c r="X251" s="233"/>
      <c r="Y251" s="233"/>
      <c r="Z251" s="233"/>
      <c r="AA251" s="240"/>
      <c r="AT251" s="241" t="s">
        <v>164</v>
      </c>
      <c r="AU251" s="241" t="s">
        <v>107</v>
      </c>
      <c r="AV251" s="10" t="s">
        <v>107</v>
      </c>
      <c r="AW251" s="10" t="s">
        <v>38</v>
      </c>
      <c r="AX251" s="10" t="s">
        <v>81</v>
      </c>
      <c r="AY251" s="241" t="s">
        <v>156</v>
      </c>
    </row>
    <row r="252" s="10" customFormat="1" ht="16.5" customHeight="1">
      <c r="B252" s="232"/>
      <c r="C252" s="233"/>
      <c r="D252" s="233"/>
      <c r="E252" s="234" t="s">
        <v>22</v>
      </c>
      <c r="F252" s="252" t="s">
        <v>1233</v>
      </c>
      <c r="G252" s="233"/>
      <c r="H252" s="233"/>
      <c r="I252" s="233"/>
      <c r="J252" s="233"/>
      <c r="K252" s="237">
        <v>400.01299999999998</v>
      </c>
      <c r="L252" s="233"/>
      <c r="M252" s="233"/>
      <c r="N252" s="233"/>
      <c r="O252" s="233"/>
      <c r="P252" s="233"/>
      <c r="Q252" s="233"/>
      <c r="R252" s="238"/>
      <c r="T252" s="239"/>
      <c r="U252" s="233"/>
      <c r="V252" s="233"/>
      <c r="W252" s="233"/>
      <c r="X252" s="233"/>
      <c r="Y252" s="233"/>
      <c r="Z252" s="233"/>
      <c r="AA252" s="240"/>
      <c r="AT252" s="241" t="s">
        <v>164</v>
      </c>
      <c r="AU252" s="241" t="s">
        <v>107</v>
      </c>
      <c r="AV252" s="10" t="s">
        <v>107</v>
      </c>
      <c r="AW252" s="10" t="s">
        <v>38</v>
      </c>
      <c r="AX252" s="10" t="s">
        <v>81</v>
      </c>
      <c r="AY252" s="241" t="s">
        <v>156</v>
      </c>
    </row>
    <row r="253" s="10" customFormat="1" ht="16.5" customHeight="1">
      <c r="B253" s="232"/>
      <c r="C253" s="233"/>
      <c r="D253" s="233"/>
      <c r="E253" s="234" t="s">
        <v>22</v>
      </c>
      <c r="F253" s="252" t="s">
        <v>1234</v>
      </c>
      <c r="G253" s="233"/>
      <c r="H253" s="233"/>
      <c r="I253" s="233"/>
      <c r="J253" s="233"/>
      <c r="K253" s="237">
        <v>47.564999999999998</v>
      </c>
      <c r="L253" s="233"/>
      <c r="M253" s="233"/>
      <c r="N253" s="233"/>
      <c r="O253" s="233"/>
      <c r="P253" s="233"/>
      <c r="Q253" s="233"/>
      <c r="R253" s="238"/>
      <c r="T253" s="239"/>
      <c r="U253" s="233"/>
      <c r="V253" s="233"/>
      <c r="W253" s="233"/>
      <c r="X253" s="233"/>
      <c r="Y253" s="233"/>
      <c r="Z253" s="233"/>
      <c r="AA253" s="240"/>
      <c r="AT253" s="241" t="s">
        <v>164</v>
      </c>
      <c r="AU253" s="241" t="s">
        <v>107</v>
      </c>
      <c r="AV253" s="10" t="s">
        <v>107</v>
      </c>
      <c r="AW253" s="10" t="s">
        <v>38</v>
      </c>
      <c r="AX253" s="10" t="s">
        <v>81</v>
      </c>
      <c r="AY253" s="241" t="s">
        <v>156</v>
      </c>
    </row>
    <row r="254" s="10" customFormat="1" ht="16.5" customHeight="1">
      <c r="B254" s="232"/>
      <c r="C254" s="233"/>
      <c r="D254" s="233"/>
      <c r="E254" s="234" t="s">
        <v>22</v>
      </c>
      <c r="F254" s="252" t="s">
        <v>1235</v>
      </c>
      <c r="G254" s="233"/>
      <c r="H254" s="233"/>
      <c r="I254" s="233"/>
      <c r="J254" s="233"/>
      <c r="K254" s="237">
        <v>3.6379999999999999</v>
      </c>
      <c r="L254" s="233"/>
      <c r="M254" s="233"/>
      <c r="N254" s="233"/>
      <c r="O254" s="233"/>
      <c r="P254" s="233"/>
      <c r="Q254" s="233"/>
      <c r="R254" s="238"/>
      <c r="T254" s="239"/>
      <c r="U254" s="233"/>
      <c r="V254" s="233"/>
      <c r="W254" s="233"/>
      <c r="X254" s="233"/>
      <c r="Y254" s="233"/>
      <c r="Z254" s="233"/>
      <c r="AA254" s="240"/>
      <c r="AT254" s="241" t="s">
        <v>164</v>
      </c>
      <c r="AU254" s="241" t="s">
        <v>107</v>
      </c>
      <c r="AV254" s="10" t="s">
        <v>107</v>
      </c>
      <c r="AW254" s="10" t="s">
        <v>38</v>
      </c>
      <c r="AX254" s="10" t="s">
        <v>81</v>
      </c>
      <c r="AY254" s="241" t="s">
        <v>156</v>
      </c>
    </row>
    <row r="255" s="11" customFormat="1" ht="16.5" customHeight="1">
      <c r="B255" s="242"/>
      <c r="C255" s="243"/>
      <c r="D255" s="243"/>
      <c r="E255" s="244" t="s">
        <v>22</v>
      </c>
      <c r="F255" s="251" t="s">
        <v>1236</v>
      </c>
      <c r="G255" s="243"/>
      <c r="H255" s="243"/>
      <c r="I255" s="243"/>
      <c r="J255" s="243"/>
      <c r="K255" s="244" t="s">
        <v>22</v>
      </c>
      <c r="L255" s="243"/>
      <c r="M255" s="243"/>
      <c r="N255" s="243"/>
      <c r="O255" s="243"/>
      <c r="P255" s="243"/>
      <c r="Q255" s="243"/>
      <c r="R255" s="247"/>
      <c r="T255" s="248"/>
      <c r="U255" s="243"/>
      <c r="V255" s="243"/>
      <c r="W255" s="243"/>
      <c r="X255" s="243"/>
      <c r="Y255" s="243"/>
      <c r="Z255" s="243"/>
      <c r="AA255" s="249"/>
      <c r="AT255" s="250" t="s">
        <v>164</v>
      </c>
      <c r="AU255" s="250" t="s">
        <v>107</v>
      </c>
      <c r="AV255" s="11" t="s">
        <v>39</v>
      </c>
      <c r="AW255" s="11" t="s">
        <v>38</v>
      </c>
      <c r="AX255" s="11" t="s">
        <v>81</v>
      </c>
      <c r="AY255" s="250" t="s">
        <v>156</v>
      </c>
    </row>
    <row r="256" s="10" customFormat="1" ht="16.5" customHeight="1">
      <c r="B256" s="232"/>
      <c r="C256" s="233"/>
      <c r="D256" s="233"/>
      <c r="E256" s="234" t="s">
        <v>22</v>
      </c>
      <c r="F256" s="252" t="s">
        <v>1237</v>
      </c>
      <c r="G256" s="233"/>
      <c r="H256" s="233"/>
      <c r="I256" s="233"/>
      <c r="J256" s="233"/>
      <c r="K256" s="237">
        <v>-253.696</v>
      </c>
      <c r="L256" s="233"/>
      <c r="M256" s="233"/>
      <c r="N256" s="233"/>
      <c r="O256" s="233"/>
      <c r="P256" s="233"/>
      <c r="Q256" s="233"/>
      <c r="R256" s="238"/>
      <c r="T256" s="239"/>
      <c r="U256" s="233"/>
      <c r="V256" s="233"/>
      <c r="W256" s="233"/>
      <c r="X256" s="233"/>
      <c r="Y256" s="233"/>
      <c r="Z256" s="233"/>
      <c r="AA256" s="240"/>
      <c r="AT256" s="241" t="s">
        <v>164</v>
      </c>
      <c r="AU256" s="241" t="s">
        <v>107</v>
      </c>
      <c r="AV256" s="10" t="s">
        <v>107</v>
      </c>
      <c r="AW256" s="10" t="s">
        <v>38</v>
      </c>
      <c r="AX256" s="10" t="s">
        <v>81</v>
      </c>
      <c r="AY256" s="241" t="s">
        <v>156</v>
      </c>
    </row>
    <row r="257" s="12" customFormat="1" ht="16.5" customHeight="1">
      <c r="B257" s="253"/>
      <c r="C257" s="254"/>
      <c r="D257" s="254"/>
      <c r="E257" s="255" t="s">
        <v>22</v>
      </c>
      <c r="F257" s="256" t="s">
        <v>176</v>
      </c>
      <c r="G257" s="254"/>
      <c r="H257" s="254"/>
      <c r="I257" s="254"/>
      <c r="J257" s="254"/>
      <c r="K257" s="257">
        <v>1350.076</v>
      </c>
      <c r="L257" s="254"/>
      <c r="M257" s="254"/>
      <c r="N257" s="254"/>
      <c r="O257" s="254"/>
      <c r="P257" s="254"/>
      <c r="Q257" s="254"/>
      <c r="R257" s="258"/>
      <c r="T257" s="259"/>
      <c r="U257" s="254"/>
      <c r="V257" s="254"/>
      <c r="W257" s="254"/>
      <c r="X257" s="254"/>
      <c r="Y257" s="254"/>
      <c r="Z257" s="254"/>
      <c r="AA257" s="260"/>
      <c r="AT257" s="261" t="s">
        <v>164</v>
      </c>
      <c r="AU257" s="261" t="s">
        <v>107</v>
      </c>
      <c r="AV257" s="12" t="s">
        <v>161</v>
      </c>
      <c r="AW257" s="12" t="s">
        <v>38</v>
      </c>
      <c r="AX257" s="12" t="s">
        <v>39</v>
      </c>
      <c r="AY257" s="261" t="s">
        <v>156</v>
      </c>
    </row>
    <row r="258" s="1" customFormat="1" ht="25.5" customHeight="1">
      <c r="B258" s="48"/>
      <c r="C258" s="221" t="s">
        <v>462</v>
      </c>
      <c r="D258" s="221" t="s">
        <v>157</v>
      </c>
      <c r="E258" s="222" t="s">
        <v>1238</v>
      </c>
      <c r="F258" s="223" t="s">
        <v>1239</v>
      </c>
      <c r="G258" s="223"/>
      <c r="H258" s="223"/>
      <c r="I258" s="223"/>
      <c r="J258" s="224" t="s">
        <v>439</v>
      </c>
      <c r="K258" s="225">
        <v>15</v>
      </c>
      <c r="L258" s="226">
        <v>0</v>
      </c>
      <c r="M258" s="227"/>
      <c r="N258" s="228">
        <f>ROUND(L258*K258,1)</f>
        <v>0</v>
      </c>
      <c r="O258" s="228"/>
      <c r="P258" s="228"/>
      <c r="Q258" s="228"/>
      <c r="R258" s="50"/>
      <c r="T258" s="229" t="s">
        <v>22</v>
      </c>
      <c r="U258" s="58" t="s">
        <v>46</v>
      </c>
      <c r="V258" s="49"/>
      <c r="W258" s="230">
        <f>V258*K258</f>
        <v>0</v>
      </c>
      <c r="X258" s="230">
        <v>0</v>
      </c>
      <c r="Y258" s="230">
        <f>X258*K258</f>
        <v>0</v>
      </c>
      <c r="Z258" s="230">
        <v>0</v>
      </c>
      <c r="AA258" s="231">
        <f>Z258*K258</f>
        <v>0</v>
      </c>
      <c r="AR258" s="24" t="s">
        <v>161</v>
      </c>
      <c r="AT258" s="24" t="s">
        <v>157</v>
      </c>
      <c r="AU258" s="24" t="s">
        <v>107</v>
      </c>
      <c r="AY258" s="24" t="s">
        <v>156</v>
      </c>
      <c r="BE258" s="144">
        <f>IF(U258="základní",N258,0)</f>
        <v>0</v>
      </c>
      <c r="BF258" s="144">
        <f>IF(U258="snížená",N258,0)</f>
        <v>0</v>
      </c>
      <c r="BG258" s="144">
        <f>IF(U258="zákl. přenesená",N258,0)</f>
        <v>0</v>
      </c>
      <c r="BH258" s="144">
        <f>IF(U258="sníž. přenesená",N258,0)</f>
        <v>0</v>
      </c>
      <c r="BI258" s="144">
        <f>IF(U258="nulová",N258,0)</f>
        <v>0</v>
      </c>
      <c r="BJ258" s="24" t="s">
        <v>39</v>
      </c>
      <c r="BK258" s="144">
        <f>ROUND(L258*K258,1)</f>
        <v>0</v>
      </c>
      <c r="BL258" s="24" t="s">
        <v>161</v>
      </c>
      <c r="BM258" s="24" t="s">
        <v>1240</v>
      </c>
    </row>
    <row r="259" s="11" customFormat="1" ht="16.5" customHeight="1">
      <c r="B259" s="242"/>
      <c r="C259" s="243"/>
      <c r="D259" s="243"/>
      <c r="E259" s="244" t="s">
        <v>22</v>
      </c>
      <c r="F259" s="245" t="s">
        <v>1241</v>
      </c>
      <c r="G259" s="246"/>
      <c r="H259" s="246"/>
      <c r="I259" s="246"/>
      <c r="J259" s="243"/>
      <c r="K259" s="244" t="s">
        <v>22</v>
      </c>
      <c r="L259" s="243"/>
      <c r="M259" s="243"/>
      <c r="N259" s="243"/>
      <c r="O259" s="243"/>
      <c r="P259" s="243"/>
      <c r="Q259" s="243"/>
      <c r="R259" s="247"/>
      <c r="T259" s="248"/>
      <c r="U259" s="243"/>
      <c r="V259" s="243"/>
      <c r="W259" s="243"/>
      <c r="X259" s="243"/>
      <c r="Y259" s="243"/>
      <c r="Z259" s="243"/>
      <c r="AA259" s="249"/>
      <c r="AT259" s="250" t="s">
        <v>164</v>
      </c>
      <c r="AU259" s="250" t="s">
        <v>107</v>
      </c>
      <c r="AV259" s="11" t="s">
        <v>39</v>
      </c>
      <c r="AW259" s="11" t="s">
        <v>38</v>
      </c>
      <c r="AX259" s="11" t="s">
        <v>81</v>
      </c>
      <c r="AY259" s="250" t="s">
        <v>156</v>
      </c>
    </row>
    <row r="260" s="10" customFormat="1" ht="16.5" customHeight="1">
      <c r="B260" s="232"/>
      <c r="C260" s="233"/>
      <c r="D260" s="233"/>
      <c r="E260" s="234" t="s">
        <v>22</v>
      </c>
      <c r="F260" s="252" t="s">
        <v>302</v>
      </c>
      <c r="G260" s="233"/>
      <c r="H260" s="233"/>
      <c r="I260" s="233"/>
      <c r="J260" s="233"/>
      <c r="K260" s="237">
        <v>13</v>
      </c>
      <c r="L260" s="233"/>
      <c r="M260" s="233"/>
      <c r="N260" s="233"/>
      <c r="O260" s="233"/>
      <c r="P260" s="233"/>
      <c r="Q260" s="233"/>
      <c r="R260" s="238"/>
      <c r="T260" s="239"/>
      <c r="U260" s="233"/>
      <c r="V260" s="233"/>
      <c r="W260" s="233"/>
      <c r="X260" s="233"/>
      <c r="Y260" s="233"/>
      <c r="Z260" s="233"/>
      <c r="AA260" s="240"/>
      <c r="AT260" s="241" t="s">
        <v>164</v>
      </c>
      <c r="AU260" s="241" t="s">
        <v>107</v>
      </c>
      <c r="AV260" s="10" t="s">
        <v>107</v>
      </c>
      <c r="AW260" s="10" t="s">
        <v>38</v>
      </c>
      <c r="AX260" s="10" t="s">
        <v>81</v>
      </c>
      <c r="AY260" s="241" t="s">
        <v>156</v>
      </c>
    </row>
    <row r="261" s="11" customFormat="1" ht="16.5" customHeight="1">
      <c r="B261" s="242"/>
      <c r="C261" s="243"/>
      <c r="D261" s="243"/>
      <c r="E261" s="244" t="s">
        <v>22</v>
      </c>
      <c r="F261" s="251" t="s">
        <v>1242</v>
      </c>
      <c r="G261" s="243"/>
      <c r="H261" s="243"/>
      <c r="I261" s="243"/>
      <c r="J261" s="243"/>
      <c r="K261" s="244" t="s">
        <v>22</v>
      </c>
      <c r="L261" s="243"/>
      <c r="M261" s="243"/>
      <c r="N261" s="243"/>
      <c r="O261" s="243"/>
      <c r="P261" s="243"/>
      <c r="Q261" s="243"/>
      <c r="R261" s="247"/>
      <c r="T261" s="248"/>
      <c r="U261" s="243"/>
      <c r="V261" s="243"/>
      <c r="W261" s="243"/>
      <c r="X261" s="243"/>
      <c r="Y261" s="243"/>
      <c r="Z261" s="243"/>
      <c r="AA261" s="249"/>
      <c r="AT261" s="250" t="s">
        <v>164</v>
      </c>
      <c r="AU261" s="250" t="s">
        <v>107</v>
      </c>
      <c r="AV261" s="11" t="s">
        <v>39</v>
      </c>
      <c r="AW261" s="11" t="s">
        <v>38</v>
      </c>
      <c r="AX261" s="11" t="s">
        <v>81</v>
      </c>
      <c r="AY261" s="250" t="s">
        <v>156</v>
      </c>
    </row>
    <row r="262" s="10" customFormat="1" ht="16.5" customHeight="1">
      <c r="B262" s="232"/>
      <c r="C262" s="233"/>
      <c r="D262" s="233"/>
      <c r="E262" s="234" t="s">
        <v>22</v>
      </c>
      <c r="F262" s="252" t="s">
        <v>107</v>
      </c>
      <c r="G262" s="233"/>
      <c r="H262" s="233"/>
      <c r="I262" s="233"/>
      <c r="J262" s="233"/>
      <c r="K262" s="237">
        <v>2</v>
      </c>
      <c r="L262" s="233"/>
      <c r="M262" s="233"/>
      <c r="N262" s="233"/>
      <c r="O262" s="233"/>
      <c r="P262" s="233"/>
      <c r="Q262" s="233"/>
      <c r="R262" s="238"/>
      <c r="T262" s="239"/>
      <c r="U262" s="233"/>
      <c r="V262" s="233"/>
      <c r="W262" s="233"/>
      <c r="X262" s="233"/>
      <c r="Y262" s="233"/>
      <c r="Z262" s="233"/>
      <c r="AA262" s="240"/>
      <c r="AT262" s="241" t="s">
        <v>164</v>
      </c>
      <c r="AU262" s="241" t="s">
        <v>107</v>
      </c>
      <c r="AV262" s="10" t="s">
        <v>107</v>
      </c>
      <c r="AW262" s="10" t="s">
        <v>38</v>
      </c>
      <c r="AX262" s="10" t="s">
        <v>81</v>
      </c>
      <c r="AY262" s="241" t="s">
        <v>156</v>
      </c>
    </row>
    <row r="263" s="12" customFormat="1" ht="16.5" customHeight="1">
      <c r="B263" s="253"/>
      <c r="C263" s="254"/>
      <c r="D263" s="254"/>
      <c r="E263" s="255" t="s">
        <v>22</v>
      </c>
      <c r="F263" s="256" t="s">
        <v>176</v>
      </c>
      <c r="G263" s="254"/>
      <c r="H263" s="254"/>
      <c r="I263" s="254"/>
      <c r="J263" s="254"/>
      <c r="K263" s="257">
        <v>15</v>
      </c>
      <c r="L263" s="254"/>
      <c r="M263" s="254"/>
      <c r="N263" s="254"/>
      <c r="O263" s="254"/>
      <c r="P263" s="254"/>
      <c r="Q263" s="254"/>
      <c r="R263" s="258"/>
      <c r="T263" s="259"/>
      <c r="U263" s="254"/>
      <c r="V263" s="254"/>
      <c r="W263" s="254"/>
      <c r="X263" s="254"/>
      <c r="Y263" s="254"/>
      <c r="Z263" s="254"/>
      <c r="AA263" s="260"/>
      <c r="AT263" s="261" t="s">
        <v>164</v>
      </c>
      <c r="AU263" s="261" t="s">
        <v>107</v>
      </c>
      <c r="AV263" s="12" t="s">
        <v>161</v>
      </c>
      <c r="AW263" s="12" t="s">
        <v>38</v>
      </c>
      <c r="AX263" s="12" t="s">
        <v>39</v>
      </c>
      <c r="AY263" s="261" t="s">
        <v>156</v>
      </c>
    </row>
    <row r="264" s="1" customFormat="1" ht="16.5" customHeight="1">
      <c r="B264" s="48"/>
      <c r="C264" s="262" t="s">
        <v>471</v>
      </c>
      <c r="D264" s="262" t="s">
        <v>178</v>
      </c>
      <c r="E264" s="263" t="s">
        <v>1243</v>
      </c>
      <c r="F264" s="264" t="s">
        <v>1244</v>
      </c>
      <c r="G264" s="264"/>
      <c r="H264" s="264"/>
      <c r="I264" s="264"/>
      <c r="J264" s="265" t="s">
        <v>439</v>
      </c>
      <c r="K264" s="266">
        <v>13</v>
      </c>
      <c r="L264" s="267">
        <v>0</v>
      </c>
      <c r="M264" s="268"/>
      <c r="N264" s="269">
        <f>ROUND(L264*K264,1)</f>
        <v>0</v>
      </c>
      <c r="O264" s="228"/>
      <c r="P264" s="228"/>
      <c r="Q264" s="228"/>
      <c r="R264" s="50"/>
      <c r="T264" s="229" t="s">
        <v>22</v>
      </c>
      <c r="U264" s="58" t="s">
        <v>46</v>
      </c>
      <c r="V264" s="49"/>
      <c r="W264" s="230">
        <f>V264*K264</f>
        <v>0</v>
      </c>
      <c r="X264" s="230">
        <v>0.002</v>
      </c>
      <c r="Y264" s="230">
        <f>X264*K264</f>
        <v>0.026000000000000002</v>
      </c>
      <c r="Z264" s="230">
        <v>0</v>
      </c>
      <c r="AA264" s="231">
        <f>Z264*K264</f>
        <v>0</v>
      </c>
      <c r="AR264" s="24" t="s">
        <v>181</v>
      </c>
      <c r="AT264" s="24" t="s">
        <v>178</v>
      </c>
      <c r="AU264" s="24" t="s">
        <v>107</v>
      </c>
      <c r="AY264" s="24" t="s">
        <v>156</v>
      </c>
      <c r="BE264" s="144">
        <f>IF(U264="základní",N264,0)</f>
        <v>0</v>
      </c>
      <c r="BF264" s="144">
        <f>IF(U264="snížená",N264,0)</f>
        <v>0</v>
      </c>
      <c r="BG264" s="144">
        <f>IF(U264="zákl. přenesená",N264,0)</f>
        <v>0</v>
      </c>
      <c r="BH264" s="144">
        <f>IF(U264="sníž. přenesená",N264,0)</f>
        <v>0</v>
      </c>
      <c r="BI264" s="144">
        <f>IF(U264="nulová",N264,0)</f>
        <v>0</v>
      </c>
      <c r="BJ264" s="24" t="s">
        <v>39</v>
      </c>
      <c r="BK264" s="144">
        <f>ROUND(L264*K264,1)</f>
        <v>0</v>
      </c>
      <c r="BL264" s="24" t="s">
        <v>161</v>
      </c>
      <c r="BM264" s="24" t="s">
        <v>1245</v>
      </c>
    </row>
    <row r="265" s="11" customFormat="1" ht="16.5" customHeight="1">
      <c r="B265" s="242"/>
      <c r="C265" s="243"/>
      <c r="D265" s="243"/>
      <c r="E265" s="244" t="s">
        <v>22</v>
      </c>
      <c r="F265" s="245" t="s">
        <v>1241</v>
      </c>
      <c r="G265" s="246"/>
      <c r="H265" s="246"/>
      <c r="I265" s="246"/>
      <c r="J265" s="243"/>
      <c r="K265" s="244" t="s">
        <v>22</v>
      </c>
      <c r="L265" s="243"/>
      <c r="M265" s="243"/>
      <c r="N265" s="243"/>
      <c r="O265" s="243"/>
      <c r="P265" s="243"/>
      <c r="Q265" s="243"/>
      <c r="R265" s="247"/>
      <c r="T265" s="248"/>
      <c r="U265" s="243"/>
      <c r="V265" s="243"/>
      <c r="W265" s="243"/>
      <c r="X265" s="243"/>
      <c r="Y265" s="243"/>
      <c r="Z265" s="243"/>
      <c r="AA265" s="249"/>
      <c r="AT265" s="250" t="s">
        <v>164</v>
      </c>
      <c r="AU265" s="250" t="s">
        <v>107</v>
      </c>
      <c r="AV265" s="11" t="s">
        <v>39</v>
      </c>
      <c r="AW265" s="11" t="s">
        <v>38</v>
      </c>
      <c r="AX265" s="11" t="s">
        <v>81</v>
      </c>
      <c r="AY265" s="250" t="s">
        <v>156</v>
      </c>
    </row>
    <row r="266" s="10" customFormat="1" ht="16.5" customHeight="1">
      <c r="B266" s="232"/>
      <c r="C266" s="233"/>
      <c r="D266" s="233"/>
      <c r="E266" s="234" t="s">
        <v>22</v>
      </c>
      <c r="F266" s="252" t="s">
        <v>302</v>
      </c>
      <c r="G266" s="233"/>
      <c r="H266" s="233"/>
      <c r="I266" s="233"/>
      <c r="J266" s="233"/>
      <c r="K266" s="237">
        <v>13</v>
      </c>
      <c r="L266" s="233"/>
      <c r="M266" s="233"/>
      <c r="N266" s="233"/>
      <c r="O266" s="233"/>
      <c r="P266" s="233"/>
      <c r="Q266" s="233"/>
      <c r="R266" s="238"/>
      <c r="T266" s="239"/>
      <c r="U266" s="233"/>
      <c r="V266" s="233"/>
      <c r="W266" s="233"/>
      <c r="X266" s="233"/>
      <c r="Y266" s="233"/>
      <c r="Z266" s="233"/>
      <c r="AA266" s="240"/>
      <c r="AT266" s="241" t="s">
        <v>164</v>
      </c>
      <c r="AU266" s="241" t="s">
        <v>107</v>
      </c>
      <c r="AV266" s="10" t="s">
        <v>107</v>
      </c>
      <c r="AW266" s="10" t="s">
        <v>38</v>
      </c>
      <c r="AX266" s="10" t="s">
        <v>39</v>
      </c>
      <c r="AY266" s="241" t="s">
        <v>156</v>
      </c>
    </row>
    <row r="267" s="1" customFormat="1" ht="16.5" customHeight="1">
      <c r="B267" s="48"/>
      <c r="C267" s="262" t="s">
        <v>475</v>
      </c>
      <c r="D267" s="262" t="s">
        <v>178</v>
      </c>
      <c r="E267" s="263" t="s">
        <v>1246</v>
      </c>
      <c r="F267" s="264" t="s">
        <v>1247</v>
      </c>
      <c r="G267" s="264"/>
      <c r="H267" s="264"/>
      <c r="I267" s="264"/>
      <c r="J267" s="265" t="s">
        <v>439</v>
      </c>
      <c r="K267" s="266">
        <v>2</v>
      </c>
      <c r="L267" s="267">
        <v>0</v>
      </c>
      <c r="M267" s="268"/>
      <c r="N267" s="269">
        <f>ROUND(L267*K267,1)</f>
        <v>0</v>
      </c>
      <c r="O267" s="228"/>
      <c r="P267" s="228"/>
      <c r="Q267" s="228"/>
      <c r="R267" s="50"/>
      <c r="T267" s="229" t="s">
        <v>22</v>
      </c>
      <c r="U267" s="58" t="s">
        <v>46</v>
      </c>
      <c r="V267" s="49"/>
      <c r="W267" s="230">
        <f>V267*K267</f>
        <v>0</v>
      </c>
      <c r="X267" s="230">
        <v>0.0025999999999999999</v>
      </c>
      <c r="Y267" s="230">
        <f>X267*K267</f>
        <v>0.0051999999999999998</v>
      </c>
      <c r="Z267" s="230">
        <v>0</v>
      </c>
      <c r="AA267" s="231">
        <f>Z267*K267</f>
        <v>0</v>
      </c>
      <c r="AR267" s="24" t="s">
        <v>181</v>
      </c>
      <c r="AT267" s="24" t="s">
        <v>178</v>
      </c>
      <c r="AU267" s="24" t="s">
        <v>107</v>
      </c>
      <c r="AY267" s="24" t="s">
        <v>156</v>
      </c>
      <c r="BE267" s="144">
        <f>IF(U267="základní",N267,0)</f>
        <v>0</v>
      </c>
      <c r="BF267" s="144">
        <f>IF(U267="snížená",N267,0)</f>
        <v>0</v>
      </c>
      <c r="BG267" s="144">
        <f>IF(U267="zákl. přenesená",N267,0)</f>
        <v>0</v>
      </c>
      <c r="BH267" s="144">
        <f>IF(U267="sníž. přenesená",N267,0)</f>
        <v>0</v>
      </c>
      <c r="BI267" s="144">
        <f>IF(U267="nulová",N267,0)</f>
        <v>0</v>
      </c>
      <c r="BJ267" s="24" t="s">
        <v>39</v>
      </c>
      <c r="BK267" s="144">
        <f>ROUND(L267*K267,1)</f>
        <v>0</v>
      </c>
      <c r="BL267" s="24" t="s">
        <v>161</v>
      </c>
      <c r="BM267" s="24" t="s">
        <v>1248</v>
      </c>
    </row>
    <row r="268" s="11" customFormat="1" ht="16.5" customHeight="1">
      <c r="B268" s="242"/>
      <c r="C268" s="243"/>
      <c r="D268" s="243"/>
      <c r="E268" s="244" t="s">
        <v>22</v>
      </c>
      <c r="F268" s="245" t="s">
        <v>1242</v>
      </c>
      <c r="G268" s="246"/>
      <c r="H268" s="246"/>
      <c r="I268" s="246"/>
      <c r="J268" s="243"/>
      <c r="K268" s="244" t="s">
        <v>22</v>
      </c>
      <c r="L268" s="243"/>
      <c r="M268" s="243"/>
      <c r="N268" s="243"/>
      <c r="O268" s="243"/>
      <c r="P268" s="243"/>
      <c r="Q268" s="243"/>
      <c r="R268" s="247"/>
      <c r="T268" s="248"/>
      <c r="U268" s="243"/>
      <c r="V268" s="243"/>
      <c r="W268" s="243"/>
      <c r="X268" s="243"/>
      <c r="Y268" s="243"/>
      <c r="Z268" s="243"/>
      <c r="AA268" s="249"/>
      <c r="AT268" s="250" t="s">
        <v>164</v>
      </c>
      <c r="AU268" s="250" t="s">
        <v>107</v>
      </c>
      <c r="AV268" s="11" t="s">
        <v>39</v>
      </c>
      <c r="AW268" s="11" t="s">
        <v>38</v>
      </c>
      <c r="AX268" s="11" t="s">
        <v>81</v>
      </c>
      <c r="AY268" s="250" t="s">
        <v>156</v>
      </c>
    </row>
    <row r="269" s="10" customFormat="1" ht="16.5" customHeight="1">
      <c r="B269" s="232"/>
      <c r="C269" s="233"/>
      <c r="D269" s="233"/>
      <c r="E269" s="234" t="s">
        <v>22</v>
      </c>
      <c r="F269" s="252" t="s">
        <v>107</v>
      </c>
      <c r="G269" s="233"/>
      <c r="H269" s="233"/>
      <c r="I269" s="233"/>
      <c r="J269" s="233"/>
      <c r="K269" s="237">
        <v>2</v>
      </c>
      <c r="L269" s="233"/>
      <c r="M269" s="233"/>
      <c r="N269" s="233"/>
      <c r="O269" s="233"/>
      <c r="P269" s="233"/>
      <c r="Q269" s="233"/>
      <c r="R269" s="238"/>
      <c r="T269" s="239"/>
      <c r="U269" s="233"/>
      <c r="V269" s="233"/>
      <c r="W269" s="233"/>
      <c r="X269" s="233"/>
      <c r="Y269" s="233"/>
      <c r="Z269" s="233"/>
      <c r="AA269" s="240"/>
      <c r="AT269" s="241" t="s">
        <v>164</v>
      </c>
      <c r="AU269" s="241" t="s">
        <v>107</v>
      </c>
      <c r="AV269" s="10" t="s">
        <v>107</v>
      </c>
      <c r="AW269" s="10" t="s">
        <v>38</v>
      </c>
      <c r="AX269" s="10" t="s">
        <v>39</v>
      </c>
      <c r="AY269" s="241" t="s">
        <v>156</v>
      </c>
    </row>
    <row r="270" s="9" customFormat="1" ht="29.88" customHeight="1">
      <c r="B270" s="207"/>
      <c r="C270" s="208"/>
      <c r="D270" s="218" t="s">
        <v>119</v>
      </c>
      <c r="E270" s="218"/>
      <c r="F270" s="218"/>
      <c r="G270" s="218"/>
      <c r="H270" s="218"/>
      <c r="I270" s="218"/>
      <c r="J270" s="218"/>
      <c r="K270" s="218"/>
      <c r="L270" s="218"/>
      <c r="M270" s="218"/>
      <c r="N270" s="219">
        <f>BK270</f>
        <v>0</v>
      </c>
      <c r="O270" s="220"/>
      <c r="P270" s="220"/>
      <c r="Q270" s="220"/>
      <c r="R270" s="211"/>
      <c r="T270" s="212"/>
      <c r="U270" s="208"/>
      <c r="V270" s="208"/>
      <c r="W270" s="213">
        <f>SUM(W271:W316)</f>
        <v>0</v>
      </c>
      <c r="X270" s="208"/>
      <c r="Y270" s="213">
        <f>SUM(Y271:Y316)</f>
        <v>31.661014000000002</v>
      </c>
      <c r="Z270" s="208"/>
      <c r="AA270" s="214">
        <f>SUM(AA271:AA316)</f>
        <v>99.216071999999997</v>
      </c>
      <c r="AR270" s="215" t="s">
        <v>39</v>
      </c>
      <c r="AT270" s="216" t="s">
        <v>80</v>
      </c>
      <c r="AU270" s="216" t="s">
        <v>39</v>
      </c>
      <c r="AY270" s="215" t="s">
        <v>156</v>
      </c>
      <c r="BK270" s="217">
        <f>SUM(BK271:BK316)</f>
        <v>0</v>
      </c>
    </row>
    <row r="271" s="1" customFormat="1" ht="38.25" customHeight="1">
      <c r="B271" s="48"/>
      <c r="C271" s="221" t="s">
        <v>514</v>
      </c>
      <c r="D271" s="221" t="s">
        <v>157</v>
      </c>
      <c r="E271" s="222" t="s">
        <v>1249</v>
      </c>
      <c r="F271" s="223" t="s">
        <v>1250</v>
      </c>
      <c r="G271" s="223"/>
      <c r="H271" s="223"/>
      <c r="I271" s="223"/>
      <c r="J271" s="224" t="s">
        <v>185</v>
      </c>
      <c r="K271" s="225">
        <v>201.5</v>
      </c>
      <c r="L271" s="226">
        <v>0</v>
      </c>
      <c r="M271" s="227"/>
      <c r="N271" s="228">
        <f>ROUND(L271*K271,1)</f>
        <v>0</v>
      </c>
      <c r="O271" s="228"/>
      <c r="P271" s="228"/>
      <c r="Q271" s="228"/>
      <c r="R271" s="50"/>
      <c r="T271" s="229" t="s">
        <v>22</v>
      </c>
      <c r="U271" s="58" t="s">
        <v>46</v>
      </c>
      <c r="V271" s="49"/>
      <c r="W271" s="230">
        <f>V271*K271</f>
        <v>0</v>
      </c>
      <c r="X271" s="230">
        <v>0.1295</v>
      </c>
      <c r="Y271" s="230">
        <f>X271*K271</f>
        <v>26.094250000000002</v>
      </c>
      <c r="Z271" s="230">
        <v>0</v>
      </c>
      <c r="AA271" s="231">
        <f>Z271*K271</f>
        <v>0</v>
      </c>
      <c r="AR271" s="24" t="s">
        <v>161</v>
      </c>
      <c r="AT271" s="24" t="s">
        <v>157</v>
      </c>
      <c r="AU271" s="24" t="s">
        <v>107</v>
      </c>
      <c r="AY271" s="24" t="s">
        <v>156</v>
      </c>
      <c r="BE271" s="144">
        <f>IF(U271="základní",N271,0)</f>
        <v>0</v>
      </c>
      <c r="BF271" s="144">
        <f>IF(U271="snížená",N271,0)</f>
        <v>0</v>
      </c>
      <c r="BG271" s="144">
        <f>IF(U271="zákl. přenesená",N271,0)</f>
        <v>0</v>
      </c>
      <c r="BH271" s="144">
        <f>IF(U271="sníž. přenesená",N271,0)</f>
        <v>0</v>
      </c>
      <c r="BI271" s="144">
        <f>IF(U271="nulová",N271,0)</f>
        <v>0</v>
      </c>
      <c r="BJ271" s="24" t="s">
        <v>39</v>
      </c>
      <c r="BK271" s="144">
        <f>ROUND(L271*K271,1)</f>
        <v>0</v>
      </c>
      <c r="BL271" s="24" t="s">
        <v>161</v>
      </c>
      <c r="BM271" s="24" t="s">
        <v>1251</v>
      </c>
    </row>
    <row r="272" s="11" customFormat="1" ht="16.5" customHeight="1">
      <c r="B272" s="242"/>
      <c r="C272" s="243"/>
      <c r="D272" s="243"/>
      <c r="E272" s="244" t="s">
        <v>22</v>
      </c>
      <c r="F272" s="245" t="s">
        <v>1180</v>
      </c>
      <c r="G272" s="246"/>
      <c r="H272" s="246"/>
      <c r="I272" s="246"/>
      <c r="J272" s="243"/>
      <c r="K272" s="244" t="s">
        <v>22</v>
      </c>
      <c r="L272" s="243"/>
      <c r="M272" s="243"/>
      <c r="N272" s="243"/>
      <c r="O272" s="243"/>
      <c r="P272" s="243"/>
      <c r="Q272" s="243"/>
      <c r="R272" s="247"/>
      <c r="T272" s="248"/>
      <c r="U272" s="243"/>
      <c r="V272" s="243"/>
      <c r="W272" s="243"/>
      <c r="X272" s="243"/>
      <c r="Y272" s="243"/>
      <c r="Z272" s="243"/>
      <c r="AA272" s="249"/>
      <c r="AT272" s="250" t="s">
        <v>164</v>
      </c>
      <c r="AU272" s="250" t="s">
        <v>107</v>
      </c>
      <c r="AV272" s="11" t="s">
        <v>39</v>
      </c>
      <c r="AW272" s="11" t="s">
        <v>38</v>
      </c>
      <c r="AX272" s="11" t="s">
        <v>81</v>
      </c>
      <c r="AY272" s="250" t="s">
        <v>156</v>
      </c>
    </row>
    <row r="273" s="10" customFormat="1" ht="16.5" customHeight="1">
      <c r="B273" s="232"/>
      <c r="C273" s="233"/>
      <c r="D273" s="233"/>
      <c r="E273" s="234" t="s">
        <v>22</v>
      </c>
      <c r="F273" s="252" t="s">
        <v>1252</v>
      </c>
      <c r="G273" s="233"/>
      <c r="H273" s="233"/>
      <c r="I273" s="233"/>
      <c r="J273" s="233"/>
      <c r="K273" s="237">
        <v>90.5</v>
      </c>
      <c r="L273" s="233"/>
      <c r="M273" s="233"/>
      <c r="N273" s="233"/>
      <c r="O273" s="233"/>
      <c r="P273" s="233"/>
      <c r="Q273" s="233"/>
      <c r="R273" s="238"/>
      <c r="T273" s="239"/>
      <c r="U273" s="233"/>
      <c r="V273" s="233"/>
      <c r="W273" s="233"/>
      <c r="X273" s="233"/>
      <c r="Y273" s="233"/>
      <c r="Z273" s="233"/>
      <c r="AA273" s="240"/>
      <c r="AT273" s="241" t="s">
        <v>164</v>
      </c>
      <c r="AU273" s="241" t="s">
        <v>107</v>
      </c>
      <c r="AV273" s="10" t="s">
        <v>107</v>
      </c>
      <c r="AW273" s="10" t="s">
        <v>38</v>
      </c>
      <c r="AX273" s="10" t="s">
        <v>81</v>
      </c>
      <c r="AY273" s="241" t="s">
        <v>156</v>
      </c>
    </row>
    <row r="274" s="11" customFormat="1" ht="16.5" customHeight="1">
      <c r="B274" s="242"/>
      <c r="C274" s="243"/>
      <c r="D274" s="243"/>
      <c r="E274" s="244" t="s">
        <v>22</v>
      </c>
      <c r="F274" s="251" t="s">
        <v>1182</v>
      </c>
      <c r="G274" s="243"/>
      <c r="H274" s="243"/>
      <c r="I274" s="243"/>
      <c r="J274" s="243"/>
      <c r="K274" s="244" t="s">
        <v>22</v>
      </c>
      <c r="L274" s="243"/>
      <c r="M274" s="243"/>
      <c r="N274" s="243"/>
      <c r="O274" s="243"/>
      <c r="P274" s="243"/>
      <c r="Q274" s="243"/>
      <c r="R274" s="247"/>
      <c r="T274" s="248"/>
      <c r="U274" s="243"/>
      <c r="V274" s="243"/>
      <c r="W274" s="243"/>
      <c r="X274" s="243"/>
      <c r="Y274" s="243"/>
      <c r="Z274" s="243"/>
      <c r="AA274" s="249"/>
      <c r="AT274" s="250" t="s">
        <v>164</v>
      </c>
      <c r="AU274" s="250" t="s">
        <v>107</v>
      </c>
      <c r="AV274" s="11" t="s">
        <v>39</v>
      </c>
      <c r="AW274" s="11" t="s">
        <v>38</v>
      </c>
      <c r="AX274" s="11" t="s">
        <v>81</v>
      </c>
      <c r="AY274" s="250" t="s">
        <v>156</v>
      </c>
    </row>
    <row r="275" s="10" customFormat="1" ht="16.5" customHeight="1">
      <c r="B275" s="232"/>
      <c r="C275" s="233"/>
      <c r="D275" s="233"/>
      <c r="E275" s="234" t="s">
        <v>22</v>
      </c>
      <c r="F275" s="252" t="s">
        <v>1002</v>
      </c>
      <c r="G275" s="233"/>
      <c r="H275" s="233"/>
      <c r="I275" s="233"/>
      <c r="J275" s="233"/>
      <c r="K275" s="237">
        <v>111</v>
      </c>
      <c r="L275" s="233"/>
      <c r="M275" s="233"/>
      <c r="N275" s="233"/>
      <c r="O275" s="233"/>
      <c r="P275" s="233"/>
      <c r="Q275" s="233"/>
      <c r="R275" s="238"/>
      <c r="T275" s="239"/>
      <c r="U275" s="233"/>
      <c r="V275" s="233"/>
      <c r="W275" s="233"/>
      <c r="X275" s="233"/>
      <c r="Y275" s="233"/>
      <c r="Z275" s="233"/>
      <c r="AA275" s="240"/>
      <c r="AT275" s="241" t="s">
        <v>164</v>
      </c>
      <c r="AU275" s="241" t="s">
        <v>107</v>
      </c>
      <c r="AV275" s="10" t="s">
        <v>107</v>
      </c>
      <c r="AW275" s="10" t="s">
        <v>38</v>
      </c>
      <c r="AX275" s="10" t="s">
        <v>81</v>
      </c>
      <c r="AY275" s="241" t="s">
        <v>156</v>
      </c>
    </row>
    <row r="276" s="12" customFormat="1" ht="16.5" customHeight="1">
      <c r="B276" s="253"/>
      <c r="C276" s="254"/>
      <c r="D276" s="254"/>
      <c r="E276" s="255" t="s">
        <v>22</v>
      </c>
      <c r="F276" s="256" t="s">
        <v>176</v>
      </c>
      <c r="G276" s="254"/>
      <c r="H276" s="254"/>
      <c r="I276" s="254"/>
      <c r="J276" s="254"/>
      <c r="K276" s="257">
        <v>201.5</v>
      </c>
      <c r="L276" s="254"/>
      <c r="M276" s="254"/>
      <c r="N276" s="254"/>
      <c r="O276" s="254"/>
      <c r="P276" s="254"/>
      <c r="Q276" s="254"/>
      <c r="R276" s="258"/>
      <c r="T276" s="259"/>
      <c r="U276" s="254"/>
      <c r="V276" s="254"/>
      <c r="W276" s="254"/>
      <c r="X276" s="254"/>
      <c r="Y276" s="254"/>
      <c r="Z276" s="254"/>
      <c r="AA276" s="260"/>
      <c r="AT276" s="261" t="s">
        <v>164</v>
      </c>
      <c r="AU276" s="261" t="s">
        <v>107</v>
      </c>
      <c r="AV276" s="12" t="s">
        <v>161</v>
      </c>
      <c r="AW276" s="12" t="s">
        <v>38</v>
      </c>
      <c r="AX276" s="12" t="s">
        <v>39</v>
      </c>
      <c r="AY276" s="261" t="s">
        <v>156</v>
      </c>
    </row>
    <row r="277" s="1" customFormat="1" ht="25.5" customHeight="1">
      <c r="B277" s="48"/>
      <c r="C277" s="262" t="s">
        <v>525</v>
      </c>
      <c r="D277" s="262" t="s">
        <v>178</v>
      </c>
      <c r="E277" s="263" t="s">
        <v>1253</v>
      </c>
      <c r="F277" s="264" t="s">
        <v>1254</v>
      </c>
      <c r="G277" s="264"/>
      <c r="H277" s="264"/>
      <c r="I277" s="264"/>
      <c r="J277" s="265" t="s">
        <v>185</v>
      </c>
      <c r="K277" s="266">
        <v>211.57499999999999</v>
      </c>
      <c r="L277" s="267">
        <v>0</v>
      </c>
      <c r="M277" s="268"/>
      <c r="N277" s="269">
        <f>ROUND(L277*K277,1)</f>
        <v>0</v>
      </c>
      <c r="O277" s="228"/>
      <c r="P277" s="228"/>
      <c r="Q277" s="228"/>
      <c r="R277" s="50"/>
      <c r="T277" s="229" t="s">
        <v>22</v>
      </c>
      <c r="U277" s="58" t="s">
        <v>46</v>
      </c>
      <c r="V277" s="49"/>
      <c r="W277" s="230">
        <f>V277*K277</f>
        <v>0</v>
      </c>
      <c r="X277" s="230">
        <v>0.021999999999999999</v>
      </c>
      <c r="Y277" s="230">
        <f>X277*K277</f>
        <v>4.6546499999999993</v>
      </c>
      <c r="Z277" s="230">
        <v>0</v>
      </c>
      <c r="AA277" s="231">
        <f>Z277*K277</f>
        <v>0</v>
      </c>
      <c r="AR277" s="24" t="s">
        <v>181</v>
      </c>
      <c r="AT277" s="24" t="s">
        <v>178</v>
      </c>
      <c r="AU277" s="24" t="s">
        <v>107</v>
      </c>
      <c r="AY277" s="24" t="s">
        <v>156</v>
      </c>
      <c r="BE277" s="144">
        <f>IF(U277="základní",N277,0)</f>
        <v>0</v>
      </c>
      <c r="BF277" s="144">
        <f>IF(U277="snížená",N277,0)</f>
        <v>0</v>
      </c>
      <c r="BG277" s="144">
        <f>IF(U277="zákl. přenesená",N277,0)</f>
        <v>0</v>
      </c>
      <c r="BH277" s="144">
        <f>IF(U277="sníž. přenesená",N277,0)</f>
        <v>0</v>
      </c>
      <c r="BI277" s="144">
        <f>IF(U277="nulová",N277,0)</f>
        <v>0</v>
      </c>
      <c r="BJ277" s="24" t="s">
        <v>39</v>
      </c>
      <c r="BK277" s="144">
        <f>ROUND(L277*K277,1)</f>
        <v>0</v>
      </c>
      <c r="BL277" s="24" t="s">
        <v>161</v>
      </c>
      <c r="BM277" s="24" t="s">
        <v>1255</v>
      </c>
    </row>
    <row r="278" s="1" customFormat="1" ht="38.25" customHeight="1">
      <c r="B278" s="48"/>
      <c r="C278" s="221" t="s">
        <v>531</v>
      </c>
      <c r="D278" s="221" t="s">
        <v>157</v>
      </c>
      <c r="E278" s="222" t="s">
        <v>1256</v>
      </c>
      <c r="F278" s="223" t="s">
        <v>1257</v>
      </c>
      <c r="G278" s="223"/>
      <c r="H278" s="223"/>
      <c r="I278" s="223"/>
      <c r="J278" s="224" t="s">
        <v>160</v>
      </c>
      <c r="K278" s="225">
        <v>1645.903</v>
      </c>
      <c r="L278" s="226">
        <v>0</v>
      </c>
      <c r="M278" s="227"/>
      <c r="N278" s="228">
        <f>ROUND(L278*K278,1)</f>
        <v>0</v>
      </c>
      <c r="O278" s="228"/>
      <c r="P278" s="228"/>
      <c r="Q278" s="228"/>
      <c r="R278" s="50"/>
      <c r="T278" s="229" t="s">
        <v>22</v>
      </c>
      <c r="U278" s="58" t="s">
        <v>46</v>
      </c>
      <c r="V278" s="49"/>
      <c r="W278" s="230">
        <f>V278*K278</f>
        <v>0</v>
      </c>
      <c r="X278" s="230">
        <v>0</v>
      </c>
      <c r="Y278" s="230">
        <f>X278*K278</f>
        <v>0</v>
      </c>
      <c r="Z278" s="230">
        <v>0</v>
      </c>
      <c r="AA278" s="231">
        <f>Z278*K278</f>
        <v>0</v>
      </c>
      <c r="AR278" s="24" t="s">
        <v>161</v>
      </c>
      <c r="AT278" s="24" t="s">
        <v>157</v>
      </c>
      <c r="AU278" s="24" t="s">
        <v>107</v>
      </c>
      <c r="AY278" s="24" t="s">
        <v>156</v>
      </c>
      <c r="BE278" s="144">
        <f>IF(U278="základní",N278,0)</f>
        <v>0</v>
      </c>
      <c r="BF278" s="144">
        <f>IF(U278="snížená",N278,0)</f>
        <v>0</v>
      </c>
      <c r="BG278" s="144">
        <f>IF(U278="zákl. přenesená",N278,0)</f>
        <v>0</v>
      </c>
      <c r="BH278" s="144">
        <f>IF(U278="sníž. přenesená",N278,0)</f>
        <v>0</v>
      </c>
      <c r="BI278" s="144">
        <f>IF(U278="nulová",N278,0)</f>
        <v>0</v>
      </c>
      <c r="BJ278" s="24" t="s">
        <v>39</v>
      </c>
      <c r="BK278" s="144">
        <f>ROUND(L278*K278,1)</f>
        <v>0</v>
      </c>
      <c r="BL278" s="24" t="s">
        <v>161</v>
      </c>
      <c r="BM278" s="24" t="s">
        <v>1258</v>
      </c>
    </row>
    <row r="279" s="11" customFormat="1" ht="16.5" customHeight="1">
      <c r="B279" s="242"/>
      <c r="C279" s="243"/>
      <c r="D279" s="243"/>
      <c r="E279" s="244" t="s">
        <v>22</v>
      </c>
      <c r="F279" s="245" t="s">
        <v>1219</v>
      </c>
      <c r="G279" s="246"/>
      <c r="H279" s="246"/>
      <c r="I279" s="246"/>
      <c r="J279" s="243"/>
      <c r="K279" s="244" t="s">
        <v>22</v>
      </c>
      <c r="L279" s="243"/>
      <c r="M279" s="243"/>
      <c r="N279" s="243"/>
      <c r="O279" s="243"/>
      <c r="P279" s="243"/>
      <c r="Q279" s="243"/>
      <c r="R279" s="247"/>
      <c r="T279" s="248"/>
      <c r="U279" s="243"/>
      <c r="V279" s="243"/>
      <c r="W279" s="243"/>
      <c r="X279" s="243"/>
      <c r="Y279" s="243"/>
      <c r="Z279" s="243"/>
      <c r="AA279" s="249"/>
      <c r="AT279" s="250" t="s">
        <v>164</v>
      </c>
      <c r="AU279" s="250" t="s">
        <v>107</v>
      </c>
      <c r="AV279" s="11" t="s">
        <v>39</v>
      </c>
      <c r="AW279" s="11" t="s">
        <v>38</v>
      </c>
      <c r="AX279" s="11" t="s">
        <v>81</v>
      </c>
      <c r="AY279" s="250" t="s">
        <v>156</v>
      </c>
    </row>
    <row r="280" s="10" customFormat="1" ht="16.5" customHeight="1">
      <c r="B280" s="232"/>
      <c r="C280" s="233"/>
      <c r="D280" s="233"/>
      <c r="E280" s="234" t="s">
        <v>22</v>
      </c>
      <c r="F280" s="252" t="s">
        <v>1220</v>
      </c>
      <c r="G280" s="233"/>
      <c r="H280" s="233"/>
      <c r="I280" s="233"/>
      <c r="J280" s="233"/>
      <c r="K280" s="237">
        <v>77.489999999999995</v>
      </c>
      <c r="L280" s="233"/>
      <c r="M280" s="233"/>
      <c r="N280" s="233"/>
      <c r="O280" s="233"/>
      <c r="P280" s="233"/>
      <c r="Q280" s="233"/>
      <c r="R280" s="238"/>
      <c r="T280" s="239"/>
      <c r="U280" s="233"/>
      <c r="V280" s="233"/>
      <c r="W280" s="233"/>
      <c r="X280" s="233"/>
      <c r="Y280" s="233"/>
      <c r="Z280" s="233"/>
      <c r="AA280" s="240"/>
      <c r="AT280" s="241" t="s">
        <v>164</v>
      </c>
      <c r="AU280" s="241" t="s">
        <v>107</v>
      </c>
      <c r="AV280" s="10" t="s">
        <v>107</v>
      </c>
      <c r="AW280" s="10" t="s">
        <v>38</v>
      </c>
      <c r="AX280" s="10" t="s">
        <v>81</v>
      </c>
      <c r="AY280" s="241" t="s">
        <v>156</v>
      </c>
    </row>
    <row r="281" s="10" customFormat="1" ht="16.5" customHeight="1">
      <c r="B281" s="232"/>
      <c r="C281" s="233"/>
      <c r="D281" s="233"/>
      <c r="E281" s="234" t="s">
        <v>22</v>
      </c>
      <c r="F281" s="252" t="s">
        <v>1221</v>
      </c>
      <c r="G281" s="233"/>
      <c r="H281" s="233"/>
      <c r="I281" s="233"/>
      <c r="J281" s="233"/>
      <c r="K281" s="237">
        <v>243.40700000000001</v>
      </c>
      <c r="L281" s="233"/>
      <c r="M281" s="233"/>
      <c r="N281" s="233"/>
      <c r="O281" s="233"/>
      <c r="P281" s="233"/>
      <c r="Q281" s="233"/>
      <c r="R281" s="238"/>
      <c r="T281" s="239"/>
      <c r="U281" s="233"/>
      <c r="V281" s="233"/>
      <c r="W281" s="233"/>
      <c r="X281" s="233"/>
      <c r="Y281" s="233"/>
      <c r="Z281" s="233"/>
      <c r="AA281" s="240"/>
      <c r="AT281" s="241" t="s">
        <v>164</v>
      </c>
      <c r="AU281" s="241" t="s">
        <v>107</v>
      </c>
      <c r="AV281" s="10" t="s">
        <v>107</v>
      </c>
      <c r="AW281" s="10" t="s">
        <v>38</v>
      </c>
      <c r="AX281" s="10" t="s">
        <v>81</v>
      </c>
      <c r="AY281" s="241" t="s">
        <v>156</v>
      </c>
    </row>
    <row r="282" s="11" customFormat="1" ht="16.5" customHeight="1">
      <c r="B282" s="242"/>
      <c r="C282" s="243"/>
      <c r="D282" s="243"/>
      <c r="E282" s="244" t="s">
        <v>22</v>
      </c>
      <c r="F282" s="251" t="s">
        <v>1222</v>
      </c>
      <c r="G282" s="243"/>
      <c r="H282" s="243"/>
      <c r="I282" s="243"/>
      <c r="J282" s="243"/>
      <c r="K282" s="244" t="s">
        <v>22</v>
      </c>
      <c r="L282" s="243"/>
      <c r="M282" s="243"/>
      <c r="N282" s="243"/>
      <c r="O282" s="243"/>
      <c r="P282" s="243"/>
      <c r="Q282" s="243"/>
      <c r="R282" s="247"/>
      <c r="T282" s="248"/>
      <c r="U282" s="243"/>
      <c r="V282" s="243"/>
      <c r="W282" s="243"/>
      <c r="X282" s="243"/>
      <c r="Y282" s="243"/>
      <c r="Z282" s="243"/>
      <c r="AA282" s="249"/>
      <c r="AT282" s="250" t="s">
        <v>164</v>
      </c>
      <c r="AU282" s="250" t="s">
        <v>107</v>
      </c>
      <c r="AV282" s="11" t="s">
        <v>39</v>
      </c>
      <c r="AW282" s="11" t="s">
        <v>38</v>
      </c>
      <c r="AX282" s="11" t="s">
        <v>81</v>
      </c>
      <c r="AY282" s="250" t="s">
        <v>156</v>
      </c>
    </row>
    <row r="283" s="10" customFormat="1" ht="16.5" customHeight="1">
      <c r="B283" s="232"/>
      <c r="C283" s="233"/>
      <c r="D283" s="233"/>
      <c r="E283" s="234" t="s">
        <v>22</v>
      </c>
      <c r="F283" s="252" t="s">
        <v>1259</v>
      </c>
      <c r="G283" s="233"/>
      <c r="H283" s="233"/>
      <c r="I283" s="233"/>
      <c r="J283" s="233"/>
      <c r="K283" s="237">
        <v>16.379999999999999</v>
      </c>
      <c r="L283" s="233"/>
      <c r="M283" s="233"/>
      <c r="N283" s="233"/>
      <c r="O283" s="233"/>
      <c r="P283" s="233"/>
      <c r="Q283" s="233"/>
      <c r="R283" s="238"/>
      <c r="T283" s="239"/>
      <c r="U283" s="233"/>
      <c r="V283" s="233"/>
      <c r="W283" s="233"/>
      <c r="X283" s="233"/>
      <c r="Y283" s="233"/>
      <c r="Z283" s="233"/>
      <c r="AA283" s="240"/>
      <c r="AT283" s="241" t="s">
        <v>164</v>
      </c>
      <c r="AU283" s="241" t="s">
        <v>107</v>
      </c>
      <c r="AV283" s="10" t="s">
        <v>107</v>
      </c>
      <c r="AW283" s="10" t="s">
        <v>38</v>
      </c>
      <c r="AX283" s="10" t="s">
        <v>81</v>
      </c>
      <c r="AY283" s="241" t="s">
        <v>156</v>
      </c>
    </row>
    <row r="284" s="10" customFormat="1" ht="16.5" customHeight="1">
      <c r="B284" s="232"/>
      <c r="C284" s="233"/>
      <c r="D284" s="233"/>
      <c r="E284" s="234" t="s">
        <v>22</v>
      </c>
      <c r="F284" s="252" t="s">
        <v>1260</v>
      </c>
      <c r="G284" s="233"/>
      <c r="H284" s="233"/>
      <c r="I284" s="233"/>
      <c r="J284" s="233"/>
      <c r="K284" s="237">
        <v>115.2</v>
      </c>
      <c r="L284" s="233"/>
      <c r="M284" s="233"/>
      <c r="N284" s="233"/>
      <c r="O284" s="233"/>
      <c r="P284" s="233"/>
      <c r="Q284" s="233"/>
      <c r="R284" s="238"/>
      <c r="T284" s="239"/>
      <c r="U284" s="233"/>
      <c r="V284" s="233"/>
      <c r="W284" s="233"/>
      <c r="X284" s="233"/>
      <c r="Y284" s="233"/>
      <c r="Z284" s="233"/>
      <c r="AA284" s="240"/>
      <c r="AT284" s="241" t="s">
        <v>164</v>
      </c>
      <c r="AU284" s="241" t="s">
        <v>107</v>
      </c>
      <c r="AV284" s="10" t="s">
        <v>107</v>
      </c>
      <c r="AW284" s="10" t="s">
        <v>38</v>
      </c>
      <c r="AX284" s="10" t="s">
        <v>81</v>
      </c>
      <c r="AY284" s="241" t="s">
        <v>156</v>
      </c>
    </row>
    <row r="285" s="10" customFormat="1" ht="16.5" customHeight="1">
      <c r="B285" s="232"/>
      <c r="C285" s="233"/>
      <c r="D285" s="233"/>
      <c r="E285" s="234" t="s">
        <v>22</v>
      </c>
      <c r="F285" s="252" t="s">
        <v>1225</v>
      </c>
      <c r="G285" s="233"/>
      <c r="H285" s="233"/>
      <c r="I285" s="233"/>
      <c r="J285" s="233"/>
      <c r="K285" s="237">
        <v>9.5999999999999996</v>
      </c>
      <c r="L285" s="233"/>
      <c r="M285" s="233"/>
      <c r="N285" s="233"/>
      <c r="O285" s="233"/>
      <c r="P285" s="233"/>
      <c r="Q285" s="233"/>
      <c r="R285" s="238"/>
      <c r="T285" s="239"/>
      <c r="U285" s="233"/>
      <c r="V285" s="233"/>
      <c r="W285" s="233"/>
      <c r="X285" s="233"/>
      <c r="Y285" s="233"/>
      <c r="Z285" s="233"/>
      <c r="AA285" s="240"/>
      <c r="AT285" s="241" t="s">
        <v>164</v>
      </c>
      <c r="AU285" s="241" t="s">
        <v>107</v>
      </c>
      <c r="AV285" s="10" t="s">
        <v>107</v>
      </c>
      <c r="AW285" s="10" t="s">
        <v>38</v>
      </c>
      <c r="AX285" s="10" t="s">
        <v>81</v>
      </c>
      <c r="AY285" s="241" t="s">
        <v>156</v>
      </c>
    </row>
    <row r="286" s="10" customFormat="1" ht="16.5" customHeight="1">
      <c r="B286" s="232"/>
      <c r="C286" s="233"/>
      <c r="D286" s="233"/>
      <c r="E286" s="234" t="s">
        <v>22</v>
      </c>
      <c r="F286" s="252" t="s">
        <v>1226</v>
      </c>
      <c r="G286" s="233"/>
      <c r="H286" s="233"/>
      <c r="I286" s="233"/>
      <c r="J286" s="233"/>
      <c r="K286" s="237">
        <v>375.733</v>
      </c>
      <c r="L286" s="233"/>
      <c r="M286" s="233"/>
      <c r="N286" s="233"/>
      <c r="O286" s="233"/>
      <c r="P286" s="233"/>
      <c r="Q286" s="233"/>
      <c r="R286" s="238"/>
      <c r="T286" s="239"/>
      <c r="U286" s="233"/>
      <c r="V286" s="233"/>
      <c r="W286" s="233"/>
      <c r="X286" s="233"/>
      <c r="Y286" s="233"/>
      <c r="Z286" s="233"/>
      <c r="AA286" s="240"/>
      <c r="AT286" s="241" t="s">
        <v>164</v>
      </c>
      <c r="AU286" s="241" t="s">
        <v>107</v>
      </c>
      <c r="AV286" s="10" t="s">
        <v>107</v>
      </c>
      <c r="AW286" s="10" t="s">
        <v>38</v>
      </c>
      <c r="AX286" s="10" t="s">
        <v>81</v>
      </c>
      <c r="AY286" s="241" t="s">
        <v>156</v>
      </c>
    </row>
    <row r="287" s="10" customFormat="1" ht="16.5" customHeight="1">
      <c r="B287" s="232"/>
      <c r="C287" s="233"/>
      <c r="D287" s="233"/>
      <c r="E287" s="234" t="s">
        <v>22</v>
      </c>
      <c r="F287" s="252" t="s">
        <v>1227</v>
      </c>
      <c r="G287" s="233"/>
      <c r="H287" s="233"/>
      <c r="I287" s="233"/>
      <c r="J287" s="233"/>
      <c r="K287" s="237">
        <v>15.215999999999999</v>
      </c>
      <c r="L287" s="233"/>
      <c r="M287" s="233"/>
      <c r="N287" s="233"/>
      <c r="O287" s="233"/>
      <c r="P287" s="233"/>
      <c r="Q287" s="233"/>
      <c r="R287" s="238"/>
      <c r="T287" s="239"/>
      <c r="U287" s="233"/>
      <c r="V287" s="233"/>
      <c r="W287" s="233"/>
      <c r="X287" s="233"/>
      <c r="Y287" s="233"/>
      <c r="Z287" s="233"/>
      <c r="AA287" s="240"/>
      <c r="AT287" s="241" t="s">
        <v>164</v>
      </c>
      <c r="AU287" s="241" t="s">
        <v>107</v>
      </c>
      <c r="AV287" s="10" t="s">
        <v>107</v>
      </c>
      <c r="AW287" s="10" t="s">
        <v>38</v>
      </c>
      <c r="AX287" s="10" t="s">
        <v>81</v>
      </c>
      <c r="AY287" s="241" t="s">
        <v>156</v>
      </c>
    </row>
    <row r="288" s="11" customFormat="1" ht="16.5" customHeight="1">
      <c r="B288" s="242"/>
      <c r="C288" s="243"/>
      <c r="D288" s="243"/>
      <c r="E288" s="244" t="s">
        <v>22</v>
      </c>
      <c r="F288" s="251" t="s">
        <v>1228</v>
      </c>
      <c r="G288" s="243"/>
      <c r="H288" s="243"/>
      <c r="I288" s="243"/>
      <c r="J288" s="243"/>
      <c r="K288" s="244" t="s">
        <v>22</v>
      </c>
      <c r="L288" s="243"/>
      <c r="M288" s="243"/>
      <c r="N288" s="243"/>
      <c r="O288" s="243"/>
      <c r="P288" s="243"/>
      <c r="Q288" s="243"/>
      <c r="R288" s="247"/>
      <c r="T288" s="248"/>
      <c r="U288" s="243"/>
      <c r="V288" s="243"/>
      <c r="W288" s="243"/>
      <c r="X288" s="243"/>
      <c r="Y288" s="243"/>
      <c r="Z288" s="243"/>
      <c r="AA288" s="249"/>
      <c r="AT288" s="250" t="s">
        <v>164</v>
      </c>
      <c r="AU288" s="250" t="s">
        <v>107</v>
      </c>
      <c r="AV288" s="11" t="s">
        <v>39</v>
      </c>
      <c r="AW288" s="11" t="s">
        <v>38</v>
      </c>
      <c r="AX288" s="11" t="s">
        <v>81</v>
      </c>
      <c r="AY288" s="250" t="s">
        <v>156</v>
      </c>
    </row>
    <row r="289" s="10" customFormat="1" ht="16.5" customHeight="1">
      <c r="B289" s="232"/>
      <c r="C289" s="233"/>
      <c r="D289" s="233"/>
      <c r="E289" s="234" t="s">
        <v>22</v>
      </c>
      <c r="F289" s="252" t="s">
        <v>1229</v>
      </c>
      <c r="G289" s="233"/>
      <c r="H289" s="233"/>
      <c r="I289" s="233"/>
      <c r="J289" s="233"/>
      <c r="K289" s="237">
        <v>228.839</v>
      </c>
      <c r="L289" s="233"/>
      <c r="M289" s="233"/>
      <c r="N289" s="233"/>
      <c r="O289" s="233"/>
      <c r="P289" s="233"/>
      <c r="Q289" s="233"/>
      <c r="R289" s="238"/>
      <c r="T289" s="239"/>
      <c r="U289" s="233"/>
      <c r="V289" s="233"/>
      <c r="W289" s="233"/>
      <c r="X289" s="233"/>
      <c r="Y289" s="233"/>
      <c r="Z289" s="233"/>
      <c r="AA289" s="240"/>
      <c r="AT289" s="241" t="s">
        <v>164</v>
      </c>
      <c r="AU289" s="241" t="s">
        <v>107</v>
      </c>
      <c r="AV289" s="10" t="s">
        <v>107</v>
      </c>
      <c r="AW289" s="10" t="s">
        <v>38</v>
      </c>
      <c r="AX289" s="10" t="s">
        <v>81</v>
      </c>
      <c r="AY289" s="241" t="s">
        <v>156</v>
      </c>
    </row>
    <row r="290" s="10" customFormat="1" ht="16.5" customHeight="1">
      <c r="B290" s="232"/>
      <c r="C290" s="233"/>
      <c r="D290" s="233"/>
      <c r="E290" s="234" t="s">
        <v>22</v>
      </c>
      <c r="F290" s="252" t="s">
        <v>1230</v>
      </c>
      <c r="G290" s="233"/>
      <c r="H290" s="233"/>
      <c r="I290" s="233"/>
      <c r="J290" s="233"/>
      <c r="K290" s="237">
        <v>80.954999999999998</v>
      </c>
      <c r="L290" s="233"/>
      <c r="M290" s="233"/>
      <c r="N290" s="233"/>
      <c r="O290" s="233"/>
      <c r="P290" s="233"/>
      <c r="Q290" s="233"/>
      <c r="R290" s="238"/>
      <c r="T290" s="239"/>
      <c r="U290" s="233"/>
      <c r="V290" s="233"/>
      <c r="W290" s="233"/>
      <c r="X290" s="233"/>
      <c r="Y290" s="233"/>
      <c r="Z290" s="233"/>
      <c r="AA290" s="240"/>
      <c r="AT290" s="241" t="s">
        <v>164</v>
      </c>
      <c r="AU290" s="241" t="s">
        <v>107</v>
      </c>
      <c r="AV290" s="10" t="s">
        <v>107</v>
      </c>
      <c r="AW290" s="10" t="s">
        <v>38</v>
      </c>
      <c r="AX290" s="10" t="s">
        <v>81</v>
      </c>
      <c r="AY290" s="241" t="s">
        <v>156</v>
      </c>
    </row>
    <row r="291" s="11" customFormat="1" ht="16.5" customHeight="1">
      <c r="B291" s="242"/>
      <c r="C291" s="243"/>
      <c r="D291" s="243"/>
      <c r="E291" s="244" t="s">
        <v>22</v>
      </c>
      <c r="F291" s="251" t="s">
        <v>1231</v>
      </c>
      <c r="G291" s="243"/>
      <c r="H291" s="243"/>
      <c r="I291" s="243"/>
      <c r="J291" s="243"/>
      <c r="K291" s="244" t="s">
        <v>22</v>
      </c>
      <c r="L291" s="243"/>
      <c r="M291" s="243"/>
      <c r="N291" s="243"/>
      <c r="O291" s="243"/>
      <c r="P291" s="243"/>
      <c r="Q291" s="243"/>
      <c r="R291" s="247"/>
      <c r="T291" s="248"/>
      <c r="U291" s="243"/>
      <c r="V291" s="243"/>
      <c r="W291" s="243"/>
      <c r="X291" s="243"/>
      <c r="Y291" s="243"/>
      <c r="Z291" s="243"/>
      <c r="AA291" s="249"/>
      <c r="AT291" s="250" t="s">
        <v>164</v>
      </c>
      <c r="AU291" s="250" t="s">
        <v>107</v>
      </c>
      <c r="AV291" s="11" t="s">
        <v>39</v>
      </c>
      <c r="AW291" s="11" t="s">
        <v>38</v>
      </c>
      <c r="AX291" s="11" t="s">
        <v>81</v>
      </c>
      <c r="AY291" s="250" t="s">
        <v>156</v>
      </c>
    </row>
    <row r="292" s="10" customFormat="1" ht="16.5" customHeight="1">
      <c r="B292" s="232"/>
      <c r="C292" s="233"/>
      <c r="D292" s="233"/>
      <c r="E292" s="234" t="s">
        <v>22</v>
      </c>
      <c r="F292" s="252" t="s">
        <v>1232</v>
      </c>
      <c r="G292" s="233"/>
      <c r="H292" s="233"/>
      <c r="I292" s="233"/>
      <c r="J292" s="233"/>
      <c r="K292" s="237">
        <v>15.119999999999999</v>
      </c>
      <c r="L292" s="233"/>
      <c r="M292" s="233"/>
      <c r="N292" s="233"/>
      <c r="O292" s="233"/>
      <c r="P292" s="233"/>
      <c r="Q292" s="233"/>
      <c r="R292" s="238"/>
      <c r="T292" s="239"/>
      <c r="U292" s="233"/>
      <c r="V292" s="233"/>
      <c r="W292" s="233"/>
      <c r="X292" s="233"/>
      <c r="Y292" s="233"/>
      <c r="Z292" s="233"/>
      <c r="AA292" s="240"/>
      <c r="AT292" s="241" t="s">
        <v>164</v>
      </c>
      <c r="AU292" s="241" t="s">
        <v>107</v>
      </c>
      <c r="AV292" s="10" t="s">
        <v>107</v>
      </c>
      <c r="AW292" s="10" t="s">
        <v>38</v>
      </c>
      <c r="AX292" s="10" t="s">
        <v>81</v>
      </c>
      <c r="AY292" s="241" t="s">
        <v>156</v>
      </c>
    </row>
    <row r="293" s="10" customFormat="1" ht="16.5" customHeight="1">
      <c r="B293" s="232"/>
      <c r="C293" s="233"/>
      <c r="D293" s="233"/>
      <c r="E293" s="234" t="s">
        <v>22</v>
      </c>
      <c r="F293" s="252" t="s">
        <v>1233</v>
      </c>
      <c r="G293" s="233"/>
      <c r="H293" s="233"/>
      <c r="I293" s="233"/>
      <c r="J293" s="233"/>
      <c r="K293" s="237">
        <v>400.01299999999998</v>
      </c>
      <c r="L293" s="233"/>
      <c r="M293" s="233"/>
      <c r="N293" s="233"/>
      <c r="O293" s="233"/>
      <c r="P293" s="233"/>
      <c r="Q293" s="233"/>
      <c r="R293" s="238"/>
      <c r="T293" s="239"/>
      <c r="U293" s="233"/>
      <c r="V293" s="233"/>
      <c r="W293" s="233"/>
      <c r="X293" s="233"/>
      <c r="Y293" s="233"/>
      <c r="Z293" s="233"/>
      <c r="AA293" s="240"/>
      <c r="AT293" s="241" t="s">
        <v>164</v>
      </c>
      <c r="AU293" s="241" t="s">
        <v>107</v>
      </c>
      <c r="AV293" s="10" t="s">
        <v>107</v>
      </c>
      <c r="AW293" s="10" t="s">
        <v>38</v>
      </c>
      <c r="AX293" s="10" t="s">
        <v>81</v>
      </c>
      <c r="AY293" s="241" t="s">
        <v>156</v>
      </c>
    </row>
    <row r="294" s="10" customFormat="1" ht="16.5" customHeight="1">
      <c r="B294" s="232"/>
      <c r="C294" s="233"/>
      <c r="D294" s="233"/>
      <c r="E294" s="234" t="s">
        <v>22</v>
      </c>
      <c r="F294" s="252" t="s">
        <v>1261</v>
      </c>
      <c r="G294" s="233"/>
      <c r="H294" s="233"/>
      <c r="I294" s="233"/>
      <c r="J294" s="233"/>
      <c r="K294" s="237">
        <v>67.950000000000003</v>
      </c>
      <c r="L294" s="233"/>
      <c r="M294" s="233"/>
      <c r="N294" s="233"/>
      <c r="O294" s="233"/>
      <c r="P294" s="233"/>
      <c r="Q294" s="233"/>
      <c r="R294" s="238"/>
      <c r="T294" s="239"/>
      <c r="U294" s="233"/>
      <c r="V294" s="233"/>
      <c r="W294" s="233"/>
      <c r="X294" s="233"/>
      <c r="Y294" s="233"/>
      <c r="Z294" s="233"/>
      <c r="AA294" s="240"/>
      <c r="AT294" s="241" t="s">
        <v>164</v>
      </c>
      <c r="AU294" s="241" t="s">
        <v>107</v>
      </c>
      <c r="AV294" s="10" t="s">
        <v>107</v>
      </c>
      <c r="AW294" s="10" t="s">
        <v>38</v>
      </c>
      <c r="AX294" s="10" t="s">
        <v>81</v>
      </c>
      <c r="AY294" s="241" t="s">
        <v>156</v>
      </c>
    </row>
    <row r="295" s="12" customFormat="1" ht="16.5" customHeight="1">
      <c r="B295" s="253"/>
      <c r="C295" s="254"/>
      <c r="D295" s="254"/>
      <c r="E295" s="255" t="s">
        <v>22</v>
      </c>
      <c r="F295" s="256" t="s">
        <v>176</v>
      </c>
      <c r="G295" s="254"/>
      <c r="H295" s="254"/>
      <c r="I295" s="254"/>
      <c r="J295" s="254"/>
      <c r="K295" s="257">
        <v>1645.903</v>
      </c>
      <c r="L295" s="254"/>
      <c r="M295" s="254"/>
      <c r="N295" s="254"/>
      <c r="O295" s="254"/>
      <c r="P295" s="254"/>
      <c r="Q295" s="254"/>
      <c r="R295" s="258"/>
      <c r="T295" s="259"/>
      <c r="U295" s="254"/>
      <c r="V295" s="254"/>
      <c r="W295" s="254"/>
      <c r="X295" s="254"/>
      <c r="Y295" s="254"/>
      <c r="Z295" s="254"/>
      <c r="AA295" s="260"/>
      <c r="AT295" s="261" t="s">
        <v>164</v>
      </c>
      <c r="AU295" s="261" t="s">
        <v>107</v>
      </c>
      <c r="AV295" s="12" t="s">
        <v>161</v>
      </c>
      <c r="AW295" s="12" t="s">
        <v>38</v>
      </c>
      <c r="AX295" s="12" t="s">
        <v>39</v>
      </c>
      <c r="AY295" s="261" t="s">
        <v>156</v>
      </c>
    </row>
    <row r="296" s="1" customFormat="1" ht="38.25" customHeight="1">
      <c r="B296" s="48"/>
      <c r="C296" s="221" t="s">
        <v>556</v>
      </c>
      <c r="D296" s="221" t="s">
        <v>157</v>
      </c>
      <c r="E296" s="222" t="s">
        <v>1262</v>
      </c>
      <c r="F296" s="223" t="s">
        <v>1263</v>
      </c>
      <c r="G296" s="223"/>
      <c r="H296" s="223"/>
      <c r="I296" s="223"/>
      <c r="J296" s="224" t="s">
        <v>160</v>
      </c>
      <c r="K296" s="225">
        <v>98754.179999999993</v>
      </c>
      <c r="L296" s="226">
        <v>0</v>
      </c>
      <c r="M296" s="227"/>
      <c r="N296" s="228">
        <f>ROUND(L296*K296,1)</f>
        <v>0</v>
      </c>
      <c r="O296" s="228"/>
      <c r="P296" s="228"/>
      <c r="Q296" s="228"/>
      <c r="R296" s="50"/>
      <c r="T296" s="229" t="s">
        <v>22</v>
      </c>
      <c r="U296" s="58" t="s">
        <v>46</v>
      </c>
      <c r="V296" s="49"/>
      <c r="W296" s="230">
        <f>V296*K296</f>
        <v>0</v>
      </c>
      <c r="X296" s="230">
        <v>0</v>
      </c>
      <c r="Y296" s="230">
        <f>X296*K296</f>
        <v>0</v>
      </c>
      <c r="Z296" s="230">
        <v>0</v>
      </c>
      <c r="AA296" s="231">
        <f>Z296*K296</f>
        <v>0</v>
      </c>
      <c r="AR296" s="24" t="s">
        <v>161</v>
      </c>
      <c r="AT296" s="24" t="s">
        <v>157</v>
      </c>
      <c r="AU296" s="24" t="s">
        <v>107</v>
      </c>
      <c r="AY296" s="24" t="s">
        <v>156</v>
      </c>
      <c r="BE296" s="144">
        <f>IF(U296="základní",N296,0)</f>
        <v>0</v>
      </c>
      <c r="BF296" s="144">
        <f>IF(U296="snížená",N296,0)</f>
        <v>0</v>
      </c>
      <c r="BG296" s="144">
        <f>IF(U296="zákl. přenesená",N296,0)</f>
        <v>0</v>
      </c>
      <c r="BH296" s="144">
        <f>IF(U296="sníž. přenesená",N296,0)</f>
        <v>0</v>
      </c>
      <c r="BI296" s="144">
        <f>IF(U296="nulová",N296,0)</f>
        <v>0</v>
      </c>
      <c r="BJ296" s="24" t="s">
        <v>39</v>
      </c>
      <c r="BK296" s="144">
        <f>ROUND(L296*K296,1)</f>
        <v>0</v>
      </c>
      <c r="BL296" s="24" t="s">
        <v>161</v>
      </c>
      <c r="BM296" s="24" t="s">
        <v>1264</v>
      </c>
    </row>
    <row r="297" s="1" customFormat="1" ht="38.25" customHeight="1">
      <c r="B297" s="48"/>
      <c r="C297" s="221" t="s">
        <v>581</v>
      </c>
      <c r="D297" s="221" t="s">
        <v>157</v>
      </c>
      <c r="E297" s="222" t="s">
        <v>1265</v>
      </c>
      <c r="F297" s="223" t="s">
        <v>1266</v>
      </c>
      <c r="G297" s="223"/>
      <c r="H297" s="223"/>
      <c r="I297" s="223"/>
      <c r="J297" s="224" t="s">
        <v>160</v>
      </c>
      <c r="K297" s="225">
        <v>1645.903</v>
      </c>
      <c r="L297" s="226">
        <v>0</v>
      </c>
      <c r="M297" s="227"/>
      <c r="N297" s="228">
        <f>ROUND(L297*K297,1)</f>
        <v>0</v>
      </c>
      <c r="O297" s="228"/>
      <c r="P297" s="228"/>
      <c r="Q297" s="228"/>
      <c r="R297" s="50"/>
      <c r="T297" s="229" t="s">
        <v>22</v>
      </c>
      <c r="U297" s="58" t="s">
        <v>46</v>
      </c>
      <c r="V297" s="49"/>
      <c r="W297" s="230">
        <f>V297*K297</f>
        <v>0</v>
      </c>
      <c r="X297" s="230">
        <v>0</v>
      </c>
      <c r="Y297" s="230">
        <f>X297*K297</f>
        <v>0</v>
      </c>
      <c r="Z297" s="230">
        <v>0</v>
      </c>
      <c r="AA297" s="231">
        <f>Z297*K297</f>
        <v>0</v>
      </c>
      <c r="AR297" s="24" t="s">
        <v>161</v>
      </c>
      <c r="AT297" s="24" t="s">
        <v>157</v>
      </c>
      <c r="AU297" s="24" t="s">
        <v>107</v>
      </c>
      <c r="AY297" s="24" t="s">
        <v>156</v>
      </c>
      <c r="BE297" s="144">
        <f>IF(U297="základní",N297,0)</f>
        <v>0</v>
      </c>
      <c r="BF297" s="144">
        <f>IF(U297="snížená",N297,0)</f>
        <v>0</v>
      </c>
      <c r="BG297" s="144">
        <f>IF(U297="zákl. přenesená",N297,0)</f>
        <v>0</v>
      </c>
      <c r="BH297" s="144">
        <f>IF(U297="sníž. přenesená",N297,0)</f>
        <v>0</v>
      </c>
      <c r="BI297" s="144">
        <f>IF(U297="nulová",N297,0)</f>
        <v>0</v>
      </c>
      <c r="BJ297" s="24" t="s">
        <v>39</v>
      </c>
      <c r="BK297" s="144">
        <f>ROUND(L297*K297,1)</f>
        <v>0</v>
      </c>
      <c r="BL297" s="24" t="s">
        <v>161</v>
      </c>
      <c r="BM297" s="24" t="s">
        <v>1267</v>
      </c>
    </row>
    <row r="298" s="1" customFormat="1" ht="25.5" customHeight="1">
      <c r="B298" s="48"/>
      <c r="C298" s="221" t="s">
        <v>585</v>
      </c>
      <c r="D298" s="221" t="s">
        <v>157</v>
      </c>
      <c r="E298" s="222" t="s">
        <v>1268</v>
      </c>
      <c r="F298" s="223" t="s">
        <v>1269</v>
      </c>
      <c r="G298" s="223"/>
      <c r="H298" s="223"/>
      <c r="I298" s="223"/>
      <c r="J298" s="224" t="s">
        <v>455</v>
      </c>
      <c r="K298" s="225">
        <v>0.748</v>
      </c>
      <c r="L298" s="226">
        <v>0</v>
      </c>
      <c r="M298" s="227"/>
      <c r="N298" s="228">
        <f>ROUND(L298*K298,1)</f>
        <v>0</v>
      </c>
      <c r="O298" s="228"/>
      <c r="P298" s="228"/>
      <c r="Q298" s="228"/>
      <c r="R298" s="50"/>
      <c r="T298" s="229" t="s">
        <v>22</v>
      </c>
      <c r="U298" s="58" t="s">
        <v>46</v>
      </c>
      <c r="V298" s="49"/>
      <c r="W298" s="230">
        <f>V298*K298</f>
        <v>0</v>
      </c>
      <c r="X298" s="230">
        <v>0</v>
      </c>
      <c r="Y298" s="230">
        <f>X298*K298</f>
        <v>0</v>
      </c>
      <c r="Z298" s="230">
        <v>1.95</v>
      </c>
      <c r="AA298" s="231">
        <f>Z298*K298</f>
        <v>1.4585999999999999</v>
      </c>
      <c r="AR298" s="24" t="s">
        <v>161</v>
      </c>
      <c r="AT298" s="24" t="s">
        <v>157</v>
      </c>
      <c r="AU298" s="24" t="s">
        <v>107</v>
      </c>
      <c r="AY298" s="24" t="s">
        <v>156</v>
      </c>
      <c r="BE298" s="144">
        <f>IF(U298="základní",N298,0)</f>
        <v>0</v>
      </c>
      <c r="BF298" s="144">
        <f>IF(U298="snížená",N298,0)</f>
        <v>0</v>
      </c>
      <c r="BG298" s="144">
        <f>IF(U298="zákl. přenesená",N298,0)</f>
        <v>0</v>
      </c>
      <c r="BH298" s="144">
        <f>IF(U298="sníž. přenesená",N298,0)</f>
        <v>0</v>
      </c>
      <c r="BI298" s="144">
        <f>IF(U298="nulová",N298,0)</f>
        <v>0</v>
      </c>
      <c r="BJ298" s="24" t="s">
        <v>39</v>
      </c>
      <c r="BK298" s="144">
        <f>ROUND(L298*K298,1)</f>
        <v>0</v>
      </c>
      <c r="BL298" s="24" t="s">
        <v>161</v>
      </c>
      <c r="BM298" s="24" t="s">
        <v>1270</v>
      </c>
    </row>
    <row r="299" s="11" customFormat="1" ht="16.5" customHeight="1">
      <c r="B299" s="242"/>
      <c r="C299" s="243"/>
      <c r="D299" s="243"/>
      <c r="E299" s="244" t="s">
        <v>22</v>
      </c>
      <c r="F299" s="245" t="s">
        <v>1271</v>
      </c>
      <c r="G299" s="246"/>
      <c r="H299" s="246"/>
      <c r="I299" s="246"/>
      <c r="J299" s="243"/>
      <c r="K299" s="244" t="s">
        <v>22</v>
      </c>
      <c r="L299" s="243"/>
      <c r="M299" s="243"/>
      <c r="N299" s="243"/>
      <c r="O299" s="243"/>
      <c r="P299" s="243"/>
      <c r="Q299" s="243"/>
      <c r="R299" s="247"/>
      <c r="T299" s="248"/>
      <c r="U299" s="243"/>
      <c r="V299" s="243"/>
      <c r="W299" s="243"/>
      <c r="X299" s="243"/>
      <c r="Y299" s="243"/>
      <c r="Z299" s="243"/>
      <c r="AA299" s="249"/>
      <c r="AT299" s="250" t="s">
        <v>164</v>
      </c>
      <c r="AU299" s="250" t="s">
        <v>107</v>
      </c>
      <c r="AV299" s="11" t="s">
        <v>39</v>
      </c>
      <c r="AW299" s="11" t="s">
        <v>38</v>
      </c>
      <c r="AX299" s="11" t="s">
        <v>81</v>
      </c>
      <c r="AY299" s="250" t="s">
        <v>156</v>
      </c>
    </row>
    <row r="300" s="10" customFormat="1" ht="16.5" customHeight="1">
      <c r="B300" s="232"/>
      <c r="C300" s="233"/>
      <c r="D300" s="233"/>
      <c r="E300" s="234" t="s">
        <v>22</v>
      </c>
      <c r="F300" s="252" t="s">
        <v>1272</v>
      </c>
      <c r="G300" s="233"/>
      <c r="H300" s="233"/>
      <c r="I300" s="233"/>
      <c r="J300" s="233"/>
      <c r="K300" s="237">
        <v>0.748</v>
      </c>
      <c r="L300" s="233"/>
      <c r="M300" s="233"/>
      <c r="N300" s="233"/>
      <c r="O300" s="233"/>
      <c r="P300" s="233"/>
      <c r="Q300" s="233"/>
      <c r="R300" s="238"/>
      <c r="T300" s="239"/>
      <c r="U300" s="233"/>
      <c r="V300" s="233"/>
      <c r="W300" s="233"/>
      <c r="X300" s="233"/>
      <c r="Y300" s="233"/>
      <c r="Z300" s="233"/>
      <c r="AA300" s="240"/>
      <c r="AT300" s="241" t="s">
        <v>164</v>
      </c>
      <c r="AU300" s="241" t="s">
        <v>107</v>
      </c>
      <c r="AV300" s="10" t="s">
        <v>107</v>
      </c>
      <c r="AW300" s="10" t="s">
        <v>38</v>
      </c>
      <c r="AX300" s="10" t="s">
        <v>39</v>
      </c>
      <c r="AY300" s="241" t="s">
        <v>156</v>
      </c>
    </row>
    <row r="301" s="1" customFormat="1" ht="25.5" customHeight="1">
      <c r="B301" s="48"/>
      <c r="C301" s="221" t="s">
        <v>589</v>
      </c>
      <c r="D301" s="221" t="s">
        <v>157</v>
      </c>
      <c r="E301" s="222" t="s">
        <v>1273</v>
      </c>
      <c r="F301" s="223" t="s">
        <v>1274</v>
      </c>
      <c r="G301" s="223"/>
      <c r="H301" s="223"/>
      <c r="I301" s="223"/>
      <c r="J301" s="224" t="s">
        <v>185</v>
      </c>
      <c r="K301" s="225">
        <v>6</v>
      </c>
      <c r="L301" s="226">
        <v>0</v>
      </c>
      <c r="M301" s="227"/>
      <c r="N301" s="228">
        <f>ROUND(L301*K301,1)</f>
        <v>0</v>
      </c>
      <c r="O301" s="228"/>
      <c r="P301" s="228"/>
      <c r="Q301" s="228"/>
      <c r="R301" s="50"/>
      <c r="T301" s="229" t="s">
        <v>22</v>
      </c>
      <c r="U301" s="58" t="s">
        <v>46</v>
      </c>
      <c r="V301" s="49"/>
      <c r="W301" s="230">
        <f>V301*K301</f>
        <v>0</v>
      </c>
      <c r="X301" s="230">
        <v>0</v>
      </c>
      <c r="Y301" s="230">
        <f>X301*K301</f>
        <v>0</v>
      </c>
      <c r="Z301" s="230">
        <v>0.070000000000000007</v>
      </c>
      <c r="AA301" s="231">
        <f>Z301*K301</f>
        <v>0.42000000000000004</v>
      </c>
      <c r="AR301" s="24" t="s">
        <v>161</v>
      </c>
      <c r="AT301" s="24" t="s">
        <v>157</v>
      </c>
      <c r="AU301" s="24" t="s">
        <v>107</v>
      </c>
      <c r="AY301" s="24" t="s">
        <v>156</v>
      </c>
      <c r="BE301" s="144">
        <f>IF(U301="základní",N301,0)</f>
        <v>0</v>
      </c>
      <c r="BF301" s="144">
        <f>IF(U301="snížená",N301,0)</f>
        <v>0</v>
      </c>
      <c r="BG301" s="144">
        <f>IF(U301="zákl. přenesená",N301,0)</f>
        <v>0</v>
      </c>
      <c r="BH301" s="144">
        <f>IF(U301="sníž. přenesená",N301,0)</f>
        <v>0</v>
      </c>
      <c r="BI301" s="144">
        <f>IF(U301="nulová",N301,0)</f>
        <v>0</v>
      </c>
      <c r="BJ301" s="24" t="s">
        <v>39</v>
      </c>
      <c r="BK301" s="144">
        <f>ROUND(L301*K301,1)</f>
        <v>0</v>
      </c>
      <c r="BL301" s="24" t="s">
        <v>161</v>
      </c>
      <c r="BM301" s="24" t="s">
        <v>1275</v>
      </c>
    </row>
    <row r="302" s="11" customFormat="1" ht="16.5" customHeight="1">
      <c r="B302" s="242"/>
      <c r="C302" s="243"/>
      <c r="D302" s="243"/>
      <c r="E302" s="244" t="s">
        <v>22</v>
      </c>
      <c r="F302" s="245" t="s">
        <v>1121</v>
      </c>
      <c r="G302" s="246"/>
      <c r="H302" s="246"/>
      <c r="I302" s="246"/>
      <c r="J302" s="243"/>
      <c r="K302" s="244" t="s">
        <v>22</v>
      </c>
      <c r="L302" s="243"/>
      <c r="M302" s="243"/>
      <c r="N302" s="243"/>
      <c r="O302" s="243"/>
      <c r="P302" s="243"/>
      <c r="Q302" s="243"/>
      <c r="R302" s="247"/>
      <c r="T302" s="248"/>
      <c r="U302" s="243"/>
      <c r="V302" s="243"/>
      <c r="W302" s="243"/>
      <c r="X302" s="243"/>
      <c r="Y302" s="243"/>
      <c r="Z302" s="243"/>
      <c r="AA302" s="249"/>
      <c r="AT302" s="250" t="s">
        <v>164</v>
      </c>
      <c r="AU302" s="250" t="s">
        <v>107</v>
      </c>
      <c r="AV302" s="11" t="s">
        <v>39</v>
      </c>
      <c r="AW302" s="11" t="s">
        <v>38</v>
      </c>
      <c r="AX302" s="11" t="s">
        <v>81</v>
      </c>
      <c r="AY302" s="250" t="s">
        <v>156</v>
      </c>
    </row>
    <row r="303" s="10" customFormat="1" ht="16.5" customHeight="1">
      <c r="B303" s="232"/>
      <c r="C303" s="233"/>
      <c r="D303" s="233"/>
      <c r="E303" s="234" t="s">
        <v>22</v>
      </c>
      <c r="F303" s="252" t="s">
        <v>1173</v>
      </c>
      <c r="G303" s="233"/>
      <c r="H303" s="233"/>
      <c r="I303" s="233"/>
      <c r="J303" s="233"/>
      <c r="K303" s="237">
        <v>6</v>
      </c>
      <c r="L303" s="233"/>
      <c r="M303" s="233"/>
      <c r="N303" s="233"/>
      <c r="O303" s="233"/>
      <c r="P303" s="233"/>
      <c r="Q303" s="233"/>
      <c r="R303" s="238"/>
      <c r="T303" s="239"/>
      <c r="U303" s="233"/>
      <c r="V303" s="233"/>
      <c r="W303" s="233"/>
      <c r="X303" s="233"/>
      <c r="Y303" s="233"/>
      <c r="Z303" s="233"/>
      <c r="AA303" s="240"/>
      <c r="AT303" s="241" t="s">
        <v>164</v>
      </c>
      <c r="AU303" s="241" t="s">
        <v>107</v>
      </c>
      <c r="AV303" s="10" t="s">
        <v>107</v>
      </c>
      <c r="AW303" s="10" t="s">
        <v>38</v>
      </c>
      <c r="AX303" s="10" t="s">
        <v>39</v>
      </c>
      <c r="AY303" s="241" t="s">
        <v>156</v>
      </c>
    </row>
    <row r="304" s="1" customFormat="1" ht="38.25" customHeight="1">
      <c r="B304" s="48"/>
      <c r="C304" s="221" t="s">
        <v>593</v>
      </c>
      <c r="D304" s="221" t="s">
        <v>157</v>
      </c>
      <c r="E304" s="222" t="s">
        <v>1276</v>
      </c>
      <c r="F304" s="223" t="s">
        <v>1277</v>
      </c>
      <c r="G304" s="223"/>
      <c r="H304" s="223"/>
      <c r="I304" s="223"/>
      <c r="J304" s="224" t="s">
        <v>455</v>
      </c>
      <c r="K304" s="225">
        <v>0.059999999999999998</v>
      </c>
      <c r="L304" s="226">
        <v>0</v>
      </c>
      <c r="M304" s="227"/>
      <c r="N304" s="228">
        <f>ROUND(L304*K304,1)</f>
        <v>0</v>
      </c>
      <c r="O304" s="228"/>
      <c r="P304" s="228"/>
      <c r="Q304" s="228"/>
      <c r="R304" s="50"/>
      <c r="T304" s="229" t="s">
        <v>22</v>
      </c>
      <c r="U304" s="58" t="s">
        <v>46</v>
      </c>
      <c r="V304" s="49"/>
      <c r="W304" s="230">
        <f>V304*K304</f>
        <v>0</v>
      </c>
      <c r="X304" s="230">
        <v>0</v>
      </c>
      <c r="Y304" s="230">
        <f>X304*K304</f>
        <v>0</v>
      </c>
      <c r="Z304" s="230">
        <v>2.2000000000000002</v>
      </c>
      <c r="AA304" s="231">
        <f>Z304*K304</f>
        <v>0.13200000000000001</v>
      </c>
      <c r="AR304" s="24" t="s">
        <v>161</v>
      </c>
      <c r="AT304" s="24" t="s">
        <v>157</v>
      </c>
      <c r="AU304" s="24" t="s">
        <v>107</v>
      </c>
      <c r="AY304" s="24" t="s">
        <v>156</v>
      </c>
      <c r="BE304" s="144">
        <f>IF(U304="základní",N304,0)</f>
        <v>0</v>
      </c>
      <c r="BF304" s="144">
        <f>IF(U304="snížená",N304,0)</f>
        <v>0</v>
      </c>
      <c r="BG304" s="144">
        <f>IF(U304="zákl. přenesená",N304,0)</f>
        <v>0</v>
      </c>
      <c r="BH304" s="144">
        <f>IF(U304="sníž. přenesená",N304,0)</f>
        <v>0</v>
      </c>
      <c r="BI304" s="144">
        <f>IF(U304="nulová",N304,0)</f>
        <v>0</v>
      </c>
      <c r="BJ304" s="24" t="s">
        <v>39</v>
      </c>
      <c r="BK304" s="144">
        <f>ROUND(L304*K304,1)</f>
        <v>0</v>
      </c>
      <c r="BL304" s="24" t="s">
        <v>161</v>
      </c>
      <c r="BM304" s="24" t="s">
        <v>1278</v>
      </c>
    </row>
    <row r="305" s="11" customFormat="1" ht="16.5" customHeight="1">
      <c r="B305" s="242"/>
      <c r="C305" s="243"/>
      <c r="D305" s="243"/>
      <c r="E305" s="244" t="s">
        <v>22</v>
      </c>
      <c r="F305" s="245" t="s">
        <v>1114</v>
      </c>
      <c r="G305" s="246"/>
      <c r="H305" s="246"/>
      <c r="I305" s="246"/>
      <c r="J305" s="243"/>
      <c r="K305" s="244" t="s">
        <v>22</v>
      </c>
      <c r="L305" s="243"/>
      <c r="M305" s="243"/>
      <c r="N305" s="243"/>
      <c r="O305" s="243"/>
      <c r="P305" s="243"/>
      <c r="Q305" s="243"/>
      <c r="R305" s="247"/>
      <c r="T305" s="248"/>
      <c r="U305" s="243"/>
      <c r="V305" s="243"/>
      <c r="W305" s="243"/>
      <c r="X305" s="243"/>
      <c r="Y305" s="243"/>
      <c r="Z305" s="243"/>
      <c r="AA305" s="249"/>
      <c r="AT305" s="250" t="s">
        <v>164</v>
      </c>
      <c r="AU305" s="250" t="s">
        <v>107</v>
      </c>
      <c r="AV305" s="11" t="s">
        <v>39</v>
      </c>
      <c r="AW305" s="11" t="s">
        <v>38</v>
      </c>
      <c r="AX305" s="11" t="s">
        <v>81</v>
      </c>
      <c r="AY305" s="250" t="s">
        <v>156</v>
      </c>
    </row>
    <row r="306" s="10" customFormat="1" ht="16.5" customHeight="1">
      <c r="B306" s="232"/>
      <c r="C306" s="233"/>
      <c r="D306" s="233"/>
      <c r="E306" s="234" t="s">
        <v>22</v>
      </c>
      <c r="F306" s="252" t="s">
        <v>1279</v>
      </c>
      <c r="G306" s="233"/>
      <c r="H306" s="233"/>
      <c r="I306" s="233"/>
      <c r="J306" s="233"/>
      <c r="K306" s="237">
        <v>0.059999999999999998</v>
      </c>
      <c r="L306" s="233"/>
      <c r="M306" s="233"/>
      <c r="N306" s="233"/>
      <c r="O306" s="233"/>
      <c r="P306" s="233"/>
      <c r="Q306" s="233"/>
      <c r="R306" s="238"/>
      <c r="T306" s="239"/>
      <c r="U306" s="233"/>
      <c r="V306" s="233"/>
      <c r="W306" s="233"/>
      <c r="X306" s="233"/>
      <c r="Y306" s="233"/>
      <c r="Z306" s="233"/>
      <c r="AA306" s="240"/>
      <c r="AT306" s="241" t="s">
        <v>164</v>
      </c>
      <c r="AU306" s="241" t="s">
        <v>107</v>
      </c>
      <c r="AV306" s="10" t="s">
        <v>107</v>
      </c>
      <c r="AW306" s="10" t="s">
        <v>38</v>
      </c>
      <c r="AX306" s="10" t="s">
        <v>39</v>
      </c>
      <c r="AY306" s="241" t="s">
        <v>156</v>
      </c>
    </row>
    <row r="307" s="1" customFormat="1" ht="38.25" customHeight="1">
      <c r="B307" s="48"/>
      <c r="C307" s="221" t="s">
        <v>602</v>
      </c>
      <c r="D307" s="221" t="s">
        <v>157</v>
      </c>
      <c r="E307" s="222" t="s">
        <v>1280</v>
      </c>
      <c r="F307" s="223" t="s">
        <v>1281</v>
      </c>
      <c r="G307" s="223"/>
      <c r="H307" s="223"/>
      <c r="I307" s="223"/>
      <c r="J307" s="224" t="s">
        <v>160</v>
      </c>
      <c r="K307" s="225">
        <v>1350.076</v>
      </c>
      <c r="L307" s="226">
        <v>0</v>
      </c>
      <c r="M307" s="227"/>
      <c r="N307" s="228">
        <f>ROUND(L307*K307,1)</f>
        <v>0</v>
      </c>
      <c r="O307" s="228"/>
      <c r="P307" s="228"/>
      <c r="Q307" s="228"/>
      <c r="R307" s="50"/>
      <c r="T307" s="229" t="s">
        <v>22</v>
      </c>
      <c r="U307" s="58" t="s">
        <v>46</v>
      </c>
      <c r="V307" s="49"/>
      <c r="W307" s="230">
        <f>V307*K307</f>
        <v>0</v>
      </c>
      <c r="X307" s="230">
        <v>0</v>
      </c>
      <c r="Y307" s="230">
        <f>X307*K307</f>
        <v>0</v>
      </c>
      <c r="Z307" s="230">
        <v>0.071999999999999995</v>
      </c>
      <c r="AA307" s="231">
        <f>Z307*K307</f>
        <v>97.205472</v>
      </c>
      <c r="AR307" s="24" t="s">
        <v>161</v>
      </c>
      <c r="AT307" s="24" t="s">
        <v>157</v>
      </c>
      <c r="AU307" s="24" t="s">
        <v>107</v>
      </c>
      <c r="AY307" s="24" t="s">
        <v>156</v>
      </c>
      <c r="BE307" s="144">
        <f>IF(U307="základní",N307,0)</f>
        <v>0</v>
      </c>
      <c r="BF307" s="144">
        <f>IF(U307="snížená",N307,0)</f>
        <v>0</v>
      </c>
      <c r="BG307" s="144">
        <f>IF(U307="zákl. přenesená",N307,0)</f>
        <v>0</v>
      </c>
      <c r="BH307" s="144">
        <f>IF(U307="sníž. přenesená",N307,0)</f>
        <v>0</v>
      </c>
      <c r="BI307" s="144">
        <f>IF(U307="nulová",N307,0)</f>
        <v>0</v>
      </c>
      <c r="BJ307" s="24" t="s">
        <v>39</v>
      </c>
      <c r="BK307" s="144">
        <f>ROUND(L307*K307,1)</f>
        <v>0</v>
      </c>
      <c r="BL307" s="24" t="s">
        <v>161</v>
      </c>
      <c r="BM307" s="24" t="s">
        <v>1282</v>
      </c>
    </row>
    <row r="308" s="10" customFormat="1" ht="16.5" customHeight="1">
      <c r="B308" s="232"/>
      <c r="C308" s="233"/>
      <c r="D308" s="233"/>
      <c r="E308" s="234" t="s">
        <v>22</v>
      </c>
      <c r="F308" s="235" t="s">
        <v>1283</v>
      </c>
      <c r="G308" s="236"/>
      <c r="H308" s="236"/>
      <c r="I308" s="236"/>
      <c r="J308" s="233"/>
      <c r="K308" s="237">
        <v>1350.076</v>
      </c>
      <c r="L308" s="233"/>
      <c r="M308" s="233"/>
      <c r="N308" s="233"/>
      <c r="O308" s="233"/>
      <c r="P308" s="233"/>
      <c r="Q308" s="233"/>
      <c r="R308" s="238"/>
      <c r="T308" s="239"/>
      <c r="U308" s="233"/>
      <c r="V308" s="233"/>
      <c r="W308" s="233"/>
      <c r="X308" s="233"/>
      <c r="Y308" s="233"/>
      <c r="Z308" s="233"/>
      <c r="AA308" s="240"/>
      <c r="AT308" s="241" t="s">
        <v>164</v>
      </c>
      <c r="AU308" s="241" t="s">
        <v>107</v>
      </c>
      <c r="AV308" s="10" t="s">
        <v>107</v>
      </c>
      <c r="AW308" s="10" t="s">
        <v>38</v>
      </c>
      <c r="AX308" s="10" t="s">
        <v>39</v>
      </c>
      <c r="AY308" s="241" t="s">
        <v>156</v>
      </c>
    </row>
    <row r="309" s="1" customFormat="1" ht="25.5" customHeight="1">
      <c r="B309" s="48"/>
      <c r="C309" s="221" t="s">
        <v>606</v>
      </c>
      <c r="D309" s="221" t="s">
        <v>157</v>
      </c>
      <c r="E309" s="222" t="s">
        <v>1284</v>
      </c>
      <c r="F309" s="223" t="s">
        <v>1285</v>
      </c>
      <c r="G309" s="223"/>
      <c r="H309" s="223"/>
      <c r="I309" s="223"/>
      <c r="J309" s="224" t="s">
        <v>160</v>
      </c>
      <c r="K309" s="225">
        <v>22.859999999999999</v>
      </c>
      <c r="L309" s="226">
        <v>0</v>
      </c>
      <c r="M309" s="227"/>
      <c r="N309" s="228">
        <f>ROUND(L309*K309,1)</f>
        <v>0</v>
      </c>
      <c r="O309" s="228"/>
      <c r="P309" s="228"/>
      <c r="Q309" s="228"/>
      <c r="R309" s="50"/>
      <c r="T309" s="229" t="s">
        <v>22</v>
      </c>
      <c r="U309" s="58" t="s">
        <v>46</v>
      </c>
      <c r="V309" s="49"/>
      <c r="W309" s="230">
        <f>V309*K309</f>
        <v>0</v>
      </c>
      <c r="X309" s="230">
        <v>0.039899999999999998</v>
      </c>
      <c r="Y309" s="230">
        <f>X309*K309</f>
        <v>0.91211399999999998</v>
      </c>
      <c r="Z309" s="230">
        <v>0</v>
      </c>
      <c r="AA309" s="231">
        <f>Z309*K309</f>
        <v>0</v>
      </c>
      <c r="AR309" s="24" t="s">
        <v>161</v>
      </c>
      <c r="AT309" s="24" t="s">
        <v>157</v>
      </c>
      <c r="AU309" s="24" t="s">
        <v>107</v>
      </c>
      <c r="AY309" s="24" t="s">
        <v>156</v>
      </c>
      <c r="BE309" s="144">
        <f>IF(U309="základní",N309,0)</f>
        <v>0</v>
      </c>
      <c r="BF309" s="144">
        <f>IF(U309="snížená",N309,0)</f>
        <v>0</v>
      </c>
      <c r="BG309" s="144">
        <f>IF(U309="zákl. přenesená",N309,0)</f>
        <v>0</v>
      </c>
      <c r="BH309" s="144">
        <f>IF(U309="sníž. přenesená",N309,0)</f>
        <v>0</v>
      </c>
      <c r="BI309" s="144">
        <f>IF(U309="nulová",N309,0)</f>
        <v>0</v>
      </c>
      <c r="BJ309" s="24" t="s">
        <v>39</v>
      </c>
      <c r="BK309" s="144">
        <f>ROUND(L309*K309,1)</f>
        <v>0</v>
      </c>
      <c r="BL309" s="24" t="s">
        <v>161</v>
      </c>
      <c r="BM309" s="24" t="s">
        <v>1286</v>
      </c>
    </row>
    <row r="310" s="11" customFormat="1" ht="16.5" customHeight="1">
      <c r="B310" s="242"/>
      <c r="C310" s="243"/>
      <c r="D310" s="243"/>
      <c r="E310" s="244" t="s">
        <v>22</v>
      </c>
      <c r="F310" s="245" t="s">
        <v>213</v>
      </c>
      <c r="G310" s="246"/>
      <c r="H310" s="246"/>
      <c r="I310" s="246"/>
      <c r="J310" s="243"/>
      <c r="K310" s="244" t="s">
        <v>22</v>
      </c>
      <c r="L310" s="243"/>
      <c r="M310" s="243"/>
      <c r="N310" s="243"/>
      <c r="O310" s="243"/>
      <c r="P310" s="243"/>
      <c r="Q310" s="243"/>
      <c r="R310" s="247"/>
      <c r="T310" s="248"/>
      <c r="U310" s="243"/>
      <c r="V310" s="243"/>
      <c r="W310" s="243"/>
      <c r="X310" s="243"/>
      <c r="Y310" s="243"/>
      <c r="Z310" s="243"/>
      <c r="AA310" s="249"/>
      <c r="AT310" s="250" t="s">
        <v>164</v>
      </c>
      <c r="AU310" s="250" t="s">
        <v>107</v>
      </c>
      <c r="AV310" s="11" t="s">
        <v>39</v>
      </c>
      <c r="AW310" s="11" t="s">
        <v>38</v>
      </c>
      <c r="AX310" s="11" t="s">
        <v>81</v>
      </c>
      <c r="AY310" s="250" t="s">
        <v>156</v>
      </c>
    </row>
    <row r="311" s="10" customFormat="1" ht="16.5" customHeight="1">
      <c r="B311" s="232"/>
      <c r="C311" s="233"/>
      <c r="D311" s="233"/>
      <c r="E311" s="234" t="s">
        <v>22</v>
      </c>
      <c r="F311" s="252" t="s">
        <v>214</v>
      </c>
      <c r="G311" s="233"/>
      <c r="H311" s="233"/>
      <c r="I311" s="233"/>
      <c r="J311" s="233"/>
      <c r="K311" s="237">
        <v>10.26</v>
      </c>
      <c r="L311" s="233"/>
      <c r="M311" s="233"/>
      <c r="N311" s="233"/>
      <c r="O311" s="233"/>
      <c r="P311" s="233"/>
      <c r="Q311" s="233"/>
      <c r="R311" s="238"/>
      <c r="T311" s="239"/>
      <c r="U311" s="233"/>
      <c r="V311" s="233"/>
      <c r="W311" s="233"/>
      <c r="X311" s="233"/>
      <c r="Y311" s="233"/>
      <c r="Z311" s="233"/>
      <c r="AA311" s="240"/>
      <c r="AT311" s="241" t="s">
        <v>164</v>
      </c>
      <c r="AU311" s="241" t="s">
        <v>107</v>
      </c>
      <c r="AV311" s="10" t="s">
        <v>107</v>
      </c>
      <c r="AW311" s="10" t="s">
        <v>38</v>
      </c>
      <c r="AX311" s="10" t="s">
        <v>81</v>
      </c>
      <c r="AY311" s="241" t="s">
        <v>156</v>
      </c>
    </row>
    <row r="312" s="11" customFormat="1" ht="16.5" customHeight="1">
      <c r="B312" s="242"/>
      <c r="C312" s="243"/>
      <c r="D312" s="243"/>
      <c r="E312" s="244" t="s">
        <v>22</v>
      </c>
      <c r="F312" s="251" t="s">
        <v>215</v>
      </c>
      <c r="G312" s="243"/>
      <c r="H312" s="243"/>
      <c r="I312" s="243"/>
      <c r="J312" s="243"/>
      <c r="K312" s="244" t="s">
        <v>22</v>
      </c>
      <c r="L312" s="243"/>
      <c r="M312" s="243"/>
      <c r="N312" s="243"/>
      <c r="O312" s="243"/>
      <c r="P312" s="243"/>
      <c r="Q312" s="243"/>
      <c r="R312" s="247"/>
      <c r="T312" s="248"/>
      <c r="U312" s="243"/>
      <c r="V312" s="243"/>
      <c r="W312" s="243"/>
      <c r="X312" s="243"/>
      <c r="Y312" s="243"/>
      <c r="Z312" s="243"/>
      <c r="AA312" s="249"/>
      <c r="AT312" s="250" t="s">
        <v>164</v>
      </c>
      <c r="AU312" s="250" t="s">
        <v>107</v>
      </c>
      <c r="AV312" s="11" t="s">
        <v>39</v>
      </c>
      <c r="AW312" s="11" t="s">
        <v>38</v>
      </c>
      <c r="AX312" s="11" t="s">
        <v>81</v>
      </c>
      <c r="AY312" s="250" t="s">
        <v>156</v>
      </c>
    </row>
    <row r="313" s="10" customFormat="1" ht="16.5" customHeight="1">
      <c r="B313" s="232"/>
      <c r="C313" s="233"/>
      <c r="D313" s="233"/>
      <c r="E313" s="234" t="s">
        <v>22</v>
      </c>
      <c r="F313" s="252" t="s">
        <v>216</v>
      </c>
      <c r="G313" s="233"/>
      <c r="H313" s="233"/>
      <c r="I313" s="233"/>
      <c r="J313" s="233"/>
      <c r="K313" s="237">
        <v>7.5599999999999996</v>
      </c>
      <c r="L313" s="233"/>
      <c r="M313" s="233"/>
      <c r="N313" s="233"/>
      <c r="O313" s="233"/>
      <c r="P313" s="233"/>
      <c r="Q313" s="233"/>
      <c r="R313" s="238"/>
      <c r="T313" s="239"/>
      <c r="U313" s="233"/>
      <c r="V313" s="233"/>
      <c r="W313" s="233"/>
      <c r="X313" s="233"/>
      <c r="Y313" s="233"/>
      <c r="Z313" s="233"/>
      <c r="AA313" s="240"/>
      <c r="AT313" s="241" t="s">
        <v>164</v>
      </c>
      <c r="AU313" s="241" t="s">
        <v>107</v>
      </c>
      <c r="AV313" s="10" t="s">
        <v>107</v>
      </c>
      <c r="AW313" s="10" t="s">
        <v>38</v>
      </c>
      <c r="AX313" s="10" t="s">
        <v>81</v>
      </c>
      <c r="AY313" s="241" t="s">
        <v>156</v>
      </c>
    </row>
    <row r="314" s="11" customFormat="1" ht="16.5" customHeight="1">
      <c r="B314" s="242"/>
      <c r="C314" s="243"/>
      <c r="D314" s="243"/>
      <c r="E314" s="244" t="s">
        <v>22</v>
      </c>
      <c r="F314" s="251" t="s">
        <v>217</v>
      </c>
      <c r="G314" s="243"/>
      <c r="H314" s="243"/>
      <c r="I314" s="243"/>
      <c r="J314" s="243"/>
      <c r="K314" s="244" t="s">
        <v>22</v>
      </c>
      <c r="L314" s="243"/>
      <c r="M314" s="243"/>
      <c r="N314" s="243"/>
      <c r="O314" s="243"/>
      <c r="P314" s="243"/>
      <c r="Q314" s="243"/>
      <c r="R314" s="247"/>
      <c r="T314" s="248"/>
      <c r="U314" s="243"/>
      <c r="V314" s="243"/>
      <c r="W314" s="243"/>
      <c r="X314" s="243"/>
      <c r="Y314" s="243"/>
      <c r="Z314" s="243"/>
      <c r="AA314" s="249"/>
      <c r="AT314" s="250" t="s">
        <v>164</v>
      </c>
      <c r="AU314" s="250" t="s">
        <v>107</v>
      </c>
      <c r="AV314" s="11" t="s">
        <v>39</v>
      </c>
      <c r="AW314" s="11" t="s">
        <v>38</v>
      </c>
      <c r="AX314" s="11" t="s">
        <v>81</v>
      </c>
      <c r="AY314" s="250" t="s">
        <v>156</v>
      </c>
    </row>
    <row r="315" s="10" customFormat="1" ht="16.5" customHeight="1">
      <c r="B315" s="232"/>
      <c r="C315" s="233"/>
      <c r="D315" s="233"/>
      <c r="E315" s="234" t="s">
        <v>22</v>
      </c>
      <c r="F315" s="252" t="s">
        <v>218</v>
      </c>
      <c r="G315" s="233"/>
      <c r="H315" s="233"/>
      <c r="I315" s="233"/>
      <c r="J315" s="233"/>
      <c r="K315" s="237">
        <v>5.04</v>
      </c>
      <c r="L315" s="233"/>
      <c r="M315" s="233"/>
      <c r="N315" s="233"/>
      <c r="O315" s="233"/>
      <c r="P315" s="233"/>
      <c r="Q315" s="233"/>
      <c r="R315" s="238"/>
      <c r="T315" s="239"/>
      <c r="U315" s="233"/>
      <c r="V315" s="233"/>
      <c r="W315" s="233"/>
      <c r="X315" s="233"/>
      <c r="Y315" s="233"/>
      <c r="Z315" s="233"/>
      <c r="AA315" s="240"/>
      <c r="AT315" s="241" t="s">
        <v>164</v>
      </c>
      <c r="AU315" s="241" t="s">
        <v>107</v>
      </c>
      <c r="AV315" s="10" t="s">
        <v>107</v>
      </c>
      <c r="AW315" s="10" t="s">
        <v>38</v>
      </c>
      <c r="AX315" s="10" t="s">
        <v>81</v>
      </c>
      <c r="AY315" s="241" t="s">
        <v>156</v>
      </c>
    </row>
    <row r="316" s="12" customFormat="1" ht="16.5" customHeight="1">
      <c r="B316" s="253"/>
      <c r="C316" s="254"/>
      <c r="D316" s="254"/>
      <c r="E316" s="255" t="s">
        <v>22</v>
      </c>
      <c r="F316" s="256" t="s">
        <v>176</v>
      </c>
      <c r="G316" s="254"/>
      <c r="H316" s="254"/>
      <c r="I316" s="254"/>
      <c r="J316" s="254"/>
      <c r="K316" s="257">
        <v>22.859999999999999</v>
      </c>
      <c r="L316" s="254"/>
      <c r="M316" s="254"/>
      <c r="N316" s="254"/>
      <c r="O316" s="254"/>
      <c r="P316" s="254"/>
      <c r="Q316" s="254"/>
      <c r="R316" s="258"/>
      <c r="T316" s="259"/>
      <c r="U316" s="254"/>
      <c r="V316" s="254"/>
      <c r="W316" s="254"/>
      <c r="X316" s="254"/>
      <c r="Y316" s="254"/>
      <c r="Z316" s="254"/>
      <c r="AA316" s="260"/>
      <c r="AT316" s="261" t="s">
        <v>164</v>
      </c>
      <c r="AU316" s="261" t="s">
        <v>107</v>
      </c>
      <c r="AV316" s="12" t="s">
        <v>161</v>
      </c>
      <c r="AW316" s="12" t="s">
        <v>38</v>
      </c>
      <c r="AX316" s="12" t="s">
        <v>39</v>
      </c>
      <c r="AY316" s="261" t="s">
        <v>156</v>
      </c>
    </row>
    <row r="317" s="9" customFormat="1" ht="29.88" customHeight="1">
      <c r="B317" s="207"/>
      <c r="C317" s="208"/>
      <c r="D317" s="218" t="s">
        <v>120</v>
      </c>
      <c r="E317" s="218"/>
      <c r="F317" s="218"/>
      <c r="G317" s="218"/>
      <c r="H317" s="218"/>
      <c r="I317" s="218"/>
      <c r="J317" s="218"/>
      <c r="K317" s="218"/>
      <c r="L317" s="218"/>
      <c r="M317" s="218"/>
      <c r="N317" s="219">
        <f>BK317</f>
        <v>0</v>
      </c>
      <c r="O317" s="220"/>
      <c r="P317" s="220"/>
      <c r="Q317" s="220"/>
      <c r="R317" s="211"/>
      <c r="T317" s="212"/>
      <c r="U317" s="208"/>
      <c r="V317" s="208"/>
      <c r="W317" s="213">
        <f>SUM(W318:W321)</f>
        <v>0</v>
      </c>
      <c r="X317" s="208"/>
      <c r="Y317" s="213">
        <f>SUM(Y318:Y321)</f>
        <v>0</v>
      </c>
      <c r="Z317" s="208"/>
      <c r="AA317" s="214">
        <f>SUM(AA318:AA321)</f>
        <v>0</v>
      </c>
      <c r="AR317" s="215" t="s">
        <v>39</v>
      </c>
      <c r="AT317" s="216" t="s">
        <v>80</v>
      </c>
      <c r="AU317" s="216" t="s">
        <v>39</v>
      </c>
      <c r="AY317" s="215" t="s">
        <v>156</v>
      </c>
      <c r="BK317" s="217">
        <f>SUM(BK318:BK321)</f>
        <v>0</v>
      </c>
    </row>
    <row r="318" s="1" customFormat="1" ht="38.25" customHeight="1">
      <c r="B318" s="48"/>
      <c r="C318" s="221" t="s">
        <v>610</v>
      </c>
      <c r="D318" s="221" t="s">
        <v>157</v>
      </c>
      <c r="E318" s="222" t="s">
        <v>391</v>
      </c>
      <c r="F318" s="223" t="s">
        <v>392</v>
      </c>
      <c r="G318" s="223"/>
      <c r="H318" s="223"/>
      <c r="I318" s="223"/>
      <c r="J318" s="224" t="s">
        <v>393</v>
      </c>
      <c r="K318" s="225">
        <v>326.00599999999997</v>
      </c>
      <c r="L318" s="226">
        <v>0</v>
      </c>
      <c r="M318" s="227"/>
      <c r="N318" s="228">
        <f>ROUND(L318*K318,1)</f>
        <v>0</v>
      </c>
      <c r="O318" s="228"/>
      <c r="P318" s="228"/>
      <c r="Q318" s="228"/>
      <c r="R318" s="50"/>
      <c r="T318" s="229" t="s">
        <v>22</v>
      </c>
      <c r="U318" s="58" t="s">
        <v>46</v>
      </c>
      <c r="V318" s="49"/>
      <c r="W318" s="230">
        <f>V318*K318</f>
        <v>0</v>
      </c>
      <c r="X318" s="230">
        <v>0</v>
      </c>
      <c r="Y318" s="230">
        <f>X318*K318</f>
        <v>0</v>
      </c>
      <c r="Z318" s="230">
        <v>0</v>
      </c>
      <c r="AA318" s="231">
        <f>Z318*K318</f>
        <v>0</v>
      </c>
      <c r="AR318" s="24" t="s">
        <v>161</v>
      </c>
      <c r="AT318" s="24" t="s">
        <v>157</v>
      </c>
      <c r="AU318" s="24" t="s">
        <v>107</v>
      </c>
      <c r="AY318" s="24" t="s">
        <v>156</v>
      </c>
      <c r="BE318" s="144">
        <f>IF(U318="základní",N318,0)</f>
        <v>0</v>
      </c>
      <c r="BF318" s="144">
        <f>IF(U318="snížená",N318,0)</f>
        <v>0</v>
      </c>
      <c r="BG318" s="144">
        <f>IF(U318="zákl. přenesená",N318,0)</f>
        <v>0</v>
      </c>
      <c r="BH318" s="144">
        <f>IF(U318="sníž. přenesená",N318,0)</f>
        <v>0</v>
      </c>
      <c r="BI318" s="144">
        <f>IF(U318="nulová",N318,0)</f>
        <v>0</v>
      </c>
      <c r="BJ318" s="24" t="s">
        <v>39</v>
      </c>
      <c r="BK318" s="144">
        <f>ROUND(L318*K318,1)</f>
        <v>0</v>
      </c>
      <c r="BL318" s="24" t="s">
        <v>161</v>
      </c>
      <c r="BM318" s="24" t="s">
        <v>1287</v>
      </c>
    </row>
    <row r="319" s="1" customFormat="1" ht="38.25" customHeight="1">
      <c r="B319" s="48"/>
      <c r="C319" s="221" t="s">
        <v>614</v>
      </c>
      <c r="D319" s="221" t="s">
        <v>157</v>
      </c>
      <c r="E319" s="222" t="s">
        <v>396</v>
      </c>
      <c r="F319" s="223" t="s">
        <v>397</v>
      </c>
      <c r="G319" s="223"/>
      <c r="H319" s="223"/>
      <c r="I319" s="223"/>
      <c r="J319" s="224" t="s">
        <v>393</v>
      </c>
      <c r="K319" s="225">
        <v>326.00599999999997</v>
      </c>
      <c r="L319" s="226">
        <v>0</v>
      </c>
      <c r="M319" s="227"/>
      <c r="N319" s="228">
        <f>ROUND(L319*K319,1)</f>
        <v>0</v>
      </c>
      <c r="O319" s="228"/>
      <c r="P319" s="228"/>
      <c r="Q319" s="228"/>
      <c r="R319" s="50"/>
      <c r="T319" s="229" t="s">
        <v>22</v>
      </c>
      <c r="U319" s="58" t="s">
        <v>46</v>
      </c>
      <c r="V319" s="49"/>
      <c r="W319" s="230">
        <f>V319*K319</f>
        <v>0</v>
      </c>
      <c r="X319" s="230">
        <v>0</v>
      </c>
      <c r="Y319" s="230">
        <f>X319*K319</f>
        <v>0</v>
      </c>
      <c r="Z319" s="230">
        <v>0</v>
      </c>
      <c r="AA319" s="231">
        <f>Z319*K319</f>
        <v>0</v>
      </c>
      <c r="AR319" s="24" t="s">
        <v>161</v>
      </c>
      <c r="AT319" s="24" t="s">
        <v>157</v>
      </c>
      <c r="AU319" s="24" t="s">
        <v>107</v>
      </c>
      <c r="AY319" s="24" t="s">
        <v>156</v>
      </c>
      <c r="BE319" s="144">
        <f>IF(U319="základní",N319,0)</f>
        <v>0</v>
      </c>
      <c r="BF319" s="144">
        <f>IF(U319="snížená",N319,0)</f>
        <v>0</v>
      </c>
      <c r="BG319" s="144">
        <f>IF(U319="zákl. přenesená",N319,0)</f>
        <v>0</v>
      </c>
      <c r="BH319" s="144">
        <f>IF(U319="sníž. přenesená",N319,0)</f>
        <v>0</v>
      </c>
      <c r="BI319" s="144">
        <f>IF(U319="nulová",N319,0)</f>
        <v>0</v>
      </c>
      <c r="BJ319" s="24" t="s">
        <v>39</v>
      </c>
      <c r="BK319" s="144">
        <f>ROUND(L319*K319,1)</f>
        <v>0</v>
      </c>
      <c r="BL319" s="24" t="s">
        <v>161</v>
      </c>
      <c r="BM319" s="24" t="s">
        <v>1288</v>
      </c>
    </row>
    <row r="320" s="1" customFormat="1" ht="25.5" customHeight="1">
      <c r="B320" s="48"/>
      <c r="C320" s="221" t="s">
        <v>618</v>
      </c>
      <c r="D320" s="221" t="s">
        <v>157</v>
      </c>
      <c r="E320" s="222" t="s">
        <v>400</v>
      </c>
      <c r="F320" s="223" t="s">
        <v>401</v>
      </c>
      <c r="G320" s="223"/>
      <c r="H320" s="223"/>
      <c r="I320" s="223"/>
      <c r="J320" s="224" t="s">
        <v>393</v>
      </c>
      <c r="K320" s="225">
        <v>3260.0599999999999</v>
      </c>
      <c r="L320" s="226">
        <v>0</v>
      </c>
      <c r="M320" s="227"/>
      <c r="N320" s="228">
        <f>ROUND(L320*K320,1)</f>
        <v>0</v>
      </c>
      <c r="O320" s="228"/>
      <c r="P320" s="228"/>
      <c r="Q320" s="228"/>
      <c r="R320" s="50"/>
      <c r="T320" s="229" t="s">
        <v>22</v>
      </c>
      <c r="U320" s="58" t="s">
        <v>46</v>
      </c>
      <c r="V320" s="49"/>
      <c r="W320" s="230">
        <f>V320*K320</f>
        <v>0</v>
      </c>
      <c r="X320" s="230">
        <v>0</v>
      </c>
      <c r="Y320" s="230">
        <f>X320*K320</f>
        <v>0</v>
      </c>
      <c r="Z320" s="230">
        <v>0</v>
      </c>
      <c r="AA320" s="231">
        <f>Z320*K320</f>
        <v>0</v>
      </c>
      <c r="AR320" s="24" t="s">
        <v>161</v>
      </c>
      <c r="AT320" s="24" t="s">
        <v>157</v>
      </c>
      <c r="AU320" s="24" t="s">
        <v>107</v>
      </c>
      <c r="AY320" s="24" t="s">
        <v>156</v>
      </c>
      <c r="BE320" s="144">
        <f>IF(U320="základní",N320,0)</f>
        <v>0</v>
      </c>
      <c r="BF320" s="144">
        <f>IF(U320="snížená",N320,0)</f>
        <v>0</v>
      </c>
      <c r="BG320" s="144">
        <f>IF(U320="zákl. přenesená",N320,0)</f>
        <v>0</v>
      </c>
      <c r="BH320" s="144">
        <f>IF(U320="sníž. přenesená",N320,0)</f>
        <v>0</v>
      </c>
      <c r="BI320" s="144">
        <f>IF(U320="nulová",N320,0)</f>
        <v>0</v>
      </c>
      <c r="BJ320" s="24" t="s">
        <v>39</v>
      </c>
      <c r="BK320" s="144">
        <f>ROUND(L320*K320,1)</f>
        <v>0</v>
      </c>
      <c r="BL320" s="24" t="s">
        <v>161</v>
      </c>
      <c r="BM320" s="24" t="s">
        <v>1289</v>
      </c>
    </row>
    <row r="321" s="1" customFormat="1" ht="38.25" customHeight="1">
      <c r="B321" s="48"/>
      <c r="C321" s="221" t="s">
        <v>644</v>
      </c>
      <c r="D321" s="221" t="s">
        <v>157</v>
      </c>
      <c r="E321" s="222" t="s">
        <v>404</v>
      </c>
      <c r="F321" s="223" t="s">
        <v>405</v>
      </c>
      <c r="G321" s="223"/>
      <c r="H321" s="223"/>
      <c r="I321" s="223"/>
      <c r="J321" s="224" t="s">
        <v>393</v>
      </c>
      <c r="K321" s="225">
        <v>53.378</v>
      </c>
      <c r="L321" s="226">
        <v>0</v>
      </c>
      <c r="M321" s="227"/>
      <c r="N321" s="228">
        <f>ROUND(L321*K321,1)</f>
        <v>0</v>
      </c>
      <c r="O321" s="228"/>
      <c r="P321" s="228"/>
      <c r="Q321" s="228"/>
      <c r="R321" s="50"/>
      <c r="T321" s="229" t="s">
        <v>22</v>
      </c>
      <c r="U321" s="58" t="s">
        <v>46</v>
      </c>
      <c r="V321" s="49"/>
      <c r="W321" s="230">
        <f>V321*K321</f>
        <v>0</v>
      </c>
      <c r="X321" s="230">
        <v>0</v>
      </c>
      <c r="Y321" s="230">
        <f>X321*K321</f>
        <v>0</v>
      </c>
      <c r="Z321" s="230">
        <v>0</v>
      </c>
      <c r="AA321" s="231">
        <f>Z321*K321</f>
        <v>0</v>
      </c>
      <c r="AR321" s="24" t="s">
        <v>161</v>
      </c>
      <c r="AT321" s="24" t="s">
        <v>157</v>
      </c>
      <c r="AU321" s="24" t="s">
        <v>107</v>
      </c>
      <c r="AY321" s="24" t="s">
        <v>156</v>
      </c>
      <c r="BE321" s="144">
        <f>IF(U321="základní",N321,0)</f>
        <v>0</v>
      </c>
      <c r="BF321" s="144">
        <f>IF(U321="snížená",N321,0)</f>
        <v>0</v>
      </c>
      <c r="BG321" s="144">
        <f>IF(U321="zákl. přenesená",N321,0)</f>
        <v>0</v>
      </c>
      <c r="BH321" s="144">
        <f>IF(U321="sníž. přenesená",N321,0)</f>
        <v>0</v>
      </c>
      <c r="BI321" s="144">
        <f>IF(U321="nulová",N321,0)</f>
        <v>0</v>
      </c>
      <c r="BJ321" s="24" t="s">
        <v>39</v>
      </c>
      <c r="BK321" s="144">
        <f>ROUND(L321*K321,1)</f>
        <v>0</v>
      </c>
      <c r="BL321" s="24" t="s">
        <v>161</v>
      </c>
      <c r="BM321" s="24" t="s">
        <v>1290</v>
      </c>
    </row>
    <row r="322" s="9" customFormat="1" ht="29.88" customHeight="1">
      <c r="B322" s="207"/>
      <c r="C322" s="208"/>
      <c r="D322" s="218" t="s">
        <v>121</v>
      </c>
      <c r="E322" s="218"/>
      <c r="F322" s="218"/>
      <c r="G322" s="218"/>
      <c r="H322" s="218"/>
      <c r="I322" s="218"/>
      <c r="J322" s="218"/>
      <c r="K322" s="218"/>
      <c r="L322" s="218"/>
      <c r="M322" s="218"/>
      <c r="N322" s="279">
        <f>BK322</f>
        <v>0</v>
      </c>
      <c r="O322" s="280"/>
      <c r="P322" s="280"/>
      <c r="Q322" s="280"/>
      <c r="R322" s="211"/>
      <c r="T322" s="212"/>
      <c r="U322" s="208"/>
      <c r="V322" s="208"/>
      <c r="W322" s="213">
        <f>W323</f>
        <v>0</v>
      </c>
      <c r="X322" s="208"/>
      <c r="Y322" s="213">
        <f>Y323</f>
        <v>0</v>
      </c>
      <c r="Z322" s="208"/>
      <c r="AA322" s="214">
        <f>AA323</f>
        <v>0</v>
      </c>
      <c r="AR322" s="215" t="s">
        <v>39</v>
      </c>
      <c r="AT322" s="216" t="s">
        <v>80</v>
      </c>
      <c r="AU322" s="216" t="s">
        <v>39</v>
      </c>
      <c r="AY322" s="215" t="s">
        <v>156</v>
      </c>
      <c r="BK322" s="217">
        <f>BK323</f>
        <v>0</v>
      </c>
    </row>
    <row r="323" s="1" customFormat="1" ht="25.5" customHeight="1">
      <c r="B323" s="48"/>
      <c r="C323" s="221" t="s">
        <v>648</v>
      </c>
      <c r="D323" s="221" t="s">
        <v>157</v>
      </c>
      <c r="E323" s="222" t="s">
        <v>408</v>
      </c>
      <c r="F323" s="223" t="s">
        <v>409</v>
      </c>
      <c r="G323" s="223"/>
      <c r="H323" s="223"/>
      <c r="I323" s="223"/>
      <c r="J323" s="224" t="s">
        <v>393</v>
      </c>
      <c r="K323" s="225">
        <v>351.87200000000001</v>
      </c>
      <c r="L323" s="226">
        <v>0</v>
      </c>
      <c r="M323" s="227"/>
      <c r="N323" s="228">
        <f>ROUND(L323*K323,1)</f>
        <v>0</v>
      </c>
      <c r="O323" s="228"/>
      <c r="P323" s="228"/>
      <c r="Q323" s="228"/>
      <c r="R323" s="50"/>
      <c r="T323" s="229" t="s">
        <v>22</v>
      </c>
      <c r="U323" s="58" t="s">
        <v>46</v>
      </c>
      <c r="V323" s="49"/>
      <c r="W323" s="230">
        <f>V323*K323</f>
        <v>0</v>
      </c>
      <c r="X323" s="230">
        <v>0</v>
      </c>
      <c r="Y323" s="230">
        <f>X323*K323</f>
        <v>0</v>
      </c>
      <c r="Z323" s="230">
        <v>0</v>
      </c>
      <c r="AA323" s="231">
        <f>Z323*K323</f>
        <v>0</v>
      </c>
      <c r="AR323" s="24" t="s">
        <v>161</v>
      </c>
      <c r="AT323" s="24" t="s">
        <v>157</v>
      </c>
      <c r="AU323" s="24" t="s">
        <v>107</v>
      </c>
      <c r="AY323" s="24" t="s">
        <v>156</v>
      </c>
      <c r="BE323" s="144">
        <f>IF(U323="základní",N323,0)</f>
        <v>0</v>
      </c>
      <c r="BF323" s="144">
        <f>IF(U323="snížená",N323,0)</f>
        <v>0</v>
      </c>
      <c r="BG323" s="144">
        <f>IF(U323="zákl. přenesená",N323,0)</f>
        <v>0</v>
      </c>
      <c r="BH323" s="144">
        <f>IF(U323="sníž. přenesená",N323,0)</f>
        <v>0</v>
      </c>
      <c r="BI323" s="144">
        <f>IF(U323="nulová",N323,0)</f>
        <v>0</v>
      </c>
      <c r="BJ323" s="24" t="s">
        <v>39</v>
      </c>
      <c r="BK323" s="144">
        <f>ROUND(L323*K323,1)</f>
        <v>0</v>
      </c>
      <c r="BL323" s="24" t="s">
        <v>161</v>
      </c>
      <c r="BM323" s="24" t="s">
        <v>1291</v>
      </c>
    </row>
    <row r="324" s="9" customFormat="1" ht="37.44" customHeight="1">
      <c r="B324" s="207"/>
      <c r="C324" s="208"/>
      <c r="D324" s="209" t="s">
        <v>122</v>
      </c>
      <c r="E324" s="209"/>
      <c r="F324" s="209"/>
      <c r="G324" s="209"/>
      <c r="H324" s="209"/>
      <c r="I324" s="209"/>
      <c r="J324" s="209"/>
      <c r="K324" s="209"/>
      <c r="L324" s="209"/>
      <c r="M324" s="209"/>
      <c r="N324" s="281">
        <f>BK324</f>
        <v>0</v>
      </c>
      <c r="O324" s="282"/>
      <c r="P324" s="282"/>
      <c r="Q324" s="282"/>
      <c r="R324" s="211"/>
      <c r="T324" s="212"/>
      <c r="U324" s="208"/>
      <c r="V324" s="208"/>
      <c r="W324" s="213">
        <f>W325+W330+W339+W344+W349+W389+W411</f>
        <v>0</v>
      </c>
      <c r="X324" s="208"/>
      <c r="Y324" s="213">
        <f>Y325+Y330+Y339+Y344+Y349+Y389+Y411</f>
        <v>3.1009967599999997</v>
      </c>
      <c r="Z324" s="208"/>
      <c r="AA324" s="214">
        <f>AA325+AA330+AA339+AA344+AA349+AA389+AA411</f>
        <v>1.8803205000000001</v>
      </c>
      <c r="AR324" s="215" t="s">
        <v>107</v>
      </c>
      <c r="AT324" s="216" t="s">
        <v>80</v>
      </c>
      <c r="AU324" s="216" t="s">
        <v>81</v>
      </c>
      <c r="AY324" s="215" t="s">
        <v>156</v>
      </c>
      <c r="BK324" s="217">
        <f>BK325+BK330+BK339+BK344+BK349+BK389+BK411</f>
        <v>0</v>
      </c>
    </row>
    <row r="325" s="9" customFormat="1" ht="19.92" customHeight="1">
      <c r="B325" s="207"/>
      <c r="C325" s="208"/>
      <c r="D325" s="218" t="s">
        <v>1079</v>
      </c>
      <c r="E325" s="218"/>
      <c r="F325" s="218"/>
      <c r="G325" s="218"/>
      <c r="H325" s="218"/>
      <c r="I325" s="218"/>
      <c r="J325" s="218"/>
      <c r="K325" s="218"/>
      <c r="L325" s="218"/>
      <c r="M325" s="218"/>
      <c r="N325" s="219">
        <f>BK325</f>
        <v>0</v>
      </c>
      <c r="O325" s="220"/>
      <c r="P325" s="220"/>
      <c r="Q325" s="220"/>
      <c r="R325" s="211"/>
      <c r="T325" s="212"/>
      <c r="U325" s="208"/>
      <c r="V325" s="208"/>
      <c r="W325" s="213">
        <f>SUM(W326:W329)</f>
        <v>0</v>
      </c>
      <c r="X325" s="208"/>
      <c r="Y325" s="213">
        <f>SUM(Y326:Y329)</f>
        <v>0.0050000000000000001</v>
      </c>
      <c r="Z325" s="208"/>
      <c r="AA325" s="214">
        <f>SUM(AA326:AA329)</f>
        <v>0</v>
      </c>
      <c r="AR325" s="215" t="s">
        <v>107</v>
      </c>
      <c r="AT325" s="216" t="s">
        <v>80</v>
      </c>
      <c r="AU325" s="216" t="s">
        <v>39</v>
      </c>
      <c r="AY325" s="215" t="s">
        <v>156</v>
      </c>
      <c r="BK325" s="217">
        <f>SUM(BK326:BK329)</f>
        <v>0</v>
      </c>
    </row>
    <row r="326" s="1" customFormat="1" ht="25.5" customHeight="1">
      <c r="B326" s="48"/>
      <c r="C326" s="221" t="s">
        <v>652</v>
      </c>
      <c r="D326" s="221" t="s">
        <v>157</v>
      </c>
      <c r="E326" s="222" t="s">
        <v>1292</v>
      </c>
      <c r="F326" s="223" t="s">
        <v>1293</v>
      </c>
      <c r="G326" s="223"/>
      <c r="H326" s="223"/>
      <c r="I326" s="223"/>
      <c r="J326" s="224" t="s">
        <v>160</v>
      </c>
      <c r="K326" s="225">
        <v>4.5</v>
      </c>
      <c r="L326" s="226">
        <v>0</v>
      </c>
      <c r="M326" s="227"/>
      <c r="N326" s="228">
        <f>ROUND(L326*K326,1)</f>
        <v>0</v>
      </c>
      <c r="O326" s="228"/>
      <c r="P326" s="228"/>
      <c r="Q326" s="228"/>
      <c r="R326" s="50"/>
      <c r="T326" s="229" t="s">
        <v>22</v>
      </c>
      <c r="U326" s="58" t="s">
        <v>46</v>
      </c>
      <c r="V326" s="49"/>
      <c r="W326" s="230">
        <f>V326*K326</f>
        <v>0</v>
      </c>
      <c r="X326" s="230">
        <v>0</v>
      </c>
      <c r="Y326" s="230">
        <f>X326*K326</f>
        <v>0</v>
      </c>
      <c r="Z326" s="230">
        <v>0</v>
      </c>
      <c r="AA326" s="231">
        <f>Z326*K326</f>
        <v>0</v>
      </c>
      <c r="AR326" s="24" t="s">
        <v>337</v>
      </c>
      <c r="AT326" s="24" t="s">
        <v>157</v>
      </c>
      <c r="AU326" s="24" t="s">
        <v>107</v>
      </c>
      <c r="AY326" s="24" t="s">
        <v>156</v>
      </c>
      <c r="BE326" s="144">
        <f>IF(U326="základní",N326,0)</f>
        <v>0</v>
      </c>
      <c r="BF326" s="144">
        <f>IF(U326="snížená",N326,0)</f>
        <v>0</v>
      </c>
      <c r="BG326" s="144">
        <f>IF(U326="zákl. přenesená",N326,0)</f>
        <v>0</v>
      </c>
      <c r="BH326" s="144">
        <f>IF(U326="sníž. přenesená",N326,0)</f>
        <v>0</v>
      </c>
      <c r="BI326" s="144">
        <f>IF(U326="nulová",N326,0)</f>
        <v>0</v>
      </c>
      <c r="BJ326" s="24" t="s">
        <v>39</v>
      </c>
      <c r="BK326" s="144">
        <f>ROUND(L326*K326,1)</f>
        <v>0</v>
      </c>
      <c r="BL326" s="24" t="s">
        <v>337</v>
      </c>
      <c r="BM326" s="24" t="s">
        <v>1294</v>
      </c>
    </row>
    <row r="327" s="11" customFormat="1" ht="16.5" customHeight="1">
      <c r="B327" s="242"/>
      <c r="C327" s="243"/>
      <c r="D327" s="243"/>
      <c r="E327" s="244" t="s">
        <v>22</v>
      </c>
      <c r="F327" s="245" t="s">
        <v>1143</v>
      </c>
      <c r="G327" s="246"/>
      <c r="H327" s="246"/>
      <c r="I327" s="246"/>
      <c r="J327" s="243"/>
      <c r="K327" s="244" t="s">
        <v>22</v>
      </c>
      <c r="L327" s="243"/>
      <c r="M327" s="243"/>
      <c r="N327" s="243"/>
      <c r="O327" s="243"/>
      <c r="P327" s="243"/>
      <c r="Q327" s="243"/>
      <c r="R327" s="247"/>
      <c r="T327" s="248"/>
      <c r="U327" s="243"/>
      <c r="V327" s="243"/>
      <c r="W327" s="243"/>
      <c r="X327" s="243"/>
      <c r="Y327" s="243"/>
      <c r="Z327" s="243"/>
      <c r="AA327" s="249"/>
      <c r="AT327" s="250" t="s">
        <v>164</v>
      </c>
      <c r="AU327" s="250" t="s">
        <v>107</v>
      </c>
      <c r="AV327" s="11" t="s">
        <v>39</v>
      </c>
      <c r="AW327" s="11" t="s">
        <v>38</v>
      </c>
      <c r="AX327" s="11" t="s">
        <v>81</v>
      </c>
      <c r="AY327" s="250" t="s">
        <v>156</v>
      </c>
    </row>
    <row r="328" s="10" customFormat="1" ht="16.5" customHeight="1">
      <c r="B328" s="232"/>
      <c r="C328" s="233"/>
      <c r="D328" s="233"/>
      <c r="E328" s="234" t="s">
        <v>22</v>
      </c>
      <c r="F328" s="252" t="s">
        <v>1295</v>
      </c>
      <c r="G328" s="233"/>
      <c r="H328" s="233"/>
      <c r="I328" s="233"/>
      <c r="J328" s="233"/>
      <c r="K328" s="237">
        <v>4.5</v>
      </c>
      <c r="L328" s="233"/>
      <c r="M328" s="233"/>
      <c r="N328" s="233"/>
      <c r="O328" s="233"/>
      <c r="P328" s="233"/>
      <c r="Q328" s="233"/>
      <c r="R328" s="238"/>
      <c r="T328" s="239"/>
      <c r="U328" s="233"/>
      <c r="V328" s="233"/>
      <c r="W328" s="233"/>
      <c r="X328" s="233"/>
      <c r="Y328" s="233"/>
      <c r="Z328" s="233"/>
      <c r="AA328" s="240"/>
      <c r="AT328" s="241" t="s">
        <v>164</v>
      </c>
      <c r="AU328" s="241" t="s">
        <v>107</v>
      </c>
      <c r="AV328" s="10" t="s">
        <v>107</v>
      </c>
      <c r="AW328" s="10" t="s">
        <v>38</v>
      </c>
      <c r="AX328" s="10" t="s">
        <v>39</v>
      </c>
      <c r="AY328" s="241" t="s">
        <v>156</v>
      </c>
    </row>
    <row r="329" s="1" customFormat="1" ht="16.5" customHeight="1">
      <c r="B329" s="48"/>
      <c r="C329" s="262" t="s">
        <v>656</v>
      </c>
      <c r="D329" s="262" t="s">
        <v>178</v>
      </c>
      <c r="E329" s="263" t="s">
        <v>1296</v>
      </c>
      <c r="F329" s="264" t="s">
        <v>1297</v>
      </c>
      <c r="G329" s="264"/>
      <c r="H329" s="264"/>
      <c r="I329" s="264"/>
      <c r="J329" s="265" t="s">
        <v>393</v>
      </c>
      <c r="K329" s="266">
        <v>0.0050000000000000001</v>
      </c>
      <c r="L329" s="267">
        <v>0</v>
      </c>
      <c r="M329" s="268"/>
      <c r="N329" s="269">
        <f>ROUND(L329*K329,1)</f>
        <v>0</v>
      </c>
      <c r="O329" s="228"/>
      <c r="P329" s="228"/>
      <c r="Q329" s="228"/>
      <c r="R329" s="50"/>
      <c r="T329" s="229" t="s">
        <v>22</v>
      </c>
      <c r="U329" s="58" t="s">
        <v>46</v>
      </c>
      <c r="V329" s="49"/>
      <c r="W329" s="230">
        <f>V329*K329</f>
        <v>0</v>
      </c>
      <c r="X329" s="230">
        <v>1</v>
      </c>
      <c r="Y329" s="230">
        <f>X329*K329</f>
        <v>0.0050000000000000001</v>
      </c>
      <c r="Z329" s="230">
        <v>0</v>
      </c>
      <c r="AA329" s="231">
        <f>Z329*K329</f>
        <v>0</v>
      </c>
      <c r="AR329" s="24" t="s">
        <v>420</v>
      </c>
      <c r="AT329" s="24" t="s">
        <v>178</v>
      </c>
      <c r="AU329" s="24" t="s">
        <v>107</v>
      </c>
      <c r="AY329" s="24" t="s">
        <v>156</v>
      </c>
      <c r="BE329" s="144">
        <f>IF(U329="základní",N329,0)</f>
        <v>0</v>
      </c>
      <c r="BF329" s="144">
        <f>IF(U329="snížená",N329,0)</f>
        <v>0</v>
      </c>
      <c r="BG329" s="144">
        <f>IF(U329="zákl. přenesená",N329,0)</f>
        <v>0</v>
      </c>
      <c r="BH329" s="144">
        <f>IF(U329="sníž. přenesená",N329,0)</f>
        <v>0</v>
      </c>
      <c r="BI329" s="144">
        <f>IF(U329="nulová",N329,0)</f>
        <v>0</v>
      </c>
      <c r="BJ329" s="24" t="s">
        <v>39</v>
      </c>
      <c r="BK329" s="144">
        <f>ROUND(L329*K329,1)</f>
        <v>0</v>
      </c>
      <c r="BL329" s="24" t="s">
        <v>337</v>
      </c>
      <c r="BM329" s="24" t="s">
        <v>1298</v>
      </c>
    </row>
    <row r="330" s="9" customFormat="1" ht="29.88" customHeight="1">
      <c r="B330" s="207"/>
      <c r="C330" s="208"/>
      <c r="D330" s="218" t="s">
        <v>1080</v>
      </c>
      <c r="E330" s="218"/>
      <c r="F330" s="218"/>
      <c r="G330" s="218"/>
      <c r="H330" s="218"/>
      <c r="I330" s="218"/>
      <c r="J330" s="218"/>
      <c r="K330" s="218"/>
      <c r="L330" s="218"/>
      <c r="M330" s="218"/>
      <c r="N330" s="279">
        <f>BK330</f>
        <v>0</v>
      </c>
      <c r="O330" s="280"/>
      <c r="P330" s="280"/>
      <c r="Q330" s="280"/>
      <c r="R330" s="211"/>
      <c r="T330" s="212"/>
      <c r="U330" s="208"/>
      <c r="V330" s="208"/>
      <c r="W330" s="213">
        <f>SUM(W331:W338)</f>
        <v>0</v>
      </c>
      <c r="X330" s="208"/>
      <c r="Y330" s="213">
        <f>SUM(Y331:Y338)</f>
        <v>0.01</v>
      </c>
      <c r="Z330" s="208"/>
      <c r="AA330" s="214">
        <f>SUM(AA331:AA338)</f>
        <v>0</v>
      </c>
      <c r="AR330" s="215" t="s">
        <v>107</v>
      </c>
      <c r="AT330" s="216" t="s">
        <v>80</v>
      </c>
      <c r="AU330" s="216" t="s">
        <v>39</v>
      </c>
      <c r="AY330" s="215" t="s">
        <v>156</v>
      </c>
      <c r="BK330" s="217">
        <f>SUM(BK331:BK338)</f>
        <v>0</v>
      </c>
    </row>
    <row r="331" s="1" customFormat="1" ht="25.5" customHeight="1">
      <c r="B331" s="48"/>
      <c r="C331" s="221" t="s">
        <v>660</v>
      </c>
      <c r="D331" s="221" t="s">
        <v>157</v>
      </c>
      <c r="E331" s="222" t="s">
        <v>1299</v>
      </c>
      <c r="F331" s="223" t="s">
        <v>1300</v>
      </c>
      <c r="G331" s="223"/>
      <c r="H331" s="223"/>
      <c r="I331" s="223"/>
      <c r="J331" s="224" t="s">
        <v>439</v>
      </c>
      <c r="K331" s="225">
        <v>2</v>
      </c>
      <c r="L331" s="226">
        <v>0</v>
      </c>
      <c r="M331" s="227"/>
      <c r="N331" s="228">
        <f>ROUND(L331*K331,1)</f>
        <v>0</v>
      </c>
      <c r="O331" s="228"/>
      <c r="P331" s="228"/>
      <c r="Q331" s="228"/>
      <c r="R331" s="50"/>
      <c r="T331" s="229" t="s">
        <v>22</v>
      </c>
      <c r="U331" s="58" t="s">
        <v>46</v>
      </c>
      <c r="V331" s="49"/>
      <c r="W331" s="230">
        <f>V331*K331</f>
        <v>0</v>
      </c>
      <c r="X331" s="230">
        <v>0</v>
      </c>
      <c r="Y331" s="230">
        <f>X331*K331</f>
        <v>0</v>
      </c>
      <c r="Z331" s="230">
        <v>0</v>
      </c>
      <c r="AA331" s="231">
        <f>Z331*K331</f>
        <v>0</v>
      </c>
      <c r="AR331" s="24" t="s">
        <v>337</v>
      </c>
      <c r="AT331" s="24" t="s">
        <v>157</v>
      </c>
      <c r="AU331" s="24" t="s">
        <v>107</v>
      </c>
      <c r="AY331" s="24" t="s">
        <v>156</v>
      </c>
      <c r="BE331" s="144">
        <f>IF(U331="základní",N331,0)</f>
        <v>0</v>
      </c>
      <c r="BF331" s="144">
        <f>IF(U331="snížená",N331,0)</f>
        <v>0</v>
      </c>
      <c r="BG331" s="144">
        <f>IF(U331="zákl. přenesená",N331,0)</f>
        <v>0</v>
      </c>
      <c r="BH331" s="144">
        <f>IF(U331="sníž. přenesená",N331,0)</f>
        <v>0</v>
      </c>
      <c r="BI331" s="144">
        <f>IF(U331="nulová",N331,0)</f>
        <v>0</v>
      </c>
      <c r="BJ331" s="24" t="s">
        <v>39</v>
      </c>
      <c r="BK331" s="144">
        <f>ROUND(L331*K331,1)</f>
        <v>0</v>
      </c>
      <c r="BL331" s="24" t="s">
        <v>337</v>
      </c>
      <c r="BM331" s="24" t="s">
        <v>1301</v>
      </c>
    </row>
    <row r="332" s="11" customFormat="1" ht="16.5" customHeight="1">
      <c r="B332" s="242"/>
      <c r="C332" s="243"/>
      <c r="D332" s="243"/>
      <c r="E332" s="244" t="s">
        <v>22</v>
      </c>
      <c r="F332" s="245" t="s">
        <v>1302</v>
      </c>
      <c r="G332" s="246"/>
      <c r="H332" s="246"/>
      <c r="I332" s="246"/>
      <c r="J332" s="243"/>
      <c r="K332" s="244" t="s">
        <v>22</v>
      </c>
      <c r="L332" s="243"/>
      <c r="M332" s="243"/>
      <c r="N332" s="243"/>
      <c r="O332" s="243"/>
      <c r="P332" s="243"/>
      <c r="Q332" s="243"/>
      <c r="R332" s="247"/>
      <c r="T332" s="248"/>
      <c r="U332" s="243"/>
      <c r="V332" s="243"/>
      <c r="W332" s="243"/>
      <c r="X332" s="243"/>
      <c r="Y332" s="243"/>
      <c r="Z332" s="243"/>
      <c r="AA332" s="249"/>
      <c r="AT332" s="250" t="s">
        <v>164</v>
      </c>
      <c r="AU332" s="250" t="s">
        <v>107</v>
      </c>
      <c r="AV332" s="11" t="s">
        <v>39</v>
      </c>
      <c r="AW332" s="11" t="s">
        <v>38</v>
      </c>
      <c r="AX332" s="11" t="s">
        <v>81</v>
      </c>
      <c r="AY332" s="250" t="s">
        <v>156</v>
      </c>
    </row>
    <row r="333" s="10" customFormat="1" ht="16.5" customHeight="1">
      <c r="B333" s="232"/>
      <c r="C333" s="233"/>
      <c r="D333" s="233"/>
      <c r="E333" s="234" t="s">
        <v>22</v>
      </c>
      <c r="F333" s="252" t="s">
        <v>107</v>
      </c>
      <c r="G333" s="233"/>
      <c r="H333" s="233"/>
      <c r="I333" s="233"/>
      <c r="J333" s="233"/>
      <c r="K333" s="237">
        <v>2</v>
      </c>
      <c r="L333" s="233"/>
      <c r="M333" s="233"/>
      <c r="N333" s="233"/>
      <c r="O333" s="233"/>
      <c r="P333" s="233"/>
      <c r="Q333" s="233"/>
      <c r="R333" s="238"/>
      <c r="T333" s="239"/>
      <c r="U333" s="233"/>
      <c r="V333" s="233"/>
      <c r="W333" s="233"/>
      <c r="X333" s="233"/>
      <c r="Y333" s="233"/>
      <c r="Z333" s="233"/>
      <c r="AA333" s="240"/>
      <c r="AT333" s="241" t="s">
        <v>164</v>
      </c>
      <c r="AU333" s="241" t="s">
        <v>107</v>
      </c>
      <c r="AV333" s="10" t="s">
        <v>107</v>
      </c>
      <c r="AW333" s="10" t="s">
        <v>38</v>
      </c>
      <c r="AX333" s="10" t="s">
        <v>39</v>
      </c>
      <c r="AY333" s="241" t="s">
        <v>156</v>
      </c>
    </row>
    <row r="334" s="1" customFormat="1" ht="25.5" customHeight="1">
      <c r="B334" s="48"/>
      <c r="C334" s="262" t="s">
        <v>664</v>
      </c>
      <c r="D334" s="262" t="s">
        <v>178</v>
      </c>
      <c r="E334" s="263" t="s">
        <v>1303</v>
      </c>
      <c r="F334" s="264" t="s">
        <v>1304</v>
      </c>
      <c r="G334" s="264"/>
      <c r="H334" s="264"/>
      <c r="I334" s="264"/>
      <c r="J334" s="265" t="s">
        <v>439</v>
      </c>
      <c r="K334" s="266">
        <v>2</v>
      </c>
      <c r="L334" s="267">
        <v>0</v>
      </c>
      <c r="M334" s="268"/>
      <c r="N334" s="269">
        <f>ROUND(L334*K334,1)</f>
        <v>0</v>
      </c>
      <c r="O334" s="228"/>
      <c r="P334" s="228"/>
      <c r="Q334" s="228"/>
      <c r="R334" s="50"/>
      <c r="T334" s="229" t="s">
        <v>22</v>
      </c>
      <c r="U334" s="58" t="s">
        <v>46</v>
      </c>
      <c r="V334" s="49"/>
      <c r="W334" s="230">
        <f>V334*K334</f>
        <v>0</v>
      </c>
      <c r="X334" s="230">
        <v>0.0050000000000000001</v>
      </c>
      <c r="Y334" s="230">
        <f>X334*K334</f>
        <v>0.01</v>
      </c>
      <c r="Z334" s="230">
        <v>0</v>
      </c>
      <c r="AA334" s="231">
        <f>Z334*K334</f>
        <v>0</v>
      </c>
      <c r="AR334" s="24" t="s">
        <v>420</v>
      </c>
      <c r="AT334" s="24" t="s">
        <v>178</v>
      </c>
      <c r="AU334" s="24" t="s">
        <v>107</v>
      </c>
      <c r="AY334" s="24" t="s">
        <v>156</v>
      </c>
      <c r="BE334" s="144">
        <f>IF(U334="základní",N334,0)</f>
        <v>0</v>
      </c>
      <c r="BF334" s="144">
        <f>IF(U334="snížená",N334,0)</f>
        <v>0</v>
      </c>
      <c r="BG334" s="144">
        <f>IF(U334="zákl. přenesená",N334,0)</f>
        <v>0</v>
      </c>
      <c r="BH334" s="144">
        <f>IF(U334="sníž. přenesená",N334,0)</f>
        <v>0</v>
      </c>
      <c r="BI334" s="144">
        <f>IF(U334="nulová",N334,0)</f>
        <v>0</v>
      </c>
      <c r="BJ334" s="24" t="s">
        <v>39</v>
      </c>
      <c r="BK334" s="144">
        <f>ROUND(L334*K334,1)</f>
        <v>0</v>
      </c>
      <c r="BL334" s="24" t="s">
        <v>337</v>
      </c>
      <c r="BM334" s="24" t="s">
        <v>1305</v>
      </c>
    </row>
    <row r="335" s="1" customFormat="1" ht="25.5" customHeight="1">
      <c r="B335" s="48"/>
      <c r="C335" s="221" t="s">
        <v>668</v>
      </c>
      <c r="D335" s="221" t="s">
        <v>157</v>
      </c>
      <c r="E335" s="222" t="s">
        <v>1306</v>
      </c>
      <c r="F335" s="223" t="s">
        <v>1307</v>
      </c>
      <c r="G335" s="223"/>
      <c r="H335" s="223"/>
      <c r="I335" s="223"/>
      <c r="J335" s="224" t="s">
        <v>439</v>
      </c>
      <c r="K335" s="225">
        <v>4</v>
      </c>
      <c r="L335" s="226">
        <v>0</v>
      </c>
      <c r="M335" s="227"/>
      <c r="N335" s="228">
        <f>ROUND(L335*K335,1)</f>
        <v>0</v>
      </c>
      <c r="O335" s="228"/>
      <c r="P335" s="228"/>
      <c r="Q335" s="228"/>
      <c r="R335" s="50"/>
      <c r="T335" s="229" t="s">
        <v>22</v>
      </c>
      <c r="U335" s="58" t="s">
        <v>46</v>
      </c>
      <c r="V335" s="49"/>
      <c r="W335" s="230">
        <f>V335*K335</f>
        <v>0</v>
      </c>
      <c r="X335" s="230">
        <v>0</v>
      </c>
      <c r="Y335" s="230">
        <f>X335*K335</f>
        <v>0</v>
      </c>
      <c r="Z335" s="230">
        <v>0</v>
      </c>
      <c r="AA335" s="231">
        <f>Z335*K335</f>
        <v>0</v>
      </c>
      <c r="AR335" s="24" t="s">
        <v>337</v>
      </c>
      <c r="AT335" s="24" t="s">
        <v>157</v>
      </c>
      <c r="AU335" s="24" t="s">
        <v>107</v>
      </c>
      <c r="AY335" s="24" t="s">
        <v>156</v>
      </c>
      <c r="BE335" s="144">
        <f>IF(U335="základní",N335,0)</f>
        <v>0</v>
      </c>
      <c r="BF335" s="144">
        <f>IF(U335="snížená",N335,0)</f>
        <v>0</v>
      </c>
      <c r="BG335" s="144">
        <f>IF(U335="zákl. přenesená",N335,0)</f>
        <v>0</v>
      </c>
      <c r="BH335" s="144">
        <f>IF(U335="sníž. přenesená",N335,0)</f>
        <v>0</v>
      </c>
      <c r="BI335" s="144">
        <f>IF(U335="nulová",N335,0)</f>
        <v>0</v>
      </c>
      <c r="BJ335" s="24" t="s">
        <v>39</v>
      </c>
      <c r="BK335" s="144">
        <f>ROUND(L335*K335,1)</f>
        <v>0</v>
      </c>
      <c r="BL335" s="24" t="s">
        <v>337</v>
      </c>
      <c r="BM335" s="24" t="s">
        <v>1308</v>
      </c>
    </row>
    <row r="336" s="11" customFormat="1" ht="16.5" customHeight="1">
      <c r="B336" s="242"/>
      <c r="C336" s="243"/>
      <c r="D336" s="243"/>
      <c r="E336" s="244" t="s">
        <v>22</v>
      </c>
      <c r="F336" s="245" t="s">
        <v>1309</v>
      </c>
      <c r="G336" s="246"/>
      <c r="H336" s="246"/>
      <c r="I336" s="246"/>
      <c r="J336" s="243"/>
      <c r="K336" s="244" t="s">
        <v>22</v>
      </c>
      <c r="L336" s="243"/>
      <c r="M336" s="243"/>
      <c r="N336" s="243"/>
      <c r="O336" s="243"/>
      <c r="P336" s="243"/>
      <c r="Q336" s="243"/>
      <c r="R336" s="247"/>
      <c r="T336" s="248"/>
      <c r="U336" s="243"/>
      <c r="V336" s="243"/>
      <c r="W336" s="243"/>
      <c r="X336" s="243"/>
      <c r="Y336" s="243"/>
      <c r="Z336" s="243"/>
      <c r="AA336" s="249"/>
      <c r="AT336" s="250" t="s">
        <v>164</v>
      </c>
      <c r="AU336" s="250" t="s">
        <v>107</v>
      </c>
      <c r="AV336" s="11" t="s">
        <v>39</v>
      </c>
      <c r="AW336" s="11" t="s">
        <v>38</v>
      </c>
      <c r="AX336" s="11" t="s">
        <v>81</v>
      </c>
      <c r="AY336" s="250" t="s">
        <v>156</v>
      </c>
    </row>
    <row r="337" s="10" customFormat="1" ht="16.5" customHeight="1">
      <c r="B337" s="232"/>
      <c r="C337" s="233"/>
      <c r="D337" s="233"/>
      <c r="E337" s="234" t="s">
        <v>22</v>
      </c>
      <c r="F337" s="252" t="s">
        <v>161</v>
      </c>
      <c r="G337" s="233"/>
      <c r="H337" s="233"/>
      <c r="I337" s="233"/>
      <c r="J337" s="233"/>
      <c r="K337" s="237">
        <v>4</v>
      </c>
      <c r="L337" s="233"/>
      <c r="M337" s="233"/>
      <c r="N337" s="233"/>
      <c r="O337" s="233"/>
      <c r="P337" s="233"/>
      <c r="Q337" s="233"/>
      <c r="R337" s="238"/>
      <c r="T337" s="239"/>
      <c r="U337" s="233"/>
      <c r="V337" s="233"/>
      <c r="W337" s="233"/>
      <c r="X337" s="233"/>
      <c r="Y337" s="233"/>
      <c r="Z337" s="233"/>
      <c r="AA337" s="240"/>
      <c r="AT337" s="241" t="s">
        <v>164</v>
      </c>
      <c r="AU337" s="241" t="s">
        <v>107</v>
      </c>
      <c r="AV337" s="10" t="s">
        <v>107</v>
      </c>
      <c r="AW337" s="10" t="s">
        <v>38</v>
      </c>
      <c r="AX337" s="10" t="s">
        <v>39</v>
      </c>
      <c r="AY337" s="241" t="s">
        <v>156</v>
      </c>
    </row>
    <row r="338" s="1" customFormat="1" ht="25.5" customHeight="1">
      <c r="B338" s="48"/>
      <c r="C338" s="262" t="s">
        <v>672</v>
      </c>
      <c r="D338" s="262" t="s">
        <v>178</v>
      </c>
      <c r="E338" s="263" t="s">
        <v>1309</v>
      </c>
      <c r="F338" s="264" t="s">
        <v>1310</v>
      </c>
      <c r="G338" s="264"/>
      <c r="H338" s="264"/>
      <c r="I338" s="264"/>
      <c r="J338" s="265" t="s">
        <v>439</v>
      </c>
      <c r="K338" s="266">
        <v>4</v>
      </c>
      <c r="L338" s="267">
        <v>0</v>
      </c>
      <c r="M338" s="268"/>
      <c r="N338" s="269">
        <f>ROUND(L338*K338,1)</f>
        <v>0</v>
      </c>
      <c r="O338" s="228"/>
      <c r="P338" s="228"/>
      <c r="Q338" s="228"/>
      <c r="R338" s="50"/>
      <c r="T338" s="229" t="s">
        <v>22</v>
      </c>
      <c r="U338" s="58" t="s">
        <v>46</v>
      </c>
      <c r="V338" s="49"/>
      <c r="W338" s="230">
        <f>V338*K338</f>
        <v>0</v>
      </c>
      <c r="X338" s="230">
        <v>0</v>
      </c>
      <c r="Y338" s="230">
        <f>X338*K338</f>
        <v>0</v>
      </c>
      <c r="Z338" s="230">
        <v>0</v>
      </c>
      <c r="AA338" s="231">
        <f>Z338*K338</f>
        <v>0</v>
      </c>
      <c r="AR338" s="24" t="s">
        <v>420</v>
      </c>
      <c r="AT338" s="24" t="s">
        <v>178</v>
      </c>
      <c r="AU338" s="24" t="s">
        <v>107</v>
      </c>
      <c r="AY338" s="24" t="s">
        <v>156</v>
      </c>
      <c r="BE338" s="144">
        <f>IF(U338="základní",N338,0)</f>
        <v>0</v>
      </c>
      <c r="BF338" s="144">
        <f>IF(U338="snížená",N338,0)</f>
        <v>0</v>
      </c>
      <c r="BG338" s="144">
        <f>IF(U338="zákl. přenesená",N338,0)</f>
        <v>0</v>
      </c>
      <c r="BH338" s="144">
        <f>IF(U338="sníž. přenesená",N338,0)</f>
        <v>0</v>
      </c>
      <c r="BI338" s="144">
        <f>IF(U338="nulová",N338,0)</f>
        <v>0</v>
      </c>
      <c r="BJ338" s="24" t="s">
        <v>39</v>
      </c>
      <c r="BK338" s="144">
        <f>ROUND(L338*K338,1)</f>
        <v>0</v>
      </c>
      <c r="BL338" s="24" t="s">
        <v>337</v>
      </c>
      <c r="BM338" s="24" t="s">
        <v>1311</v>
      </c>
    </row>
    <row r="339" s="9" customFormat="1" ht="29.88" customHeight="1">
      <c r="B339" s="207"/>
      <c r="C339" s="208"/>
      <c r="D339" s="218" t="s">
        <v>1081</v>
      </c>
      <c r="E339" s="218"/>
      <c r="F339" s="218"/>
      <c r="G339" s="218"/>
      <c r="H339" s="218"/>
      <c r="I339" s="218"/>
      <c r="J339" s="218"/>
      <c r="K339" s="218"/>
      <c r="L339" s="218"/>
      <c r="M339" s="218"/>
      <c r="N339" s="279">
        <f>BK339</f>
        <v>0</v>
      </c>
      <c r="O339" s="280"/>
      <c r="P339" s="280"/>
      <c r="Q339" s="280"/>
      <c r="R339" s="211"/>
      <c r="T339" s="212"/>
      <c r="U339" s="208"/>
      <c r="V339" s="208"/>
      <c r="W339" s="213">
        <f>SUM(W340:W343)</f>
        <v>0</v>
      </c>
      <c r="X339" s="208"/>
      <c r="Y339" s="213">
        <f>SUM(Y340:Y343)</f>
        <v>0</v>
      </c>
      <c r="Z339" s="208"/>
      <c r="AA339" s="214">
        <f>SUM(AA340:AA343)</f>
        <v>0</v>
      </c>
      <c r="AR339" s="215" t="s">
        <v>107</v>
      </c>
      <c r="AT339" s="216" t="s">
        <v>80</v>
      </c>
      <c r="AU339" s="216" t="s">
        <v>39</v>
      </c>
      <c r="AY339" s="215" t="s">
        <v>156</v>
      </c>
      <c r="BK339" s="217">
        <f>SUM(BK340:BK343)</f>
        <v>0</v>
      </c>
    </row>
    <row r="340" s="1" customFormat="1" ht="25.5" customHeight="1">
      <c r="B340" s="48"/>
      <c r="C340" s="221" t="s">
        <v>676</v>
      </c>
      <c r="D340" s="221" t="s">
        <v>157</v>
      </c>
      <c r="E340" s="222" t="s">
        <v>1312</v>
      </c>
      <c r="F340" s="223" t="s">
        <v>1313</v>
      </c>
      <c r="G340" s="223"/>
      <c r="H340" s="223"/>
      <c r="I340" s="223"/>
      <c r="J340" s="224" t="s">
        <v>439</v>
      </c>
      <c r="K340" s="225">
        <v>1</v>
      </c>
      <c r="L340" s="226">
        <v>0</v>
      </c>
      <c r="M340" s="227"/>
      <c r="N340" s="228">
        <f>ROUND(L340*K340,1)</f>
        <v>0</v>
      </c>
      <c r="O340" s="228"/>
      <c r="P340" s="228"/>
      <c r="Q340" s="228"/>
      <c r="R340" s="50"/>
      <c r="T340" s="229" t="s">
        <v>22</v>
      </c>
      <c r="U340" s="58" t="s">
        <v>46</v>
      </c>
      <c r="V340" s="49"/>
      <c r="W340" s="230">
        <f>V340*K340</f>
        <v>0</v>
      </c>
      <c r="X340" s="230">
        <v>0</v>
      </c>
      <c r="Y340" s="230">
        <f>X340*K340</f>
        <v>0</v>
      </c>
      <c r="Z340" s="230">
        <v>0</v>
      </c>
      <c r="AA340" s="231">
        <f>Z340*K340</f>
        <v>0</v>
      </c>
      <c r="AR340" s="24" t="s">
        <v>337</v>
      </c>
      <c r="AT340" s="24" t="s">
        <v>157</v>
      </c>
      <c r="AU340" s="24" t="s">
        <v>107</v>
      </c>
      <c r="AY340" s="24" t="s">
        <v>156</v>
      </c>
      <c r="BE340" s="144">
        <f>IF(U340="základní",N340,0)</f>
        <v>0</v>
      </c>
      <c r="BF340" s="144">
        <f>IF(U340="snížená",N340,0)</f>
        <v>0</v>
      </c>
      <c r="BG340" s="144">
        <f>IF(U340="zákl. přenesená",N340,0)</f>
        <v>0</v>
      </c>
      <c r="BH340" s="144">
        <f>IF(U340="sníž. přenesená",N340,0)</f>
        <v>0</v>
      </c>
      <c r="BI340" s="144">
        <f>IF(U340="nulová",N340,0)</f>
        <v>0</v>
      </c>
      <c r="BJ340" s="24" t="s">
        <v>39</v>
      </c>
      <c r="BK340" s="144">
        <f>ROUND(L340*K340,1)</f>
        <v>0</v>
      </c>
      <c r="BL340" s="24" t="s">
        <v>337</v>
      </c>
      <c r="BM340" s="24" t="s">
        <v>1314</v>
      </c>
    </row>
    <row r="341" s="11" customFormat="1" ht="16.5" customHeight="1">
      <c r="B341" s="242"/>
      <c r="C341" s="243"/>
      <c r="D341" s="243"/>
      <c r="E341" s="244" t="s">
        <v>22</v>
      </c>
      <c r="F341" s="245" t="s">
        <v>1315</v>
      </c>
      <c r="G341" s="246"/>
      <c r="H341" s="246"/>
      <c r="I341" s="246"/>
      <c r="J341" s="243"/>
      <c r="K341" s="244" t="s">
        <v>22</v>
      </c>
      <c r="L341" s="243"/>
      <c r="M341" s="243"/>
      <c r="N341" s="243"/>
      <c r="O341" s="243"/>
      <c r="P341" s="243"/>
      <c r="Q341" s="243"/>
      <c r="R341" s="247"/>
      <c r="T341" s="248"/>
      <c r="U341" s="243"/>
      <c r="V341" s="243"/>
      <c r="W341" s="243"/>
      <c r="X341" s="243"/>
      <c r="Y341" s="243"/>
      <c r="Z341" s="243"/>
      <c r="AA341" s="249"/>
      <c r="AT341" s="250" t="s">
        <v>164</v>
      </c>
      <c r="AU341" s="250" t="s">
        <v>107</v>
      </c>
      <c r="AV341" s="11" t="s">
        <v>39</v>
      </c>
      <c r="AW341" s="11" t="s">
        <v>38</v>
      </c>
      <c r="AX341" s="11" t="s">
        <v>81</v>
      </c>
      <c r="AY341" s="250" t="s">
        <v>156</v>
      </c>
    </row>
    <row r="342" s="10" customFormat="1" ht="16.5" customHeight="1">
      <c r="B342" s="232"/>
      <c r="C342" s="233"/>
      <c r="D342" s="233"/>
      <c r="E342" s="234" t="s">
        <v>22</v>
      </c>
      <c r="F342" s="252" t="s">
        <v>39</v>
      </c>
      <c r="G342" s="233"/>
      <c r="H342" s="233"/>
      <c r="I342" s="233"/>
      <c r="J342" s="233"/>
      <c r="K342" s="237">
        <v>1</v>
      </c>
      <c r="L342" s="233"/>
      <c r="M342" s="233"/>
      <c r="N342" s="233"/>
      <c r="O342" s="233"/>
      <c r="P342" s="233"/>
      <c r="Q342" s="233"/>
      <c r="R342" s="238"/>
      <c r="T342" s="239"/>
      <c r="U342" s="233"/>
      <c r="V342" s="233"/>
      <c r="W342" s="233"/>
      <c r="X342" s="233"/>
      <c r="Y342" s="233"/>
      <c r="Z342" s="233"/>
      <c r="AA342" s="240"/>
      <c r="AT342" s="241" t="s">
        <v>164</v>
      </c>
      <c r="AU342" s="241" t="s">
        <v>107</v>
      </c>
      <c r="AV342" s="10" t="s">
        <v>107</v>
      </c>
      <c r="AW342" s="10" t="s">
        <v>38</v>
      </c>
      <c r="AX342" s="10" t="s">
        <v>39</v>
      </c>
      <c r="AY342" s="241" t="s">
        <v>156</v>
      </c>
    </row>
    <row r="343" s="1" customFormat="1" ht="25.5" customHeight="1">
      <c r="B343" s="48"/>
      <c r="C343" s="262" t="s">
        <v>680</v>
      </c>
      <c r="D343" s="262" t="s">
        <v>178</v>
      </c>
      <c r="E343" s="263" t="s">
        <v>1315</v>
      </c>
      <c r="F343" s="264" t="s">
        <v>1316</v>
      </c>
      <c r="G343" s="264"/>
      <c r="H343" s="264"/>
      <c r="I343" s="264"/>
      <c r="J343" s="265" t="s">
        <v>439</v>
      </c>
      <c r="K343" s="266">
        <v>1</v>
      </c>
      <c r="L343" s="267">
        <v>0</v>
      </c>
      <c r="M343" s="268"/>
      <c r="N343" s="269">
        <f>ROUND(L343*K343,1)</f>
        <v>0</v>
      </c>
      <c r="O343" s="228"/>
      <c r="P343" s="228"/>
      <c r="Q343" s="228"/>
      <c r="R343" s="50"/>
      <c r="T343" s="229" t="s">
        <v>22</v>
      </c>
      <c r="U343" s="58" t="s">
        <v>46</v>
      </c>
      <c r="V343" s="49"/>
      <c r="W343" s="230">
        <f>V343*K343</f>
        <v>0</v>
      </c>
      <c r="X343" s="230">
        <v>0</v>
      </c>
      <c r="Y343" s="230">
        <f>X343*K343</f>
        <v>0</v>
      </c>
      <c r="Z343" s="230">
        <v>0</v>
      </c>
      <c r="AA343" s="231">
        <f>Z343*K343</f>
        <v>0</v>
      </c>
      <c r="AR343" s="24" t="s">
        <v>420</v>
      </c>
      <c r="AT343" s="24" t="s">
        <v>178</v>
      </c>
      <c r="AU343" s="24" t="s">
        <v>107</v>
      </c>
      <c r="AY343" s="24" t="s">
        <v>156</v>
      </c>
      <c r="BE343" s="144">
        <f>IF(U343="základní",N343,0)</f>
        <v>0</v>
      </c>
      <c r="BF343" s="144">
        <f>IF(U343="snížená",N343,0)</f>
        <v>0</v>
      </c>
      <c r="BG343" s="144">
        <f>IF(U343="zákl. přenesená",N343,0)</f>
        <v>0</v>
      </c>
      <c r="BH343" s="144">
        <f>IF(U343="sníž. přenesená",N343,0)</f>
        <v>0</v>
      </c>
      <c r="BI343" s="144">
        <f>IF(U343="nulová",N343,0)</f>
        <v>0</v>
      </c>
      <c r="BJ343" s="24" t="s">
        <v>39</v>
      </c>
      <c r="BK343" s="144">
        <f>ROUND(L343*K343,1)</f>
        <v>0</v>
      </c>
      <c r="BL343" s="24" t="s">
        <v>337</v>
      </c>
      <c r="BM343" s="24" t="s">
        <v>1317</v>
      </c>
    </row>
    <row r="344" s="9" customFormat="1" ht="29.88" customHeight="1">
      <c r="B344" s="207"/>
      <c r="C344" s="208"/>
      <c r="D344" s="218" t="s">
        <v>1082</v>
      </c>
      <c r="E344" s="218"/>
      <c r="F344" s="218"/>
      <c r="G344" s="218"/>
      <c r="H344" s="218"/>
      <c r="I344" s="218"/>
      <c r="J344" s="218"/>
      <c r="K344" s="218"/>
      <c r="L344" s="218"/>
      <c r="M344" s="218"/>
      <c r="N344" s="279">
        <f>BK344</f>
        <v>0</v>
      </c>
      <c r="O344" s="280"/>
      <c r="P344" s="280"/>
      <c r="Q344" s="280"/>
      <c r="R344" s="211"/>
      <c r="T344" s="212"/>
      <c r="U344" s="208"/>
      <c r="V344" s="208"/>
      <c r="W344" s="213">
        <f>SUM(W345:W348)</f>
        <v>0</v>
      </c>
      <c r="X344" s="208"/>
      <c r="Y344" s="213">
        <f>SUM(Y345:Y348)</f>
        <v>0.087809999999999999</v>
      </c>
      <c r="Z344" s="208"/>
      <c r="AA344" s="214">
        <f>SUM(AA345:AA348)</f>
        <v>0.0499</v>
      </c>
      <c r="AR344" s="215" t="s">
        <v>107</v>
      </c>
      <c r="AT344" s="216" t="s">
        <v>80</v>
      </c>
      <c r="AU344" s="216" t="s">
        <v>39</v>
      </c>
      <c r="AY344" s="215" t="s">
        <v>156</v>
      </c>
      <c r="BK344" s="217">
        <f>SUM(BK345:BK348)</f>
        <v>0</v>
      </c>
    </row>
    <row r="345" s="1" customFormat="1" ht="38.25" customHeight="1">
      <c r="B345" s="48"/>
      <c r="C345" s="221" t="s">
        <v>684</v>
      </c>
      <c r="D345" s="221" t="s">
        <v>157</v>
      </c>
      <c r="E345" s="222" t="s">
        <v>1318</v>
      </c>
      <c r="F345" s="223" t="s">
        <v>1319</v>
      </c>
      <c r="G345" s="223"/>
      <c r="H345" s="223"/>
      <c r="I345" s="223"/>
      <c r="J345" s="224" t="s">
        <v>439</v>
      </c>
      <c r="K345" s="225">
        <v>1</v>
      </c>
      <c r="L345" s="226">
        <v>0</v>
      </c>
      <c r="M345" s="227"/>
      <c r="N345" s="228">
        <f>ROUND(L345*K345,1)</f>
        <v>0</v>
      </c>
      <c r="O345" s="228"/>
      <c r="P345" s="228"/>
      <c r="Q345" s="228"/>
      <c r="R345" s="50"/>
      <c r="T345" s="229" t="s">
        <v>22</v>
      </c>
      <c r="U345" s="58" t="s">
        <v>46</v>
      </c>
      <c r="V345" s="49"/>
      <c r="W345" s="230">
        <f>V345*K345</f>
        <v>0</v>
      </c>
      <c r="X345" s="230">
        <v>0.00021000000000000001</v>
      </c>
      <c r="Y345" s="230">
        <f>X345*K345</f>
        <v>0.00021000000000000001</v>
      </c>
      <c r="Z345" s="230">
        <v>0</v>
      </c>
      <c r="AA345" s="231">
        <f>Z345*K345</f>
        <v>0</v>
      </c>
      <c r="AR345" s="24" t="s">
        <v>337</v>
      </c>
      <c r="AT345" s="24" t="s">
        <v>157</v>
      </c>
      <c r="AU345" s="24" t="s">
        <v>107</v>
      </c>
      <c r="AY345" s="24" t="s">
        <v>156</v>
      </c>
      <c r="BE345" s="144">
        <f>IF(U345="základní",N345,0)</f>
        <v>0</v>
      </c>
      <c r="BF345" s="144">
        <f>IF(U345="snížená",N345,0)</f>
        <v>0</v>
      </c>
      <c r="BG345" s="144">
        <f>IF(U345="zákl. přenesená",N345,0)</f>
        <v>0</v>
      </c>
      <c r="BH345" s="144">
        <f>IF(U345="sníž. přenesená",N345,0)</f>
        <v>0</v>
      </c>
      <c r="BI345" s="144">
        <f>IF(U345="nulová",N345,0)</f>
        <v>0</v>
      </c>
      <c r="BJ345" s="24" t="s">
        <v>39</v>
      </c>
      <c r="BK345" s="144">
        <f>ROUND(L345*K345,1)</f>
        <v>0</v>
      </c>
      <c r="BL345" s="24" t="s">
        <v>337</v>
      </c>
      <c r="BM345" s="24" t="s">
        <v>1320</v>
      </c>
    </row>
    <row r="346" s="1" customFormat="1" ht="38.25" customHeight="1">
      <c r="B346" s="48"/>
      <c r="C346" s="262" t="s">
        <v>688</v>
      </c>
      <c r="D346" s="262" t="s">
        <v>178</v>
      </c>
      <c r="E346" s="263" t="s">
        <v>1321</v>
      </c>
      <c r="F346" s="264" t="s">
        <v>1322</v>
      </c>
      <c r="G346" s="264"/>
      <c r="H346" s="264"/>
      <c r="I346" s="264"/>
      <c r="J346" s="265" t="s">
        <v>439</v>
      </c>
      <c r="K346" s="266">
        <v>1</v>
      </c>
      <c r="L346" s="267">
        <v>0</v>
      </c>
      <c r="M346" s="268"/>
      <c r="N346" s="269">
        <f>ROUND(L346*K346,1)</f>
        <v>0</v>
      </c>
      <c r="O346" s="228"/>
      <c r="P346" s="228"/>
      <c r="Q346" s="228"/>
      <c r="R346" s="50"/>
      <c r="T346" s="229" t="s">
        <v>22</v>
      </c>
      <c r="U346" s="58" t="s">
        <v>46</v>
      </c>
      <c r="V346" s="49"/>
      <c r="W346" s="230">
        <f>V346*K346</f>
        <v>0</v>
      </c>
      <c r="X346" s="230">
        <v>0.087599999999999997</v>
      </c>
      <c r="Y346" s="230">
        <f>X346*K346</f>
        <v>0.087599999999999997</v>
      </c>
      <c r="Z346" s="230">
        <v>0</v>
      </c>
      <c r="AA346" s="231">
        <f>Z346*K346</f>
        <v>0</v>
      </c>
      <c r="AR346" s="24" t="s">
        <v>420</v>
      </c>
      <c r="AT346" s="24" t="s">
        <v>178</v>
      </c>
      <c r="AU346" s="24" t="s">
        <v>107</v>
      </c>
      <c r="AY346" s="24" t="s">
        <v>156</v>
      </c>
      <c r="BE346" s="144">
        <f>IF(U346="základní",N346,0)</f>
        <v>0</v>
      </c>
      <c r="BF346" s="144">
        <f>IF(U346="snížená",N346,0)</f>
        <v>0</v>
      </c>
      <c r="BG346" s="144">
        <f>IF(U346="zákl. přenesená",N346,0)</f>
        <v>0</v>
      </c>
      <c r="BH346" s="144">
        <f>IF(U346="sníž. přenesená",N346,0)</f>
        <v>0</v>
      </c>
      <c r="BI346" s="144">
        <f>IF(U346="nulová",N346,0)</f>
        <v>0</v>
      </c>
      <c r="BJ346" s="24" t="s">
        <v>39</v>
      </c>
      <c r="BK346" s="144">
        <f>ROUND(L346*K346,1)</f>
        <v>0</v>
      </c>
      <c r="BL346" s="24" t="s">
        <v>337</v>
      </c>
      <c r="BM346" s="24" t="s">
        <v>1323</v>
      </c>
    </row>
    <row r="347" s="1" customFormat="1" ht="25.5" customHeight="1">
      <c r="B347" s="48"/>
      <c r="C347" s="221" t="s">
        <v>692</v>
      </c>
      <c r="D347" s="221" t="s">
        <v>157</v>
      </c>
      <c r="E347" s="222" t="s">
        <v>1324</v>
      </c>
      <c r="F347" s="223" t="s">
        <v>1325</v>
      </c>
      <c r="G347" s="223"/>
      <c r="H347" s="223"/>
      <c r="I347" s="223"/>
      <c r="J347" s="224" t="s">
        <v>439</v>
      </c>
      <c r="K347" s="225">
        <v>1</v>
      </c>
      <c r="L347" s="226">
        <v>0</v>
      </c>
      <c r="M347" s="227"/>
      <c r="N347" s="228">
        <f>ROUND(L347*K347,1)</f>
        <v>0</v>
      </c>
      <c r="O347" s="228"/>
      <c r="P347" s="228"/>
      <c r="Q347" s="228"/>
      <c r="R347" s="50"/>
      <c r="T347" s="229" t="s">
        <v>22</v>
      </c>
      <c r="U347" s="58" t="s">
        <v>46</v>
      </c>
      <c r="V347" s="49"/>
      <c r="W347" s="230">
        <f>V347*K347</f>
        <v>0</v>
      </c>
      <c r="X347" s="230">
        <v>0</v>
      </c>
      <c r="Y347" s="230">
        <f>X347*K347</f>
        <v>0</v>
      </c>
      <c r="Z347" s="230">
        <v>0.0499</v>
      </c>
      <c r="AA347" s="231">
        <f>Z347*K347</f>
        <v>0.0499</v>
      </c>
      <c r="AR347" s="24" t="s">
        <v>337</v>
      </c>
      <c r="AT347" s="24" t="s">
        <v>157</v>
      </c>
      <c r="AU347" s="24" t="s">
        <v>107</v>
      </c>
      <c r="AY347" s="24" t="s">
        <v>156</v>
      </c>
      <c r="BE347" s="144">
        <f>IF(U347="základní",N347,0)</f>
        <v>0</v>
      </c>
      <c r="BF347" s="144">
        <f>IF(U347="snížená",N347,0)</f>
        <v>0</v>
      </c>
      <c r="BG347" s="144">
        <f>IF(U347="zákl. přenesená",N347,0)</f>
        <v>0</v>
      </c>
      <c r="BH347" s="144">
        <f>IF(U347="sníž. přenesená",N347,0)</f>
        <v>0</v>
      </c>
      <c r="BI347" s="144">
        <f>IF(U347="nulová",N347,0)</f>
        <v>0</v>
      </c>
      <c r="BJ347" s="24" t="s">
        <v>39</v>
      </c>
      <c r="BK347" s="144">
        <f>ROUND(L347*K347,1)</f>
        <v>0</v>
      </c>
      <c r="BL347" s="24" t="s">
        <v>337</v>
      </c>
      <c r="BM347" s="24" t="s">
        <v>1326</v>
      </c>
    </row>
    <row r="348" s="1" customFormat="1" ht="25.5" customHeight="1">
      <c r="B348" s="48"/>
      <c r="C348" s="221" t="s">
        <v>696</v>
      </c>
      <c r="D348" s="221" t="s">
        <v>157</v>
      </c>
      <c r="E348" s="222" t="s">
        <v>1327</v>
      </c>
      <c r="F348" s="223" t="s">
        <v>1328</v>
      </c>
      <c r="G348" s="223"/>
      <c r="H348" s="223"/>
      <c r="I348" s="223"/>
      <c r="J348" s="224" t="s">
        <v>434</v>
      </c>
      <c r="K348" s="283">
        <v>0</v>
      </c>
      <c r="L348" s="226">
        <v>0</v>
      </c>
      <c r="M348" s="227"/>
      <c r="N348" s="228">
        <f>ROUND(L348*K348,1)</f>
        <v>0</v>
      </c>
      <c r="O348" s="228"/>
      <c r="P348" s="228"/>
      <c r="Q348" s="228"/>
      <c r="R348" s="50"/>
      <c r="T348" s="229" t="s">
        <v>22</v>
      </c>
      <c r="U348" s="58" t="s">
        <v>46</v>
      </c>
      <c r="V348" s="49"/>
      <c r="W348" s="230">
        <f>V348*K348</f>
        <v>0</v>
      </c>
      <c r="X348" s="230">
        <v>0</v>
      </c>
      <c r="Y348" s="230">
        <f>X348*K348</f>
        <v>0</v>
      </c>
      <c r="Z348" s="230">
        <v>0</v>
      </c>
      <c r="AA348" s="231">
        <f>Z348*K348</f>
        <v>0</v>
      </c>
      <c r="AR348" s="24" t="s">
        <v>337</v>
      </c>
      <c r="AT348" s="24" t="s">
        <v>157</v>
      </c>
      <c r="AU348" s="24" t="s">
        <v>107</v>
      </c>
      <c r="AY348" s="24" t="s">
        <v>156</v>
      </c>
      <c r="BE348" s="144">
        <f>IF(U348="základní",N348,0)</f>
        <v>0</v>
      </c>
      <c r="BF348" s="144">
        <f>IF(U348="snížená",N348,0)</f>
        <v>0</v>
      </c>
      <c r="BG348" s="144">
        <f>IF(U348="zákl. přenesená",N348,0)</f>
        <v>0</v>
      </c>
      <c r="BH348" s="144">
        <f>IF(U348="sníž. přenesená",N348,0)</f>
        <v>0</v>
      </c>
      <c r="BI348" s="144">
        <f>IF(U348="nulová",N348,0)</f>
        <v>0</v>
      </c>
      <c r="BJ348" s="24" t="s">
        <v>39</v>
      </c>
      <c r="BK348" s="144">
        <f>ROUND(L348*K348,1)</f>
        <v>0</v>
      </c>
      <c r="BL348" s="24" t="s">
        <v>337</v>
      </c>
      <c r="BM348" s="24" t="s">
        <v>1329</v>
      </c>
    </row>
    <row r="349" s="9" customFormat="1" ht="29.88" customHeight="1">
      <c r="B349" s="207"/>
      <c r="C349" s="208"/>
      <c r="D349" s="218" t="s">
        <v>126</v>
      </c>
      <c r="E349" s="218"/>
      <c r="F349" s="218"/>
      <c r="G349" s="218"/>
      <c r="H349" s="218"/>
      <c r="I349" s="218"/>
      <c r="J349" s="218"/>
      <c r="K349" s="218"/>
      <c r="L349" s="218"/>
      <c r="M349" s="218"/>
      <c r="N349" s="279">
        <f>BK349</f>
        <v>0</v>
      </c>
      <c r="O349" s="280"/>
      <c r="P349" s="280"/>
      <c r="Q349" s="280"/>
      <c r="R349" s="211"/>
      <c r="T349" s="212"/>
      <c r="U349" s="208"/>
      <c r="V349" s="208"/>
      <c r="W349" s="213">
        <f>SUM(W350:W388)</f>
        <v>0</v>
      </c>
      <c r="X349" s="208"/>
      <c r="Y349" s="213">
        <f>SUM(Y350:Y388)</f>
        <v>1.5638821999999999</v>
      </c>
      <c r="Z349" s="208"/>
      <c r="AA349" s="214">
        <f>SUM(AA350:AA388)</f>
        <v>1.5057005000000001</v>
      </c>
      <c r="AR349" s="215" t="s">
        <v>107</v>
      </c>
      <c r="AT349" s="216" t="s">
        <v>80</v>
      </c>
      <c r="AU349" s="216" t="s">
        <v>39</v>
      </c>
      <c r="AY349" s="215" t="s">
        <v>156</v>
      </c>
      <c r="BK349" s="217">
        <f>SUM(BK350:BK388)</f>
        <v>0</v>
      </c>
    </row>
    <row r="350" s="1" customFormat="1" ht="25.5" customHeight="1">
      <c r="B350" s="48"/>
      <c r="C350" s="221" t="s">
        <v>700</v>
      </c>
      <c r="D350" s="221" t="s">
        <v>157</v>
      </c>
      <c r="E350" s="222" t="s">
        <v>1330</v>
      </c>
      <c r="F350" s="223" t="s">
        <v>1331</v>
      </c>
      <c r="G350" s="223"/>
      <c r="H350" s="223"/>
      <c r="I350" s="223"/>
      <c r="J350" s="224" t="s">
        <v>185</v>
      </c>
      <c r="K350" s="225">
        <v>225.94999999999999</v>
      </c>
      <c r="L350" s="226">
        <v>0</v>
      </c>
      <c r="M350" s="227"/>
      <c r="N350" s="228">
        <f>ROUND(L350*K350,1)</f>
        <v>0</v>
      </c>
      <c r="O350" s="228"/>
      <c r="P350" s="228"/>
      <c r="Q350" s="228"/>
      <c r="R350" s="50"/>
      <c r="T350" s="229" t="s">
        <v>22</v>
      </c>
      <c r="U350" s="58" t="s">
        <v>46</v>
      </c>
      <c r="V350" s="49"/>
      <c r="W350" s="230">
        <f>V350*K350</f>
        <v>0</v>
      </c>
      <c r="X350" s="230">
        <v>0</v>
      </c>
      <c r="Y350" s="230">
        <f>X350*K350</f>
        <v>0</v>
      </c>
      <c r="Z350" s="230">
        <v>0.0022300000000000002</v>
      </c>
      <c r="AA350" s="231">
        <f>Z350*K350</f>
        <v>0.50386850000000005</v>
      </c>
      <c r="AR350" s="24" t="s">
        <v>337</v>
      </c>
      <c r="AT350" s="24" t="s">
        <v>157</v>
      </c>
      <c r="AU350" s="24" t="s">
        <v>107</v>
      </c>
      <c r="AY350" s="24" t="s">
        <v>156</v>
      </c>
      <c r="BE350" s="144">
        <f>IF(U350="základní",N350,0)</f>
        <v>0</v>
      </c>
      <c r="BF350" s="144">
        <f>IF(U350="snížená",N350,0)</f>
        <v>0</v>
      </c>
      <c r="BG350" s="144">
        <f>IF(U350="zákl. přenesená",N350,0)</f>
        <v>0</v>
      </c>
      <c r="BH350" s="144">
        <f>IF(U350="sníž. přenesená",N350,0)</f>
        <v>0</v>
      </c>
      <c r="BI350" s="144">
        <f>IF(U350="nulová",N350,0)</f>
        <v>0</v>
      </c>
      <c r="BJ350" s="24" t="s">
        <v>39</v>
      </c>
      <c r="BK350" s="144">
        <f>ROUND(L350*K350,1)</f>
        <v>0</v>
      </c>
      <c r="BL350" s="24" t="s">
        <v>337</v>
      </c>
      <c r="BM350" s="24" t="s">
        <v>1332</v>
      </c>
    </row>
    <row r="351" s="11" customFormat="1" ht="16.5" customHeight="1">
      <c r="B351" s="242"/>
      <c r="C351" s="243"/>
      <c r="D351" s="243"/>
      <c r="E351" s="244" t="s">
        <v>22</v>
      </c>
      <c r="F351" s="245" t="s">
        <v>1333</v>
      </c>
      <c r="G351" s="246"/>
      <c r="H351" s="246"/>
      <c r="I351" s="246"/>
      <c r="J351" s="243"/>
      <c r="K351" s="244" t="s">
        <v>22</v>
      </c>
      <c r="L351" s="243"/>
      <c r="M351" s="243"/>
      <c r="N351" s="243"/>
      <c r="O351" s="243"/>
      <c r="P351" s="243"/>
      <c r="Q351" s="243"/>
      <c r="R351" s="247"/>
      <c r="T351" s="248"/>
      <c r="U351" s="243"/>
      <c r="V351" s="243"/>
      <c r="W351" s="243"/>
      <c r="X351" s="243"/>
      <c r="Y351" s="243"/>
      <c r="Z351" s="243"/>
      <c r="AA351" s="249"/>
      <c r="AT351" s="250" t="s">
        <v>164</v>
      </c>
      <c r="AU351" s="250" t="s">
        <v>107</v>
      </c>
      <c r="AV351" s="11" t="s">
        <v>39</v>
      </c>
      <c r="AW351" s="11" t="s">
        <v>38</v>
      </c>
      <c r="AX351" s="11" t="s">
        <v>81</v>
      </c>
      <c r="AY351" s="250" t="s">
        <v>156</v>
      </c>
    </row>
    <row r="352" s="10" customFormat="1" ht="16.5" customHeight="1">
      <c r="B352" s="232"/>
      <c r="C352" s="233"/>
      <c r="D352" s="233"/>
      <c r="E352" s="234" t="s">
        <v>22</v>
      </c>
      <c r="F352" s="252" t="s">
        <v>1212</v>
      </c>
      <c r="G352" s="233"/>
      <c r="H352" s="233"/>
      <c r="I352" s="233"/>
      <c r="J352" s="233"/>
      <c r="K352" s="237">
        <v>123.09999999999999</v>
      </c>
      <c r="L352" s="233"/>
      <c r="M352" s="233"/>
      <c r="N352" s="233"/>
      <c r="O352" s="233"/>
      <c r="P352" s="233"/>
      <c r="Q352" s="233"/>
      <c r="R352" s="238"/>
      <c r="T352" s="239"/>
      <c r="U352" s="233"/>
      <c r="V352" s="233"/>
      <c r="W352" s="233"/>
      <c r="X352" s="233"/>
      <c r="Y352" s="233"/>
      <c r="Z352" s="233"/>
      <c r="AA352" s="240"/>
      <c r="AT352" s="241" t="s">
        <v>164</v>
      </c>
      <c r="AU352" s="241" t="s">
        <v>107</v>
      </c>
      <c r="AV352" s="10" t="s">
        <v>107</v>
      </c>
      <c r="AW352" s="10" t="s">
        <v>38</v>
      </c>
      <c r="AX352" s="10" t="s">
        <v>81</v>
      </c>
      <c r="AY352" s="241" t="s">
        <v>156</v>
      </c>
    </row>
    <row r="353" s="11" customFormat="1" ht="16.5" customHeight="1">
      <c r="B353" s="242"/>
      <c r="C353" s="243"/>
      <c r="D353" s="243"/>
      <c r="E353" s="244" t="s">
        <v>22</v>
      </c>
      <c r="F353" s="251" t="s">
        <v>1334</v>
      </c>
      <c r="G353" s="243"/>
      <c r="H353" s="243"/>
      <c r="I353" s="243"/>
      <c r="J353" s="243"/>
      <c r="K353" s="244" t="s">
        <v>22</v>
      </c>
      <c r="L353" s="243"/>
      <c r="M353" s="243"/>
      <c r="N353" s="243"/>
      <c r="O353" s="243"/>
      <c r="P353" s="243"/>
      <c r="Q353" s="243"/>
      <c r="R353" s="247"/>
      <c r="T353" s="248"/>
      <c r="U353" s="243"/>
      <c r="V353" s="243"/>
      <c r="W353" s="243"/>
      <c r="X353" s="243"/>
      <c r="Y353" s="243"/>
      <c r="Z353" s="243"/>
      <c r="AA353" s="249"/>
      <c r="AT353" s="250" t="s">
        <v>164</v>
      </c>
      <c r="AU353" s="250" t="s">
        <v>107</v>
      </c>
      <c r="AV353" s="11" t="s">
        <v>39</v>
      </c>
      <c r="AW353" s="11" t="s">
        <v>38</v>
      </c>
      <c r="AX353" s="11" t="s">
        <v>81</v>
      </c>
      <c r="AY353" s="250" t="s">
        <v>156</v>
      </c>
    </row>
    <row r="354" s="10" customFormat="1" ht="16.5" customHeight="1">
      <c r="B354" s="232"/>
      <c r="C354" s="233"/>
      <c r="D354" s="233"/>
      <c r="E354" s="234" t="s">
        <v>22</v>
      </c>
      <c r="F354" s="252" t="s">
        <v>1214</v>
      </c>
      <c r="G354" s="233"/>
      <c r="H354" s="233"/>
      <c r="I354" s="233"/>
      <c r="J354" s="233"/>
      <c r="K354" s="237">
        <v>102.84999999999999</v>
      </c>
      <c r="L354" s="233"/>
      <c r="M354" s="233"/>
      <c r="N354" s="233"/>
      <c r="O354" s="233"/>
      <c r="P354" s="233"/>
      <c r="Q354" s="233"/>
      <c r="R354" s="238"/>
      <c r="T354" s="239"/>
      <c r="U354" s="233"/>
      <c r="V354" s="233"/>
      <c r="W354" s="233"/>
      <c r="X354" s="233"/>
      <c r="Y354" s="233"/>
      <c r="Z354" s="233"/>
      <c r="AA354" s="240"/>
      <c r="AT354" s="241" t="s">
        <v>164</v>
      </c>
      <c r="AU354" s="241" t="s">
        <v>107</v>
      </c>
      <c r="AV354" s="10" t="s">
        <v>107</v>
      </c>
      <c r="AW354" s="10" t="s">
        <v>38</v>
      </c>
      <c r="AX354" s="10" t="s">
        <v>81</v>
      </c>
      <c r="AY354" s="241" t="s">
        <v>156</v>
      </c>
    </row>
    <row r="355" s="12" customFormat="1" ht="16.5" customHeight="1">
      <c r="B355" s="253"/>
      <c r="C355" s="254"/>
      <c r="D355" s="254"/>
      <c r="E355" s="255" t="s">
        <v>22</v>
      </c>
      <c r="F355" s="256" t="s">
        <v>176</v>
      </c>
      <c r="G355" s="254"/>
      <c r="H355" s="254"/>
      <c r="I355" s="254"/>
      <c r="J355" s="254"/>
      <c r="K355" s="257">
        <v>225.94999999999999</v>
      </c>
      <c r="L355" s="254"/>
      <c r="M355" s="254"/>
      <c r="N355" s="254"/>
      <c r="O355" s="254"/>
      <c r="P355" s="254"/>
      <c r="Q355" s="254"/>
      <c r="R355" s="258"/>
      <c r="T355" s="259"/>
      <c r="U355" s="254"/>
      <c r="V355" s="254"/>
      <c r="W355" s="254"/>
      <c r="X355" s="254"/>
      <c r="Y355" s="254"/>
      <c r="Z355" s="254"/>
      <c r="AA355" s="260"/>
      <c r="AT355" s="261" t="s">
        <v>164</v>
      </c>
      <c r="AU355" s="261" t="s">
        <v>107</v>
      </c>
      <c r="AV355" s="12" t="s">
        <v>161</v>
      </c>
      <c r="AW355" s="12" t="s">
        <v>38</v>
      </c>
      <c r="AX355" s="12" t="s">
        <v>39</v>
      </c>
      <c r="AY355" s="261" t="s">
        <v>156</v>
      </c>
    </row>
    <row r="356" s="1" customFormat="1" ht="16.5" customHeight="1">
      <c r="B356" s="48"/>
      <c r="C356" s="221" t="s">
        <v>704</v>
      </c>
      <c r="D356" s="221" t="s">
        <v>157</v>
      </c>
      <c r="E356" s="222" t="s">
        <v>1335</v>
      </c>
      <c r="F356" s="223" t="s">
        <v>1336</v>
      </c>
      <c r="G356" s="223"/>
      <c r="H356" s="223"/>
      <c r="I356" s="223"/>
      <c r="J356" s="224" t="s">
        <v>185</v>
      </c>
      <c r="K356" s="225">
        <v>180.44</v>
      </c>
      <c r="L356" s="226">
        <v>0</v>
      </c>
      <c r="M356" s="227"/>
      <c r="N356" s="228">
        <f>ROUND(L356*K356,1)</f>
        <v>0</v>
      </c>
      <c r="O356" s="228"/>
      <c r="P356" s="228"/>
      <c r="Q356" s="228"/>
      <c r="R356" s="50"/>
      <c r="T356" s="229" t="s">
        <v>22</v>
      </c>
      <c r="U356" s="58" t="s">
        <v>46</v>
      </c>
      <c r="V356" s="49"/>
      <c r="W356" s="230">
        <f>V356*K356</f>
        <v>0</v>
      </c>
      <c r="X356" s="230">
        <v>0</v>
      </c>
      <c r="Y356" s="230">
        <f>X356*K356</f>
        <v>0</v>
      </c>
      <c r="Z356" s="230">
        <v>0.0025999999999999999</v>
      </c>
      <c r="AA356" s="231">
        <f>Z356*K356</f>
        <v>0.46914399999999995</v>
      </c>
      <c r="AR356" s="24" t="s">
        <v>337</v>
      </c>
      <c r="AT356" s="24" t="s">
        <v>157</v>
      </c>
      <c r="AU356" s="24" t="s">
        <v>107</v>
      </c>
      <c r="AY356" s="24" t="s">
        <v>156</v>
      </c>
      <c r="BE356" s="144">
        <f>IF(U356="základní",N356,0)</f>
        <v>0</v>
      </c>
      <c r="BF356" s="144">
        <f>IF(U356="snížená",N356,0)</f>
        <v>0</v>
      </c>
      <c r="BG356" s="144">
        <f>IF(U356="zákl. přenesená",N356,0)</f>
        <v>0</v>
      </c>
      <c r="BH356" s="144">
        <f>IF(U356="sníž. přenesená",N356,0)</f>
        <v>0</v>
      </c>
      <c r="BI356" s="144">
        <f>IF(U356="nulová",N356,0)</f>
        <v>0</v>
      </c>
      <c r="BJ356" s="24" t="s">
        <v>39</v>
      </c>
      <c r="BK356" s="144">
        <f>ROUND(L356*K356,1)</f>
        <v>0</v>
      </c>
      <c r="BL356" s="24" t="s">
        <v>337</v>
      </c>
      <c r="BM356" s="24" t="s">
        <v>1337</v>
      </c>
    </row>
    <row r="357" s="11" customFormat="1" ht="16.5" customHeight="1">
      <c r="B357" s="242"/>
      <c r="C357" s="243"/>
      <c r="D357" s="243"/>
      <c r="E357" s="244" t="s">
        <v>22</v>
      </c>
      <c r="F357" s="245" t="s">
        <v>1338</v>
      </c>
      <c r="G357" s="246"/>
      <c r="H357" s="246"/>
      <c r="I357" s="246"/>
      <c r="J357" s="243"/>
      <c r="K357" s="244" t="s">
        <v>22</v>
      </c>
      <c r="L357" s="243"/>
      <c r="M357" s="243"/>
      <c r="N357" s="243"/>
      <c r="O357" s="243"/>
      <c r="P357" s="243"/>
      <c r="Q357" s="243"/>
      <c r="R357" s="247"/>
      <c r="T357" s="248"/>
      <c r="U357" s="243"/>
      <c r="V357" s="243"/>
      <c r="W357" s="243"/>
      <c r="X357" s="243"/>
      <c r="Y357" s="243"/>
      <c r="Z357" s="243"/>
      <c r="AA357" s="249"/>
      <c r="AT357" s="250" t="s">
        <v>164</v>
      </c>
      <c r="AU357" s="250" t="s">
        <v>107</v>
      </c>
      <c r="AV357" s="11" t="s">
        <v>39</v>
      </c>
      <c r="AW357" s="11" t="s">
        <v>38</v>
      </c>
      <c r="AX357" s="11" t="s">
        <v>81</v>
      </c>
      <c r="AY357" s="250" t="s">
        <v>156</v>
      </c>
    </row>
    <row r="358" s="10" customFormat="1" ht="16.5" customHeight="1">
      <c r="B358" s="232"/>
      <c r="C358" s="233"/>
      <c r="D358" s="233"/>
      <c r="E358" s="234" t="s">
        <v>22</v>
      </c>
      <c r="F358" s="252" t="s">
        <v>1339</v>
      </c>
      <c r="G358" s="233"/>
      <c r="H358" s="233"/>
      <c r="I358" s="233"/>
      <c r="J358" s="233"/>
      <c r="K358" s="237">
        <v>180.44</v>
      </c>
      <c r="L358" s="233"/>
      <c r="M358" s="233"/>
      <c r="N358" s="233"/>
      <c r="O358" s="233"/>
      <c r="P358" s="233"/>
      <c r="Q358" s="233"/>
      <c r="R358" s="238"/>
      <c r="T358" s="239"/>
      <c r="U358" s="233"/>
      <c r="V358" s="233"/>
      <c r="W358" s="233"/>
      <c r="X358" s="233"/>
      <c r="Y358" s="233"/>
      <c r="Z358" s="233"/>
      <c r="AA358" s="240"/>
      <c r="AT358" s="241" t="s">
        <v>164</v>
      </c>
      <c r="AU358" s="241" t="s">
        <v>107</v>
      </c>
      <c r="AV358" s="10" t="s">
        <v>107</v>
      </c>
      <c r="AW358" s="10" t="s">
        <v>38</v>
      </c>
      <c r="AX358" s="10" t="s">
        <v>39</v>
      </c>
      <c r="AY358" s="241" t="s">
        <v>156</v>
      </c>
    </row>
    <row r="359" s="1" customFormat="1" ht="16.5" customHeight="1">
      <c r="B359" s="48"/>
      <c r="C359" s="221" t="s">
        <v>708</v>
      </c>
      <c r="D359" s="221" t="s">
        <v>157</v>
      </c>
      <c r="E359" s="222" t="s">
        <v>1340</v>
      </c>
      <c r="F359" s="223" t="s">
        <v>1341</v>
      </c>
      <c r="G359" s="223"/>
      <c r="H359" s="223"/>
      <c r="I359" s="223"/>
      <c r="J359" s="224" t="s">
        <v>185</v>
      </c>
      <c r="K359" s="225">
        <v>135.19999999999999</v>
      </c>
      <c r="L359" s="226">
        <v>0</v>
      </c>
      <c r="M359" s="227"/>
      <c r="N359" s="228">
        <f>ROUND(L359*K359,1)</f>
        <v>0</v>
      </c>
      <c r="O359" s="228"/>
      <c r="P359" s="228"/>
      <c r="Q359" s="228"/>
      <c r="R359" s="50"/>
      <c r="T359" s="229" t="s">
        <v>22</v>
      </c>
      <c r="U359" s="58" t="s">
        <v>46</v>
      </c>
      <c r="V359" s="49"/>
      <c r="W359" s="230">
        <f>V359*K359</f>
        <v>0</v>
      </c>
      <c r="X359" s="230">
        <v>0</v>
      </c>
      <c r="Y359" s="230">
        <f>X359*K359</f>
        <v>0</v>
      </c>
      <c r="Z359" s="230">
        <v>0.0039399999999999999</v>
      </c>
      <c r="AA359" s="231">
        <f>Z359*K359</f>
        <v>0.53268799999999994</v>
      </c>
      <c r="AR359" s="24" t="s">
        <v>337</v>
      </c>
      <c r="AT359" s="24" t="s">
        <v>157</v>
      </c>
      <c r="AU359" s="24" t="s">
        <v>107</v>
      </c>
      <c r="AY359" s="24" t="s">
        <v>156</v>
      </c>
      <c r="BE359" s="144">
        <f>IF(U359="základní",N359,0)</f>
        <v>0</v>
      </c>
      <c r="BF359" s="144">
        <f>IF(U359="snížená",N359,0)</f>
        <v>0</v>
      </c>
      <c r="BG359" s="144">
        <f>IF(U359="zákl. přenesená",N359,0)</f>
        <v>0</v>
      </c>
      <c r="BH359" s="144">
        <f>IF(U359="sníž. přenesená",N359,0)</f>
        <v>0</v>
      </c>
      <c r="BI359" s="144">
        <f>IF(U359="nulová",N359,0)</f>
        <v>0</v>
      </c>
      <c r="BJ359" s="24" t="s">
        <v>39</v>
      </c>
      <c r="BK359" s="144">
        <f>ROUND(L359*K359,1)</f>
        <v>0</v>
      </c>
      <c r="BL359" s="24" t="s">
        <v>337</v>
      </c>
      <c r="BM359" s="24" t="s">
        <v>1342</v>
      </c>
    </row>
    <row r="360" s="11" customFormat="1" ht="16.5" customHeight="1">
      <c r="B360" s="242"/>
      <c r="C360" s="243"/>
      <c r="D360" s="243"/>
      <c r="E360" s="244" t="s">
        <v>22</v>
      </c>
      <c r="F360" s="245" t="s">
        <v>1338</v>
      </c>
      <c r="G360" s="246"/>
      <c r="H360" s="246"/>
      <c r="I360" s="246"/>
      <c r="J360" s="243"/>
      <c r="K360" s="244" t="s">
        <v>22</v>
      </c>
      <c r="L360" s="243"/>
      <c r="M360" s="243"/>
      <c r="N360" s="243"/>
      <c r="O360" s="243"/>
      <c r="P360" s="243"/>
      <c r="Q360" s="243"/>
      <c r="R360" s="247"/>
      <c r="T360" s="248"/>
      <c r="U360" s="243"/>
      <c r="V360" s="243"/>
      <c r="W360" s="243"/>
      <c r="X360" s="243"/>
      <c r="Y360" s="243"/>
      <c r="Z360" s="243"/>
      <c r="AA360" s="249"/>
      <c r="AT360" s="250" t="s">
        <v>164</v>
      </c>
      <c r="AU360" s="250" t="s">
        <v>107</v>
      </c>
      <c r="AV360" s="11" t="s">
        <v>39</v>
      </c>
      <c r="AW360" s="11" t="s">
        <v>38</v>
      </c>
      <c r="AX360" s="11" t="s">
        <v>81</v>
      </c>
      <c r="AY360" s="250" t="s">
        <v>156</v>
      </c>
    </row>
    <row r="361" s="10" customFormat="1" ht="16.5" customHeight="1">
      <c r="B361" s="232"/>
      <c r="C361" s="233"/>
      <c r="D361" s="233"/>
      <c r="E361" s="234" t="s">
        <v>22</v>
      </c>
      <c r="F361" s="252" t="s">
        <v>1343</v>
      </c>
      <c r="G361" s="233"/>
      <c r="H361" s="233"/>
      <c r="I361" s="233"/>
      <c r="J361" s="233"/>
      <c r="K361" s="237">
        <v>73.200000000000003</v>
      </c>
      <c r="L361" s="233"/>
      <c r="M361" s="233"/>
      <c r="N361" s="233"/>
      <c r="O361" s="233"/>
      <c r="P361" s="233"/>
      <c r="Q361" s="233"/>
      <c r="R361" s="238"/>
      <c r="T361" s="239"/>
      <c r="U361" s="233"/>
      <c r="V361" s="233"/>
      <c r="W361" s="233"/>
      <c r="X361" s="233"/>
      <c r="Y361" s="233"/>
      <c r="Z361" s="233"/>
      <c r="AA361" s="240"/>
      <c r="AT361" s="241" t="s">
        <v>164</v>
      </c>
      <c r="AU361" s="241" t="s">
        <v>107</v>
      </c>
      <c r="AV361" s="10" t="s">
        <v>107</v>
      </c>
      <c r="AW361" s="10" t="s">
        <v>38</v>
      </c>
      <c r="AX361" s="10" t="s">
        <v>81</v>
      </c>
      <c r="AY361" s="241" t="s">
        <v>156</v>
      </c>
    </row>
    <row r="362" s="10" customFormat="1" ht="16.5" customHeight="1">
      <c r="B362" s="232"/>
      <c r="C362" s="233"/>
      <c r="D362" s="233"/>
      <c r="E362" s="234" t="s">
        <v>22</v>
      </c>
      <c r="F362" s="252" t="s">
        <v>1344</v>
      </c>
      <c r="G362" s="233"/>
      <c r="H362" s="233"/>
      <c r="I362" s="233"/>
      <c r="J362" s="233"/>
      <c r="K362" s="237">
        <v>24.600000000000001</v>
      </c>
      <c r="L362" s="233"/>
      <c r="M362" s="233"/>
      <c r="N362" s="233"/>
      <c r="O362" s="233"/>
      <c r="P362" s="233"/>
      <c r="Q362" s="233"/>
      <c r="R362" s="238"/>
      <c r="T362" s="239"/>
      <c r="U362" s="233"/>
      <c r="V362" s="233"/>
      <c r="W362" s="233"/>
      <c r="X362" s="233"/>
      <c r="Y362" s="233"/>
      <c r="Z362" s="233"/>
      <c r="AA362" s="240"/>
      <c r="AT362" s="241" t="s">
        <v>164</v>
      </c>
      <c r="AU362" s="241" t="s">
        <v>107</v>
      </c>
      <c r="AV362" s="10" t="s">
        <v>107</v>
      </c>
      <c r="AW362" s="10" t="s">
        <v>38</v>
      </c>
      <c r="AX362" s="10" t="s">
        <v>81</v>
      </c>
      <c r="AY362" s="241" t="s">
        <v>156</v>
      </c>
    </row>
    <row r="363" s="10" customFormat="1" ht="16.5" customHeight="1">
      <c r="B363" s="232"/>
      <c r="C363" s="233"/>
      <c r="D363" s="233"/>
      <c r="E363" s="234" t="s">
        <v>22</v>
      </c>
      <c r="F363" s="252" t="s">
        <v>1345</v>
      </c>
      <c r="G363" s="233"/>
      <c r="H363" s="233"/>
      <c r="I363" s="233"/>
      <c r="J363" s="233"/>
      <c r="K363" s="237">
        <v>25.600000000000001</v>
      </c>
      <c r="L363" s="233"/>
      <c r="M363" s="233"/>
      <c r="N363" s="233"/>
      <c r="O363" s="233"/>
      <c r="P363" s="233"/>
      <c r="Q363" s="233"/>
      <c r="R363" s="238"/>
      <c r="T363" s="239"/>
      <c r="U363" s="233"/>
      <c r="V363" s="233"/>
      <c r="W363" s="233"/>
      <c r="X363" s="233"/>
      <c r="Y363" s="233"/>
      <c r="Z363" s="233"/>
      <c r="AA363" s="240"/>
      <c r="AT363" s="241" t="s">
        <v>164</v>
      </c>
      <c r="AU363" s="241" t="s">
        <v>107</v>
      </c>
      <c r="AV363" s="10" t="s">
        <v>107</v>
      </c>
      <c r="AW363" s="10" t="s">
        <v>38</v>
      </c>
      <c r="AX363" s="10" t="s">
        <v>81</v>
      </c>
      <c r="AY363" s="241" t="s">
        <v>156</v>
      </c>
    </row>
    <row r="364" s="10" customFormat="1" ht="16.5" customHeight="1">
      <c r="B364" s="232"/>
      <c r="C364" s="233"/>
      <c r="D364" s="233"/>
      <c r="E364" s="234" t="s">
        <v>22</v>
      </c>
      <c r="F364" s="252" t="s">
        <v>1346</v>
      </c>
      <c r="G364" s="233"/>
      <c r="H364" s="233"/>
      <c r="I364" s="233"/>
      <c r="J364" s="233"/>
      <c r="K364" s="237">
        <v>5.2000000000000002</v>
      </c>
      <c r="L364" s="233"/>
      <c r="M364" s="233"/>
      <c r="N364" s="233"/>
      <c r="O364" s="233"/>
      <c r="P364" s="233"/>
      <c r="Q364" s="233"/>
      <c r="R364" s="238"/>
      <c r="T364" s="239"/>
      <c r="U364" s="233"/>
      <c r="V364" s="233"/>
      <c r="W364" s="233"/>
      <c r="X364" s="233"/>
      <c r="Y364" s="233"/>
      <c r="Z364" s="233"/>
      <c r="AA364" s="240"/>
      <c r="AT364" s="241" t="s">
        <v>164</v>
      </c>
      <c r="AU364" s="241" t="s">
        <v>107</v>
      </c>
      <c r="AV364" s="10" t="s">
        <v>107</v>
      </c>
      <c r="AW364" s="10" t="s">
        <v>38</v>
      </c>
      <c r="AX364" s="10" t="s">
        <v>81</v>
      </c>
      <c r="AY364" s="241" t="s">
        <v>156</v>
      </c>
    </row>
    <row r="365" s="10" customFormat="1" ht="16.5" customHeight="1">
      <c r="B365" s="232"/>
      <c r="C365" s="233"/>
      <c r="D365" s="233"/>
      <c r="E365" s="234" t="s">
        <v>22</v>
      </c>
      <c r="F365" s="252" t="s">
        <v>1347</v>
      </c>
      <c r="G365" s="233"/>
      <c r="H365" s="233"/>
      <c r="I365" s="233"/>
      <c r="J365" s="233"/>
      <c r="K365" s="237">
        <v>6.5999999999999996</v>
      </c>
      <c r="L365" s="233"/>
      <c r="M365" s="233"/>
      <c r="N365" s="233"/>
      <c r="O365" s="233"/>
      <c r="P365" s="233"/>
      <c r="Q365" s="233"/>
      <c r="R365" s="238"/>
      <c r="T365" s="239"/>
      <c r="U365" s="233"/>
      <c r="V365" s="233"/>
      <c r="W365" s="233"/>
      <c r="X365" s="233"/>
      <c r="Y365" s="233"/>
      <c r="Z365" s="233"/>
      <c r="AA365" s="240"/>
      <c r="AT365" s="241" t="s">
        <v>164</v>
      </c>
      <c r="AU365" s="241" t="s">
        <v>107</v>
      </c>
      <c r="AV365" s="10" t="s">
        <v>107</v>
      </c>
      <c r="AW365" s="10" t="s">
        <v>38</v>
      </c>
      <c r="AX365" s="10" t="s">
        <v>81</v>
      </c>
      <c r="AY365" s="241" t="s">
        <v>156</v>
      </c>
    </row>
    <row r="366" s="12" customFormat="1" ht="16.5" customHeight="1">
      <c r="B366" s="253"/>
      <c r="C366" s="254"/>
      <c r="D366" s="254"/>
      <c r="E366" s="255" t="s">
        <v>22</v>
      </c>
      <c r="F366" s="256" t="s">
        <v>176</v>
      </c>
      <c r="G366" s="254"/>
      <c r="H366" s="254"/>
      <c r="I366" s="254"/>
      <c r="J366" s="254"/>
      <c r="K366" s="257">
        <v>135.19999999999999</v>
      </c>
      <c r="L366" s="254"/>
      <c r="M366" s="254"/>
      <c r="N366" s="254"/>
      <c r="O366" s="254"/>
      <c r="P366" s="254"/>
      <c r="Q366" s="254"/>
      <c r="R366" s="258"/>
      <c r="T366" s="259"/>
      <c r="U366" s="254"/>
      <c r="V366" s="254"/>
      <c r="W366" s="254"/>
      <c r="X366" s="254"/>
      <c r="Y366" s="254"/>
      <c r="Z366" s="254"/>
      <c r="AA366" s="260"/>
      <c r="AT366" s="261" t="s">
        <v>164</v>
      </c>
      <c r="AU366" s="261" t="s">
        <v>107</v>
      </c>
      <c r="AV366" s="12" t="s">
        <v>161</v>
      </c>
      <c r="AW366" s="12" t="s">
        <v>38</v>
      </c>
      <c r="AX366" s="12" t="s">
        <v>39</v>
      </c>
      <c r="AY366" s="261" t="s">
        <v>156</v>
      </c>
    </row>
    <row r="367" s="1" customFormat="1" ht="38.25" customHeight="1">
      <c r="B367" s="48"/>
      <c r="C367" s="221" t="s">
        <v>716</v>
      </c>
      <c r="D367" s="221" t="s">
        <v>157</v>
      </c>
      <c r="E367" s="222" t="s">
        <v>1348</v>
      </c>
      <c r="F367" s="223" t="s">
        <v>1349</v>
      </c>
      <c r="G367" s="223"/>
      <c r="H367" s="223"/>
      <c r="I367" s="223"/>
      <c r="J367" s="224" t="s">
        <v>185</v>
      </c>
      <c r="K367" s="225">
        <v>123.09999999999999</v>
      </c>
      <c r="L367" s="226">
        <v>0</v>
      </c>
      <c r="M367" s="227"/>
      <c r="N367" s="228">
        <f>ROUND(L367*K367,1)</f>
        <v>0</v>
      </c>
      <c r="O367" s="228"/>
      <c r="P367" s="228"/>
      <c r="Q367" s="228"/>
      <c r="R367" s="50"/>
      <c r="T367" s="229" t="s">
        <v>22</v>
      </c>
      <c r="U367" s="58" t="s">
        <v>46</v>
      </c>
      <c r="V367" s="49"/>
      <c r="W367" s="230">
        <f>V367*K367</f>
        <v>0</v>
      </c>
      <c r="X367" s="230">
        <v>0.0035100000000000001</v>
      </c>
      <c r="Y367" s="230">
        <f>X367*K367</f>
        <v>0.43208099999999999</v>
      </c>
      <c r="Z367" s="230">
        <v>0</v>
      </c>
      <c r="AA367" s="231">
        <f>Z367*K367</f>
        <v>0</v>
      </c>
      <c r="AR367" s="24" t="s">
        <v>337</v>
      </c>
      <c r="AT367" s="24" t="s">
        <v>157</v>
      </c>
      <c r="AU367" s="24" t="s">
        <v>107</v>
      </c>
      <c r="AY367" s="24" t="s">
        <v>156</v>
      </c>
      <c r="BE367" s="144">
        <f>IF(U367="základní",N367,0)</f>
        <v>0</v>
      </c>
      <c r="BF367" s="144">
        <f>IF(U367="snížená",N367,0)</f>
        <v>0</v>
      </c>
      <c r="BG367" s="144">
        <f>IF(U367="zákl. přenesená",N367,0)</f>
        <v>0</v>
      </c>
      <c r="BH367" s="144">
        <f>IF(U367="sníž. přenesená",N367,0)</f>
        <v>0</v>
      </c>
      <c r="BI367" s="144">
        <f>IF(U367="nulová",N367,0)</f>
        <v>0</v>
      </c>
      <c r="BJ367" s="24" t="s">
        <v>39</v>
      </c>
      <c r="BK367" s="144">
        <f>ROUND(L367*K367,1)</f>
        <v>0</v>
      </c>
      <c r="BL367" s="24" t="s">
        <v>337</v>
      </c>
      <c r="BM367" s="24" t="s">
        <v>1350</v>
      </c>
    </row>
    <row r="368" s="11" customFormat="1" ht="16.5" customHeight="1">
      <c r="B368" s="242"/>
      <c r="C368" s="243"/>
      <c r="D368" s="243"/>
      <c r="E368" s="244" t="s">
        <v>22</v>
      </c>
      <c r="F368" s="245" t="s">
        <v>1211</v>
      </c>
      <c r="G368" s="246"/>
      <c r="H368" s="246"/>
      <c r="I368" s="246"/>
      <c r="J368" s="243"/>
      <c r="K368" s="244" t="s">
        <v>22</v>
      </c>
      <c r="L368" s="243"/>
      <c r="M368" s="243"/>
      <c r="N368" s="243"/>
      <c r="O368" s="243"/>
      <c r="P368" s="243"/>
      <c r="Q368" s="243"/>
      <c r="R368" s="247"/>
      <c r="T368" s="248"/>
      <c r="U368" s="243"/>
      <c r="V368" s="243"/>
      <c r="W368" s="243"/>
      <c r="X368" s="243"/>
      <c r="Y368" s="243"/>
      <c r="Z368" s="243"/>
      <c r="AA368" s="249"/>
      <c r="AT368" s="250" t="s">
        <v>164</v>
      </c>
      <c r="AU368" s="250" t="s">
        <v>107</v>
      </c>
      <c r="AV368" s="11" t="s">
        <v>39</v>
      </c>
      <c r="AW368" s="11" t="s">
        <v>38</v>
      </c>
      <c r="AX368" s="11" t="s">
        <v>81</v>
      </c>
      <c r="AY368" s="250" t="s">
        <v>156</v>
      </c>
    </row>
    <row r="369" s="10" customFormat="1" ht="16.5" customHeight="1">
      <c r="B369" s="232"/>
      <c r="C369" s="233"/>
      <c r="D369" s="233"/>
      <c r="E369" s="234" t="s">
        <v>22</v>
      </c>
      <c r="F369" s="252" t="s">
        <v>1212</v>
      </c>
      <c r="G369" s="233"/>
      <c r="H369" s="233"/>
      <c r="I369" s="233"/>
      <c r="J369" s="233"/>
      <c r="K369" s="237">
        <v>123.09999999999999</v>
      </c>
      <c r="L369" s="233"/>
      <c r="M369" s="233"/>
      <c r="N369" s="233"/>
      <c r="O369" s="233"/>
      <c r="P369" s="233"/>
      <c r="Q369" s="233"/>
      <c r="R369" s="238"/>
      <c r="T369" s="239"/>
      <c r="U369" s="233"/>
      <c r="V369" s="233"/>
      <c r="W369" s="233"/>
      <c r="X369" s="233"/>
      <c r="Y369" s="233"/>
      <c r="Z369" s="233"/>
      <c r="AA369" s="240"/>
      <c r="AT369" s="241" t="s">
        <v>164</v>
      </c>
      <c r="AU369" s="241" t="s">
        <v>107</v>
      </c>
      <c r="AV369" s="10" t="s">
        <v>107</v>
      </c>
      <c r="AW369" s="10" t="s">
        <v>38</v>
      </c>
      <c r="AX369" s="10" t="s">
        <v>39</v>
      </c>
      <c r="AY369" s="241" t="s">
        <v>156</v>
      </c>
    </row>
    <row r="370" s="1" customFormat="1" ht="38.25" customHeight="1">
      <c r="B370" s="48"/>
      <c r="C370" s="221" t="s">
        <v>720</v>
      </c>
      <c r="D370" s="221" t="s">
        <v>157</v>
      </c>
      <c r="E370" s="222" t="s">
        <v>1351</v>
      </c>
      <c r="F370" s="223" t="s">
        <v>1352</v>
      </c>
      <c r="G370" s="223"/>
      <c r="H370" s="223"/>
      <c r="I370" s="223"/>
      <c r="J370" s="224" t="s">
        <v>185</v>
      </c>
      <c r="K370" s="225">
        <v>102.84999999999999</v>
      </c>
      <c r="L370" s="226">
        <v>0</v>
      </c>
      <c r="M370" s="227"/>
      <c r="N370" s="228">
        <f>ROUND(L370*K370,1)</f>
        <v>0</v>
      </c>
      <c r="O370" s="228"/>
      <c r="P370" s="228"/>
      <c r="Q370" s="228"/>
      <c r="R370" s="50"/>
      <c r="T370" s="229" t="s">
        <v>22</v>
      </c>
      <c r="U370" s="58" t="s">
        <v>46</v>
      </c>
      <c r="V370" s="49"/>
      <c r="W370" s="230">
        <f>V370*K370</f>
        <v>0</v>
      </c>
      <c r="X370" s="230">
        <v>0.0043200000000000001</v>
      </c>
      <c r="Y370" s="230">
        <f>X370*K370</f>
        <v>0.44431199999999998</v>
      </c>
      <c r="Z370" s="230">
        <v>0</v>
      </c>
      <c r="AA370" s="231">
        <f>Z370*K370</f>
        <v>0</v>
      </c>
      <c r="AR370" s="24" t="s">
        <v>337</v>
      </c>
      <c r="AT370" s="24" t="s">
        <v>157</v>
      </c>
      <c r="AU370" s="24" t="s">
        <v>107</v>
      </c>
      <c r="AY370" s="24" t="s">
        <v>156</v>
      </c>
      <c r="BE370" s="144">
        <f>IF(U370="základní",N370,0)</f>
        <v>0</v>
      </c>
      <c r="BF370" s="144">
        <f>IF(U370="snížená",N370,0)</f>
        <v>0</v>
      </c>
      <c r="BG370" s="144">
        <f>IF(U370="zákl. přenesená",N370,0)</f>
        <v>0</v>
      </c>
      <c r="BH370" s="144">
        <f>IF(U370="sníž. přenesená",N370,0)</f>
        <v>0</v>
      </c>
      <c r="BI370" s="144">
        <f>IF(U370="nulová",N370,0)</f>
        <v>0</v>
      </c>
      <c r="BJ370" s="24" t="s">
        <v>39</v>
      </c>
      <c r="BK370" s="144">
        <f>ROUND(L370*K370,1)</f>
        <v>0</v>
      </c>
      <c r="BL370" s="24" t="s">
        <v>337</v>
      </c>
      <c r="BM370" s="24" t="s">
        <v>1353</v>
      </c>
    </row>
    <row r="371" s="11" customFormat="1" ht="16.5" customHeight="1">
      <c r="B371" s="242"/>
      <c r="C371" s="243"/>
      <c r="D371" s="243"/>
      <c r="E371" s="244" t="s">
        <v>22</v>
      </c>
      <c r="F371" s="245" t="s">
        <v>1213</v>
      </c>
      <c r="G371" s="246"/>
      <c r="H371" s="246"/>
      <c r="I371" s="246"/>
      <c r="J371" s="243"/>
      <c r="K371" s="244" t="s">
        <v>22</v>
      </c>
      <c r="L371" s="243"/>
      <c r="M371" s="243"/>
      <c r="N371" s="243"/>
      <c r="O371" s="243"/>
      <c r="P371" s="243"/>
      <c r="Q371" s="243"/>
      <c r="R371" s="247"/>
      <c r="T371" s="248"/>
      <c r="U371" s="243"/>
      <c r="V371" s="243"/>
      <c r="W371" s="243"/>
      <c r="X371" s="243"/>
      <c r="Y371" s="243"/>
      <c r="Z371" s="243"/>
      <c r="AA371" s="249"/>
      <c r="AT371" s="250" t="s">
        <v>164</v>
      </c>
      <c r="AU371" s="250" t="s">
        <v>107</v>
      </c>
      <c r="AV371" s="11" t="s">
        <v>39</v>
      </c>
      <c r="AW371" s="11" t="s">
        <v>38</v>
      </c>
      <c r="AX371" s="11" t="s">
        <v>81</v>
      </c>
      <c r="AY371" s="250" t="s">
        <v>156</v>
      </c>
    </row>
    <row r="372" s="10" customFormat="1" ht="16.5" customHeight="1">
      <c r="B372" s="232"/>
      <c r="C372" s="233"/>
      <c r="D372" s="233"/>
      <c r="E372" s="234" t="s">
        <v>22</v>
      </c>
      <c r="F372" s="252" t="s">
        <v>1214</v>
      </c>
      <c r="G372" s="233"/>
      <c r="H372" s="233"/>
      <c r="I372" s="233"/>
      <c r="J372" s="233"/>
      <c r="K372" s="237">
        <v>102.84999999999999</v>
      </c>
      <c r="L372" s="233"/>
      <c r="M372" s="233"/>
      <c r="N372" s="233"/>
      <c r="O372" s="233"/>
      <c r="P372" s="233"/>
      <c r="Q372" s="233"/>
      <c r="R372" s="238"/>
      <c r="T372" s="239"/>
      <c r="U372" s="233"/>
      <c r="V372" s="233"/>
      <c r="W372" s="233"/>
      <c r="X372" s="233"/>
      <c r="Y372" s="233"/>
      <c r="Z372" s="233"/>
      <c r="AA372" s="240"/>
      <c r="AT372" s="241" t="s">
        <v>164</v>
      </c>
      <c r="AU372" s="241" t="s">
        <v>107</v>
      </c>
      <c r="AV372" s="10" t="s">
        <v>107</v>
      </c>
      <c r="AW372" s="10" t="s">
        <v>38</v>
      </c>
      <c r="AX372" s="10" t="s">
        <v>39</v>
      </c>
      <c r="AY372" s="241" t="s">
        <v>156</v>
      </c>
    </row>
    <row r="373" s="1" customFormat="1" ht="25.5" customHeight="1">
      <c r="B373" s="48"/>
      <c r="C373" s="221" t="s">
        <v>725</v>
      </c>
      <c r="D373" s="221" t="s">
        <v>157</v>
      </c>
      <c r="E373" s="222" t="s">
        <v>1354</v>
      </c>
      <c r="F373" s="223" t="s">
        <v>1355</v>
      </c>
      <c r="G373" s="223"/>
      <c r="H373" s="223"/>
      <c r="I373" s="223"/>
      <c r="J373" s="224" t="s">
        <v>185</v>
      </c>
      <c r="K373" s="225">
        <v>180.44</v>
      </c>
      <c r="L373" s="226">
        <v>0</v>
      </c>
      <c r="M373" s="227"/>
      <c r="N373" s="228">
        <f>ROUND(L373*K373,1)</f>
        <v>0</v>
      </c>
      <c r="O373" s="228"/>
      <c r="P373" s="228"/>
      <c r="Q373" s="228"/>
      <c r="R373" s="50"/>
      <c r="T373" s="229" t="s">
        <v>22</v>
      </c>
      <c r="U373" s="58" t="s">
        <v>46</v>
      </c>
      <c r="V373" s="49"/>
      <c r="W373" s="230">
        <f>V373*K373</f>
        <v>0</v>
      </c>
      <c r="X373" s="230">
        <v>0.0016299999999999999</v>
      </c>
      <c r="Y373" s="230">
        <f>X373*K373</f>
        <v>0.29411719999999997</v>
      </c>
      <c r="Z373" s="230">
        <v>0</v>
      </c>
      <c r="AA373" s="231">
        <f>Z373*K373</f>
        <v>0</v>
      </c>
      <c r="AR373" s="24" t="s">
        <v>337</v>
      </c>
      <c r="AT373" s="24" t="s">
        <v>157</v>
      </c>
      <c r="AU373" s="24" t="s">
        <v>107</v>
      </c>
      <c r="AY373" s="24" t="s">
        <v>156</v>
      </c>
      <c r="BE373" s="144">
        <f>IF(U373="základní",N373,0)</f>
        <v>0</v>
      </c>
      <c r="BF373" s="144">
        <f>IF(U373="snížená",N373,0)</f>
        <v>0</v>
      </c>
      <c r="BG373" s="144">
        <f>IF(U373="zákl. přenesená",N373,0)</f>
        <v>0</v>
      </c>
      <c r="BH373" s="144">
        <f>IF(U373="sníž. přenesená",N373,0)</f>
        <v>0</v>
      </c>
      <c r="BI373" s="144">
        <f>IF(U373="nulová",N373,0)</f>
        <v>0</v>
      </c>
      <c r="BJ373" s="24" t="s">
        <v>39</v>
      </c>
      <c r="BK373" s="144">
        <f>ROUND(L373*K373,1)</f>
        <v>0</v>
      </c>
      <c r="BL373" s="24" t="s">
        <v>337</v>
      </c>
      <c r="BM373" s="24" t="s">
        <v>1356</v>
      </c>
    </row>
    <row r="374" s="11" customFormat="1" ht="16.5" customHeight="1">
      <c r="B374" s="242"/>
      <c r="C374" s="243"/>
      <c r="D374" s="243"/>
      <c r="E374" s="244" t="s">
        <v>22</v>
      </c>
      <c r="F374" s="245" t="s">
        <v>1357</v>
      </c>
      <c r="G374" s="246"/>
      <c r="H374" s="246"/>
      <c r="I374" s="246"/>
      <c r="J374" s="243"/>
      <c r="K374" s="244" t="s">
        <v>22</v>
      </c>
      <c r="L374" s="243"/>
      <c r="M374" s="243"/>
      <c r="N374" s="243"/>
      <c r="O374" s="243"/>
      <c r="P374" s="243"/>
      <c r="Q374" s="243"/>
      <c r="R374" s="247"/>
      <c r="T374" s="248"/>
      <c r="U374" s="243"/>
      <c r="V374" s="243"/>
      <c r="W374" s="243"/>
      <c r="X374" s="243"/>
      <c r="Y374" s="243"/>
      <c r="Z374" s="243"/>
      <c r="AA374" s="249"/>
      <c r="AT374" s="250" t="s">
        <v>164</v>
      </c>
      <c r="AU374" s="250" t="s">
        <v>107</v>
      </c>
      <c r="AV374" s="11" t="s">
        <v>39</v>
      </c>
      <c r="AW374" s="11" t="s">
        <v>38</v>
      </c>
      <c r="AX374" s="11" t="s">
        <v>81</v>
      </c>
      <c r="AY374" s="250" t="s">
        <v>156</v>
      </c>
    </row>
    <row r="375" s="10" customFormat="1" ht="16.5" customHeight="1">
      <c r="B375" s="232"/>
      <c r="C375" s="233"/>
      <c r="D375" s="233"/>
      <c r="E375" s="234" t="s">
        <v>22</v>
      </c>
      <c r="F375" s="252" t="s">
        <v>1339</v>
      </c>
      <c r="G375" s="233"/>
      <c r="H375" s="233"/>
      <c r="I375" s="233"/>
      <c r="J375" s="233"/>
      <c r="K375" s="237">
        <v>180.44</v>
      </c>
      <c r="L375" s="233"/>
      <c r="M375" s="233"/>
      <c r="N375" s="233"/>
      <c r="O375" s="233"/>
      <c r="P375" s="233"/>
      <c r="Q375" s="233"/>
      <c r="R375" s="238"/>
      <c r="T375" s="239"/>
      <c r="U375" s="233"/>
      <c r="V375" s="233"/>
      <c r="W375" s="233"/>
      <c r="X375" s="233"/>
      <c r="Y375" s="233"/>
      <c r="Z375" s="233"/>
      <c r="AA375" s="240"/>
      <c r="AT375" s="241" t="s">
        <v>164</v>
      </c>
      <c r="AU375" s="241" t="s">
        <v>107</v>
      </c>
      <c r="AV375" s="10" t="s">
        <v>107</v>
      </c>
      <c r="AW375" s="10" t="s">
        <v>38</v>
      </c>
      <c r="AX375" s="10" t="s">
        <v>39</v>
      </c>
      <c r="AY375" s="241" t="s">
        <v>156</v>
      </c>
    </row>
    <row r="376" s="1" customFormat="1" ht="38.25" customHeight="1">
      <c r="B376" s="48"/>
      <c r="C376" s="221" t="s">
        <v>729</v>
      </c>
      <c r="D376" s="221" t="s">
        <v>157</v>
      </c>
      <c r="E376" s="222" t="s">
        <v>1358</v>
      </c>
      <c r="F376" s="223" t="s">
        <v>1359</v>
      </c>
      <c r="G376" s="223"/>
      <c r="H376" s="223"/>
      <c r="I376" s="223"/>
      <c r="J376" s="224" t="s">
        <v>439</v>
      </c>
      <c r="K376" s="225">
        <v>16</v>
      </c>
      <c r="L376" s="226">
        <v>0</v>
      </c>
      <c r="M376" s="227"/>
      <c r="N376" s="228">
        <f>ROUND(L376*K376,1)</f>
        <v>0</v>
      </c>
      <c r="O376" s="228"/>
      <c r="P376" s="228"/>
      <c r="Q376" s="228"/>
      <c r="R376" s="50"/>
      <c r="T376" s="229" t="s">
        <v>22</v>
      </c>
      <c r="U376" s="58" t="s">
        <v>46</v>
      </c>
      <c r="V376" s="49"/>
      <c r="W376" s="230">
        <f>V376*K376</f>
        <v>0</v>
      </c>
      <c r="X376" s="230">
        <v>0.00020000000000000001</v>
      </c>
      <c r="Y376" s="230">
        <f>X376*K376</f>
        <v>0.0032000000000000002</v>
      </c>
      <c r="Z376" s="230">
        <v>0</v>
      </c>
      <c r="AA376" s="231">
        <f>Z376*K376</f>
        <v>0</v>
      </c>
      <c r="AR376" s="24" t="s">
        <v>337</v>
      </c>
      <c r="AT376" s="24" t="s">
        <v>157</v>
      </c>
      <c r="AU376" s="24" t="s">
        <v>107</v>
      </c>
      <c r="AY376" s="24" t="s">
        <v>156</v>
      </c>
      <c r="BE376" s="144">
        <f>IF(U376="základní",N376,0)</f>
        <v>0</v>
      </c>
      <c r="BF376" s="144">
        <f>IF(U376="snížená",N376,0)</f>
        <v>0</v>
      </c>
      <c r="BG376" s="144">
        <f>IF(U376="zákl. přenesená",N376,0)</f>
        <v>0</v>
      </c>
      <c r="BH376" s="144">
        <f>IF(U376="sníž. přenesená",N376,0)</f>
        <v>0</v>
      </c>
      <c r="BI376" s="144">
        <f>IF(U376="nulová",N376,0)</f>
        <v>0</v>
      </c>
      <c r="BJ376" s="24" t="s">
        <v>39</v>
      </c>
      <c r="BK376" s="144">
        <f>ROUND(L376*K376,1)</f>
        <v>0</v>
      </c>
      <c r="BL376" s="24" t="s">
        <v>337</v>
      </c>
      <c r="BM376" s="24" t="s">
        <v>1360</v>
      </c>
    </row>
    <row r="377" s="1" customFormat="1" ht="25.5" customHeight="1">
      <c r="B377" s="48"/>
      <c r="C377" s="221" t="s">
        <v>747</v>
      </c>
      <c r="D377" s="221" t="s">
        <v>157</v>
      </c>
      <c r="E377" s="222" t="s">
        <v>1361</v>
      </c>
      <c r="F377" s="223" t="s">
        <v>1362</v>
      </c>
      <c r="G377" s="223"/>
      <c r="H377" s="223"/>
      <c r="I377" s="223"/>
      <c r="J377" s="224" t="s">
        <v>439</v>
      </c>
      <c r="K377" s="225">
        <v>14</v>
      </c>
      <c r="L377" s="226">
        <v>0</v>
      </c>
      <c r="M377" s="227"/>
      <c r="N377" s="228">
        <f>ROUND(L377*K377,1)</f>
        <v>0</v>
      </c>
      <c r="O377" s="228"/>
      <c r="P377" s="228"/>
      <c r="Q377" s="228"/>
      <c r="R377" s="50"/>
      <c r="T377" s="229" t="s">
        <v>22</v>
      </c>
      <c r="U377" s="58" t="s">
        <v>46</v>
      </c>
      <c r="V377" s="49"/>
      <c r="W377" s="230">
        <f>V377*K377</f>
        <v>0</v>
      </c>
      <c r="X377" s="230">
        <v>0.00025000000000000001</v>
      </c>
      <c r="Y377" s="230">
        <f>X377*K377</f>
        <v>0.0035000000000000001</v>
      </c>
      <c r="Z377" s="230">
        <v>0</v>
      </c>
      <c r="AA377" s="231">
        <f>Z377*K377</f>
        <v>0</v>
      </c>
      <c r="AR377" s="24" t="s">
        <v>337</v>
      </c>
      <c r="AT377" s="24" t="s">
        <v>157</v>
      </c>
      <c r="AU377" s="24" t="s">
        <v>107</v>
      </c>
      <c r="AY377" s="24" t="s">
        <v>156</v>
      </c>
      <c r="BE377" s="144">
        <f>IF(U377="základní",N377,0)</f>
        <v>0</v>
      </c>
      <c r="BF377" s="144">
        <f>IF(U377="snížená",N377,0)</f>
        <v>0</v>
      </c>
      <c r="BG377" s="144">
        <f>IF(U377="zákl. přenesená",N377,0)</f>
        <v>0</v>
      </c>
      <c r="BH377" s="144">
        <f>IF(U377="sníž. přenesená",N377,0)</f>
        <v>0</v>
      </c>
      <c r="BI377" s="144">
        <f>IF(U377="nulová",N377,0)</f>
        <v>0</v>
      </c>
      <c r="BJ377" s="24" t="s">
        <v>39</v>
      </c>
      <c r="BK377" s="144">
        <f>ROUND(L377*K377,1)</f>
        <v>0</v>
      </c>
      <c r="BL377" s="24" t="s">
        <v>337</v>
      </c>
      <c r="BM377" s="24" t="s">
        <v>1363</v>
      </c>
    </row>
    <row r="378" s="11" customFormat="1" ht="16.5" customHeight="1">
      <c r="B378" s="242"/>
      <c r="C378" s="243"/>
      <c r="D378" s="243"/>
      <c r="E378" s="244" t="s">
        <v>22</v>
      </c>
      <c r="F378" s="245" t="s">
        <v>1357</v>
      </c>
      <c r="G378" s="246"/>
      <c r="H378" s="246"/>
      <c r="I378" s="246"/>
      <c r="J378" s="243"/>
      <c r="K378" s="244" t="s">
        <v>22</v>
      </c>
      <c r="L378" s="243"/>
      <c r="M378" s="243"/>
      <c r="N378" s="243"/>
      <c r="O378" s="243"/>
      <c r="P378" s="243"/>
      <c r="Q378" s="243"/>
      <c r="R378" s="247"/>
      <c r="T378" s="248"/>
      <c r="U378" s="243"/>
      <c r="V378" s="243"/>
      <c r="W378" s="243"/>
      <c r="X378" s="243"/>
      <c r="Y378" s="243"/>
      <c r="Z378" s="243"/>
      <c r="AA378" s="249"/>
      <c r="AT378" s="250" t="s">
        <v>164</v>
      </c>
      <c r="AU378" s="250" t="s">
        <v>107</v>
      </c>
      <c r="AV378" s="11" t="s">
        <v>39</v>
      </c>
      <c r="AW378" s="11" t="s">
        <v>38</v>
      </c>
      <c r="AX378" s="11" t="s">
        <v>81</v>
      </c>
      <c r="AY378" s="250" t="s">
        <v>156</v>
      </c>
    </row>
    <row r="379" s="10" customFormat="1" ht="16.5" customHeight="1">
      <c r="B379" s="232"/>
      <c r="C379" s="233"/>
      <c r="D379" s="233"/>
      <c r="E379" s="234" t="s">
        <v>22</v>
      </c>
      <c r="F379" s="252" t="s">
        <v>322</v>
      </c>
      <c r="G379" s="233"/>
      <c r="H379" s="233"/>
      <c r="I379" s="233"/>
      <c r="J379" s="233"/>
      <c r="K379" s="237">
        <v>14</v>
      </c>
      <c r="L379" s="233"/>
      <c r="M379" s="233"/>
      <c r="N379" s="233"/>
      <c r="O379" s="233"/>
      <c r="P379" s="233"/>
      <c r="Q379" s="233"/>
      <c r="R379" s="238"/>
      <c r="T379" s="239"/>
      <c r="U379" s="233"/>
      <c r="V379" s="233"/>
      <c r="W379" s="233"/>
      <c r="X379" s="233"/>
      <c r="Y379" s="233"/>
      <c r="Z379" s="233"/>
      <c r="AA379" s="240"/>
      <c r="AT379" s="241" t="s">
        <v>164</v>
      </c>
      <c r="AU379" s="241" t="s">
        <v>107</v>
      </c>
      <c r="AV379" s="10" t="s">
        <v>107</v>
      </c>
      <c r="AW379" s="10" t="s">
        <v>38</v>
      </c>
      <c r="AX379" s="10" t="s">
        <v>39</v>
      </c>
      <c r="AY379" s="241" t="s">
        <v>156</v>
      </c>
    </row>
    <row r="380" s="1" customFormat="1" ht="38.25" customHeight="1">
      <c r="B380" s="48"/>
      <c r="C380" s="221" t="s">
        <v>751</v>
      </c>
      <c r="D380" s="221" t="s">
        <v>157</v>
      </c>
      <c r="E380" s="222" t="s">
        <v>1364</v>
      </c>
      <c r="F380" s="223" t="s">
        <v>1365</v>
      </c>
      <c r="G380" s="223"/>
      <c r="H380" s="223"/>
      <c r="I380" s="223"/>
      <c r="J380" s="224" t="s">
        <v>185</v>
      </c>
      <c r="K380" s="225">
        <v>135.19999999999999</v>
      </c>
      <c r="L380" s="226">
        <v>0</v>
      </c>
      <c r="M380" s="227"/>
      <c r="N380" s="228">
        <f>ROUND(L380*K380,1)</f>
        <v>0</v>
      </c>
      <c r="O380" s="228"/>
      <c r="P380" s="228"/>
      <c r="Q380" s="228"/>
      <c r="R380" s="50"/>
      <c r="T380" s="229" t="s">
        <v>22</v>
      </c>
      <c r="U380" s="58" t="s">
        <v>46</v>
      </c>
      <c r="V380" s="49"/>
      <c r="W380" s="230">
        <f>V380*K380</f>
        <v>0</v>
      </c>
      <c r="X380" s="230">
        <v>0.0028600000000000001</v>
      </c>
      <c r="Y380" s="230">
        <f>X380*K380</f>
        <v>0.38667199999999996</v>
      </c>
      <c r="Z380" s="230">
        <v>0</v>
      </c>
      <c r="AA380" s="231">
        <f>Z380*K380</f>
        <v>0</v>
      </c>
      <c r="AR380" s="24" t="s">
        <v>337</v>
      </c>
      <c r="AT380" s="24" t="s">
        <v>157</v>
      </c>
      <c r="AU380" s="24" t="s">
        <v>107</v>
      </c>
      <c r="AY380" s="24" t="s">
        <v>156</v>
      </c>
      <c r="BE380" s="144">
        <f>IF(U380="základní",N380,0)</f>
        <v>0</v>
      </c>
      <c r="BF380" s="144">
        <f>IF(U380="snížená",N380,0)</f>
        <v>0</v>
      </c>
      <c r="BG380" s="144">
        <f>IF(U380="zákl. přenesená",N380,0)</f>
        <v>0</v>
      </c>
      <c r="BH380" s="144">
        <f>IF(U380="sníž. přenesená",N380,0)</f>
        <v>0</v>
      </c>
      <c r="BI380" s="144">
        <f>IF(U380="nulová",N380,0)</f>
        <v>0</v>
      </c>
      <c r="BJ380" s="24" t="s">
        <v>39</v>
      </c>
      <c r="BK380" s="144">
        <f>ROUND(L380*K380,1)</f>
        <v>0</v>
      </c>
      <c r="BL380" s="24" t="s">
        <v>337</v>
      </c>
      <c r="BM380" s="24" t="s">
        <v>1366</v>
      </c>
    </row>
    <row r="381" s="11" customFormat="1" ht="16.5" customHeight="1">
      <c r="B381" s="242"/>
      <c r="C381" s="243"/>
      <c r="D381" s="243"/>
      <c r="E381" s="244" t="s">
        <v>22</v>
      </c>
      <c r="F381" s="245" t="s">
        <v>1357</v>
      </c>
      <c r="G381" s="246"/>
      <c r="H381" s="246"/>
      <c r="I381" s="246"/>
      <c r="J381" s="243"/>
      <c r="K381" s="244" t="s">
        <v>22</v>
      </c>
      <c r="L381" s="243"/>
      <c r="M381" s="243"/>
      <c r="N381" s="243"/>
      <c r="O381" s="243"/>
      <c r="P381" s="243"/>
      <c r="Q381" s="243"/>
      <c r="R381" s="247"/>
      <c r="T381" s="248"/>
      <c r="U381" s="243"/>
      <c r="V381" s="243"/>
      <c r="W381" s="243"/>
      <c r="X381" s="243"/>
      <c r="Y381" s="243"/>
      <c r="Z381" s="243"/>
      <c r="AA381" s="249"/>
      <c r="AT381" s="250" t="s">
        <v>164</v>
      </c>
      <c r="AU381" s="250" t="s">
        <v>107</v>
      </c>
      <c r="AV381" s="11" t="s">
        <v>39</v>
      </c>
      <c r="AW381" s="11" t="s">
        <v>38</v>
      </c>
      <c r="AX381" s="11" t="s">
        <v>81</v>
      </c>
      <c r="AY381" s="250" t="s">
        <v>156</v>
      </c>
    </row>
    <row r="382" s="10" customFormat="1" ht="16.5" customHeight="1">
      <c r="B382" s="232"/>
      <c r="C382" s="233"/>
      <c r="D382" s="233"/>
      <c r="E382" s="234" t="s">
        <v>22</v>
      </c>
      <c r="F382" s="252" t="s">
        <v>1343</v>
      </c>
      <c r="G382" s="233"/>
      <c r="H382" s="233"/>
      <c r="I382" s="233"/>
      <c r="J382" s="233"/>
      <c r="K382" s="237">
        <v>73.200000000000003</v>
      </c>
      <c r="L382" s="233"/>
      <c r="M382" s="233"/>
      <c r="N382" s="233"/>
      <c r="O382" s="233"/>
      <c r="P382" s="233"/>
      <c r="Q382" s="233"/>
      <c r="R382" s="238"/>
      <c r="T382" s="239"/>
      <c r="U382" s="233"/>
      <c r="V382" s="233"/>
      <c r="W382" s="233"/>
      <c r="X382" s="233"/>
      <c r="Y382" s="233"/>
      <c r="Z382" s="233"/>
      <c r="AA382" s="240"/>
      <c r="AT382" s="241" t="s">
        <v>164</v>
      </c>
      <c r="AU382" s="241" t="s">
        <v>107</v>
      </c>
      <c r="AV382" s="10" t="s">
        <v>107</v>
      </c>
      <c r="AW382" s="10" t="s">
        <v>38</v>
      </c>
      <c r="AX382" s="10" t="s">
        <v>81</v>
      </c>
      <c r="AY382" s="241" t="s">
        <v>156</v>
      </c>
    </row>
    <row r="383" s="10" customFormat="1" ht="16.5" customHeight="1">
      <c r="B383" s="232"/>
      <c r="C383" s="233"/>
      <c r="D383" s="233"/>
      <c r="E383" s="234" t="s">
        <v>22</v>
      </c>
      <c r="F383" s="252" t="s">
        <v>1344</v>
      </c>
      <c r="G383" s="233"/>
      <c r="H383" s="233"/>
      <c r="I383" s="233"/>
      <c r="J383" s="233"/>
      <c r="K383" s="237">
        <v>24.600000000000001</v>
      </c>
      <c r="L383" s="233"/>
      <c r="M383" s="233"/>
      <c r="N383" s="233"/>
      <c r="O383" s="233"/>
      <c r="P383" s="233"/>
      <c r="Q383" s="233"/>
      <c r="R383" s="238"/>
      <c r="T383" s="239"/>
      <c r="U383" s="233"/>
      <c r="V383" s="233"/>
      <c r="W383" s="233"/>
      <c r="X383" s="233"/>
      <c r="Y383" s="233"/>
      <c r="Z383" s="233"/>
      <c r="AA383" s="240"/>
      <c r="AT383" s="241" t="s">
        <v>164</v>
      </c>
      <c r="AU383" s="241" t="s">
        <v>107</v>
      </c>
      <c r="AV383" s="10" t="s">
        <v>107</v>
      </c>
      <c r="AW383" s="10" t="s">
        <v>38</v>
      </c>
      <c r="AX383" s="10" t="s">
        <v>81</v>
      </c>
      <c r="AY383" s="241" t="s">
        <v>156</v>
      </c>
    </row>
    <row r="384" s="10" customFormat="1" ht="16.5" customHeight="1">
      <c r="B384" s="232"/>
      <c r="C384" s="233"/>
      <c r="D384" s="233"/>
      <c r="E384" s="234" t="s">
        <v>22</v>
      </c>
      <c r="F384" s="252" t="s">
        <v>1345</v>
      </c>
      <c r="G384" s="233"/>
      <c r="H384" s="233"/>
      <c r="I384" s="233"/>
      <c r="J384" s="233"/>
      <c r="K384" s="237">
        <v>25.600000000000001</v>
      </c>
      <c r="L384" s="233"/>
      <c r="M384" s="233"/>
      <c r="N384" s="233"/>
      <c r="O384" s="233"/>
      <c r="P384" s="233"/>
      <c r="Q384" s="233"/>
      <c r="R384" s="238"/>
      <c r="T384" s="239"/>
      <c r="U384" s="233"/>
      <c r="V384" s="233"/>
      <c r="W384" s="233"/>
      <c r="X384" s="233"/>
      <c r="Y384" s="233"/>
      <c r="Z384" s="233"/>
      <c r="AA384" s="240"/>
      <c r="AT384" s="241" t="s">
        <v>164</v>
      </c>
      <c r="AU384" s="241" t="s">
        <v>107</v>
      </c>
      <c r="AV384" s="10" t="s">
        <v>107</v>
      </c>
      <c r="AW384" s="10" t="s">
        <v>38</v>
      </c>
      <c r="AX384" s="10" t="s">
        <v>81</v>
      </c>
      <c r="AY384" s="241" t="s">
        <v>156</v>
      </c>
    </row>
    <row r="385" s="10" customFormat="1" ht="16.5" customHeight="1">
      <c r="B385" s="232"/>
      <c r="C385" s="233"/>
      <c r="D385" s="233"/>
      <c r="E385" s="234" t="s">
        <v>22</v>
      </c>
      <c r="F385" s="252" t="s">
        <v>1346</v>
      </c>
      <c r="G385" s="233"/>
      <c r="H385" s="233"/>
      <c r="I385" s="233"/>
      <c r="J385" s="233"/>
      <c r="K385" s="237">
        <v>5.2000000000000002</v>
      </c>
      <c r="L385" s="233"/>
      <c r="M385" s="233"/>
      <c r="N385" s="233"/>
      <c r="O385" s="233"/>
      <c r="P385" s="233"/>
      <c r="Q385" s="233"/>
      <c r="R385" s="238"/>
      <c r="T385" s="239"/>
      <c r="U385" s="233"/>
      <c r="V385" s="233"/>
      <c r="W385" s="233"/>
      <c r="X385" s="233"/>
      <c r="Y385" s="233"/>
      <c r="Z385" s="233"/>
      <c r="AA385" s="240"/>
      <c r="AT385" s="241" t="s">
        <v>164</v>
      </c>
      <c r="AU385" s="241" t="s">
        <v>107</v>
      </c>
      <c r="AV385" s="10" t="s">
        <v>107</v>
      </c>
      <c r="AW385" s="10" t="s">
        <v>38</v>
      </c>
      <c r="AX385" s="10" t="s">
        <v>81</v>
      </c>
      <c r="AY385" s="241" t="s">
        <v>156</v>
      </c>
    </row>
    <row r="386" s="10" customFormat="1" ht="16.5" customHeight="1">
      <c r="B386" s="232"/>
      <c r="C386" s="233"/>
      <c r="D386" s="233"/>
      <c r="E386" s="234" t="s">
        <v>22</v>
      </c>
      <c r="F386" s="252" t="s">
        <v>1347</v>
      </c>
      <c r="G386" s="233"/>
      <c r="H386" s="233"/>
      <c r="I386" s="233"/>
      <c r="J386" s="233"/>
      <c r="K386" s="237">
        <v>6.5999999999999996</v>
      </c>
      <c r="L386" s="233"/>
      <c r="M386" s="233"/>
      <c r="N386" s="233"/>
      <c r="O386" s="233"/>
      <c r="P386" s="233"/>
      <c r="Q386" s="233"/>
      <c r="R386" s="238"/>
      <c r="T386" s="239"/>
      <c r="U386" s="233"/>
      <c r="V386" s="233"/>
      <c r="W386" s="233"/>
      <c r="X386" s="233"/>
      <c r="Y386" s="233"/>
      <c r="Z386" s="233"/>
      <c r="AA386" s="240"/>
      <c r="AT386" s="241" t="s">
        <v>164</v>
      </c>
      <c r="AU386" s="241" t="s">
        <v>107</v>
      </c>
      <c r="AV386" s="10" t="s">
        <v>107</v>
      </c>
      <c r="AW386" s="10" t="s">
        <v>38</v>
      </c>
      <c r="AX386" s="10" t="s">
        <v>81</v>
      </c>
      <c r="AY386" s="241" t="s">
        <v>156</v>
      </c>
    </row>
    <row r="387" s="12" customFormat="1" ht="16.5" customHeight="1">
      <c r="B387" s="253"/>
      <c r="C387" s="254"/>
      <c r="D387" s="254"/>
      <c r="E387" s="255" t="s">
        <v>22</v>
      </c>
      <c r="F387" s="256" t="s">
        <v>176</v>
      </c>
      <c r="G387" s="254"/>
      <c r="H387" s="254"/>
      <c r="I387" s="254"/>
      <c r="J387" s="254"/>
      <c r="K387" s="257">
        <v>135.19999999999999</v>
      </c>
      <c r="L387" s="254"/>
      <c r="M387" s="254"/>
      <c r="N387" s="254"/>
      <c r="O387" s="254"/>
      <c r="P387" s="254"/>
      <c r="Q387" s="254"/>
      <c r="R387" s="258"/>
      <c r="T387" s="259"/>
      <c r="U387" s="254"/>
      <c r="V387" s="254"/>
      <c r="W387" s="254"/>
      <c r="X387" s="254"/>
      <c r="Y387" s="254"/>
      <c r="Z387" s="254"/>
      <c r="AA387" s="260"/>
      <c r="AT387" s="261" t="s">
        <v>164</v>
      </c>
      <c r="AU387" s="261" t="s">
        <v>107</v>
      </c>
      <c r="AV387" s="12" t="s">
        <v>161</v>
      </c>
      <c r="AW387" s="12" t="s">
        <v>38</v>
      </c>
      <c r="AX387" s="12" t="s">
        <v>39</v>
      </c>
      <c r="AY387" s="261" t="s">
        <v>156</v>
      </c>
    </row>
    <row r="388" s="1" customFormat="1" ht="25.5" customHeight="1">
      <c r="B388" s="48"/>
      <c r="C388" s="221" t="s">
        <v>755</v>
      </c>
      <c r="D388" s="221" t="s">
        <v>157</v>
      </c>
      <c r="E388" s="222" t="s">
        <v>582</v>
      </c>
      <c r="F388" s="223" t="s">
        <v>583</v>
      </c>
      <c r="G388" s="223"/>
      <c r="H388" s="223"/>
      <c r="I388" s="223"/>
      <c r="J388" s="224" t="s">
        <v>434</v>
      </c>
      <c r="K388" s="283">
        <v>0</v>
      </c>
      <c r="L388" s="226">
        <v>0</v>
      </c>
      <c r="M388" s="227"/>
      <c r="N388" s="228">
        <f>ROUND(L388*K388,1)</f>
        <v>0</v>
      </c>
      <c r="O388" s="228"/>
      <c r="P388" s="228"/>
      <c r="Q388" s="228"/>
      <c r="R388" s="50"/>
      <c r="T388" s="229" t="s">
        <v>22</v>
      </c>
      <c r="U388" s="58" t="s">
        <v>46</v>
      </c>
      <c r="V388" s="49"/>
      <c r="W388" s="230">
        <f>V388*K388</f>
        <v>0</v>
      </c>
      <c r="X388" s="230">
        <v>0</v>
      </c>
      <c r="Y388" s="230">
        <f>X388*K388</f>
        <v>0</v>
      </c>
      <c r="Z388" s="230">
        <v>0</v>
      </c>
      <c r="AA388" s="231">
        <f>Z388*K388</f>
        <v>0</v>
      </c>
      <c r="AR388" s="24" t="s">
        <v>337</v>
      </c>
      <c r="AT388" s="24" t="s">
        <v>157</v>
      </c>
      <c r="AU388" s="24" t="s">
        <v>107</v>
      </c>
      <c r="AY388" s="24" t="s">
        <v>156</v>
      </c>
      <c r="BE388" s="144">
        <f>IF(U388="základní",N388,0)</f>
        <v>0</v>
      </c>
      <c r="BF388" s="144">
        <f>IF(U388="snížená",N388,0)</f>
        <v>0</v>
      </c>
      <c r="BG388" s="144">
        <f>IF(U388="zákl. přenesená",N388,0)</f>
        <v>0</v>
      </c>
      <c r="BH388" s="144">
        <f>IF(U388="sníž. přenesená",N388,0)</f>
        <v>0</v>
      </c>
      <c r="BI388" s="144">
        <f>IF(U388="nulová",N388,0)</f>
        <v>0</v>
      </c>
      <c r="BJ388" s="24" t="s">
        <v>39</v>
      </c>
      <c r="BK388" s="144">
        <f>ROUND(L388*K388,1)</f>
        <v>0</v>
      </c>
      <c r="BL388" s="24" t="s">
        <v>337</v>
      </c>
      <c r="BM388" s="24" t="s">
        <v>1367</v>
      </c>
    </row>
    <row r="389" s="9" customFormat="1" ht="29.88" customHeight="1">
      <c r="B389" s="207"/>
      <c r="C389" s="208"/>
      <c r="D389" s="218" t="s">
        <v>128</v>
      </c>
      <c r="E389" s="218"/>
      <c r="F389" s="218"/>
      <c r="G389" s="218"/>
      <c r="H389" s="218"/>
      <c r="I389" s="218"/>
      <c r="J389" s="218"/>
      <c r="K389" s="218"/>
      <c r="L389" s="218"/>
      <c r="M389" s="218"/>
      <c r="N389" s="279">
        <f>BK389</f>
        <v>0</v>
      </c>
      <c r="O389" s="280"/>
      <c r="P389" s="280"/>
      <c r="Q389" s="280"/>
      <c r="R389" s="211"/>
      <c r="T389" s="212"/>
      <c r="U389" s="208"/>
      <c r="V389" s="208"/>
      <c r="W389" s="213">
        <f>SUM(W390:W410)</f>
        <v>0</v>
      </c>
      <c r="X389" s="208"/>
      <c r="Y389" s="213">
        <f>SUM(Y390:Y410)</f>
        <v>0.0032240000000000003</v>
      </c>
      <c r="Z389" s="208"/>
      <c r="AA389" s="214">
        <f>SUM(AA390:AA410)</f>
        <v>0.32471999999999995</v>
      </c>
      <c r="AR389" s="215" t="s">
        <v>107</v>
      </c>
      <c r="AT389" s="216" t="s">
        <v>80</v>
      </c>
      <c r="AU389" s="216" t="s">
        <v>39</v>
      </c>
      <c r="AY389" s="215" t="s">
        <v>156</v>
      </c>
      <c r="BK389" s="217">
        <f>SUM(BK390:BK410)</f>
        <v>0</v>
      </c>
    </row>
    <row r="390" s="1" customFormat="1" ht="38.25" customHeight="1">
      <c r="B390" s="48"/>
      <c r="C390" s="221" t="s">
        <v>759</v>
      </c>
      <c r="D390" s="221" t="s">
        <v>157</v>
      </c>
      <c r="E390" s="222" t="s">
        <v>1368</v>
      </c>
      <c r="F390" s="223" t="s">
        <v>1369</v>
      </c>
      <c r="G390" s="223"/>
      <c r="H390" s="223"/>
      <c r="I390" s="223"/>
      <c r="J390" s="224" t="s">
        <v>185</v>
      </c>
      <c r="K390" s="225">
        <v>19.899999999999999</v>
      </c>
      <c r="L390" s="226">
        <v>0</v>
      </c>
      <c r="M390" s="227"/>
      <c r="N390" s="228">
        <f>ROUND(L390*K390,1)</f>
        <v>0</v>
      </c>
      <c r="O390" s="228"/>
      <c r="P390" s="228"/>
      <c r="Q390" s="228"/>
      <c r="R390" s="50"/>
      <c r="T390" s="229" t="s">
        <v>22</v>
      </c>
      <c r="U390" s="58" t="s">
        <v>46</v>
      </c>
      <c r="V390" s="49"/>
      <c r="W390" s="230">
        <f>V390*K390</f>
        <v>0</v>
      </c>
      <c r="X390" s="230">
        <v>0</v>
      </c>
      <c r="Y390" s="230">
        <f>X390*K390</f>
        <v>0</v>
      </c>
      <c r="Z390" s="230">
        <v>0.016</v>
      </c>
      <c r="AA390" s="231">
        <f>Z390*K390</f>
        <v>0.31839999999999996</v>
      </c>
      <c r="AR390" s="24" t="s">
        <v>337</v>
      </c>
      <c r="AT390" s="24" t="s">
        <v>157</v>
      </c>
      <c r="AU390" s="24" t="s">
        <v>107</v>
      </c>
      <c r="AY390" s="24" t="s">
        <v>156</v>
      </c>
      <c r="BE390" s="144">
        <f>IF(U390="základní",N390,0)</f>
        <v>0</v>
      </c>
      <c r="BF390" s="144">
        <f>IF(U390="snížená",N390,0)</f>
        <v>0</v>
      </c>
      <c r="BG390" s="144">
        <f>IF(U390="zákl. přenesená",N390,0)</f>
        <v>0</v>
      </c>
      <c r="BH390" s="144">
        <f>IF(U390="sníž. přenesená",N390,0)</f>
        <v>0</v>
      </c>
      <c r="BI390" s="144">
        <f>IF(U390="nulová",N390,0)</f>
        <v>0</v>
      </c>
      <c r="BJ390" s="24" t="s">
        <v>39</v>
      </c>
      <c r="BK390" s="144">
        <f>ROUND(L390*K390,1)</f>
        <v>0</v>
      </c>
      <c r="BL390" s="24" t="s">
        <v>337</v>
      </c>
      <c r="BM390" s="24" t="s">
        <v>1370</v>
      </c>
    </row>
    <row r="391" s="11" customFormat="1" ht="16.5" customHeight="1">
      <c r="B391" s="242"/>
      <c r="C391" s="243"/>
      <c r="D391" s="243"/>
      <c r="E391" s="244" t="s">
        <v>22</v>
      </c>
      <c r="F391" s="245" t="s">
        <v>1121</v>
      </c>
      <c r="G391" s="246"/>
      <c r="H391" s="246"/>
      <c r="I391" s="246"/>
      <c r="J391" s="243"/>
      <c r="K391" s="244" t="s">
        <v>22</v>
      </c>
      <c r="L391" s="243"/>
      <c r="M391" s="243"/>
      <c r="N391" s="243"/>
      <c r="O391" s="243"/>
      <c r="P391" s="243"/>
      <c r="Q391" s="243"/>
      <c r="R391" s="247"/>
      <c r="T391" s="248"/>
      <c r="U391" s="243"/>
      <c r="V391" s="243"/>
      <c r="W391" s="243"/>
      <c r="X391" s="243"/>
      <c r="Y391" s="243"/>
      <c r="Z391" s="243"/>
      <c r="AA391" s="249"/>
      <c r="AT391" s="250" t="s">
        <v>164</v>
      </c>
      <c r="AU391" s="250" t="s">
        <v>107</v>
      </c>
      <c r="AV391" s="11" t="s">
        <v>39</v>
      </c>
      <c r="AW391" s="11" t="s">
        <v>38</v>
      </c>
      <c r="AX391" s="11" t="s">
        <v>81</v>
      </c>
      <c r="AY391" s="250" t="s">
        <v>156</v>
      </c>
    </row>
    <row r="392" s="10" customFormat="1" ht="16.5" customHeight="1">
      <c r="B392" s="232"/>
      <c r="C392" s="233"/>
      <c r="D392" s="233"/>
      <c r="E392" s="234" t="s">
        <v>22</v>
      </c>
      <c r="F392" s="252" t="s">
        <v>812</v>
      </c>
      <c r="G392" s="233"/>
      <c r="H392" s="233"/>
      <c r="I392" s="233"/>
      <c r="J392" s="233"/>
      <c r="K392" s="237">
        <v>1.3</v>
      </c>
      <c r="L392" s="233"/>
      <c r="M392" s="233"/>
      <c r="N392" s="233"/>
      <c r="O392" s="233"/>
      <c r="P392" s="233"/>
      <c r="Q392" s="233"/>
      <c r="R392" s="238"/>
      <c r="T392" s="239"/>
      <c r="U392" s="233"/>
      <c r="V392" s="233"/>
      <c r="W392" s="233"/>
      <c r="X392" s="233"/>
      <c r="Y392" s="233"/>
      <c r="Z392" s="233"/>
      <c r="AA392" s="240"/>
      <c r="AT392" s="241" t="s">
        <v>164</v>
      </c>
      <c r="AU392" s="241" t="s">
        <v>107</v>
      </c>
      <c r="AV392" s="10" t="s">
        <v>107</v>
      </c>
      <c r="AW392" s="10" t="s">
        <v>38</v>
      </c>
      <c r="AX392" s="10" t="s">
        <v>81</v>
      </c>
      <c r="AY392" s="241" t="s">
        <v>156</v>
      </c>
    </row>
    <row r="393" s="11" customFormat="1" ht="16.5" customHeight="1">
      <c r="B393" s="242"/>
      <c r="C393" s="243"/>
      <c r="D393" s="243"/>
      <c r="E393" s="244" t="s">
        <v>22</v>
      </c>
      <c r="F393" s="251" t="s">
        <v>213</v>
      </c>
      <c r="G393" s="243"/>
      <c r="H393" s="243"/>
      <c r="I393" s="243"/>
      <c r="J393" s="243"/>
      <c r="K393" s="244" t="s">
        <v>22</v>
      </c>
      <c r="L393" s="243"/>
      <c r="M393" s="243"/>
      <c r="N393" s="243"/>
      <c r="O393" s="243"/>
      <c r="P393" s="243"/>
      <c r="Q393" s="243"/>
      <c r="R393" s="247"/>
      <c r="T393" s="248"/>
      <c r="U393" s="243"/>
      <c r="V393" s="243"/>
      <c r="W393" s="243"/>
      <c r="X393" s="243"/>
      <c r="Y393" s="243"/>
      <c r="Z393" s="243"/>
      <c r="AA393" s="249"/>
      <c r="AT393" s="250" t="s">
        <v>164</v>
      </c>
      <c r="AU393" s="250" t="s">
        <v>107</v>
      </c>
      <c r="AV393" s="11" t="s">
        <v>39</v>
      </c>
      <c r="AW393" s="11" t="s">
        <v>38</v>
      </c>
      <c r="AX393" s="11" t="s">
        <v>81</v>
      </c>
      <c r="AY393" s="250" t="s">
        <v>156</v>
      </c>
    </row>
    <row r="394" s="10" customFormat="1" ht="16.5" customHeight="1">
      <c r="B394" s="232"/>
      <c r="C394" s="233"/>
      <c r="D394" s="233"/>
      <c r="E394" s="234" t="s">
        <v>22</v>
      </c>
      <c r="F394" s="252" t="s">
        <v>1371</v>
      </c>
      <c r="G394" s="233"/>
      <c r="H394" s="233"/>
      <c r="I394" s="233"/>
      <c r="J394" s="233"/>
      <c r="K394" s="237">
        <v>7.5999999999999996</v>
      </c>
      <c r="L394" s="233"/>
      <c r="M394" s="233"/>
      <c r="N394" s="233"/>
      <c r="O394" s="233"/>
      <c r="P394" s="233"/>
      <c r="Q394" s="233"/>
      <c r="R394" s="238"/>
      <c r="T394" s="239"/>
      <c r="U394" s="233"/>
      <c r="V394" s="233"/>
      <c r="W394" s="233"/>
      <c r="X394" s="233"/>
      <c r="Y394" s="233"/>
      <c r="Z394" s="233"/>
      <c r="AA394" s="240"/>
      <c r="AT394" s="241" t="s">
        <v>164</v>
      </c>
      <c r="AU394" s="241" t="s">
        <v>107</v>
      </c>
      <c r="AV394" s="10" t="s">
        <v>107</v>
      </c>
      <c r="AW394" s="10" t="s">
        <v>38</v>
      </c>
      <c r="AX394" s="10" t="s">
        <v>81</v>
      </c>
      <c r="AY394" s="241" t="s">
        <v>156</v>
      </c>
    </row>
    <row r="395" s="11" customFormat="1" ht="16.5" customHeight="1">
      <c r="B395" s="242"/>
      <c r="C395" s="243"/>
      <c r="D395" s="243"/>
      <c r="E395" s="244" t="s">
        <v>22</v>
      </c>
      <c r="F395" s="251" t="s">
        <v>215</v>
      </c>
      <c r="G395" s="243"/>
      <c r="H395" s="243"/>
      <c r="I395" s="243"/>
      <c r="J395" s="243"/>
      <c r="K395" s="244" t="s">
        <v>22</v>
      </c>
      <c r="L395" s="243"/>
      <c r="M395" s="243"/>
      <c r="N395" s="243"/>
      <c r="O395" s="243"/>
      <c r="P395" s="243"/>
      <c r="Q395" s="243"/>
      <c r="R395" s="247"/>
      <c r="T395" s="248"/>
      <c r="U395" s="243"/>
      <c r="V395" s="243"/>
      <c r="W395" s="243"/>
      <c r="X395" s="243"/>
      <c r="Y395" s="243"/>
      <c r="Z395" s="243"/>
      <c r="AA395" s="249"/>
      <c r="AT395" s="250" t="s">
        <v>164</v>
      </c>
      <c r="AU395" s="250" t="s">
        <v>107</v>
      </c>
      <c r="AV395" s="11" t="s">
        <v>39</v>
      </c>
      <c r="AW395" s="11" t="s">
        <v>38</v>
      </c>
      <c r="AX395" s="11" t="s">
        <v>81</v>
      </c>
      <c r="AY395" s="250" t="s">
        <v>156</v>
      </c>
    </row>
    <row r="396" s="10" customFormat="1" ht="16.5" customHeight="1">
      <c r="B396" s="232"/>
      <c r="C396" s="233"/>
      <c r="D396" s="233"/>
      <c r="E396" s="234" t="s">
        <v>22</v>
      </c>
      <c r="F396" s="252" t="s">
        <v>1372</v>
      </c>
      <c r="G396" s="233"/>
      <c r="H396" s="233"/>
      <c r="I396" s="233"/>
      <c r="J396" s="233"/>
      <c r="K396" s="237">
        <v>4.2000000000000002</v>
      </c>
      <c r="L396" s="233"/>
      <c r="M396" s="233"/>
      <c r="N396" s="233"/>
      <c r="O396" s="233"/>
      <c r="P396" s="233"/>
      <c r="Q396" s="233"/>
      <c r="R396" s="238"/>
      <c r="T396" s="239"/>
      <c r="U396" s="233"/>
      <c r="V396" s="233"/>
      <c r="W396" s="233"/>
      <c r="X396" s="233"/>
      <c r="Y396" s="233"/>
      <c r="Z396" s="233"/>
      <c r="AA396" s="240"/>
      <c r="AT396" s="241" t="s">
        <v>164</v>
      </c>
      <c r="AU396" s="241" t="s">
        <v>107</v>
      </c>
      <c r="AV396" s="10" t="s">
        <v>107</v>
      </c>
      <c r="AW396" s="10" t="s">
        <v>38</v>
      </c>
      <c r="AX396" s="10" t="s">
        <v>81</v>
      </c>
      <c r="AY396" s="241" t="s">
        <v>156</v>
      </c>
    </row>
    <row r="397" s="11" customFormat="1" ht="16.5" customHeight="1">
      <c r="B397" s="242"/>
      <c r="C397" s="243"/>
      <c r="D397" s="243"/>
      <c r="E397" s="244" t="s">
        <v>22</v>
      </c>
      <c r="F397" s="251" t="s">
        <v>217</v>
      </c>
      <c r="G397" s="243"/>
      <c r="H397" s="243"/>
      <c r="I397" s="243"/>
      <c r="J397" s="243"/>
      <c r="K397" s="244" t="s">
        <v>22</v>
      </c>
      <c r="L397" s="243"/>
      <c r="M397" s="243"/>
      <c r="N397" s="243"/>
      <c r="O397" s="243"/>
      <c r="P397" s="243"/>
      <c r="Q397" s="243"/>
      <c r="R397" s="247"/>
      <c r="T397" s="248"/>
      <c r="U397" s="243"/>
      <c r="V397" s="243"/>
      <c r="W397" s="243"/>
      <c r="X397" s="243"/>
      <c r="Y397" s="243"/>
      <c r="Z397" s="243"/>
      <c r="AA397" s="249"/>
      <c r="AT397" s="250" t="s">
        <v>164</v>
      </c>
      <c r="AU397" s="250" t="s">
        <v>107</v>
      </c>
      <c r="AV397" s="11" t="s">
        <v>39</v>
      </c>
      <c r="AW397" s="11" t="s">
        <v>38</v>
      </c>
      <c r="AX397" s="11" t="s">
        <v>81</v>
      </c>
      <c r="AY397" s="250" t="s">
        <v>156</v>
      </c>
    </row>
    <row r="398" s="10" customFormat="1" ht="16.5" customHeight="1">
      <c r="B398" s="232"/>
      <c r="C398" s="233"/>
      <c r="D398" s="233"/>
      <c r="E398" s="234" t="s">
        <v>22</v>
      </c>
      <c r="F398" s="252" t="s">
        <v>1373</v>
      </c>
      <c r="G398" s="233"/>
      <c r="H398" s="233"/>
      <c r="I398" s="233"/>
      <c r="J398" s="233"/>
      <c r="K398" s="237">
        <v>6.7999999999999998</v>
      </c>
      <c r="L398" s="233"/>
      <c r="M398" s="233"/>
      <c r="N398" s="233"/>
      <c r="O398" s="233"/>
      <c r="P398" s="233"/>
      <c r="Q398" s="233"/>
      <c r="R398" s="238"/>
      <c r="T398" s="239"/>
      <c r="U398" s="233"/>
      <c r="V398" s="233"/>
      <c r="W398" s="233"/>
      <c r="X398" s="233"/>
      <c r="Y398" s="233"/>
      <c r="Z398" s="233"/>
      <c r="AA398" s="240"/>
      <c r="AT398" s="241" t="s">
        <v>164</v>
      </c>
      <c r="AU398" s="241" t="s">
        <v>107</v>
      </c>
      <c r="AV398" s="10" t="s">
        <v>107</v>
      </c>
      <c r="AW398" s="10" t="s">
        <v>38</v>
      </c>
      <c r="AX398" s="10" t="s">
        <v>81</v>
      </c>
      <c r="AY398" s="241" t="s">
        <v>156</v>
      </c>
    </row>
    <row r="399" s="12" customFormat="1" ht="16.5" customHeight="1">
      <c r="B399" s="253"/>
      <c r="C399" s="254"/>
      <c r="D399" s="254"/>
      <c r="E399" s="255" t="s">
        <v>22</v>
      </c>
      <c r="F399" s="256" t="s">
        <v>176</v>
      </c>
      <c r="G399" s="254"/>
      <c r="H399" s="254"/>
      <c r="I399" s="254"/>
      <c r="J399" s="254"/>
      <c r="K399" s="257">
        <v>19.899999999999999</v>
      </c>
      <c r="L399" s="254"/>
      <c r="M399" s="254"/>
      <c r="N399" s="254"/>
      <c r="O399" s="254"/>
      <c r="P399" s="254"/>
      <c r="Q399" s="254"/>
      <c r="R399" s="258"/>
      <c r="T399" s="259"/>
      <c r="U399" s="254"/>
      <c r="V399" s="254"/>
      <c r="W399" s="254"/>
      <c r="X399" s="254"/>
      <c r="Y399" s="254"/>
      <c r="Z399" s="254"/>
      <c r="AA399" s="260"/>
      <c r="AT399" s="261" t="s">
        <v>164</v>
      </c>
      <c r="AU399" s="261" t="s">
        <v>107</v>
      </c>
      <c r="AV399" s="12" t="s">
        <v>161</v>
      </c>
      <c r="AW399" s="12" t="s">
        <v>38</v>
      </c>
      <c r="AX399" s="12" t="s">
        <v>39</v>
      </c>
      <c r="AY399" s="261" t="s">
        <v>156</v>
      </c>
    </row>
    <row r="400" s="1" customFormat="1" ht="25.5" customHeight="1">
      <c r="B400" s="48"/>
      <c r="C400" s="221" t="s">
        <v>763</v>
      </c>
      <c r="D400" s="221" t="s">
        <v>157</v>
      </c>
      <c r="E400" s="222" t="s">
        <v>1374</v>
      </c>
      <c r="F400" s="223" t="s">
        <v>1375</v>
      </c>
      <c r="G400" s="223"/>
      <c r="H400" s="223"/>
      <c r="I400" s="223"/>
      <c r="J400" s="224" t="s">
        <v>185</v>
      </c>
      <c r="K400" s="225">
        <v>2.6000000000000001</v>
      </c>
      <c r="L400" s="226">
        <v>0</v>
      </c>
      <c r="M400" s="227"/>
      <c r="N400" s="228">
        <f>ROUND(L400*K400,1)</f>
        <v>0</v>
      </c>
      <c r="O400" s="228"/>
      <c r="P400" s="228"/>
      <c r="Q400" s="228"/>
      <c r="R400" s="50"/>
      <c r="T400" s="229" t="s">
        <v>22</v>
      </c>
      <c r="U400" s="58" t="s">
        <v>46</v>
      </c>
      <c r="V400" s="49"/>
      <c r="W400" s="230">
        <f>V400*K400</f>
        <v>0</v>
      </c>
      <c r="X400" s="230">
        <v>0</v>
      </c>
      <c r="Y400" s="230">
        <f>X400*K400</f>
        <v>0</v>
      </c>
      <c r="Z400" s="230">
        <v>0</v>
      </c>
      <c r="AA400" s="231">
        <f>Z400*K400</f>
        <v>0</v>
      </c>
      <c r="AR400" s="24" t="s">
        <v>337</v>
      </c>
      <c r="AT400" s="24" t="s">
        <v>157</v>
      </c>
      <c r="AU400" s="24" t="s">
        <v>107</v>
      </c>
      <c r="AY400" s="24" t="s">
        <v>156</v>
      </c>
      <c r="BE400" s="144">
        <f>IF(U400="základní",N400,0)</f>
        <v>0</v>
      </c>
      <c r="BF400" s="144">
        <f>IF(U400="snížená",N400,0)</f>
        <v>0</v>
      </c>
      <c r="BG400" s="144">
        <f>IF(U400="zákl. přenesená",N400,0)</f>
        <v>0</v>
      </c>
      <c r="BH400" s="144">
        <f>IF(U400="sníž. přenesená",N400,0)</f>
        <v>0</v>
      </c>
      <c r="BI400" s="144">
        <f>IF(U400="nulová",N400,0)</f>
        <v>0</v>
      </c>
      <c r="BJ400" s="24" t="s">
        <v>39</v>
      </c>
      <c r="BK400" s="144">
        <f>ROUND(L400*K400,1)</f>
        <v>0</v>
      </c>
      <c r="BL400" s="24" t="s">
        <v>337</v>
      </c>
      <c r="BM400" s="24" t="s">
        <v>1376</v>
      </c>
    </row>
    <row r="401" s="11" customFormat="1" ht="16.5" customHeight="1">
      <c r="B401" s="242"/>
      <c r="C401" s="243"/>
      <c r="D401" s="243"/>
      <c r="E401" s="244" t="s">
        <v>22</v>
      </c>
      <c r="F401" s="245" t="s">
        <v>1121</v>
      </c>
      <c r="G401" s="246"/>
      <c r="H401" s="246"/>
      <c r="I401" s="246"/>
      <c r="J401" s="243"/>
      <c r="K401" s="244" t="s">
        <v>22</v>
      </c>
      <c r="L401" s="243"/>
      <c r="M401" s="243"/>
      <c r="N401" s="243"/>
      <c r="O401" s="243"/>
      <c r="P401" s="243"/>
      <c r="Q401" s="243"/>
      <c r="R401" s="247"/>
      <c r="T401" s="248"/>
      <c r="U401" s="243"/>
      <c r="V401" s="243"/>
      <c r="W401" s="243"/>
      <c r="X401" s="243"/>
      <c r="Y401" s="243"/>
      <c r="Z401" s="243"/>
      <c r="AA401" s="249"/>
      <c r="AT401" s="250" t="s">
        <v>164</v>
      </c>
      <c r="AU401" s="250" t="s">
        <v>107</v>
      </c>
      <c r="AV401" s="11" t="s">
        <v>39</v>
      </c>
      <c r="AW401" s="11" t="s">
        <v>38</v>
      </c>
      <c r="AX401" s="11" t="s">
        <v>81</v>
      </c>
      <c r="AY401" s="250" t="s">
        <v>156</v>
      </c>
    </row>
    <row r="402" s="10" customFormat="1" ht="16.5" customHeight="1">
      <c r="B402" s="232"/>
      <c r="C402" s="233"/>
      <c r="D402" s="233"/>
      <c r="E402" s="234" t="s">
        <v>22</v>
      </c>
      <c r="F402" s="252" t="s">
        <v>1377</v>
      </c>
      <c r="G402" s="233"/>
      <c r="H402" s="233"/>
      <c r="I402" s="233"/>
      <c r="J402" s="233"/>
      <c r="K402" s="237">
        <v>2.6000000000000001</v>
      </c>
      <c r="L402" s="233"/>
      <c r="M402" s="233"/>
      <c r="N402" s="233"/>
      <c r="O402" s="233"/>
      <c r="P402" s="233"/>
      <c r="Q402" s="233"/>
      <c r="R402" s="238"/>
      <c r="T402" s="239"/>
      <c r="U402" s="233"/>
      <c r="V402" s="233"/>
      <c r="W402" s="233"/>
      <c r="X402" s="233"/>
      <c r="Y402" s="233"/>
      <c r="Z402" s="233"/>
      <c r="AA402" s="240"/>
      <c r="AT402" s="241" t="s">
        <v>164</v>
      </c>
      <c r="AU402" s="241" t="s">
        <v>107</v>
      </c>
      <c r="AV402" s="10" t="s">
        <v>107</v>
      </c>
      <c r="AW402" s="10" t="s">
        <v>38</v>
      </c>
      <c r="AX402" s="10" t="s">
        <v>39</v>
      </c>
      <c r="AY402" s="241" t="s">
        <v>156</v>
      </c>
    </row>
    <row r="403" s="1" customFormat="1" ht="16.5" customHeight="1">
      <c r="B403" s="48"/>
      <c r="C403" s="262" t="s">
        <v>767</v>
      </c>
      <c r="D403" s="262" t="s">
        <v>178</v>
      </c>
      <c r="E403" s="263" t="s">
        <v>1378</v>
      </c>
      <c r="F403" s="264" t="s">
        <v>1379</v>
      </c>
      <c r="G403" s="264"/>
      <c r="H403" s="264"/>
      <c r="I403" s="264"/>
      <c r="J403" s="265" t="s">
        <v>185</v>
      </c>
      <c r="K403" s="266">
        <v>2.6000000000000001</v>
      </c>
      <c r="L403" s="267">
        <v>0</v>
      </c>
      <c r="M403" s="268"/>
      <c r="N403" s="269">
        <f>ROUND(L403*K403,1)</f>
        <v>0</v>
      </c>
      <c r="O403" s="228"/>
      <c r="P403" s="228"/>
      <c r="Q403" s="228"/>
      <c r="R403" s="50"/>
      <c r="T403" s="229" t="s">
        <v>22</v>
      </c>
      <c r="U403" s="58" t="s">
        <v>46</v>
      </c>
      <c r="V403" s="49"/>
      <c r="W403" s="230">
        <f>V403*K403</f>
        <v>0</v>
      </c>
      <c r="X403" s="230">
        <v>0.00124</v>
      </c>
      <c r="Y403" s="230">
        <f>X403*K403</f>
        <v>0.0032240000000000003</v>
      </c>
      <c r="Z403" s="230">
        <v>0</v>
      </c>
      <c r="AA403" s="231">
        <f>Z403*K403</f>
        <v>0</v>
      </c>
      <c r="AR403" s="24" t="s">
        <v>420</v>
      </c>
      <c r="AT403" s="24" t="s">
        <v>178</v>
      </c>
      <c r="AU403" s="24" t="s">
        <v>107</v>
      </c>
      <c r="AY403" s="24" t="s">
        <v>156</v>
      </c>
      <c r="BE403" s="144">
        <f>IF(U403="základní",N403,0)</f>
        <v>0</v>
      </c>
      <c r="BF403" s="144">
        <f>IF(U403="snížená",N403,0)</f>
        <v>0</v>
      </c>
      <c r="BG403" s="144">
        <f>IF(U403="zákl. přenesená",N403,0)</f>
        <v>0</v>
      </c>
      <c r="BH403" s="144">
        <f>IF(U403="sníž. přenesená",N403,0)</f>
        <v>0</v>
      </c>
      <c r="BI403" s="144">
        <f>IF(U403="nulová",N403,0)</f>
        <v>0</v>
      </c>
      <c r="BJ403" s="24" t="s">
        <v>39</v>
      </c>
      <c r="BK403" s="144">
        <f>ROUND(L403*K403,1)</f>
        <v>0</v>
      </c>
      <c r="BL403" s="24" t="s">
        <v>337</v>
      </c>
      <c r="BM403" s="24" t="s">
        <v>1380</v>
      </c>
    </row>
    <row r="404" s="1" customFormat="1" ht="16.5" customHeight="1">
      <c r="B404" s="48"/>
      <c r="C404" s="221" t="s">
        <v>771</v>
      </c>
      <c r="D404" s="221" t="s">
        <v>157</v>
      </c>
      <c r="E404" s="222" t="s">
        <v>1381</v>
      </c>
      <c r="F404" s="223" t="s">
        <v>1382</v>
      </c>
      <c r="G404" s="223"/>
      <c r="H404" s="223"/>
      <c r="I404" s="223"/>
      <c r="J404" s="224" t="s">
        <v>160</v>
      </c>
      <c r="K404" s="225">
        <v>0.59999999999999998</v>
      </c>
      <c r="L404" s="226">
        <v>0</v>
      </c>
      <c r="M404" s="227"/>
      <c r="N404" s="228">
        <f>ROUND(L404*K404,1)</f>
        <v>0</v>
      </c>
      <c r="O404" s="228"/>
      <c r="P404" s="228"/>
      <c r="Q404" s="228"/>
      <c r="R404" s="50"/>
      <c r="T404" s="229" t="s">
        <v>22</v>
      </c>
      <c r="U404" s="58" t="s">
        <v>46</v>
      </c>
      <c r="V404" s="49"/>
      <c r="W404" s="230">
        <f>V404*K404</f>
        <v>0</v>
      </c>
      <c r="X404" s="230">
        <v>0</v>
      </c>
      <c r="Y404" s="230">
        <f>X404*K404</f>
        <v>0</v>
      </c>
      <c r="Z404" s="230">
        <v>0.01</v>
      </c>
      <c r="AA404" s="231">
        <f>Z404*K404</f>
        <v>0.0060000000000000001</v>
      </c>
      <c r="AR404" s="24" t="s">
        <v>337</v>
      </c>
      <c r="AT404" s="24" t="s">
        <v>157</v>
      </c>
      <c r="AU404" s="24" t="s">
        <v>107</v>
      </c>
      <c r="AY404" s="24" t="s">
        <v>156</v>
      </c>
      <c r="BE404" s="144">
        <f>IF(U404="základní",N404,0)</f>
        <v>0</v>
      </c>
      <c r="BF404" s="144">
        <f>IF(U404="snížená",N404,0)</f>
        <v>0</v>
      </c>
      <c r="BG404" s="144">
        <f>IF(U404="zákl. přenesená",N404,0)</f>
        <v>0</v>
      </c>
      <c r="BH404" s="144">
        <f>IF(U404="sníž. přenesená",N404,0)</f>
        <v>0</v>
      </c>
      <c r="BI404" s="144">
        <f>IF(U404="nulová",N404,0)</f>
        <v>0</v>
      </c>
      <c r="BJ404" s="24" t="s">
        <v>39</v>
      </c>
      <c r="BK404" s="144">
        <f>ROUND(L404*K404,1)</f>
        <v>0</v>
      </c>
      <c r="BL404" s="24" t="s">
        <v>337</v>
      </c>
      <c r="BM404" s="24" t="s">
        <v>1383</v>
      </c>
    </row>
    <row r="405" s="11" customFormat="1" ht="16.5" customHeight="1">
      <c r="B405" s="242"/>
      <c r="C405" s="243"/>
      <c r="D405" s="243"/>
      <c r="E405" s="244" t="s">
        <v>22</v>
      </c>
      <c r="F405" s="245" t="s">
        <v>1114</v>
      </c>
      <c r="G405" s="246"/>
      <c r="H405" s="246"/>
      <c r="I405" s="246"/>
      <c r="J405" s="243"/>
      <c r="K405" s="244" t="s">
        <v>22</v>
      </c>
      <c r="L405" s="243"/>
      <c r="M405" s="243"/>
      <c r="N405" s="243"/>
      <c r="O405" s="243"/>
      <c r="P405" s="243"/>
      <c r="Q405" s="243"/>
      <c r="R405" s="247"/>
      <c r="T405" s="248"/>
      <c r="U405" s="243"/>
      <c r="V405" s="243"/>
      <c r="W405" s="243"/>
      <c r="X405" s="243"/>
      <c r="Y405" s="243"/>
      <c r="Z405" s="243"/>
      <c r="AA405" s="249"/>
      <c r="AT405" s="250" t="s">
        <v>164</v>
      </c>
      <c r="AU405" s="250" t="s">
        <v>107</v>
      </c>
      <c r="AV405" s="11" t="s">
        <v>39</v>
      </c>
      <c r="AW405" s="11" t="s">
        <v>38</v>
      </c>
      <c r="AX405" s="11" t="s">
        <v>81</v>
      </c>
      <c r="AY405" s="250" t="s">
        <v>156</v>
      </c>
    </row>
    <row r="406" s="10" customFormat="1" ht="16.5" customHeight="1">
      <c r="B406" s="232"/>
      <c r="C406" s="233"/>
      <c r="D406" s="233"/>
      <c r="E406" s="234" t="s">
        <v>22</v>
      </c>
      <c r="F406" s="252" t="s">
        <v>1384</v>
      </c>
      <c r="G406" s="233"/>
      <c r="H406" s="233"/>
      <c r="I406" s="233"/>
      <c r="J406" s="233"/>
      <c r="K406" s="237">
        <v>0.59999999999999998</v>
      </c>
      <c r="L406" s="233"/>
      <c r="M406" s="233"/>
      <c r="N406" s="233"/>
      <c r="O406" s="233"/>
      <c r="P406" s="233"/>
      <c r="Q406" s="233"/>
      <c r="R406" s="238"/>
      <c r="T406" s="239"/>
      <c r="U406" s="233"/>
      <c r="V406" s="233"/>
      <c r="W406" s="233"/>
      <c r="X406" s="233"/>
      <c r="Y406" s="233"/>
      <c r="Z406" s="233"/>
      <c r="AA406" s="240"/>
      <c r="AT406" s="241" t="s">
        <v>164</v>
      </c>
      <c r="AU406" s="241" t="s">
        <v>107</v>
      </c>
      <c r="AV406" s="10" t="s">
        <v>107</v>
      </c>
      <c r="AW406" s="10" t="s">
        <v>38</v>
      </c>
      <c r="AX406" s="10" t="s">
        <v>39</v>
      </c>
      <c r="AY406" s="241" t="s">
        <v>156</v>
      </c>
    </row>
    <row r="407" s="1" customFormat="1" ht="16.5" customHeight="1">
      <c r="B407" s="48"/>
      <c r="C407" s="221" t="s">
        <v>775</v>
      </c>
      <c r="D407" s="221" t="s">
        <v>157</v>
      </c>
      <c r="E407" s="222" t="s">
        <v>1385</v>
      </c>
      <c r="F407" s="223" t="s">
        <v>1386</v>
      </c>
      <c r="G407" s="223"/>
      <c r="H407" s="223"/>
      <c r="I407" s="223"/>
      <c r="J407" s="224" t="s">
        <v>185</v>
      </c>
      <c r="K407" s="225">
        <v>3.2000000000000002</v>
      </c>
      <c r="L407" s="226">
        <v>0</v>
      </c>
      <c r="M407" s="227"/>
      <c r="N407" s="228">
        <f>ROUND(L407*K407,1)</f>
        <v>0</v>
      </c>
      <c r="O407" s="228"/>
      <c r="P407" s="228"/>
      <c r="Q407" s="228"/>
      <c r="R407" s="50"/>
      <c r="T407" s="229" t="s">
        <v>22</v>
      </c>
      <c r="U407" s="58" t="s">
        <v>46</v>
      </c>
      <c r="V407" s="49"/>
      <c r="W407" s="230">
        <f>V407*K407</f>
        <v>0</v>
      </c>
      <c r="X407" s="230">
        <v>0</v>
      </c>
      <c r="Y407" s="230">
        <f>X407*K407</f>
        <v>0</v>
      </c>
      <c r="Z407" s="230">
        <v>0.00010000000000000001</v>
      </c>
      <c r="AA407" s="231">
        <f>Z407*K407</f>
        <v>0.00032000000000000003</v>
      </c>
      <c r="AR407" s="24" t="s">
        <v>337</v>
      </c>
      <c r="AT407" s="24" t="s">
        <v>157</v>
      </c>
      <c r="AU407" s="24" t="s">
        <v>107</v>
      </c>
      <c r="AY407" s="24" t="s">
        <v>156</v>
      </c>
      <c r="BE407" s="144">
        <f>IF(U407="základní",N407,0)</f>
        <v>0</v>
      </c>
      <c r="BF407" s="144">
        <f>IF(U407="snížená",N407,0)</f>
        <v>0</v>
      </c>
      <c r="BG407" s="144">
        <f>IF(U407="zákl. přenesená",N407,0)</f>
        <v>0</v>
      </c>
      <c r="BH407" s="144">
        <f>IF(U407="sníž. přenesená",N407,0)</f>
        <v>0</v>
      </c>
      <c r="BI407" s="144">
        <f>IF(U407="nulová",N407,0)</f>
        <v>0</v>
      </c>
      <c r="BJ407" s="24" t="s">
        <v>39</v>
      </c>
      <c r="BK407" s="144">
        <f>ROUND(L407*K407,1)</f>
        <v>0</v>
      </c>
      <c r="BL407" s="24" t="s">
        <v>337</v>
      </c>
      <c r="BM407" s="24" t="s">
        <v>1387</v>
      </c>
    </row>
    <row r="408" s="11" customFormat="1" ht="16.5" customHeight="1">
      <c r="B408" s="242"/>
      <c r="C408" s="243"/>
      <c r="D408" s="243"/>
      <c r="E408" s="244" t="s">
        <v>22</v>
      </c>
      <c r="F408" s="245" t="s">
        <v>1114</v>
      </c>
      <c r="G408" s="246"/>
      <c r="H408" s="246"/>
      <c r="I408" s="246"/>
      <c r="J408" s="243"/>
      <c r="K408" s="244" t="s">
        <v>22</v>
      </c>
      <c r="L408" s="243"/>
      <c r="M408" s="243"/>
      <c r="N408" s="243"/>
      <c r="O408" s="243"/>
      <c r="P408" s="243"/>
      <c r="Q408" s="243"/>
      <c r="R408" s="247"/>
      <c r="T408" s="248"/>
      <c r="U408" s="243"/>
      <c r="V408" s="243"/>
      <c r="W408" s="243"/>
      <c r="X408" s="243"/>
      <c r="Y408" s="243"/>
      <c r="Z408" s="243"/>
      <c r="AA408" s="249"/>
      <c r="AT408" s="250" t="s">
        <v>164</v>
      </c>
      <c r="AU408" s="250" t="s">
        <v>107</v>
      </c>
      <c r="AV408" s="11" t="s">
        <v>39</v>
      </c>
      <c r="AW408" s="11" t="s">
        <v>38</v>
      </c>
      <c r="AX408" s="11" t="s">
        <v>81</v>
      </c>
      <c r="AY408" s="250" t="s">
        <v>156</v>
      </c>
    </row>
    <row r="409" s="10" customFormat="1" ht="16.5" customHeight="1">
      <c r="B409" s="232"/>
      <c r="C409" s="233"/>
      <c r="D409" s="233"/>
      <c r="E409" s="234" t="s">
        <v>22</v>
      </c>
      <c r="F409" s="252" t="s">
        <v>1388</v>
      </c>
      <c r="G409" s="233"/>
      <c r="H409" s="233"/>
      <c r="I409" s="233"/>
      <c r="J409" s="233"/>
      <c r="K409" s="237">
        <v>3.2000000000000002</v>
      </c>
      <c r="L409" s="233"/>
      <c r="M409" s="233"/>
      <c r="N409" s="233"/>
      <c r="O409" s="233"/>
      <c r="P409" s="233"/>
      <c r="Q409" s="233"/>
      <c r="R409" s="238"/>
      <c r="T409" s="239"/>
      <c r="U409" s="233"/>
      <c r="V409" s="233"/>
      <c r="W409" s="233"/>
      <c r="X409" s="233"/>
      <c r="Y409" s="233"/>
      <c r="Z409" s="233"/>
      <c r="AA409" s="240"/>
      <c r="AT409" s="241" t="s">
        <v>164</v>
      </c>
      <c r="AU409" s="241" t="s">
        <v>107</v>
      </c>
      <c r="AV409" s="10" t="s">
        <v>107</v>
      </c>
      <c r="AW409" s="10" t="s">
        <v>38</v>
      </c>
      <c r="AX409" s="10" t="s">
        <v>39</v>
      </c>
      <c r="AY409" s="241" t="s">
        <v>156</v>
      </c>
    </row>
    <row r="410" s="1" customFormat="1" ht="25.5" customHeight="1">
      <c r="B410" s="48"/>
      <c r="C410" s="221" t="s">
        <v>779</v>
      </c>
      <c r="D410" s="221" t="s">
        <v>157</v>
      </c>
      <c r="E410" s="222" t="s">
        <v>1051</v>
      </c>
      <c r="F410" s="223" t="s">
        <v>1052</v>
      </c>
      <c r="G410" s="223"/>
      <c r="H410" s="223"/>
      <c r="I410" s="223"/>
      <c r="J410" s="224" t="s">
        <v>434</v>
      </c>
      <c r="K410" s="283">
        <v>0</v>
      </c>
      <c r="L410" s="226">
        <v>0</v>
      </c>
      <c r="M410" s="227"/>
      <c r="N410" s="228">
        <f>ROUND(L410*K410,1)</f>
        <v>0</v>
      </c>
      <c r="O410" s="228"/>
      <c r="P410" s="228"/>
      <c r="Q410" s="228"/>
      <c r="R410" s="50"/>
      <c r="T410" s="229" t="s">
        <v>22</v>
      </c>
      <c r="U410" s="58" t="s">
        <v>46</v>
      </c>
      <c r="V410" s="49"/>
      <c r="W410" s="230">
        <f>V410*K410</f>
        <v>0</v>
      </c>
      <c r="X410" s="230">
        <v>0</v>
      </c>
      <c r="Y410" s="230">
        <f>X410*K410</f>
        <v>0</v>
      </c>
      <c r="Z410" s="230">
        <v>0</v>
      </c>
      <c r="AA410" s="231">
        <f>Z410*K410</f>
        <v>0</v>
      </c>
      <c r="AR410" s="24" t="s">
        <v>337</v>
      </c>
      <c r="AT410" s="24" t="s">
        <v>157</v>
      </c>
      <c r="AU410" s="24" t="s">
        <v>107</v>
      </c>
      <c r="AY410" s="24" t="s">
        <v>156</v>
      </c>
      <c r="BE410" s="144">
        <f>IF(U410="základní",N410,0)</f>
        <v>0</v>
      </c>
      <c r="BF410" s="144">
        <f>IF(U410="snížená",N410,0)</f>
        <v>0</v>
      </c>
      <c r="BG410" s="144">
        <f>IF(U410="zákl. přenesená",N410,0)</f>
        <v>0</v>
      </c>
      <c r="BH410" s="144">
        <f>IF(U410="sníž. přenesená",N410,0)</f>
        <v>0</v>
      </c>
      <c r="BI410" s="144">
        <f>IF(U410="nulová",N410,0)</f>
        <v>0</v>
      </c>
      <c r="BJ410" s="24" t="s">
        <v>39</v>
      </c>
      <c r="BK410" s="144">
        <f>ROUND(L410*K410,1)</f>
        <v>0</v>
      </c>
      <c r="BL410" s="24" t="s">
        <v>337</v>
      </c>
      <c r="BM410" s="24" t="s">
        <v>1389</v>
      </c>
    </row>
    <row r="411" s="9" customFormat="1" ht="29.88" customHeight="1">
      <c r="B411" s="207"/>
      <c r="C411" s="208"/>
      <c r="D411" s="218" t="s">
        <v>1083</v>
      </c>
      <c r="E411" s="218"/>
      <c r="F411" s="218"/>
      <c r="G411" s="218"/>
      <c r="H411" s="218"/>
      <c r="I411" s="218"/>
      <c r="J411" s="218"/>
      <c r="K411" s="218"/>
      <c r="L411" s="218"/>
      <c r="M411" s="218"/>
      <c r="N411" s="279">
        <f>BK411</f>
        <v>0</v>
      </c>
      <c r="O411" s="280"/>
      <c r="P411" s="280"/>
      <c r="Q411" s="280"/>
      <c r="R411" s="211"/>
      <c r="T411" s="212"/>
      <c r="U411" s="208"/>
      <c r="V411" s="208"/>
      <c r="W411" s="213">
        <f>SUM(W412:W413)</f>
        <v>0</v>
      </c>
      <c r="X411" s="208"/>
      <c r="Y411" s="213">
        <f>SUM(Y412:Y413)</f>
        <v>1.4310805599999998</v>
      </c>
      <c r="Z411" s="208"/>
      <c r="AA411" s="214">
        <f>SUM(AA412:AA413)</f>
        <v>0</v>
      </c>
      <c r="AR411" s="215" t="s">
        <v>107</v>
      </c>
      <c r="AT411" s="216" t="s">
        <v>80</v>
      </c>
      <c r="AU411" s="216" t="s">
        <v>39</v>
      </c>
      <c r="AY411" s="215" t="s">
        <v>156</v>
      </c>
      <c r="BK411" s="217">
        <f>SUM(BK412:BK413)</f>
        <v>0</v>
      </c>
    </row>
    <row r="412" s="1" customFormat="1" ht="25.5" customHeight="1">
      <c r="B412" s="48"/>
      <c r="C412" s="221" t="s">
        <v>783</v>
      </c>
      <c r="D412" s="221" t="s">
        <v>157</v>
      </c>
      <c r="E412" s="222" t="s">
        <v>1390</v>
      </c>
      <c r="F412" s="223" t="s">
        <v>1391</v>
      </c>
      <c r="G412" s="223"/>
      <c r="H412" s="223"/>
      <c r="I412" s="223"/>
      <c r="J412" s="224" t="s">
        <v>160</v>
      </c>
      <c r="K412" s="225">
        <v>1350.076</v>
      </c>
      <c r="L412" s="226">
        <v>0</v>
      </c>
      <c r="M412" s="227"/>
      <c r="N412" s="228">
        <f>ROUND(L412*K412,1)</f>
        <v>0</v>
      </c>
      <c r="O412" s="228"/>
      <c r="P412" s="228"/>
      <c r="Q412" s="228"/>
      <c r="R412" s="50"/>
      <c r="T412" s="229" t="s">
        <v>22</v>
      </c>
      <c r="U412" s="58" t="s">
        <v>46</v>
      </c>
      <c r="V412" s="49"/>
      <c r="W412" s="230">
        <f>V412*K412</f>
        <v>0</v>
      </c>
      <c r="X412" s="230">
        <v>0.00083000000000000001</v>
      </c>
      <c r="Y412" s="230">
        <f>X412*K412</f>
        <v>1.1205630799999999</v>
      </c>
      <c r="Z412" s="230">
        <v>0</v>
      </c>
      <c r="AA412" s="231">
        <f>Z412*K412</f>
        <v>0</v>
      </c>
      <c r="AR412" s="24" t="s">
        <v>337</v>
      </c>
      <c r="AT412" s="24" t="s">
        <v>157</v>
      </c>
      <c r="AU412" s="24" t="s">
        <v>107</v>
      </c>
      <c r="AY412" s="24" t="s">
        <v>156</v>
      </c>
      <c r="BE412" s="144">
        <f>IF(U412="základní",N412,0)</f>
        <v>0</v>
      </c>
      <c r="BF412" s="144">
        <f>IF(U412="snížená",N412,0)</f>
        <v>0</v>
      </c>
      <c r="BG412" s="144">
        <f>IF(U412="zákl. přenesená",N412,0)</f>
        <v>0</v>
      </c>
      <c r="BH412" s="144">
        <f>IF(U412="sníž. přenesená",N412,0)</f>
        <v>0</v>
      </c>
      <c r="BI412" s="144">
        <f>IF(U412="nulová",N412,0)</f>
        <v>0</v>
      </c>
      <c r="BJ412" s="24" t="s">
        <v>39</v>
      </c>
      <c r="BK412" s="144">
        <f>ROUND(L412*K412,1)</f>
        <v>0</v>
      </c>
      <c r="BL412" s="24" t="s">
        <v>337</v>
      </c>
      <c r="BM412" s="24" t="s">
        <v>1392</v>
      </c>
    </row>
    <row r="413" s="1" customFormat="1" ht="38.25" customHeight="1">
      <c r="B413" s="48"/>
      <c r="C413" s="221" t="s">
        <v>787</v>
      </c>
      <c r="D413" s="221" t="s">
        <v>157</v>
      </c>
      <c r="E413" s="222" t="s">
        <v>1393</v>
      </c>
      <c r="F413" s="223" t="s">
        <v>1394</v>
      </c>
      <c r="G413" s="223"/>
      <c r="H413" s="223"/>
      <c r="I413" s="223"/>
      <c r="J413" s="224" t="s">
        <v>160</v>
      </c>
      <c r="K413" s="225">
        <v>1350.076</v>
      </c>
      <c r="L413" s="226">
        <v>0</v>
      </c>
      <c r="M413" s="227"/>
      <c r="N413" s="228">
        <f>ROUND(L413*K413,1)</f>
        <v>0</v>
      </c>
      <c r="O413" s="228"/>
      <c r="P413" s="228"/>
      <c r="Q413" s="228"/>
      <c r="R413" s="50"/>
      <c r="T413" s="229" t="s">
        <v>22</v>
      </c>
      <c r="U413" s="58" t="s">
        <v>46</v>
      </c>
      <c r="V413" s="49"/>
      <c r="W413" s="230">
        <f>V413*K413</f>
        <v>0</v>
      </c>
      <c r="X413" s="230">
        <v>0.00023000000000000001</v>
      </c>
      <c r="Y413" s="230">
        <f>X413*K413</f>
        <v>0.31051748000000001</v>
      </c>
      <c r="Z413" s="230">
        <v>0</v>
      </c>
      <c r="AA413" s="231">
        <f>Z413*K413</f>
        <v>0</v>
      </c>
      <c r="AR413" s="24" t="s">
        <v>337</v>
      </c>
      <c r="AT413" s="24" t="s">
        <v>157</v>
      </c>
      <c r="AU413" s="24" t="s">
        <v>107</v>
      </c>
      <c r="AY413" s="24" t="s">
        <v>156</v>
      </c>
      <c r="BE413" s="144">
        <f>IF(U413="základní",N413,0)</f>
        <v>0</v>
      </c>
      <c r="BF413" s="144">
        <f>IF(U413="snížená",N413,0)</f>
        <v>0</v>
      </c>
      <c r="BG413" s="144">
        <f>IF(U413="zákl. přenesená",N413,0)</f>
        <v>0</v>
      </c>
      <c r="BH413" s="144">
        <f>IF(U413="sníž. přenesená",N413,0)</f>
        <v>0</v>
      </c>
      <c r="BI413" s="144">
        <f>IF(U413="nulová",N413,0)</f>
        <v>0</v>
      </c>
      <c r="BJ413" s="24" t="s">
        <v>39</v>
      </c>
      <c r="BK413" s="144">
        <f>ROUND(L413*K413,1)</f>
        <v>0</v>
      </c>
      <c r="BL413" s="24" t="s">
        <v>337</v>
      </c>
      <c r="BM413" s="24" t="s">
        <v>1395</v>
      </c>
    </row>
    <row r="414" s="9" customFormat="1" ht="37.44" customHeight="1">
      <c r="B414" s="207"/>
      <c r="C414" s="208"/>
      <c r="D414" s="209" t="s">
        <v>1084</v>
      </c>
      <c r="E414" s="209"/>
      <c r="F414" s="209"/>
      <c r="G414" s="209"/>
      <c r="H414" s="209"/>
      <c r="I414" s="209"/>
      <c r="J414" s="209"/>
      <c r="K414" s="209"/>
      <c r="L414" s="209"/>
      <c r="M414" s="209"/>
      <c r="N414" s="281">
        <f>BK414</f>
        <v>0</v>
      </c>
      <c r="O414" s="282"/>
      <c r="P414" s="282"/>
      <c r="Q414" s="282"/>
      <c r="R414" s="211"/>
      <c r="T414" s="212"/>
      <c r="U414" s="208"/>
      <c r="V414" s="208"/>
      <c r="W414" s="213">
        <f>W415</f>
        <v>0</v>
      </c>
      <c r="X414" s="208"/>
      <c r="Y414" s="213">
        <f>Y415</f>
        <v>0.0099000000000000008</v>
      </c>
      <c r="Z414" s="208"/>
      <c r="AA414" s="214">
        <f>AA415</f>
        <v>0</v>
      </c>
      <c r="AR414" s="215" t="s">
        <v>177</v>
      </c>
      <c r="AT414" s="216" t="s">
        <v>80</v>
      </c>
      <c r="AU414" s="216" t="s">
        <v>81</v>
      </c>
      <c r="AY414" s="215" t="s">
        <v>156</v>
      </c>
      <c r="BK414" s="217">
        <f>BK415</f>
        <v>0</v>
      </c>
    </row>
    <row r="415" s="9" customFormat="1" ht="19.92" customHeight="1">
      <c r="B415" s="207"/>
      <c r="C415" s="208"/>
      <c r="D415" s="218" t="s">
        <v>1085</v>
      </c>
      <c r="E415" s="218"/>
      <c r="F415" s="218"/>
      <c r="G415" s="218"/>
      <c r="H415" s="218"/>
      <c r="I415" s="218"/>
      <c r="J415" s="218"/>
      <c r="K415" s="218"/>
      <c r="L415" s="218"/>
      <c r="M415" s="218"/>
      <c r="N415" s="219">
        <f>BK415</f>
        <v>0</v>
      </c>
      <c r="O415" s="220"/>
      <c r="P415" s="220"/>
      <c r="Q415" s="220"/>
      <c r="R415" s="211"/>
      <c r="T415" s="212"/>
      <c r="U415" s="208"/>
      <c r="V415" s="208"/>
      <c r="W415" s="213">
        <f>W416</f>
        <v>0</v>
      </c>
      <c r="X415" s="208"/>
      <c r="Y415" s="213">
        <f>Y416</f>
        <v>0.0099000000000000008</v>
      </c>
      <c r="Z415" s="208"/>
      <c r="AA415" s="214">
        <f>AA416</f>
        <v>0</v>
      </c>
      <c r="AR415" s="215" t="s">
        <v>177</v>
      </c>
      <c r="AT415" s="216" t="s">
        <v>80</v>
      </c>
      <c r="AU415" s="216" t="s">
        <v>39</v>
      </c>
      <c r="AY415" s="215" t="s">
        <v>156</v>
      </c>
      <c r="BK415" s="217">
        <f>BK416</f>
        <v>0</v>
      </c>
    </row>
    <row r="416" s="1" customFormat="1" ht="25.5" customHeight="1">
      <c r="B416" s="48"/>
      <c r="C416" s="221" t="s">
        <v>791</v>
      </c>
      <c r="D416" s="221" t="s">
        <v>157</v>
      </c>
      <c r="E416" s="222" t="s">
        <v>1396</v>
      </c>
      <c r="F416" s="223" t="s">
        <v>1397</v>
      </c>
      <c r="G416" s="223"/>
      <c r="H416" s="223"/>
      <c r="I416" s="223"/>
      <c r="J416" s="224" t="s">
        <v>952</v>
      </c>
      <c r="K416" s="225">
        <v>1</v>
      </c>
      <c r="L416" s="226">
        <v>0</v>
      </c>
      <c r="M416" s="227"/>
      <c r="N416" s="228">
        <f>ROUND(L416*K416,1)</f>
        <v>0</v>
      </c>
      <c r="O416" s="228"/>
      <c r="P416" s="228"/>
      <c r="Q416" s="228"/>
      <c r="R416" s="50"/>
      <c r="T416" s="229" t="s">
        <v>22</v>
      </c>
      <c r="U416" s="58" t="s">
        <v>46</v>
      </c>
      <c r="V416" s="49"/>
      <c r="W416" s="230">
        <f>V416*K416</f>
        <v>0</v>
      </c>
      <c r="X416" s="230">
        <v>0.0099000000000000008</v>
      </c>
      <c r="Y416" s="230">
        <f>X416*K416</f>
        <v>0.0099000000000000008</v>
      </c>
      <c r="Z416" s="230">
        <v>0</v>
      </c>
      <c r="AA416" s="231">
        <f>Z416*K416</f>
        <v>0</v>
      </c>
      <c r="AR416" s="24" t="s">
        <v>696</v>
      </c>
      <c r="AT416" s="24" t="s">
        <v>157</v>
      </c>
      <c r="AU416" s="24" t="s">
        <v>107</v>
      </c>
      <c r="AY416" s="24" t="s">
        <v>156</v>
      </c>
      <c r="BE416" s="144">
        <f>IF(U416="základní",N416,0)</f>
        <v>0</v>
      </c>
      <c r="BF416" s="144">
        <f>IF(U416="snížená",N416,0)</f>
        <v>0</v>
      </c>
      <c r="BG416" s="144">
        <f>IF(U416="zákl. přenesená",N416,0)</f>
        <v>0</v>
      </c>
      <c r="BH416" s="144">
        <f>IF(U416="sníž. přenesená",N416,0)</f>
        <v>0</v>
      </c>
      <c r="BI416" s="144">
        <f>IF(U416="nulová",N416,0)</f>
        <v>0</v>
      </c>
      <c r="BJ416" s="24" t="s">
        <v>39</v>
      </c>
      <c r="BK416" s="144">
        <f>ROUND(L416*K416,1)</f>
        <v>0</v>
      </c>
      <c r="BL416" s="24" t="s">
        <v>696</v>
      </c>
      <c r="BM416" s="24" t="s">
        <v>1398</v>
      </c>
    </row>
    <row r="417" s="9" customFormat="1" ht="37.44" customHeight="1">
      <c r="B417" s="207"/>
      <c r="C417" s="208"/>
      <c r="D417" s="209" t="s">
        <v>130</v>
      </c>
      <c r="E417" s="209"/>
      <c r="F417" s="209"/>
      <c r="G417" s="209"/>
      <c r="H417" s="209"/>
      <c r="I417" s="209"/>
      <c r="J417" s="209"/>
      <c r="K417" s="209"/>
      <c r="L417" s="209"/>
      <c r="M417" s="209"/>
      <c r="N417" s="281">
        <f>BK417</f>
        <v>0</v>
      </c>
      <c r="O417" s="282"/>
      <c r="P417" s="282"/>
      <c r="Q417" s="282"/>
      <c r="R417" s="211"/>
      <c r="T417" s="212"/>
      <c r="U417" s="208"/>
      <c r="V417" s="208"/>
      <c r="W417" s="213">
        <f>W418</f>
        <v>0</v>
      </c>
      <c r="X417" s="208"/>
      <c r="Y417" s="213">
        <f>Y418</f>
        <v>0</v>
      </c>
      <c r="Z417" s="208"/>
      <c r="AA417" s="214">
        <f>AA418</f>
        <v>0</v>
      </c>
      <c r="AR417" s="215" t="s">
        <v>191</v>
      </c>
      <c r="AT417" s="216" t="s">
        <v>80</v>
      </c>
      <c r="AU417" s="216" t="s">
        <v>81</v>
      </c>
      <c r="AY417" s="215" t="s">
        <v>156</v>
      </c>
      <c r="BK417" s="217">
        <f>BK418</f>
        <v>0</v>
      </c>
    </row>
    <row r="418" s="9" customFormat="1" ht="19.92" customHeight="1">
      <c r="B418" s="207"/>
      <c r="C418" s="208"/>
      <c r="D418" s="218" t="s">
        <v>131</v>
      </c>
      <c r="E418" s="218"/>
      <c r="F418" s="218"/>
      <c r="G418" s="218"/>
      <c r="H418" s="218"/>
      <c r="I418" s="218"/>
      <c r="J418" s="218"/>
      <c r="K418" s="218"/>
      <c r="L418" s="218"/>
      <c r="M418" s="218"/>
      <c r="N418" s="219">
        <f>BK418</f>
        <v>0</v>
      </c>
      <c r="O418" s="220"/>
      <c r="P418" s="220"/>
      <c r="Q418" s="220"/>
      <c r="R418" s="211"/>
      <c r="T418" s="212"/>
      <c r="U418" s="208"/>
      <c r="V418" s="208"/>
      <c r="W418" s="213">
        <f>W419</f>
        <v>0</v>
      </c>
      <c r="X418" s="208"/>
      <c r="Y418" s="213">
        <f>Y419</f>
        <v>0</v>
      </c>
      <c r="Z418" s="208"/>
      <c r="AA418" s="214">
        <f>AA419</f>
        <v>0</v>
      </c>
      <c r="AR418" s="215" t="s">
        <v>191</v>
      </c>
      <c r="AT418" s="216" t="s">
        <v>80</v>
      </c>
      <c r="AU418" s="216" t="s">
        <v>39</v>
      </c>
      <c r="AY418" s="215" t="s">
        <v>156</v>
      </c>
      <c r="BK418" s="217">
        <f>BK419</f>
        <v>0</v>
      </c>
    </row>
    <row r="419" s="1" customFormat="1" ht="16.5" customHeight="1">
      <c r="B419" s="48"/>
      <c r="C419" s="221" t="s">
        <v>795</v>
      </c>
      <c r="D419" s="221" t="s">
        <v>157</v>
      </c>
      <c r="E419" s="222" t="s">
        <v>1064</v>
      </c>
      <c r="F419" s="223" t="s">
        <v>134</v>
      </c>
      <c r="G419" s="223"/>
      <c r="H419" s="223"/>
      <c r="I419" s="223"/>
      <c r="J419" s="224" t="s">
        <v>434</v>
      </c>
      <c r="K419" s="283">
        <v>0</v>
      </c>
      <c r="L419" s="226">
        <v>0</v>
      </c>
      <c r="M419" s="227"/>
      <c r="N419" s="228">
        <f>ROUND(L419*K419,1)</f>
        <v>0</v>
      </c>
      <c r="O419" s="228"/>
      <c r="P419" s="228"/>
      <c r="Q419" s="228"/>
      <c r="R419" s="50"/>
      <c r="T419" s="229" t="s">
        <v>22</v>
      </c>
      <c r="U419" s="58" t="s">
        <v>46</v>
      </c>
      <c r="V419" s="49"/>
      <c r="W419" s="230">
        <f>V419*K419</f>
        <v>0</v>
      </c>
      <c r="X419" s="230">
        <v>0</v>
      </c>
      <c r="Y419" s="230">
        <f>X419*K419</f>
        <v>0</v>
      </c>
      <c r="Z419" s="230">
        <v>0</v>
      </c>
      <c r="AA419" s="231">
        <f>Z419*K419</f>
        <v>0</v>
      </c>
      <c r="AR419" s="24" t="s">
        <v>1065</v>
      </c>
      <c r="AT419" s="24" t="s">
        <v>157</v>
      </c>
      <c r="AU419" s="24" t="s">
        <v>107</v>
      </c>
      <c r="AY419" s="24" t="s">
        <v>156</v>
      </c>
      <c r="BE419" s="144">
        <f>IF(U419="základní",N419,0)</f>
        <v>0</v>
      </c>
      <c r="BF419" s="144">
        <f>IF(U419="snížená",N419,0)</f>
        <v>0</v>
      </c>
      <c r="BG419" s="144">
        <f>IF(U419="zákl. přenesená",N419,0)</f>
        <v>0</v>
      </c>
      <c r="BH419" s="144">
        <f>IF(U419="sníž. přenesená",N419,0)</f>
        <v>0</v>
      </c>
      <c r="BI419" s="144">
        <f>IF(U419="nulová",N419,0)</f>
        <v>0</v>
      </c>
      <c r="BJ419" s="24" t="s">
        <v>39</v>
      </c>
      <c r="BK419" s="144">
        <f>ROUND(L419*K419,1)</f>
        <v>0</v>
      </c>
      <c r="BL419" s="24" t="s">
        <v>1065</v>
      </c>
      <c r="BM419" s="24" t="s">
        <v>1399</v>
      </c>
    </row>
    <row r="420" s="1" customFormat="1" ht="49.92" customHeight="1">
      <c r="B420" s="48"/>
      <c r="C420" s="49"/>
      <c r="D420" s="209" t="s">
        <v>1071</v>
      </c>
      <c r="E420" s="49"/>
      <c r="F420" s="49"/>
      <c r="G420" s="49"/>
      <c r="H420" s="49"/>
      <c r="I420" s="49"/>
      <c r="J420" s="49"/>
      <c r="K420" s="49"/>
      <c r="L420" s="49"/>
      <c r="M420" s="49"/>
      <c r="N420" s="281">
        <f>BK420</f>
        <v>0</v>
      </c>
      <c r="O420" s="282"/>
      <c r="P420" s="282"/>
      <c r="Q420" s="282"/>
      <c r="R420" s="50"/>
      <c r="T420" s="195"/>
      <c r="U420" s="74"/>
      <c r="V420" s="74"/>
      <c r="W420" s="74"/>
      <c r="X420" s="74"/>
      <c r="Y420" s="74"/>
      <c r="Z420" s="74"/>
      <c r="AA420" s="76"/>
      <c r="AT420" s="24" t="s">
        <v>80</v>
      </c>
      <c r="AU420" s="24" t="s">
        <v>81</v>
      </c>
      <c r="AY420" s="24" t="s">
        <v>1072</v>
      </c>
      <c r="BK420" s="144">
        <v>0</v>
      </c>
    </row>
    <row r="421" s="1" customFormat="1" ht="6.96" customHeight="1">
      <c r="B421" s="77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9"/>
    </row>
  </sheetData>
  <sheetProtection sheet="1" formatColumns="0" formatRows="0" objects="1" scenarios="1" spinCount="10" saltValue="iYaNygx2hlpogMu9bKWrSBKRZ6haGI3RxzCUFoT8BOad66Ln2BLD3UfhcuXPjc0ZYkCqpzvU1TU68PB/k/u2YQ==" hashValue="XlZg7ZQLPH8Lu3XIr4r1DEPbd9m1WhQTmLEpdFdJeObBzYWd6VLpcPrZGooZBVtQ9S3F9hPOELPP4ueo+WOA9A==" algorithmName="SHA-512" password="CC35"/>
  <mergeCells count="536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2:Q112"/>
    <mergeCell ref="D113:H113"/>
    <mergeCell ref="N113:Q113"/>
    <mergeCell ref="D114:H114"/>
    <mergeCell ref="N114:Q114"/>
    <mergeCell ref="D115:H115"/>
    <mergeCell ref="N115:Q115"/>
    <mergeCell ref="D116:H116"/>
    <mergeCell ref="N116:Q116"/>
    <mergeCell ref="D117:H117"/>
    <mergeCell ref="N117:Q117"/>
    <mergeCell ref="N118:Q118"/>
    <mergeCell ref="L120:Q120"/>
    <mergeCell ref="C126:Q126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F140:I140"/>
    <mergeCell ref="L140:M140"/>
    <mergeCell ref="N140:Q140"/>
    <mergeCell ref="F141:I141"/>
    <mergeCell ref="F142:I142"/>
    <mergeCell ref="F143:I143"/>
    <mergeCell ref="F144:I144"/>
    <mergeCell ref="F145:I145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F150:I150"/>
    <mergeCell ref="L150:M150"/>
    <mergeCell ref="N150:Q150"/>
    <mergeCell ref="F151:I151"/>
    <mergeCell ref="F152:I152"/>
    <mergeCell ref="F153:I153"/>
    <mergeCell ref="L153:M153"/>
    <mergeCell ref="N153:Q153"/>
    <mergeCell ref="F154:I154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F167:I167"/>
    <mergeCell ref="F168:I168"/>
    <mergeCell ref="L168:M168"/>
    <mergeCell ref="N168:Q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6:I186"/>
    <mergeCell ref="L186:M186"/>
    <mergeCell ref="N186:Q186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93:I193"/>
    <mergeCell ref="L193:M193"/>
    <mergeCell ref="N193:Q193"/>
    <mergeCell ref="F194:I194"/>
    <mergeCell ref="F195:I195"/>
    <mergeCell ref="F197:I197"/>
    <mergeCell ref="L197:M197"/>
    <mergeCell ref="N197:Q197"/>
    <mergeCell ref="F198:I198"/>
    <mergeCell ref="F199:I199"/>
    <mergeCell ref="F201:I201"/>
    <mergeCell ref="L201:M201"/>
    <mergeCell ref="N201:Q201"/>
    <mergeCell ref="F202:I202"/>
    <mergeCell ref="F203:I203"/>
    <mergeCell ref="L203:M203"/>
    <mergeCell ref="N203:Q203"/>
    <mergeCell ref="F205:I205"/>
    <mergeCell ref="L205:M205"/>
    <mergeCell ref="N205:Q205"/>
    <mergeCell ref="F206:I206"/>
    <mergeCell ref="F207:I207"/>
    <mergeCell ref="F208:I208"/>
    <mergeCell ref="F209:I209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F216:I216"/>
    <mergeCell ref="F217:I217"/>
    <mergeCell ref="L217:M217"/>
    <mergeCell ref="N217:Q217"/>
    <mergeCell ref="F218:I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F232:I232"/>
    <mergeCell ref="F233:I233"/>
    <mergeCell ref="F234:I234"/>
    <mergeCell ref="F235:I235"/>
    <mergeCell ref="F236:I236"/>
    <mergeCell ref="L236:M236"/>
    <mergeCell ref="N236:Q236"/>
    <mergeCell ref="F237:I237"/>
    <mergeCell ref="F238:I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49:I249"/>
    <mergeCell ref="F250:I250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L258:M258"/>
    <mergeCell ref="N258:Q258"/>
    <mergeCell ref="F259:I259"/>
    <mergeCell ref="F260:I260"/>
    <mergeCell ref="F261:I261"/>
    <mergeCell ref="F262:I262"/>
    <mergeCell ref="F263:I263"/>
    <mergeCell ref="F264:I264"/>
    <mergeCell ref="L264:M264"/>
    <mergeCell ref="N264:Q264"/>
    <mergeCell ref="F265:I265"/>
    <mergeCell ref="F266:I266"/>
    <mergeCell ref="F267:I267"/>
    <mergeCell ref="L267:M267"/>
    <mergeCell ref="N267:Q267"/>
    <mergeCell ref="F268:I268"/>
    <mergeCell ref="F269:I269"/>
    <mergeCell ref="F271:I271"/>
    <mergeCell ref="L271:M271"/>
    <mergeCell ref="N271:Q271"/>
    <mergeCell ref="F272:I272"/>
    <mergeCell ref="F273:I273"/>
    <mergeCell ref="F274:I274"/>
    <mergeCell ref="F275:I275"/>
    <mergeCell ref="F276:I276"/>
    <mergeCell ref="F277:I277"/>
    <mergeCell ref="L277:M277"/>
    <mergeCell ref="N277:Q277"/>
    <mergeCell ref="F278:I278"/>
    <mergeCell ref="L278:M278"/>
    <mergeCell ref="N278:Q278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95:I295"/>
    <mergeCell ref="F296:I296"/>
    <mergeCell ref="L296:M296"/>
    <mergeCell ref="N296:Q296"/>
    <mergeCell ref="F297:I297"/>
    <mergeCell ref="L297:M297"/>
    <mergeCell ref="N297:Q297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302:I302"/>
    <mergeCell ref="F303:I303"/>
    <mergeCell ref="F304:I304"/>
    <mergeCell ref="L304:M304"/>
    <mergeCell ref="N304:Q304"/>
    <mergeCell ref="F305:I305"/>
    <mergeCell ref="F306:I306"/>
    <mergeCell ref="F307:I307"/>
    <mergeCell ref="L307:M307"/>
    <mergeCell ref="N307:Q307"/>
    <mergeCell ref="F308:I308"/>
    <mergeCell ref="F309:I309"/>
    <mergeCell ref="L309:M309"/>
    <mergeCell ref="N309:Q309"/>
    <mergeCell ref="F310:I310"/>
    <mergeCell ref="F311:I311"/>
    <mergeCell ref="F312:I312"/>
    <mergeCell ref="F313:I313"/>
    <mergeCell ref="F314:I314"/>
    <mergeCell ref="F315:I315"/>
    <mergeCell ref="F316:I316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3:I323"/>
    <mergeCell ref="L323:M323"/>
    <mergeCell ref="N323:Q323"/>
    <mergeCell ref="F326:I326"/>
    <mergeCell ref="L326:M326"/>
    <mergeCell ref="N326:Q326"/>
    <mergeCell ref="F327:I327"/>
    <mergeCell ref="F328:I328"/>
    <mergeCell ref="F329:I329"/>
    <mergeCell ref="L329:M329"/>
    <mergeCell ref="N329:Q329"/>
    <mergeCell ref="F331:I331"/>
    <mergeCell ref="L331:M331"/>
    <mergeCell ref="N331:Q331"/>
    <mergeCell ref="F332:I332"/>
    <mergeCell ref="F333:I333"/>
    <mergeCell ref="F334:I334"/>
    <mergeCell ref="L334:M334"/>
    <mergeCell ref="N334:Q334"/>
    <mergeCell ref="F335:I335"/>
    <mergeCell ref="L335:M335"/>
    <mergeCell ref="N335:Q335"/>
    <mergeCell ref="F336:I336"/>
    <mergeCell ref="F337:I337"/>
    <mergeCell ref="F338:I338"/>
    <mergeCell ref="L338:M338"/>
    <mergeCell ref="N338:Q338"/>
    <mergeCell ref="F340:I340"/>
    <mergeCell ref="L340:M340"/>
    <mergeCell ref="N340:Q340"/>
    <mergeCell ref="F341:I341"/>
    <mergeCell ref="F342:I342"/>
    <mergeCell ref="F343:I343"/>
    <mergeCell ref="L343:M343"/>
    <mergeCell ref="N343:Q343"/>
    <mergeCell ref="F345:I345"/>
    <mergeCell ref="L345:M345"/>
    <mergeCell ref="N345:Q345"/>
    <mergeCell ref="F346:I346"/>
    <mergeCell ref="L346:M346"/>
    <mergeCell ref="N346:Q346"/>
    <mergeCell ref="F347:I347"/>
    <mergeCell ref="L347:M347"/>
    <mergeCell ref="N347:Q347"/>
    <mergeCell ref="F348:I348"/>
    <mergeCell ref="L348:M348"/>
    <mergeCell ref="N348:Q348"/>
    <mergeCell ref="F350:I350"/>
    <mergeCell ref="L350:M350"/>
    <mergeCell ref="N350:Q350"/>
    <mergeCell ref="F351:I351"/>
    <mergeCell ref="F352:I352"/>
    <mergeCell ref="F353:I353"/>
    <mergeCell ref="F354:I354"/>
    <mergeCell ref="F355:I355"/>
    <mergeCell ref="F356:I356"/>
    <mergeCell ref="L356:M356"/>
    <mergeCell ref="N356:Q356"/>
    <mergeCell ref="F357:I357"/>
    <mergeCell ref="F358:I358"/>
    <mergeCell ref="F359:I359"/>
    <mergeCell ref="L359:M359"/>
    <mergeCell ref="N359:Q359"/>
    <mergeCell ref="F360:I360"/>
    <mergeCell ref="F361:I361"/>
    <mergeCell ref="F362:I362"/>
    <mergeCell ref="F363:I363"/>
    <mergeCell ref="F364:I364"/>
    <mergeCell ref="F365:I365"/>
    <mergeCell ref="F366:I366"/>
    <mergeCell ref="F367:I367"/>
    <mergeCell ref="L367:M367"/>
    <mergeCell ref="N367:Q367"/>
    <mergeCell ref="F368:I368"/>
    <mergeCell ref="F369:I369"/>
    <mergeCell ref="F370:I370"/>
    <mergeCell ref="L370:M370"/>
    <mergeCell ref="N370:Q370"/>
    <mergeCell ref="F371:I371"/>
    <mergeCell ref="F372:I372"/>
    <mergeCell ref="F373:I373"/>
    <mergeCell ref="L373:M373"/>
    <mergeCell ref="N373:Q373"/>
    <mergeCell ref="F374:I374"/>
    <mergeCell ref="F375:I375"/>
    <mergeCell ref="F376:I376"/>
    <mergeCell ref="L376:M376"/>
    <mergeCell ref="N376:Q376"/>
    <mergeCell ref="F377:I377"/>
    <mergeCell ref="L377:M377"/>
    <mergeCell ref="N377:Q377"/>
    <mergeCell ref="F378:I378"/>
    <mergeCell ref="F379:I379"/>
    <mergeCell ref="F380:I380"/>
    <mergeCell ref="L380:M380"/>
    <mergeCell ref="N380:Q380"/>
    <mergeCell ref="F381:I381"/>
    <mergeCell ref="F382:I382"/>
    <mergeCell ref="F383:I383"/>
    <mergeCell ref="F384:I384"/>
    <mergeCell ref="F385:I385"/>
    <mergeCell ref="F386:I386"/>
    <mergeCell ref="F387:I387"/>
    <mergeCell ref="F388:I388"/>
    <mergeCell ref="L388:M388"/>
    <mergeCell ref="N388:Q388"/>
    <mergeCell ref="F390:I390"/>
    <mergeCell ref="L390:M390"/>
    <mergeCell ref="N390:Q390"/>
    <mergeCell ref="F391:I391"/>
    <mergeCell ref="F392:I392"/>
    <mergeCell ref="F393:I393"/>
    <mergeCell ref="F394:I394"/>
    <mergeCell ref="F395:I395"/>
    <mergeCell ref="F396:I396"/>
    <mergeCell ref="F397:I397"/>
    <mergeCell ref="F398:I398"/>
    <mergeCell ref="F399:I399"/>
    <mergeCell ref="F400:I400"/>
    <mergeCell ref="L400:M400"/>
    <mergeCell ref="N400:Q400"/>
    <mergeCell ref="F401:I401"/>
    <mergeCell ref="F402:I402"/>
    <mergeCell ref="F403:I403"/>
    <mergeCell ref="L403:M403"/>
    <mergeCell ref="N403:Q403"/>
    <mergeCell ref="F404:I404"/>
    <mergeCell ref="L404:M404"/>
    <mergeCell ref="N404:Q404"/>
    <mergeCell ref="F405:I405"/>
    <mergeCell ref="F406:I406"/>
    <mergeCell ref="F407:I407"/>
    <mergeCell ref="L407:M407"/>
    <mergeCell ref="N407:Q407"/>
    <mergeCell ref="F408:I408"/>
    <mergeCell ref="F409:I409"/>
    <mergeCell ref="F410:I410"/>
    <mergeCell ref="L410:M410"/>
    <mergeCell ref="N410:Q410"/>
    <mergeCell ref="F412:I412"/>
    <mergeCell ref="L412:M412"/>
    <mergeCell ref="N412:Q412"/>
    <mergeCell ref="F413:I413"/>
    <mergeCell ref="L413:M413"/>
    <mergeCell ref="N413:Q413"/>
    <mergeCell ref="F416:I416"/>
    <mergeCell ref="L416:M416"/>
    <mergeCell ref="N416:Q416"/>
    <mergeCell ref="F419:I419"/>
    <mergeCell ref="L419:M419"/>
    <mergeCell ref="N419:Q419"/>
    <mergeCell ref="N137:Q137"/>
    <mergeCell ref="N138:Q138"/>
    <mergeCell ref="N139:Q139"/>
    <mergeCell ref="N185:Q185"/>
    <mergeCell ref="N196:Q196"/>
    <mergeCell ref="N200:Q200"/>
    <mergeCell ref="N204:Q204"/>
    <mergeCell ref="N225:Q225"/>
    <mergeCell ref="N270:Q270"/>
    <mergeCell ref="N317:Q317"/>
    <mergeCell ref="N322:Q322"/>
    <mergeCell ref="N324:Q324"/>
    <mergeCell ref="N325:Q325"/>
    <mergeCell ref="N330:Q330"/>
    <mergeCell ref="N339:Q339"/>
    <mergeCell ref="N344:Q344"/>
    <mergeCell ref="N349:Q349"/>
    <mergeCell ref="N389:Q389"/>
    <mergeCell ref="N411:Q411"/>
    <mergeCell ref="N414:Q414"/>
    <mergeCell ref="N415:Q415"/>
    <mergeCell ref="N417:Q417"/>
    <mergeCell ref="N418:Q418"/>
    <mergeCell ref="N420:Q420"/>
    <mergeCell ref="H1:K1"/>
    <mergeCell ref="S2:AC2"/>
  </mergeCells>
  <hyperlinks>
    <hyperlink ref="F1:G1" location="C2" display="1) Krycí list rozpočtu"/>
    <hyperlink ref="H1:K1" location="C86" display="2) Rekapitulace rozpočtu"/>
    <hyperlink ref="L1" location="C136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Vladimir Korbel</dc:creator>
  <cp:lastModifiedBy>Vladimir Korbel</cp:lastModifiedBy>
  <dcterms:created xsi:type="dcterms:W3CDTF">2020-01-06T14:42:58Z</dcterms:created>
  <dcterms:modified xsi:type="dcterms:W3CDTF">2020-01-06T14:43:03Z</dcterms:modified>
</cp:coreProperties>
</file>