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<sst xmlns="http://schemas.openxmlformats.org/spreadsheetml/2006/main" count="582" uniqueCount="305">
  <si>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</si>
  <si>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</si>
  <si>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</si>
  <si>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</si>
  <si>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</si>
  <si>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</si>
  <si>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</si>
  <si>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</si>
  <si>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</si>
  <si>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</si>
  <si>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</si>
  <si>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</si>
  <si>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</si>
  <si>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</si>
  <si>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</si>
  <si>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</si>
  <si>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</si>
  <si>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</si>
  <si>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</si>
  <si>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</si>
  <si>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</si>
  <si>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</si>
  <si>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</si>
  <si>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</si>
  <si>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</si>
  <si>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</si>
  <si>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</si>
  <si>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</si>
  <si>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</si>
  <si>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</si>
  <si>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</si>
  <si>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</si>
  <si>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</si>
  <si>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</si>
  <si>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</si>
  <si>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</si>
  <si>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</si>
  <si>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002</t>
  </si>
  <si>
    <t>Položky</t>
  </si>
  <si>
    <t>1</t>
  </si>
  <si>
    <t>002-0001</t>
  </si>
  <si>
    <t>Elektroinstalace (včetně demontáže světel a drážkování pro kabeláž)</t>
  </si>
  <si>
    <t>002_</t>
  </si>
  <si>
    <t>0_</t>
  </si>
  <si>
    <t>_</t>
  </si>
  <si>
    <t>2</t>
  </si>
  <si>
    <t>002-0003</t>
  </si>
  <si>
    <t>Nové radiátory (pouze výměna bez nových rozvodů)</t>
  </si>
  <si>
    <t>6</t>
  </si>
  <si>
    <t>Úpravy povrchů,podlahy a osazování výplní otvorů</t>
  </si>
  <si>
    <t>HS</t>
  </si>
  <si>
    <t>3</t>
  </si>
  <si>
    <t>602022101R00</t>
  </si>
  <si>
    <t>Postřik stěn sanační, ručně (do výšky 1,2m od podlahy)</t>
  </si>
  <si>
    <t>m2</t>
  </si>
  <si>
    <t>RTS I / 2020</t>
  </si>
  <si>
    <t>6_</t>
  </si>
  <si>
    <t>4</t>
  </si>
  <si>
    <t>602022121R00</t>
  </si>
  <si>
    <t>Omítka jádrová sanační, ručně (do výšky 1,2m od podlahy)</t>
  </si>
  <si>
    <t>5</t>
  </si>
  <si>
    <t>602022142R00</t>
  </si>
  <si>
    <t>Štuk na stěnách vnitřních, ručně (do výšky 1,2m od podlahy)</t>
  </si>
  <si>
    <t>Štuk na stěnách vnitřních, ručně (ostění u vstupu)</t>
  </si>
  <si>
    <t>61</t>
  </si>
  <si>
    <t>Úprava povrchů vnitřní</t>
  </si>
  <si>
    <t>7</t>
  </si>
  <si>
    <t>612421431RT2</t>
  </si>
  <si>
    <t>Oprava vápen.omítek stěn do 50 % pl. (po rozvodech elektroinstalace)</t>
  </si>
  <si>
    <t>61_</t>
  </si>
  <si>
    <t>725</t>
  </si>
  <si>
    <t>Zařizovací předměty</t>
  </si>
  <si>
    <t>PS</t>
  </si>
  <si>
    <t>8</t>
  </si>
  <si>
    <t>725210821R00</t>
  </si>
  <si>
    <t>Demontáž umyvadel</t>
  </si>
  <si>
    <t>soubor</t>
  </si>
  <si>
    <t>725_</t>
  </si>
  <si>
    <t>72_</t>
  </si>
  <si>
    <t>9</t>
  </si>
  <si>
    <t>725820801R00</t>
  </si>
  <si>
    <t>Demontáž baterie</t>
  </si>
  <si>
    <t>10</t>
  </si>
  <si>
    <t>725037142R00</t>
  </si>
  <si>
    <t>D+M Nové umyvadla</t>
  </si>
  <si>
    <t>11</t>
  </si>
  <si>
    <t>725823111R00</t>
  </si>
  <si>
    <t>D+M Nové sanitární baterie (pro umyvadla)</t>
  </si>
  <si>
    <t>kus</t>
  </si>
  <si>
    <t>12</t>
  </si>
  <si>
    <t>725860213R00</t>
  </si>
  <si>
    <t>D+M Nový sifon umyvadlový</t>
  </si>
  <si>
    <t>735</t>
  </si>
  <si>
    <t>Otopná tělesa</t>
  </si>
  <si>
    <t>13</t>
  </si>
  <si>
    <t>735121810R00</t>
  </si>
  <si>
    <t>Demontáž otopných těles ocelových článkových</t>
  </si>
  <si>
    <t>735_</t>
  </si>
  <si>
    <t>73_</t>
  </si>
  <si>
    <t>776</t>
  </si>
  <si>
    <t>Podlahy povlakové</t>
  </si>
  <si>
    <t>14</t>
  </si>
  <si>
    <t>776510010RA0</t>
  </si>
  <si>
    <t>Demontáž povlakových podlah z nášlapné plochy</t>
  </si>
  <si>
    <t>776_</t>
  </si>
  <si>
    <t>77_</t>
  </si>
  <si>
    <t>15</t>
  </si>
  <si>
    <t>776101115R00</t>
  </si>
  <si>
    <t>Vyrovnání podkladů samonivelační hmotou</t>
  </si>
  <si>
    <t>16</t>
  </si>
  <si>
    <t>58581721.A</t>
  </si>
  <si>
    <t>Samonivelační podlahová hmota</t>
  </si>
  <si>
    <t>kg</t>
  </si>
  <si>
    <t>34,2*1,1*7,5   průměr 5 mm (zbytek do 15 mm je formou další příplatkové položky)</t>
  </si>
  <si>
    <t>17</t>
  </si>
  <si>
    <t>776101121R00</t>
  </si>
  <si>
    <t>Provedení penetrace podkladu před položením PVC</t>
  </si>
  <si>
    <t>18</t>
  </si>
  <si>
    <t>58556573</t>
  </si>
  <si>
    <t>weberpas podklad UNI podkladní nátěr</t>
  </si>
  <si>
    <t xml:space="preserve">34,2*1,1   </t>
  </si>
  <si>
    <t>19</t>
  </si>
  <si>
    <t>776401800R00</t>
  </si>
  <si>
    <t>Demontáž soklíků nebo lišt, pryžových nebo z PVC</t>
  </si>
  <si>
    <t>m</t>
  </si>
  <si>
    <t>20</t>
  </si>
  <si>
    <t>776521100R00</t>
  </si>
  <si>
    <t>Lepení povlak.podlah z pásů PVC na Chemopren</t>
  </si>
  <si>
    <t>21</t>
  </si>
  <si>
    <t>28412285</t>
  </si>
  <si>
    <t>Podlahovina PVC Novoflor extra tl. 2,0 mm - pro velmi vysoký stupeň zatížení při provozu</t>
  </si>
  <si>
    <t>22</t>
  </si>
  <si>
    <t>776994111R00</t>
  </si>
  <si>
    <t>Svařování povlakových podlah z pásů nebo čtverců</t>
  </si>
  <si>
    <t>23</t>
  </si>
  <si>
    <t>776996110R00</t>
  </si>
  <si>
    <t>Napuštění povlakových podlah pastou</t>
  </si>
  <si>
    <t>777</t>
  </si>
  <si>
    <t>Podlahy ze syntetických hmot</t>
  </si>
  <si>
    <t>24</t>
  </si>
  <si>
    <t>998771101R00</t>
  </si>
  <si>
    <t>Přesun hmot, výšky do 6 m</t>
  </si>
  <si>
    <t>t</t>
  </si>
  <si>
    <t>777_</t>
  </si>
  <si>
    <t>25</t>
  </si>
  <si>
    <t>777551499R00</t>
  </si>
  <si>
    <t>Příplatek za dalších 10mm tl. samonivelace</t>
  </si>
  <si>
    <t>RTS I / 2019</t>
  </si>
  <si>
    <t xml:space="preserve">37,62*10   </t>
  </si>
  <si>
    <t>781</t>
  </si>
  <si>
    <t>Obklady (keramické)</t>
  </si>
  <si>
    <t>26</t>
  </si>
  <si>
    <t>781101121R00</t>
  </si>
  <si>
    <t>Provedení penetrace pod samonivelační hmotu</t>
  </si>
  <si>
    <t>781_</t>
  </si>
  <si>
    <t>78_</t>
  </si>
  <si>
    <t>27</t>
  </si>
  <si>
    <t>24616010</t>
  </si>
  <si>
    <t>Penetrace pod samonivelaci</t>
  </si>
  <si>
    <t>28</t>
  </si>
  <si>
    <t>Provedení penetrace pod obklady</t>
  </si>
  <si>
    <t xml:space="preserve">2,4*1,5*1,2   </t>
  </si>
  <si>
    <t>29</t>
  </si>
  <si>
    <t>Penetrace pod obklady</t>
  </si>
  <si>
    <t xml:space="preserve">4,32*0,2*1,2   </t>
  </si>
  <si>
    <t>30</t>
  </si>
  <si>
    <t>781415016RT1</t>
  </si>
  <si>
    <t>Montáž obkladů stěn, porovin.,tmel, nad 20x25 cm</t>
  </si>
  <si>
    <t>31</t>
  </si>
  <si>
    <t>597813660</t>
  </si>
  <si>
    <t>Obkládačka 20x25</t>
  </si>
  <si>
    <t xml:space="preserve">4,32*1,1   </t>
  </si>
  <si>
    <t>32</t>
  </si>
  <si>
    <t>585820111</t>
  </si>
  <si>
    <t>Příplatek k flex. lepidlu (rezerva, hlavní část lepidla je zahrnuta v montážní položce)</t>
  </si>
  <si>
    <t>783</t>
  </si>
  <si>
    <t>Nátěry</t>
  </si>
  <si>
    <t>33</t>
  </si>
  <si>
    <t>783222130R00</t>
  </si>
  <si>
    <t>Nátěr syntetický kov.konstrukcí Hostagrund 2x</t>
  </si>
  <si>
    <t>783_</t>
  </si>
  <si>
    <t>784</t>
  </si>
  <si>
    <t>Malby</t>
  </si>
  <si>
    <t>34</t>
  </si>
  <si>
    <t>784402801R00</t>
  </si>
  <si>
    <t>Odstranění malby oškrábáním v místnosti H do 3,8 m</t>
  </si>
  <si>
    <t>784_</t>
  </si>
  <si>
    <t>35</t>
  </si>
  <si>
    <t>784191201R00</t>
  </si>
  <si>
    <t>Penetrace podkladu hloubková Primalex 1x</t>
  </si>
  <si>
    <t>36</t>
  </si>
  <si>
    <t>784195412R00</t>
  </si>
  <si>
    <t>Malba Primalex Polar, bílá, bez penetrace, 2 x</t>
  </si>
  <si>
    <t>94</t>
  </si>
  <si>
    <t>Lešení a stavební výtahy</t>
  </si>
  <si>
    <t>37</t>
  </si>
  <si>
    <t>941955002R00</t>
  </si>
  <si>
    <t>Lešení lehké pomocné, výška podlahy do 1,9 m</t>
  </si>
  <si>
    <t>94_</t>
  </si>
  <si>
    <t>9_</t>
  </si>
  <si>
    <t>95</t>
  </si>
  <si>
    <t>Různé dokončovací konstrukce a práce na pozemních stavbách</t>
  </si>
  <si>
    <t>38</t>
  </si>
  <si>
    <t>952901111R00</t>
  </si>
  <si>
    <t>Vyčištění budov o výšce podlaží do 4 m</t>
  </si>
  <si>
    <t>95_</t>
  </si>
  <si>
    <t>39</t>
  </si>
  <si>
    <t>Vyčištění podlahy po odstranění PVC</t>
  </si>
  <si>
    <t>96</t>
  </si>
  <si>
    <t>Bourání konstrukcí</t>
  </si>
  <si>
    <t>40</t>
  </si>
  <si>
    <t>968072455R00</t>
  </si>
  <si>
    <t>Vybourání vnitřních kovových dveřních zárubní pl. do 2 m2 (dveře z chodby zůstanou zachované)</t>
  </si>
  <si>
    <t>96_</t>
  </si>
  <si>
    <t>41</t>
  </si>
  <si>
    <t>968071125R00</t>
  </si>
  <si>
    <t>Vyvěšení kovových křídel dveří pl. 2 m2</t>
  </si>
  <si>
    <t>42</t>
  </si>
  <si>
    <t>965048150R00</t>
  </si>
  <si>
    <t>Dočištění povrchu po vybourání obkladů, tmel do 50%</t>
  </si>
  <si>
    <t>43</t>
  </si>
  <si>
    <t>Zavěšení kovových křídel dveří pl. 2 m2</t>
  </si>
  <si>
    <t>97</t>
  </si>
  <si>
    <t>Prorážení otvorů a ostatní bourací práce</t>
  </si>
  <si>
    <t>44</t>
  </si>
  <si>
    <t>978500010RA0</t>
  </si>
  <si>
    <t>Odsekání vnitřních obkladů</t>
  </si>
  <si>
    <t>97_</t>
  </si>
  <si>
    <t xml:space="preserve">2,4*1,5*1,1   </t>
  </si>
  <si>
    <t>45</t>
  </si>
  <si>
    <t>978013191R00</t>
  </si>
  <si>
    <t>Otlučení omítek vnitřních stěn v rozsahu do 100 % (do výšky 1,2m od podlahy)</t>
  </si>
  <si>
    <t xml:space="preserve">27,36   </t>
  </si>
  <si>
    <t>46</t>
  </si>
  <si>
    <t>979011111R00</t>
  </si>
  <si>
    <t>Svislá doprava suti a vybour. hmot za 1.PP</t>
  </si>
  <si>
    <t>S</t>
  </si>
  <si>
    <t>Přesuny sutí</t>
  </si>
  <si>
    <t>47</t>
  </si>
  <si>
    <t>979081111R00</t>
  </si>
  <si>
    <t>Odvoz suti a vybour. hmot na skládku do 1 km</t>
  </si>
  <si>
    <t>S_</t>
  </si>
  <si>
    <t>48</t>
  </si>
  <si>
    <t>979081121R00</t>
  </si>
  <si>
    <t>Příplatek k odvozu za každý další 1 km</t>
  </si>
  <si>
    <t xml:space="preserve">3*10   </t>
  </si>
  <si>
    <t>49</t>
  </si>
  <si>
    <t>979082111R00</t>
  </si>
  <si>
    <t>Vnitrostaveništní doprava suti do 10 m</t>
  </si>
  <si>
    <t xml:space="preserve">3   </t>
  </si>
  <si>
    <t>50</t>
  </si>
  <si>
    <t>979082121R00</t>
  </si>
  <si>
    <t>Příplatek k vnitrost. dopravě suti za dalších 5 m</t>
  </si>
  <si>
    <t xml:space="preserve">3*5   </t>
  </si>
  <si>
    <t>51</t>
  </si>
  <si>
    <t>979087112R00</t>
  </si>
  <si>
    <t>Nakládání suti na dopravní prostředky</t>
  </si>
  <si>
    <t>52</t>
  </si>
  <si>
    <t>979093111R00</t>
  </si>
  <si>
    <t>Uložení suti na skládku bez zhutnění</t>
  </si>
  <si>
    <t>53</t>
  </si>
  <si>
    <t>979999999R00</t>
  </si>
  <si>
    <t>Poplatek za skládku</t>
  </si>
  <si>
    <t>Celkem:</t>
  </si>
  <si>
    <t>Poznámka:</t>
  </si>
  <si>
    <t>Krycí list rozpočtu</t>
  </si>
  <si>
    <t>IČ/DIČ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</si>
  <si>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</si>
  <si>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</si>
  <si>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</si>
  <si>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</si>
  <si>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</si>
  <si>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</si>
  <si>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</si>
  <si>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</si>
  <si>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</si>
  <si>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</si>
  <si>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</si>
  <si>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 xml:space="preserve">Finanční rezerva </t>
  </si>
  <si>
    <t>Zařízení staveniště</t>
  </si>
  <si>
    <t xml:space="preserve">Kompletační činnost </t>
  </si>
  <si>
    <t>Mimostav. doprava</t>
  </si>
  <si>
    <t>PSV</t>
  </si>
  <si>
    <t>Zabezpeč. staveniště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</si>
  <si>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</si>
  <si>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</si>
  <si>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</si>
  <si>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</si>
  <si>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</si>
  <si>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</si>
  <si>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</si>
  <si>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</si>
  <si>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</si>
  <si>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</si>
  <si>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</si>
  <si>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</si>
  <si>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</si>
  <si>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</si>
  <si>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</si>
  <si>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</si>
  <si>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</si>
  <si>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</si>
  <si>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</si>
  <si>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</si>
  <si>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>OPRAVA OMÍTEK A PODLAHY V UČEBNĚ DÍLEN ZŠ BUTOVICKÁ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</si>
</sst>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4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1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22" xfId="0" applyNumberFormat="1" applyFont="1" applyFill="1" applyBorder="1" applyAlignment="1" applyProtection="1">
      <alignment vertical="center"/>
      <protection/>
    </xf>
    <xf numFmtId="4" fontId="6" fillId="33" borderId="21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 applyProtection="1">
      <alignment vertical="center"/>
      <protection/>
    </xf>
    <xf numFmtId="49" fontId="9" fillId="33" borderId="22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2" fillId="33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23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2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25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24" xfId="0" applyNumberFormat="1" applyFill="1" applyBorder="1" applyAlignment="1" applyProtection="1">
      <alignment vertical="center"/>
      <protection/>
    </xf>
    <xf numFmtId="49" fontId="0" fillId="0" borderId="25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center" vertical="center"/>
      <protection/>
    </xf>
    <xf numFmtId="4" fontId="6" fillId="0" borderId="2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4" fontId="6" fillId="33" borderId="20" xfId="0" applyNumberFormat="1" applyFont="1" applyFill="1" applyBorder="1" applyAlignment="1" applyProtection="1">
      <alignment vertical="center"/>
      <protection/>
    </xf>
    <xf numFmtId="4" fontId="6" fillId="33" borderId="34" xfId="0" applyNumberFormat="1" applyFont="1" applyFill="1" applyBorder="1" applyAlignment="1" applyProtection="1">
      <alignment vertical="center"/>
      <protection/>
    </xf>
    <xf numFmtId="4" fontId="5" fillId="0" borderId="28" xfId="0" applyNumberFormat="1" applyFont="1" applyFill="1" applyBorder="1" applyAlignment="1" applyProtection="1">
      <alignment vertical="center"/>
      <protection/>
    </xf>
    <xf numFmtId="4" fontId="5" fillId="0" borderId="26" xfId="0" applyNumberFormat="1" applyFont="1" applyFill="1" applyBorder="1" applyAlignment="1" applyProtection="1">
      <alignment vertical="center"/>
      <protection/>
    </xf>
    <xf numFmtId="4" fontId="5" fillId="0" borderId="29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" fontId="5" fillId="0" borderId="36" xfId="0" applyNumberFormat="1" applyFont="1" applyFill="1" applyBorder="1" applyAlignment="1" applyProtection="1">
      <alignment vertical="center"/>
      <protection/>
    </xf>
    <xf numFmtId="4" fontId="5" fillId="0" borderId="37" xfId="0" applyNumberFormat="1" applyFont="1" applyFill="1" applyBorder="1" applyAlignment="1" applyProtection="1">
      <alignment vertical="center"/>
      <protection/>
    </xf>
    <xf numFmtId="4" fontId="5" fillId="0" borderId="27" xfId="0" applyNumberFormat="1" applyFont="1" applyFill="1" applyBorder="1" applyAlignment="1" applyProtection="1">
      <alignment vertical="center"/>
      <protection/>
    </xf>
    <xf numFmtId="4" fontId="5" fillId="0" borderId="38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left" vertical="top"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workbookViewId="0" topLeftCell="A1">
      <selection activeCell="J5" sqref="J5:M5"/>
    </sheetView>
  </sheetViews>
  <sheetFormatPr defaultColWidth="9.140625" defaultRowHeight="12.75"/>
  <cols>
    <col min="1" max="1" width="3.7109375" style="2" customWidth="1"/>
    <col min="2" max="2" width="6.8515625" style="1" customWidth="1"/>
    <col min="3" max="3" width="13.8515625" style="1" customWidth="1"/>
    <col min="4" max="4" width="54.28125" style="37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48" width="12.140625" style="0" hidden="1" customWidth="1"/>
  </cols>
  <sheetData>
    <row r="1" spans="1:13" ht="25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 customHeight="1">
      <c r="A2" s="43" t="s">
        <v>1</v>
      </c>
      <c r="B2" s="44"/>
      <c r="C2" s="44"/>
      <c r="D2" s="33" t="s">
        <v>304</v>
      </c>
      <c r="E2" s="44" t="s">
        <v>2</v>
      </c>
      <c r="F2" s="44"/>
      <c r="G2" s="44"/>
      <c r="H2" s="44"/>
      <c r="I2" s="3" t="s">
        <v>3</v>
      </c>
      <c r="J2" s="44"/>
      <c r="K2" s="44"/>
      <c r="L2" s="44"/>
      <c r="M2" s="51"/>
    </row>
    <row r="3" spans="1:13" ht="25.5" customHeight="1">
      <c r="A3" s="45" t="s">
        <v>4</v>
      </c>
      <c r="B3" s="46"/>
      <c r="C3" s="46"/>
      <c r="D3" s="34"/>
      <c r="E3" s="46" t="s">
        <v>5</v>
      </c>
      <c r="F3" s="46"/>
      <c r="G3" s="46"/>
      <c r="H3" s="46"/>
      <c r="I3" s="4" t="s">
        <v>6</v>
      </c>
      <c r="J3" s="46"/>
      <c r="K3" s="46"/>
      <c r="L3" s="46"/>
      <c r="M3" s="52"/>
    </row>
    <row r="4" spans="1:13" ht="25.5" customHeight="1">
      <c r="A4" s="45" t="s">
        <v>7</v>
      </c>
      <c r="B4" s="46"/>
      <c r="C4" s="46"/>
      <c r="D4" s="34"/>
      <c r="E4" s="46" t="s">
        <v>8</v>
      </c>
      <c r="F4" s="46"/>
      <c r="G4" s="46"/>
      <c r="H4" s="46"/>
      <c r="I4" s="4" t="s">
        <v>9</v>
      </c>
      <c r="J4" s="46"/>
      <c r="K4" s="46"/>
      <c r="L4" s="46"/>
      <c r="M4" s="52"/>
    </row>
    <row r="5" spans="1:13" ht="25.5" customHeight="1">
      <c r="A5" s="47" t="s">
        <v>10</v>
      </c>
      <c r="B5" s="48"/>
      <c r="C5" s="48"/>
      <c r="D5" s="35"/>
      <c r="E5" s="48" t="s">
        <v>11</v>
      </c>
      <c r="F5" s="48"/>
      <c r="G5" s="48"/>
      <c r="H5" s="48"/>
      <c r="I5" s="5" t="s">
        <v>12</v>
      </c>
      <c r="J5" s="48"/>
      <c r="K5" s="48"/>
      <c r="L5" s="48"/>
      <c r="M5" s="53"/>
    </row>
    <row r="6" spans="1:13" ht="12.75">
      <c r="A6" s="61" t="s">
        <v>13</v>
      </c>
      <c r="B6" s="63" t="s">
        <v>14</v>
      </c>
      <c r="C6" s="63" t="s">
        <v>15</v>
      </c>
      <c r="D6" s="6" t="s">
        <v>16</v>
      </c>
      <c r="E6" s="65" t="s">
        <v>17</v>
      </c>
      <c r="F6" s="65" t="s">
        <v>18</v>
      </c>
      <c r="G6" s="49" t="s">
        <v>19</v>
      </c>
      <c r="H6" s="54" t="s">
        <v>20</v>
      </c>
      <c r="I6" s="49"/>
      <c r="J6" s="55"/>
      <c r="K6" s="54" t="s">
        <v>21</v>
      </c>
      <c r="L6" s="55"/>
      <c r="M6" s="56" t="s">
        <v>22</v>
      </c>
    </row>
    <row r="7" spans="1:24" ht="12.75">
      <c r="A7" s="62"/>
      <c r="B7" s="64"/>
      <c r="C7" s="64"/>
      <c r="D7" s="7" t="s">
        <v>23</v>
      </c>
      <c r="E7" s="66"/>
      <c r="F7" s="66"/>
      <c r="G7" s="50"/>
      <c r="H7" s="8" t="s">
        <v>24</v>
      </c>
      <c r="I7" s="9" t="s">
        <v>25</v>
      </c>
      <c r="J7" s="10" t="s">
        <v>26</v>
      </c>
      <c r="K7" s="8" t="s">
        <v>27</v>
      </c>
      <c r="L7" s="10" t="s">
        <v>26</v>
      </c>
      <c r="M7" s="57"/>
      <c r="P7" s="11" t="s">
        <v>28</v>
      </c>
      <c r="Q7" s="11" t="s">
        <v>29</v>
      </c>
      <c r="R7" s="11" t="s">
        <v>30</v>
      </c>
      <c r="S7" s="11" t="s">
        <v>31</v>
      </c>
      <c r="T7" s="11" t="s">
        <v>32</v>
      </c>
      <c r="U7" s="11" t="s">
        <v>33</v>
      </c>
      <c r="V7" s="11" t="s">
        <v>34</v>
      </c>
      <c r="W7" s="11" t="s">
        <v>35</v>
      </c>
      <c r="X7" s="11" t="s">
        <v>36</v>
      </c>
    </row>
    <row r="8" spans="1:37" ht="12.75">
      <c r="A8" s="12"/>
      <c r="B8" s="13"/>
      <c r="C8" s="13" t="s">
        <v>37</v>
      </c>
      <c r="D8" s="36" t="s">
        <v>38</v>
      </c>
      <c r="E8" s="11"/>
      <c r="F8" s="11"/>
      <c r="G8" s="11"/>
      <c r="H8" s="11">
        <f>SUM(H9:H10)</f>
        <v>0</v>
      </c>
      <c r="I8" s="11">
        <f>SUM(I9:I10)</f>
        <v>0</v>
      </c>
      <c r="J8" s="11">
        <f>H8+I8</f>
        <v>0</v>
      </c>
      <c r="K8" s="11"/>
      <c r="L8" s="11">
        <f>SUM(L9:L10)</f>
        <v>0</v>
      </c>
      <c r="M8" s="11"/>
      <c r="P8" s="11">
        <f>IF(Q8="PR",J8,SUM(O9:O10))</f>
        <v>0</v>
      </c>
      <c r="Q8" s="11"/>
      <c r="R8" s="11">
        <f>IF(Q8="HS",H8,0)</f>
        <v>0</v>
      </c>
      <c r="S8" s="11">
        <f>IF(Q8="HS",I8-P8,0)</f>
        <v>0</v>
      </c>
      <c r="T8" s="11">
        <f>IF(Q8="PS",H8,0)</f>
        <v>0</v>
      </c>
      <c r="U8" s="11">
        <f>IF(Q8="PS",I8-P8,0)</f>
        <v>0</v>
      </c>
      <c r="V8" s="11">
        <f>IF(Q8="MP",H8,0)</f>
        <v>0</v>
      </c>
      <c r="W8" s="11">
        <f>IF(Q8="MP",I8-P8,0)</f>
        <v>0</v>
      </c>
      <c r="X8" s="11">
        <f>IF(Q8="OM",H8,0)</f>
        <v>0</v>
      </c>
      <c r="Y8" s="11">
        <v>2</v>
      </c>
      <c r="AI8">
        <f>SUM(Z9:Z10)</f>
        <v>0</v>
      </c>
      <c r="AJ8">
        <f>SUM(AA9:AA10)</f>
        <v>0</v>
      </c>
      <c r="AK8">
        <f>SUM(AB9:AB10)</f>
        <v>0</v>
      </c>
    </row>
    <row r="9" spans="1:43" ht="25.5">
      <c r="A9" s="2" t="s">
        <v>39</v>
      </c>
      <c r="C9" s="1" t="s">
        <v>40</v>
      </c>
      <c r="D9" s="37" t="s">
        <v>41</v>
      </c>
      <c r="E9" t="s">
        <v>76</v>
      </c>
      <c r="F9">
        <v>1</v>
      </c>
      <c r="G9">
        <v>0</v>
      </c>
      <c r="H9">
        <f>F9*AE9</f>
        <v>0</v>
      </c>
      <c r="I9">
        <f>J9-H9</f>
        <v>0</v>
      </c>
      <c r="J9">
        <f>F9*G9</f>
        <v>0</v>
      </c>
      <c r="K9">
        <v>0</v>
      </c>
      <c r="L9">
        <f>F9*K9</f>
        <v>0</v>
      </c>
      <c r="N9">
        <v>1</v>
      </c>
      <c r="O9">
        <f>IF(N9=5,I9,0)</f>
        <v>0</v>
      </c>
      <c r="Z9">
        <f>IF(AD9=0,J9,0)</f>
        <v>0</v>
      </c>
      <c r="AA9">
        <f>IF(AD9=15,J9,0)</f>
        <v>0</v>
      </c>
      <c r="AB9">
        <f>IF(AD9=21,J9,0)</f>
        <v>0</v>
      </c>
      <c r="AD9">
        <v>21</v>
      </c>
      <c r="AE9">
        <f>G9*AG9</f>
        <v>0</v>
      </c>
      <c r="AF9">
        <f>G9*(1-AG9)</f>
        <v>0</v>
      </c>
      <c r="AG9">
        <v>0</v>
      </c>
      <c r="AM9">
        <f>F9*AE9</f>
        <v>0</v>
      </c>
      <c r="AN9">
        <f>F9*AF9</f>
        <v>0</v>
      </c>
      <c r="AO9" t="s">
        <v>42</v>
      </c>
      <c r="AP9" t="s">
        <v>43</v>
      </c>
      <c r="AQ9" s="11" t="s">
        <v>44</v>
      </c>
    </row>
    <row r="10" spans="1:43" ht="12.75">
      <c r="A10" s="2" t="s">
        <v>45</v>
      </c>
      <c r="C10" s="1" t="s">
        <v>46</v>
      </c>
      <c r="D10" s="37" t="s">
        <v>47</v>
      </c>
      <c r="F10">
        <v>2</v>
      </c>
      <c r="G10">
        <v>0</v>
      </c>
      <c r="H10">
        <f>F10*AE10</f>
        <v>0</v>
      </c>
      <c r="I10">
        <f>J10-H10</f>
        <v>0</v>
      </c>
      <c r="J10">
        <f>F10*G10</f>
        <v>0</v>
      </c>
      <c r="K10">
        <v>0</v>
      </c>
      <c r="L10">
        <f>F10*K10</f>
        <v>0</v>
      </c>
      <c r="N10">
        <v>1</v>
      </c>
      <c r="O10">
        <f>IF(N10=5,I10,0)</f>
        <v>0</v>
      </c>
      <c r="Z10">
        <f>IF(AD10=0,J10,0)</f>
        <v>0</v>
      </c>
      <c r="AA10">
        <f>IF(AD10=15,J10,0)</f>
        <v>0</v>
      </c>
      <c r="AB10">
        <f>IF(AD10=21,J10,0)</f>
        <v>0</v>
      </c>
      <c r="AD10">
        <v>21</v>
      </c>
      <c r="AE10">
        <f>G10*AG10</f>
        <v>0</v>
      </c>
      <c r="AF10">
        <f>G10*(1-AG10)</f>
        <v>0</v>
      </c>
      <c r="AG10">
        <v>0.6666666666666666</v>
      </c>
      <c r="AM10">
        <f>F10*AE10</f>
        <v>0</v>
      </c>
      <c r="AN10">
        <f>F10*AF10</f>
        <v>0</v>
      </c>
      <c r="AO10" t="s">
        <v>42</v>
      </c>
      <c r="AP10" t="s">
        <v>43</v>
      </c>
      <c r="AQ10" s="11" t="s">
        <v>44</v>
      </c>
    </row>
    <row r="11" spans="1:37" ht="12.75">
      <c r="A11" s="12"/>
      <c r="B11" s="13"/>
      <c r="C11" s="13" t="s">
        <v>48</v>
      </c>
      <c r="D11" s="36" t="s">
        <v>49</v>
      </c>
      <c r="E11" s="11"/>
      <c r="F11" s="11"/>
      <c r="G11" s="11"/>
      <c r="H11" s="11">
        <f>SUM(H12:H15)</f>
        <v>0</v>
      </c>
      <c r="I11" s="11">
        <f>SUM(I12:I15)</f>
        <v>0</v>
      </c>
      <c r="J11" s="11">
        <f>H11+I11</f>
        <v>0</v>
      </c>
      <c r="K11" s="11"/>
      <c r="L11" s="11">
        <f>SUM(L12:L15)</f>
        <v>0.7660602000000001</v>
      </c>
      <c r="M11" s="11"/>
      <c r="P11" s="11">
        <f>IF(Q11="PR",J11,SUM(O12:O15))</f>
        <v>0</v>
      </c>
      <c r="Q11" s="11" t="s">
        <v>50</v>
      </c>
      <c r="R11" s="11">
        <f>IF(Q11="HS",H11,0)</f>
        <v>0</v>
      </c>
      <c r="S11" s="11">
        <f>IF(Q11="HS",I11-P11,0)</f>
        <v>0</v>
      </c>
      <c r="T11" s="11">
        <f>IF(Q11="PS",H11,0)</f>
        <v>0</v>
      </c>
      <c r="U11" s="11">
        <f>IF(Q11="PS",I11-P11,0)</f>
        <v>0</v>
      </c>
      <c r="V11" s="11">
        <f>IF(Q11="MP",H11,0)</f>
        <v>0</v>
      </c>
      <c r="W11" s="11">
        <f>IF(Q11="MP",I11-P11,0)</f>
        <v>0</v>
      </c>
      <c r="X11" s="11">
        <f>IF(Q11="OM",H11,0)</f>
        <v>0</v>
      </c>
      <c r="Y11" s="11">
        <v>6</v>
      </c>
      <c r="AI11">
        <f>SUM(Z12:Z15)</f>
        <v>0</v>
      </c>
      <c r="AJ11">
        <f>SUM(AA12:AA15)</f>
        <v>0</v>
      </c>
      <c r="AK11">
        <f>SUM(AB12:AB15)</f>
        <v>0</v>
      </c>
    </row>
    <row r="12" spans="1:43" ht="12.75">
      <c r="A12" s="2" t="s">
        <v>51</v>
      </c>
      <c r="C12" s="1" t="s">
        <v>52</v>
      </c>
      <c r="D12" s="37" t="s">
        <v>53</v>
      </c>
      <c r="E12" t="s">
        <v>54</v>
      </c>
      <c r="F12">
        <v>27.36</v>
      </c>
      <c r="G12">
        <v>0</v>
      </c>
      <c r="H12">
        <f>F12*AE12</f>
        <v>0</v>
      </c>
      <c r="I12">
        <f>J12-H12</f>
        <v>0</v>
      </c>
      <c r="J12">
        <f>F12*G12</f>
        <v>0</v>
      </c>
      <c r="K12">
        <v>0.00289</v>
      </c>
      <c r="L12">
        <f>F12*K12</f>
        <v>0.0790704</v>
      </c>
      <c r="M12" t="s">
        <v>55</v>
      </c>
      <c r="N12">
        <v>1</v>
      </c>
      <c r="O12">
        <f>IF(N12=5,I12,0)</f>
        <v>0</v>
      </c>
      <c r="Z12">
        <f>IF(AD12=0,J12,0)</f>
        <v>0</v>
      </c>
      <c r="AA12">
        <f>IF(AD12=15,J12,0)</f>
        <v>0</v>
      </c>
      <c r="AB12">
        <f>IF(AD12=21,J12,0)</f>
        <v>0</v>
      </c>
      <c r="AD12">
        <v>21</v>
      </c>
      <c r="AE12">
        <f>G12*AG12</f>
        <v>0</v>
      </c>
      <c r="AF12">
        <f>G12*(1-AG12)</f>
        <v>0</v>
      </c>
      <c r="AG12">
        <v>0.3620521172638437</v>
      </c>
      <c r="AM12">
        <f>F12*AE12</f>
        <v>0</v>
      </c>
      <c r="AN12">
        <f>F12*AF12</f>
        <v>0</v>
      </c>
      <c r="AO12" t="s">
        <v>56</v>
      </c>
      <c r="AP12" t="s">
        <v>56</v>
      </c>
      <c r="AQ12" s="11" t="s">
        <v>44</v>
      </c>
    </row>
    <row r="13" spans="1:43" ht="12.75">
      <c r="A13" s="2" t="s">
        <v>57</v>
      </c>
      <c r="C13" s="1" t="s">
        <v>58</v>
      </c>
      <c r="D13" s="37" t="s">
        <v>59</v>
      </c>
      <c r="E13" t="s">
        <v>54</v>
      </c>
      <c r="F13">
        <v>27.36</v>
      </c>
      <c r="G13">
        <v>0</v>
      </c>
      <c r="H13">
        <f>F13*AE13</f>
        <v>0</v>
      </c>
      <c r="I13">
        <f>J13-H13</f>
        <v>0</v>
      </c>
      <c r="J13">
        <f>F13*G13</f>
        <v>0</v>
      </c>
      <c r="K13">
        <v>0.02205</v>
      </c>
      <c r="L13">
        <f>F13*K13</f>
        <v>0.603288</v>
      </c>
      <c r="M13" t="s">
        <v>55</v>
      </c>
      <c r="N13">
        <v>1</v>
      </c>
      <c r="O13">
        <f>IF(N13=5,I13,0)</f>
        <v>0</v>
      </c>
      <c r="Z13">
        <f>IF(AD13=0,J13,0)</f>
        <v>0</v>
      </c>
      <c r="AA13">
        <f>IF(AD13=15,J13,0)</f>
        <v>0</v>
      </c>
      <c r="AB13">
        <f>IF(AD13=21,J13,0)</f>
        <v>0</v>
      </c>
      <c r="AD13">
        <v>21</v>
      </c>
      <c r="AE13">
        <f>G13*AG13</f>
        <v>0</v>
      </c>
      <c r="AF13">
        <f>G13*(1-AG13)</f>
        <v>0</v>
      </c>
      <c r="AG13">
        <v>0.5452941176470588</v>
      </c>
      <c r="AM13">
        <f>F13*AE13</f>
        <v>0</v>
      </c>
      <c r="AN13">
        <f>F13*AF13</f>
        <v>0</v>
      </c>
      <c r="AO13" t="s">
        <v>56</v>
      </c>
      <c r="AP13" t="s">
        <v>56</v>
      </c>
      <c r="AQ13" s="11" t="s">
        <v>44</v>
      </c>
    </row>
    <row r="14" spans="1:43" ht="12.75">
      <c r="A14" s="2" t="s">
        <v>60</v>
      </c>
      <c r="C14" s="1" t="s">
        <v>61</v>
      </c>
      <c r="D14" s="37" t="s">
        <v>62</v>
      </c>
      <c r="E14" t="s">
        <v>54</v>
      </c>
      <c r="F14">
        <v>27.36</v>
      </c>
      <c r="G14">
        <v>0</v>
      </c>
      <c r="H14">
        <f>F14*AE14</f>
        <v>0</v>
      </c>
      <c r="I14">
        <f>J14-H14</f>
        <v>0</v>
      </c>
      <c r="J14">
        <f>F14*G14</f>
        <v>0</v>
      </c>
      <c r="K14">
        <v>0.00273</v>
      </c>
      <c r="L14">
        <f>F14*K14</f>
        <v>0.07469279999999999</v>
      </c>
      <c r="M14" t="s">
        <v>55</v>
      </c>
      <c r="N14">
        <v>1</v>
      </c>
      <c r="O14">
        <f>IF(N14=5,I14,0)</f>
        <v>0</v>
      </c>
      <c r="Z14">
        <f>IF(AD14=0,J14,0)</f>
        <v>0</v>
      </c>
      <c r="AA14">
        <f>IF(AD14=15,J14,0)</f>
        <v>0</v>
      </c>
      <c r="AB14">
        <f>IF(AD14=21,J14,0)</f>
        <v>0</v>
      </c>
      <c r="AD14">
        <v>21</v>
      </c>
      <c r="AE14">
        <f>G14*AG14</f>
        <v>0</v>
      </c>
      <c r="AF14">
        <f>G14*(1-AG14)</f>
        <v>0</v>
      </c>
      <c r="AG14">
        <v>0.09935999999999999</v>
      </c>
      <c r="AM14">
        <f>F14*AE14</f>
        <v>0</v>
      </c>
      <c r="AN14">
        <f>F14*AF14</f>
        <v>0</v>
      </c>
      <c r="AO14" t="s">
        <v>56</v>
      </c>
      <c r="AP14" t="s">
        <v>56</v>
      </c>
      <c r="AQ14" s="11" t="s">
        <v>44</v>
      </c>
    </row>
    <row r="15" spans="1:43" ht="12.75">
      <c r="A15" s="2" t="s">
        <v>48</v>
      </c>
      <c r="C15" s="1" t="s">
        <v>61</v>
      </c>
      <c r="D15" s="37" t="s">
        <v>63</v>
      </c>
      <c r="E15" t="s">
        <v>54</v>
      </c>
      <c r="F15">
        <v>3.3</v>
      </c>
      <c r="G15">
        <v>0</v>
      </c>
      <c r="H15">
        <f>F15*AE15</f>
        <v>0</v>
      </c>
      <c r="I15">
        <f>J15-H15</f>
        <v>0</v>
      </c>
      <c r="J15">
        <f>F15*G15</f>
        <v>0</v>
      </c>
      <c r="K15">
        <v>0.00273</v>
      </c>
      <c r="L15">
        <f>F15*K15</f>
        <v>0.009009</v>
      </c>
      <c r="M15" t="s">
        <v>55</v>
      </c>
      <c r="N15">
        <v>1</v>
      </c>
      <c r="O15">
        <f>IF(N15=5,I15,0)</f>
        <v>0</v>
      </c>
      <c r="Z15">
        <f>IF(AD15=0,J15,0)</f>
        <v>0</v>
      </c>
      <c r="AA15">
        <f>IF(AD15=15,J15,0)</f>
        <v>0</v>
      </c>
      <c r="AB15">
        <f>IF(AD15=21,J15,0)</f>
        <v>0</v>
      </c>
      <c r="AD15">
        <v>21</v>
      </c>
      <c r="AE15">
        <f>G15*AG15</f>
        <v>0</v>
      </c>
      <c r="AF15">
        <f>G15*(1-AG15)</f>
        <v>0</v>
      </c>
      <c r="AG15">
        <v>0.09935999999999999</v>
      </c>
      <c r="AM15">
        <f>F15*AE15</f>
        <v>0</v>
      </c>
      <c r="AN15">
        <f>F15*AF15</f>
        <v>0</v>
      </c>
      <c r="AO15" t="s">
        <v>56</v>
      </c>
      <c r="AP15" t="s">
        <v>56</v>
      </c>
      <c r="AQ15" s="11" t="s">
        <v>44</v>
      </c>
    </row>
    <row r="16" spans="1:37" ht="12.75">
      <c r="A16" s="12"/>
      <c r="B16" s="13"/>
      <c r="C16" s="13" t="s">
        <v>64</v>
      </c>
      <c r="D16" s="36" t="s">
        <v>65</v>
      </c>
      <c r="E16" s="11"/>
      <c r="F16" s="11"/>
      <c r="G16" s="11"/>
      <c r="H16" s="11">
        <f>SUM(H17:H17)</f>
        <v>0</v>
      </c>
      <c r="I16" s="11">
        <f>SUM(I17:I17)</f>
        <v>0</v>
      </c>
      <c r="J16" s="11">
        <f>H16+I16</f>
        <v>0</v>
      </c>
      <c r="K16" s="11"/>
      <c r="L16" s="11">
        <f>SUM(L17:L17)</f>
        <v>0.13168</v>
      </c>
      <c r="M16" s="11"/>
      <c r="P16" s="11">
        <f>IF(Q16="PR",J16,SUM(O17:O17))</f>
        <v>0</v>
      </c>
      <c r="Q16" s="11" t="s">
        <v>50</v>
      </c>
      <c r="R16" s="11">
        <f>IF(Q16="HS",H16,0)</f>
        <v>0</v>
      </c>
      <c r="S16" s="11">
        <f>IF(Q16="HS",I16-P16,0)</f>
        <v>0</v>
      </c>
      <c r="T16" s="11">
        <f>IF(Q16="PS",H16,0)</f>
        <v>0</v>
      </c>
      <c r="U16" s="11">
        <f>IF(Q16="PS",I16-P16,0)</f>
        <v>0</v>
      </c>
      <c r="V16" s="11">
        <f>IF(Q16="MP",H16,0)</f>
        <v>0</v>
      </c>
      <c r="W16" s="11">
        <f>IF(Q16="MP",I16-P16,0)</f>
        <v>0</v>
      </c>
      <c r="X16" s="11">
        <f>IF(Q16="OM",H16,0)</f>
        <v>0</v>
      </c>
      <c r="Y16" s="11">
        <v>61</v>
      </c>
      <c r="AI16">
        <f>SUM(Z17:Z17)</f>
        <v>0</v>
      </c>
      <c r="AJ16">
        <f>SUM(AA17:AA17)</f>
        <v>0</v>
      </c>
      <c r="AK16">
        <f>SUM(AB17:AB17)</f>
        <v>0</v>
      </c>
    </row>
    <row r="17" spans="1:43" ht="25.5">
      <c r="A17" s="2" t="s">
        <v>66</v>
      </c>
      <c r="C17" s="1" t="s">
        <v>67</v>
      </c>
      <c r="D17" s="37" t="s">
        <v>68</v>
      </c>
      <c r="E17" t="s">
        <v>54</v>
      </c>
      <c r="F17">
        <v>8</v>
      </c>
      <c r="G17">
        <v>0</v>
      </c>
      <c r="H17">
        <f>F17*AE17</f>
        <v>0</v>
      </c>
      <c r="I17">
        <f>J17-H17</f>
        <v>0</v>
      </c>
      <c r="J17">
        <f>F17*G17</f>
        <v>0</v>
      </c>
      <c r="K17">
        <v>0.01646</v>
      </c>
      <c r="L17">
        <f>F17*K17</f>
        <v>0.13168</v>
      </c>
      <c r="M17" t="s">
        <v>55</v>
      </c>
      <c r="N17">
        <v>1</v>
      </c>
      <c r="O17">
        <f>IF(N17=5,I17,0)</f>
        <v>0</v>
      </c>
      <c r="Z17">
        <f>IF(AD17=0,J17,0)</f>
        <v>0</v>
      </c>
      <c r="AA17">
        <f>IF(AD17=15,J17,0)</f>
        <v>0</v>
      </c>
      <c r="AB17">
        <f>IF(AD17=21,J17,0)</f>
        <v>0</v>
      </c>
      <c r="AD17">
        <v>21</v>
      </c>
      <c r="AE17">
        <f>G17*AG17</f>
        <v>0</v>
      </c>
      <c r="AF17">
        <f>G17*(1-AG17)</f>
        <v>0</v>
      </c>
      <c r="AG17">
        <v>0.2020082530949106</v>
      </c>
      <c r="AM17">
        <f>F17*AE17</f>
        <v>0</v>
      </c>
      <c r="AN17">
        <f>F17*AF17</f>
        <v>0</v>
      </c>
      <c r="AO17" t="s">
        <v>69</v>
      </c>
      <c r="AP17" t="s">
        <v>56</v>
      </c>
      <c r="AQ17" s="11" t="s">
        <v>44</v>
      </c>
    </row>
    <row r="18" spans="1:37" ht="12.75">
      <c r="A18" s="12"/>
      <c r="B18" s="13"/>
      <c r="C18" s="13" t="s">
        <v>70</v>
      </c>
      <c r="D18" s="36" t="s">
        <v>71</v>
      </c>
      <c r="E18" s="11"/>
      <c r="F18" s="11"/>
      <c r="G18" s="11"/>
      <c r="H18" s="11">
        <f>SUM(H19:H23)</f>
        <v>0</v>
      </c>
      <c r="I18" s="11">
        <f>SUM(I19:I23)</f>
        <v>0</v>
      </c>
      <c r="J18" s="11">
        <f>H18+I18</f>
        <v>0</v>
      </c>
      <c r="K18" s="11"/>
      <c r="L18" s="11">
        <f>SUM(L19:L23)</f>
        <v>0.06616</v>
      </c>
      <c r="M18" s="11"/>
      <c r="P18" s="11">
        <f>IF(Q18="PR",J18,SUM(O19:O23))</f>
        <v>0</v>
      </c>
      <c r="Q18" s="11" t="s">
        <v>72</v>
      </c>
      <c r="R18" s="11">
        <f>IF(Q18="HS",H18,0)</f>
        <v>0</v>
      </c>
      <c r="S18" s="11">
        <f>IF(Q18="HS",I18-P18,0)</f>
        <v>0</v>
      </c>
      <c r="T18" s="11">
        <f>IF(Q18="PS",H18,0)</f>
        <v>0</v>
      </c>
      <c r="U18" s="11">
        <f>IF(Q18="PS",I18-P18,0)</f>
        <v>0</v>
      </c>
      <c r="V18" s="11">
        <f>IF(Q18="MP",H18,0)</f>
        <v>0</v>
      </c>
      <c r="W18" s="11">
        <f>IF(Q18="MP",I18-P18,0)</f>
        <v>0</v>
      </c>
      <c r="X18" s="11">
        <f>IF(Q18="OM",H18,0)</f>
        <v>0</v>
      </c>
      <c r="Y18" s="11">
        <v>725</v>
      </c>
      <c r="AI18">
        <f>SUM(Z19:Z23)</f>
        <v>0</v>
      </c>
      <c r="AJ18">
        <f>SUM(AA19:AA23)</f>
        <v>0</v>
      </c>
      <c r="AK18">
        <f>SUM(AB19:AB23)</f>
        <v>0</v>
      </c>
    </row>
    <row r="19" spans="1:43" ht="12.75">
      <c r="A19" s="2" t="s">
        <v>73</v>
      </c>
      <c r="C19" s="1" t="s">
        <v>74</v>
      </c>
      <c r="D19" s="37" t="s">
        <v>75</v>
      </c>
      <c r="E19" t="s">
        <v>76</v>
      </c>
      <c r="F19">
        <v>2</v>
      </c>
      <c r="G19">
        <v>0</v>
      </c>
      <c r="H19">
        <f>F19*AE19</f>
        <v>0</v>
      </c>
      <c r="I19">
        <f>J19-H19</f>
        <v>0</v>
      </c>
      <c r="J19">
        <f>F19*G19</f>
        <v>0</v>
      </c>
      <c r="K19">
        <v>0.01946</v>
      </c>
      <c r="L19">
        <f>F19*K19</f>
        <v>0.03892</v>
      </c>
      <c r="M19" t="s">
        <v>55</v>
      </c>
      <c r="N19">
        <v>1</v>
      </c>
      <c r="O19">
        <f>IF(N19=5,I19,0)</f>
        <v>0</v>
      </c>
      <c r="Z19">
        <f>IF(AD19=0,J19,0)</f>
        <v>0</v>
      </c>
      <c r="AA19">
        <f>IF(AD19=15,J19,0)</f>
        <v>0</v>
      </c>
      <c r="AB19">
        <f>IF(AD19=21,J19,0)</f>
        <v>0</v>
      </c>
      <c r="AD19">
        <v>21</v>
      </c>
      <c r="AE19">
        <f>G19*AG19</f>
        <v>0</v>
      </c>
      <c r="AF19">
        <f>G19*(1-AG19)</f>
        <v>0</v>
      </c>
      <c r="AG19">
        <v>0</v>
      </c>
      <c r="AM19">
        <f>F19*AE19</f>
        <v>0</v>
      </c>
      <c r="AN19">
        <f>F19*AF19</f>
        <v>0</v>
      </c>
      <c r="AO19" t="s">
        <v>77</v>
      </c>
      <c r="AP19" t="s">
        <v>78</v>
      </c>
      <c r="AQ19" s="11" t="s">
        <v>44</v>
      </c>
    </row>
    <row r="20" spans="1:43" ht="12.75">
      <c r="A20" s="2" t="s">
        <v>79</v>
      </c>
      <c r="C20" s="1" t="s">
        <v>80</v>
      </c>
      <c r="D20" s="37" t="s">
        <v>81</v>
      </c>
      <c r="E20" t="s">
        <v>76</v>
      </c>
      <c r="F20">
        <v>2</v>
      </c>
      <c r="G20">
        <v>0</v>
      </c>
      <c r="H20">
        <f>F20*AE20</f>
        <v>0</v>
      </c>
      <c r="I20">
        <f>J20-H20</f>
        <v>0</v>
      </c>
      <c r="J20">
        <f>F20*G20</f>
        <v>0</v>
      </c>
      <c r="K20">
        <v>0.00156</v>
      </c>
      <c r="L20">
        <f>F20*K20</f>
        <v>0.00312</v>
      </c>
      <c r="M20" t="s">
        <v>55</v>
      </c>
      <c r="N20">
        <v>1</v>
      </c>
      <c r="O20">
        <f>IF(N20=5,I20,0)</f>
        <v>0</v>
      </c>
      <c r="Z20">
        <f>IF(AD20=0,J20,0)</f>
        <v>0</v>
      </c>
      <c r="AA20">
        <f>IF(AD20=15,J20,0)</f>
        <v>0</v>
      </c>
      <c r="AB20">
        <f>IF(AD20=21,J20,0)</f>
        <v>0</v>
      </c>
      <c r="AD20">
        <v>21</v>
      </c>
      <c r="AE20">
        <f>G20*AG20</f>
        <v>0</v>
      </c>
      <c r="AF20">
        <f>G20*(1-AG20)</f>
        <v>0</v>
      </c>
      <c r="AG20">
        <v>0</v>
      </c>
      <c r="AM20">
        <f>F20*AE20</f>
        <v>0</v>
      </c>
      <c r="AN20">
        <f>F20*AF20</f>
        <v>0</v>
      </c>
      <c r="AO20" t="s">
        <v>77</v>
      </c>
      <c r="AP20" t="s">
        <v>78</v>
      </c>
      <c r="AQ20" s="11" t="s">
        <v>44</v>
      </c>
    </row>
    <row r="21" spans="1:43" ht="12.75">
      <c r="A21" s="2" t="s">
        <v>82</v>
      </c>
      <c r="C21" s="1" t="s">
        <v>83</v>
      </c>
      <c r="D21" s="37" t="s">
        <v>84</v>
      </c>
      <c r="E21" t="s">
        <v>76</v>
      </c>
      <c r="F21">
        <v>2</v>
      </c>
      <c r="G21">
        <v>0</v>
      </c>
      <c r="H21">
        <f>F21*AE21</f>
        <v>0</v>
      </c>
      <c r="I21">
        <f>J21-H21</f>
        <v>0</v>
      </c>
      <c r="J21">
        <f>F21*G21</f>
        <v>0</v>
      </c>
      <c r="K21">
        <v>0.01101</v>
      </c>
      <c r="L21">
        <f>F21*K21</f>
        <v>0.02202</v>
      </c>
      <c r="M21" t="s">
        <v>55</v>
      </c>
      <c r="N21">
        <v>1</v>
      </c>
      <c r="O21">
        <f>IF(N21=5,I21,0)</f>
        <v>0</v>
      </c>
      <c r="Z21">
        <f>IF(AD21=0,J21,0)</f>
        <v>0</v>
      </c>
      <c r="AA21">
        <f>IF(AD21=15,J21,0)</f>
        <v>0</v>
      </c>
      <c r="AB21">
        <f>IF(AD21=21,J21,0)</f>
        <v>0</v>
      </c>
      <c r="AD21">
        <v>21</v>
      </c>
      <c r="AE21">
        <f>G21*AG21</f>
        <v>0</v>
      </c>
      <c r="AF21">
        <f>G21*(1-AG21)</f>
        <v>0</v>
      </c>
      <c r="AG21">
        <v>0.6475495594713656</v>
      </c>
      <c r="AM21">
        <f>F21*AE21</f>
        <v>0</v>
      </c>
      <c r="AN21">
        <f>F21*AF21</f>
        <v>0</v>
      </c>
      <c r="AO21" t="s">
        <v>77</v>
      </c>
      <c r="AP21" t="s">
        <v>78</v>
      </c>
      <c r="AQ21" s="11" t="s">
        <v>44</v>
      </c>
    </row>
    <row r="22" spans="1:43" ht="12.75">
      <c r="A22" s="2" t="s">
        <v>85</v>
      </c>
      <c r="C22" s="1" t="s">
        <v>86</v>
      </c>
      <c r="D22" s="37" t="s">
        <v>87</v>
      </c>
      <c r="E22" t="s">
        <v>88</v>
      </c>
      <c r="F22">
        <v>2</v>
      </c>
      <c r="G22">
        <v>0</v>
      </c>
      <c r="H22">
        <f>F22*AE22</f>
        <v>0</v>
      </c>
      <c r="I22">
        <f>J22-H22</f>
        <v>0</v>
      </c>
      <c r="J22">
        <f>F22*G22</f>
        <v>0</v>
      </c>
      <c r="K22">
        <v>0.00085</v>
      </c>
      <c r="L22">
        <f>F22*K22</f>
        <v>0.0017</v>
      </c>
      <c r="M22" t="s">
        <v>55</v>
      </c>
      <c r="N22">
        <v>1</v>
      </c>
      <c r="O22">
        <f>IF(N22=5,I22,0)</f>
        <v>0</v>
      </c>
      <c r="Z22">
        <f>IF(AD22=0,J22,0)</f>
        <v>0</v>
      </c>
      <c r="AA22">
        <f>IF(AD22=15,J22,0)</f>
        <v>0</v>
      </c>
      <c r="AB22">
        <f>IF(AD22=21,J22,0)</f>
        <v>0</v>
      </c>
      <c r="AD22">
        <v>21</v>
      </c>
      <c r="AE22">
        <f>G22*AG22</f>
        <v>0</v>
      </c>
      <c r="AF22">
        <f>G22*(1-AG22)</f>
        <v>0</v>
      </c>
      <c r="AG22">
        <v>0.8954494277936921</v>
      </c>
      <c r="AM22">
        <f>F22*AE22</f>
        <v>0</v>
      </c>
      <c r="AN22">
        <f>F22*AF22</f>
        <v>0</v>
      </c>
      <c r="AO22" t="s">
        <v>77</v>
      </c>
      <c r="AP22" t="s">
        <v>78</v>
      </c>
      <c r="AQ22" s="11" t="s">
        <v>44</v>
      </c>
    </row>
    <row r="23" spans="1:43" ht="12.75">
      <c r="A23" s="2" t="s">
        <v>89</v>
      </c>
      <c r="C23" s="1" t="s">
        <v>90</v>
      </c>
      <c r="D23" s="37" t="s">
        <v>91</v>
      </c>
      <c r="E23" t="s">
        <v>88</v>
      </c>
      <c r="F23">
        <v>2</v>
      </c>
      <c r="G23">
        <v>0</v>
      </c>
      <c r="H23">
        <f>F23*AE23</f>
        <v>0</v>
      </c>
      <c r="I23">
        <f>J23-H23</f>
        <v>0</v>
      </c>
      <c r="J23">
        <f>F23*G23</f>
        <v>0</v>
      </c>
      <c r="K23">
        <v>0.0002</v>
      </c>
      <c r="L23">
        <f>F23*K23</f>
        <v>0.0004</v>
      </c>
      <c r="M23" t="s">
        <v>55</v>
      </c>
      <c r="N23">
        <v>1</v>
      </c>
      <c r="O23">
        <f>IF(N23=5,I23,0)</f>
        <v>0</v>
      </c>
      <c r="Z23">
        <f>IF(AD23=0,J23,0)</f>
        <v>0</v>
      </c>
      <c r="AA23">
        <f>IF(AD23=15,J23,0)</f>
        <v>0</v>
      </c>
      <c r="AB23">
        <f>IF(AD23=21,J23,0)</f>
        <v>0</v>
      </c>
      <c r="AD23">
        <v>21</v>
      </c>
      <c r="AE23">
        <f>G23*AG23</f>
        <v>0</v>
      </c>
      <c r="AF23">
        <f>G23*(1-AG23)</f>
        <v>0</v>
      </c>
      <c r="AG23">
        <v>0.6508938563516887</v>
      </c>
      <c r="AM23">
        <f>F23*AE23</f>
        <v>0</v>
      </c>
      <c r="AN23">
        <f>F23*AF23</f>
        <v>0</v>
      </c>
      <c r="AO23" t="s">
        <v>77</v>
      </c>
      <c r="AP23" t="s">
        <v>78</v>
      </c>
      <c r="AQ23" s="11" t="s">
        <v>44</v>
      </c>
    </row>
    <row r="24" spans="1:37" ht="12.75">
      <c r="A24" s="12"/>
      <c r="B24" s="13"/>
      <c r="C24" s="13" t="s">
        <v>92</v>
      </c>
      <c r="D24" s="36" t="s">
        <v>93</v>
      </c>
      <c r="E24" s="11"/>
      <c r="F24" s="11"/>
      <c r="G24" s="11"/>
      <c r="H24" s="11">
        <f>SUM(H25:H25)</f>
        <v>0</v>
      </c>
      <c r="I24" s="11">
        <f>SUM(I25:I25)</f>
        <v>0</v>
      </c>
      <c r="J24" s="11">
        <f>H24+I24</f>
        <v>0</v>
      </c>
      <c r="K24" s="11"/>
      <c r="L24" s="11">
        <f>SUM(L25:L25)</f>
        <v>0.02114</v>
      </c>
      <c r="M24" s="11"/>
      <c r="P24" s="11">
        <f>IF(Q24="PR",J24,SUM(O25:O25))</f>
        <v>0</v>
      </c>
      <c r="Q24" s="11" t="s">
        <v>72</v>
      </c>
      <c r="R24" s="11">
        <f>IF(Q24="HS",H24,0)</f>
        <v>0</v>
      </c>
      <c r="S24" s="11">
        <f>IF(Q24="HS",I24-P24,0)</f>
        <v>0</v>
      </c>
      <c r="T24" s="11">
        <f>IF(Q24="PS",H24,0)</f>
        <v>0</v>
      </c>
      <c r="U24" s="11">
        <f>IF(Q24="PS",I24-P24,0)</f>
        <v>0</v>
      </c>
      <c r="V24" s="11">
        <f>IF(Q24="MP",H24,0)</f>
        <v>0</v>
      </c>
      <c r="W24" s="11">
        <f>IF(Q24="MP",I24-P24,0)</f>
        <v>0</v>
      </c>
      <c r="X24" s="11">
        <f>IF(Q24="OM",H24,0)</f>
        <v>0</v>
      </c>
      <c r="Y24" s="11">
        <v>735</v>
      </c>
      <c r="AI24">
        <f>SUM(Z25:Z25)</f>
        <v>0</v>
      </c>
      <c r="AJ24">
        <f>SUM(AA25:AA25)</f>
        <v>0</v>
      </c>
      <c r="AK24">
        <f>SUM(AB25:AB25)</f>
        <v>0</v>
      </c>
    </row>
    <row r="25" spans="1:43" ht="12.75">
      <c r="A25" s="2" t="s">
        <v>94</v>
      </c>
      <c r="C25" s="1" t="s">
        <v>95</v>
      </c>
      <c r="D25" s="37" t="s">
        <v>96</v>
      </c>
      <c r="E25" t="s">
        <v>54</v>
      </c>
      <c r="F25">
        <v>2</v>
      </c>
      <c r="G25">
        <v>0</v>
      </c>
      <c r="H25">
        <f>F25*AE25</f>
        <v>0</v>
      </c>
      <c r="I25">
        <f>J25-H25</f>
        <v>0</v>
      </c>
      <c r="J25">
        <f>F25*G25</f>
        <v>0</v>
      </c>
      <c r="K25">
        <v>0.01057</v>
      </c>
      <c r="L25">
        <f>F25*K25</f>
        <v>0.02114</v>
      </c>
      <c r="M25" t="s">
        <v>55</v>
      </c>
      <c r="N25">
        <v>1</v>
      </c>
      <c r="O25">
        <f>IF(N25=5,I25,0)</f>
        <v>0</v>
      </c>
      <c r="Z25">
        <f>IF(AD25=0,J25,0)</f>
        <v>0</v>
      </c>
      <c r="AA25">
        <f>IF(AD25=15,J25,0)</f>
        <v>0</v>
      </c>
      <c r="AB25">
        <f>IF(AD25=21,J25,0)</f>
        <v>0</v>
      </c>
      <c r="AD25">
        <v>21</v>
      </c>
      <c r="AE25">
        <f>G25*AG25</f>
        <v>0</v>
      </c>
      <c r="AF25">
        <f>G25*(1-AG25)</f>
        <v>0</v>
      </c>
      <c r="AG25">
        <v>0</v>
      </c>
      <c r="AM25">
        <f>F25*AE25</f>
        <v>0</v>
      </c>
      <c r="AN25">
        <f>F25*AF25</f>
        <v>0</v>
      </c>
      <c r="AO25" t="s">
        <v>97</v>
      </c>
      <c r="AP25" t="s">
        <v>98</v>
      </c>
      <c r="AQ25" s="11" t="s">
        <v>44</v>
      </c>
    </row>
    <row r="26" spans="1:37" ht="12.75">
      <c r="A26" s="12"/>
      <c r="B26" s="13"/>
      <c r="C26" s="13" t="s">
        <v>99</v>
      </c>
      <c r="D26" s="36" t="s">
        <v>100</v>
      </c>
      <c r="E26" s="11"/>
      <c r="F26" s="11"/>
      <c r="G26" s="11"/>
      <c r="H26" s="11">
        <f>SUM(H27:H39)</f>
        <v>0</v>
      </c>
      <c r="I26" s="11">
        <f>SUM(I27:I39)</f>
        <v>0</v>
      </c>
      <c r="J26" s="11">
        <f>H26+I26</f>
        <v>0</v>
      </c>
      <c r="K26" s="11"/>
      <c r="L26" s="11">
        <f>SUM(L27:L39)</f>
        <v>0.48189719999999997</v>
      </c>
      <c r="M26" s="11"/>
      <c r="P26" s="11">
        <f>IF(Q26="PR",J26,SUM(O27:O39))</f>
        <v>0</v>
      </c>
      <c r="Q26" s="11" t="s">
        <v>72</v>
      </c>
      <c r="R26" s="11">
        <f>IF(Q26="HS",H26,0)</f>
        <v>0</v>
      </c>
      <c r="S26" s="11">
        <f>IF(Q26="HS",I26-P26,0)</f>
        <v>0</v>
      </c>
      <c r="T26" s="11">
        <f>IF(Q26="PS",H26,0)</f>
        <v>0</v>
      </c>
      <c r="U26" s="11">
        <f>IF(Q26="PS",I26-P26,0)</f>
        <v>0</v>
      </c>
      <c r="V26" s="11">
        <f>IF(Q26="MP",H26,0)</f>
        <v>0</v>
      </c>
      <c r="W26" s="11">
        <f>IF(Q26="MP",I26-P26,0)</f>
        <v>0</v>
      </c>
      <c r="X26" s="11">
        <f>IF(Q26="OM",H26,0)</f>
        <v>0</v>
      </c>
      <c r="Y26" s="11">
        <v>776</v>
      </c>
      <c r="AI26">
        <f>SUM(Z27:Z39)</f>
        <v>0</v>
      </c>
      <c r="AJ26">
        <f>SUM(AA27:AA39)</f>
        <v>0</v>
      </c>
      <c r="AK26">
        <f>SUM(AB27:AB39)</f>
        <v>0</v>
      </c>
    </row>
    <row r="27" spans="1:43" ht="12.75">
      <c r="A27" s="2" t="s">
        <v>101</v>
      </c>
      <c r="C27" s="1" t="s">
        <v>102</v>
      </c>
      <c r="D27" s="37" t="s">
        <v>103</v>
      </c>
      <c r="E27" t="s">
        <v>54</v>
      </c>
      <c r="F27">
        <v>34.2</v>
      </c>
      <c r="G27">
        <v>0</v>
      </c>
      <c r="H27">
        <f>F27*AE27</f>
        <v>0</v>
      </c>
      <c r="I27">
        <f>J27-H27</f>
        <v>0</v>
      </c>
      <c r="J27">
        <f>F27*G27</f>
        <v>0</v>
      </c>
      <c r="K27">
        <v>0.001</v>
      </c>
      <c r="L27">
        <f>F27*K27</f>
        <v>0.0342</v>
      </c>
      <c r="M27" t="s">
        <v>55</v>
      </c>
      <c r="N27">
        <v>1</v>
      </c>
      <c r="O27">
        <f>IF(N27=5,I27,0)</f>
        <v>0</v>
      </c>
      <c r="Z27">
        <f>IF(AD27=0,J27,0)</f>
        <v>0</v>
      </c>
      <c r="AA27">
        <f>IF(AD27=15,J27,0)</f>
        <v>0</v>
      </c>
      <c r="AB27">
        <f>IF(AD27=21,J27,0)</f>
        <v>0</v>
      </c>
      <c r="AD27">
        <v>21</v>
      </c>
      <c r="AE27">
        <f>G27*AG27</f>
        <v>0</v>
      </c>
      <c r="AF27">
        <f>G27*(1-AG27)</f>
        <v>0</v>
      </c>
      <c r="AG27">
        <v>0</v>
      </c>
      <c r="AM27">
        <f>F27*AE27</f>
        <v>0</v>
      </c>
      <c r="AN27">
        <f>F27*AF27</f>
        <v>0</v>
      </c>
      <c r="AO27" t="s">
        <v>104</v>
      </c>
      <c r="AP27" t="s">
        <v>105</v>
      </c>
      <c r="AQ27" s="11" t="s">
        <v>44</v>
      </c>
    </row>
    <row r="28" spans="1:43" ht="12.75">
      <c r="A28" s="2" t="s">
        <v>106</v>
      </c>
      <c r="C28" s="1" t="s">
        <v>107</v>
      </c>
      <c r="D28" s="37" t="s">
        <v>108</v>
      </c>
      <c r="E28" t="s">
        <v>54</v>
      </c>
      <c r="F28">
        <v>37.62</v>
      </c>
      <c r="G28">
        <v>0</v>
      </c>
      <c r="H28">
        <f>F28*AE28</f>
        <v>0</v>
      </c>
      <c r="I28">
        <f>J28-H28</f>
        <v>0</v>
      </c>
      <c r="J28">
        <f>F28*G28</f>
        <v>0</v>
      </c>
      <c r="K28">
        <v>0</v>
      </c>
      <c r="L28">
        <f>F28*K28</f>
        <v>0</v>
      </c>
      <c r="M28" t="s">
        <v>55</v>
      </c>
      <c r="N28">
        <v>1</v>
      </c>
      <c r="O28">
        <f>IF(N28=5,I28,0)</f>
        <v>0</v>
      </c>
      <c r="Z28">
        <f>IF(AD28=0,J28,0)</f>
        <v>0</v>
      </c>
      <c r="AA28">
        <f>IF(AD28=15,J28,0)</f>
        <v>0</v>
      </c>
      <c r="AB28">
        <f>IF(AD28=21,J28,0)</f>
        <v>0</v>
      </c>
      <c r="AD28">
        <v>21</v>
      </c>
      <c r="AE28">
        <f>G28*AG28</f>
        <v>0</v>
      </c>
      <c r="AF28">
        <f>G28*(1-AG28)</f>
        <v>0</v>
      </c>
      <c r="AG28">
        <v>0</v>
      </c>
      <c r="AM28">
        <f>F28*AE28</f>
        <v>0</v>
      </c>
      <c r="AN28">
        <f>F28*AF28</f>
        <v>0</v>
      </c>
      <c r="AO28" t="s">
        <v>104</v>
      </c>
      <c r="AP28" t="s">
        <v>105</v>
      </c>
      <c r="AQ28" s="11" t="s">
        <v>44</v>
      </c>
    </row>
    <row r="29" spans="1:43" ht="12.75">
      <c r="A29" s="2" t="s">
        <v>109</v>
      </c>
      <c r="C29" s="1" t="s">
        <v>110</v>
      </c>
      <c r="D29" s="37" t="s">
        <v>111</v>
      </c>
      <c r="E29" t="s">
        <v>112</v>
      </c>
      <c r="F29">
        <v>282.15</v>
      </c>
      <c r="G29">
        <v>0</v>
      </c>
      <c r="H29">
        <f>F29*AE29</f>
        <v>0</v>
      </c>
      <c r="I29">
        <f>J29-H29</f>
        <v>0</v>
      </c>
      <c r="J29">
        <f>F29*G29</f>
        <v>0</v>
      </c>
      <c r="K29">
        <v>0.001</v>
      </c>
      <c r="L29">
        <f>F29*K29</f>
        <v>0.28214999999999996</v>
      </c>
      <c r="M29" t="s">
        <v>55</v>
      </c>
      <c r="N29">
        <v>1</v>
      </c>
      <c r="O29">
        <f>IF(N29=5,I29,0)</f>
        <v>0</v>
      </c>
      <c r="Z29">
        <f>IF(AD29=0,J29,0)</f>
        <v>0</v>
      </c>
      <c r="AA29">
        <f>IF(AD29=15,J29,0)</f>
        <v>0</v>
      </c>
      <c r="AB29">
        <f>IF(AD29=21,J29,0)</f>
        <v>0</v>
      </c>
      <c r="AD29">
        <v>21</v>
      </c>
      <c r="AE29">
        <f>G29*AG29</f>
        <v>0</v>
      </c>
      <c r="AF29">
        <f>G29*(1-AG29)</f>
        <v>0</v>
      </c>
      <c r="AG29">
        <v>1</v>
      </c>
      <c r="AM29">
        <f>F29*AE29</f>
        <v>0</v>
      </c>
      <c r="AN29">
        <f>F29*AF29</f>
        <v>0</v>
      </c>
      <c r="AO29" t="s">
        <v>104</v>
      </c>
      <c r="AP29" t="s">
        <v>105</v>
      </c>
      <c r="AQ29" s="11" t="s">
        <v>44</v>
      </c>
    </row>
    <row r="30" spans="4:6" ht="25.5">
      <c r="D30" s="38" t="s">
        <v>113</v>
      </c>
      <c r="E30" s="14"/>
      <c r="F30" s="14">
        <v>282.15</v>
      </c>
    </row>
    <row r="31" spans="1:43" ht="12.75">
      <c r="A31" s="2" t="s">
        <v>114</v>
      </c>
      <c r="C31" s="1" t="s">
        <v>115</v>
      </c>
      <c r="D31" s="37" t="s">
        <v>116</v>
      </c>
      <c r="E31" t="s">
        <v>54</v>
      </c>
      <c r="F31">
        <v>37.62</v>
      </c>
      <c r="G31">
        <v>0</v>
      </c>
      <c r="H31">
        <f>F31*AE31</f>
        <v>0</v>
      </c>
      <c r="I31">
        <f>J31-H31</f>
        <v>0</v>
      </c>
      <c r="J31">
        <f>F31*G31</f>
        <v>0</v>
      </c>
      <c r="K31">
        <v>0</v>
      </c>
      <c r="L31">
        <f>F31*K31</f>
        <v>0</v>
      </c>
      <c r="M31" t="s">
        <v>55</v>
      </c>
      <c r="N31">
        <v>1</v>
      </c>
      <c r="O31">
        <f>IF(N31=5,I31,0)</f>
        <v>0</v>
      </c>
      <c r="Z31">
        <f>IF(AD31=0,J31,0)</f>
        <v>0</v>
      </c>
      <c r="AA31">
        <f>IF(AD31=15,J31,0)</f>
        <v>0</v>
      </c>
      <c r="AB31">
        <f>IF(AD31=21,J31,0)</f>
        <v>0</v>
      </c>
      <c r="AD31">
        <v>21</v>
      </c>
      <c r="AE31">
        <f>G31*AG31</f>
        <v>0</v>
      </c>
      <c r="AF31">
        <f>G31*(1-AG31)</f>
        <v>0</v>
      </c>
      <c r="AG31">
        <v>0</v>
      </c>
      <c r="AM31">
        <f>F31*AE31</f>
        <v>0</v>
      </c>
      <c r="AN31">
        <f>F31*AF31</f>
        <v>0</v>
      </c>
      <c r="AO31" t="s">
        <v>104</v>
      </c>
      <c r="AP31" t="s">
        <v>105</v>
      </c>
      <c r="AQ31" s="11" t="s">
        <v>44</v>
      </c>
    </row>
    <row r="32" spans="1:43" ht="12.75">
      <c r="A32" s="2" t="s">
        <v>117</v>
      </c>
      <c r="C32" s="1" t="s">
        <v>118</v>
      </c>
      <c r="D32" s="37" t="s">
        <v>119</v>
      </c>
      <c r="E32" t="s">
        <v>112</v>
      </c>
      <c r="F32">
        <v>37.62</v>
      </c>
      <c r="G32">
        <v>0</v>
      </c>
      <c r="H32">
        <f>F32*AE32</f>
        <v>0</v>
      </c>
      <c r="I32">
        <f>J32-H32</f>
        <v>0</v>
      </c>
      <c r="J32">
        <f>F32*G32</f>
        <v>0</v>
      </c>
      <c r="K32">
        <v>0.001</v>
      </c>
      <c r="L32">
        <f>F32*K32</f>
        <v>0.03762</v>
      </c>
      <c r="M32" t="s">
        <v>55</v>
      </c>
      <c r="N32">
        <v>1</v>
      </c>
      <c r="O32">
        <f>IF(N32=5,I32,0)</f>
        <v>0</v>
      </c>
      <c r="Z32">
        <f>IF(AD32=0,J32,0)</f>
        <v>0</v>
      </c>
      <c r="AA32">
        <f>IF(AD32=15,J32,0)</f>
        <v>0</v>
      </c>
      <c r="AB32">
        <f>IF(AD32=21,J32,0)</f>
        <v>0</v>
      </c>
      <c r="AD32">
        <v>21</v>
      </c>
      <c r="AE32">
        <f>G32*AG32</f>
        <v>0</v>
      </c>
      <c r="AF32">
        <f>G32*(1-AG32)</f>
        <v>0</v>
      </c>
      <c r="AG32">
        <v>1</v>
      </c>
      <c r="AM32">
        <f>F32*AE32</f>
        <v>0</v>
      </c>
      <c r="AN32">
        <f>F32*AF32</f>
        <v>0</v>
      </c>
      <c r="AO32" t="s">
        <v>104</v>
      </c>
      <c r="AP32" t="s">
        <v>105</v>
      </c>
      <c r="AQ32" s="11" t="s">
        <v>44</v>
      </c>
    </row>
    <row r="33" spans="4:6" ht="12.75">
      <c r="D33" s="38" t="s">
        <v>120</v>
      </c>
      <c r="E33" s="14"/>
      <c r="F33" s="14">
        <v>37.62</v>
      </c>
    </row>
    <row r="34" spans="1:43" ht="12.75">
      <c r="A34" s="2" t="s">
        <v>121</v>
      </c>
      <c r="C34" s="1" t="s">
        <v>122</v>
      </c>
      <c r="D34" s="37" t="s">
        <v>123</v>
      </c>
      <c r="E34" t="s">
        <v>124</v>
      </c>
      <c r="F34">
        <v>23.8</v>
      </c>
      <c r="G34">
        <v>0</v>
      </c>
      <c r="H34">
        <f>F34*AE34</f>
        <v>0</v>
      </c>
      <c r="I34">
        <f>J34-H34</f>
        <v>0</v>
      </c>
      <c r="J34">
        <f>F34*G34</f>
        <v>0</v>
      </c>
      <c r="K34">
        <v>0</v>
      </c>
      <c r="L34">
        <f>F34*K34</f>
        <v>0</v>
      </c>
      <c r="M34" t="s">
        <v>55</v>
      </c>
      <c r="N34">
        <v>1</v>
      </c>
      <c r="O34">
        <f>IF(N34=5,I34,0)</f>
        <v>0</v>
      </c>
      <c r="Z34">
        <f>IF(AD34=0,J34,0)</f>
        <v>0</v>
      </c>
      <c r="AA34">
        <f>IF(AD34=15,J34,0)</f>
        <v>0</v>
      </c>
      <c r="AB34">
        <f>IF(AD34=21,J34,0)</f>
        <v>0</v>
      </c>
      <c r="AD34">
        <v>21</v>
      </c>
      <c r="AE34">
        <f>G34*AG34</f>
        <v>0</v>
      </c>
      <c r="AF34">
        <f>G34*(1-AG34)</f>
        <v>0</v>
      </c>
      <c r="AG34">
        <v>0</v>
      </c>
      <c r="AM34">
        <f>F34*AE34</f>
        <v>0</v>
      </c>
      <c r="AN34">
        <f>F34*AF34</f>
        <v>0</v>
      </c>
      <c r="AO34" t="s">
        <v>104</v>
      </c>
      <c r="AP34" t="s">
        <v>105</v>
      </c>
      <c r="AQ34" s="11" t="s">
        <v>44</v>
      </c>
    </row>
    <row r="35" spans="1:43" ht="12.75">
      <c r="A35" s="2" t="s">
        <v>125</v>
      </c>
      <c r="C35" s="1" t="s">
        <v>126</v>
      </c>
      <c r="D35" s="37" t="s">
        <v>127</v>
      </c>
      <c r="E35" t="s">
        <v>54</v>
      </c>
      <c r="F35">
        <v>34.2</v>
      </c>
      <c r="G35">
        <v>0</v>
      </c>
      <c r="H35">
        <f>F35*AE35</f>
        <v>0</v>
      </c>
      <c r="I35">
        <f>J35-H35</f>
        <v>0</v>
      </c>
      <c r="J35">
        <f>F35*G35</f>
        <v>0</v>
      </c>
      <c r="K35">
        <v>0.00025</v>
      </c>
      <c r="L35">
        <f>F35*K35</f>
        <v>0.00855</v>
      </c>
      <c r="M35" t="s">
        <v>55</v>
      </c>
      <c r="N35">
        <v>1</v>
      </c>
      <c r="O35">
        <f>IF(N35=5,I35,0)</f>
        <v>0</v>
      </c>
      <c r="Z35">
        <f>IF(AD35=0,J35,0)</f>
        <v>0</v>
      </c>
      <c r="AA35">
        <f>IF(AD35=15,J35,0)</f>
        <v>0</v>
      </c>
      <c r="AB35">
        <f>IF(AD35=21,J35,0)</f>
        <v>0</v>
      </c>
      <c r="AD35">
        <v>21</v>
      </c>
      <c r="AE35">
        <f>G35*AG35</f>
        <v>0</v>
      </c>
      <c r="AF35">
        <f>G35*(1-AG35)</f>
        <v>0</v>
      </c>
      <c r="AG35">
        <v>0.2691050583657587</v>
      </c>
      <c r="AM35">
        <f>F35*AE35</f>
        <v>0</v>
      </c>
      <c r="AN35">
        <f>F35*AF35</f>
        <v>0</v>
      </c>
      <c r="AO35" t="s">
        <v>104</v>
      </c>
      <c r="AP35" t="s">
        <v>105</v>
      </c>
      <c r="AQ35" s="11" t="s">
        <v>44</v>
      </c>
    </row>
    <row r="36" spans="1:43" ht="25.5">
      <c r="A36" s="2" t="s">
        <v>128</v>
      </c>
      <c r="C36" s="1" t="s">
        <v>129</v>
      </c>
      <c r="D36" s="37" t="s">
        <v>130</v>
      </c>
      <c r="E36" t="s">
        <v>54</v>
      </c>
      <c r="F36">
        <v>37.62</v>
      </c>
      <c r="G36">
        <v>0</v>
      </c>
      <c r="H36">
        <f>F36*AE36</f>
        <v>0</v>
      </c>
      <c r="I36">
        <f>J36-H36</f>
        <v>0</v>
      </c>
      <c r="J36">
        <f>F36*G36</f>
        <v>0</v>
      </c>
      <c r="K36">
        <v>0.00312</v>
      </c>
      <c r="L36">
        <f>F36*K36</f>
        <v>0.11737439999999999</v>
      </c>
      <c r="M36" t="s">
        <v>55</v>
      </c>
      <c r="N36">
        <v>1</v>
      </c>
      <c r="O36">
        <f>IF(N36=5,I36,0)</f>
        <v>0</v>
      </c>
      <c r="Z36">
        <f>IF(AD36=0,J36,0)</f>
        <v>0</v>
      </c>
      <c r="AA36">
        <f>IF(AD36=15,J36,0)</f>
        <v>0</v>
      </c>
      <c r="AB36">
        <f>IF(AD36=21,J36,0)</f>
        <v>0</v>
      </c>
      <c r="AD36">
        <v>21</v>
      </c>
      <c r="AE36">
        <f>G36*AG36</f>
        <v>0</v>
      </c>
      <c r="AF36">
        <f>G36*(1-AG36)</f>
        <v>0</v>
      </c>
      <c r="AG36">
        <v>1</v>
      </c>
      <c r="AM36">
        <f>F36*AE36</f>
        <v>0</v>
      </c>
      <c r="AN36">
        <f>F36*AF36</f>
        <v>0</v>
      </c>
      <c r="AO36" t="s">
        <v>104</v>
      </c>
      <c r="AP36" t="s">
        <v>105</v>
      </c>
      <c r="AQ36" s="11" t="s">
        <v>44</v>
      </c>
    </row>
    <row r="37" spans="4:6" ht="12.75">
      <c r="D37" s="38" t="s">
        <v>120</v>
      </c>
      <c r="E37" s="14"/>
      <c r="F37" s="14">
        <v>37.62</v>
      </c>
    </row>
    <row r="38" spans="1:43" ht="12.75">
      <c r="A38" s="2" t="s">
        <v>131</v>
      </c>
      <c r="C38" s="1" t="s">
        <v>132</v>
      </c>
      <c r="D38" s="37" t="s">
        <v>133</v>
      </c>
      <c r="E38" t="s">
        <v>124</v>
      </c>
      <c r="F38">
        <v>24.42</v>
      </c>
      <c r="G38">
        <v>0</v>
      </c>
      <c r="H38">
        <f>F38*AE38</f>
        <v>0</v>
      </c>
      <c r="I38">
        <f>J38-H38</f>
        <v>0</v>
      </c>
      <c r="J38">
        <f>F38*G38</f>
        <v>0</v>
      </c>
      <c r="K38">
        <v>4E-05</v>
      </c>
      <c r="L38">
        <f>F38*K38</f>
        <v>0.0009768</v>
      </c>
      <c r="M38" t="s">
        <v>55</v>
      </c>
      <c r="N38">
        <v>1</v>
      </c>
      <c r="O38">
        <f>IF(N38=5,I38,0)</f>
        <v>0</v>
      </c>
      <c r="Z38">
        <f>IF(AD38=0,J38,0)</f>
        <v>0</v>
      </c>
      <c r="AA38">
        <f>IF(AD38=15,J38,0)</f>
        <v>0</v>
      </c>
      <c r="AB38">
        <f>IF(AD38=21,J38,0)</f>
        <v>0</v>
      </c>
      <c r="AD38">
        <v>21</v>
      </c>
      <c r="AE38">
        <f>G38*AG38</f>
        <v>0</v>
      </c>
      <c r="AF38">
        <f>G38*(1-AG38)</f>
        <v>0</v>
      </c>
      <c r="AG38">
        <v>0.21221995926680243</v>
      </c>
      <c r="AM38">
        <f>F38*AE38</f>
        <v>0</v>
      </c>
      <c r="AN38">
        <f>F38*AF38</f>
        <v>0</v>
      </c>
      <c r="AO38" t="s">
        <v>104</v>
      </c>
      <c r="AP38" t="s">
        <v>105</v>
      </c>
      <c r="AQ38" s="11" t="s">
        <v>44</v>
      </c>
    </row>
    <row r="39" spans="1:43" ht="12.75">
      <c r="A39" s="2" t="s">
        <v>134</v>
      </c>
      <c r="C39" s="1" t="s">
        <v>135</v>
      </c>
      <c r="D39" s="37" t="s">
        <v>136</v>
      </c>
      <c r="E39" t="s">
        <v>54</v>
      </c>
      <c r="F39">
        <v>34.2</v>
      </c>
      <c r="G39">
        <v>0</v>
      </c>
      <c r="H39">
        <f>F39*AE39</f>
        <v>0</v>
      </c>
      <c r="I39">
        <f>J39-H39</f>
        <v>0</v>
      </c>
      <c r="J39">
        <f>F39*G39</f>
        <v>0</v>
      </c>
      <c r="K39">
        <v>3E-05</v>
      </c>
      <c r="L39">
        <f>F39*K39</f>
        <v>0.0010260000000000002</v>
      </c>
      <c r="M39" t="s">
        <v>55</v>
      </c>
      <c r="N39">
        <v>1</v>
      </c>
      <c r="O39">
        <f>IF(N39=5,I39,0)</f>
        <v>0</v>
      </c>
      <c r="Z39">
        <f>IF(AD39=0,J39,0)</f>
        <v>0</v>
      </c>
      <c r="AA39">
        <f>IF(AD39=15,J39,0)</f>
        <v>0</v>
      </c>
      <c r="AB39">
        <f>IF(AD39=21,J39,0)</f>
        <v>0</v>
      </c>
      <c r="AD39">
        <v>21</v>
      </c>
      <c r="AE39">
        <f>G39*AG39</f>
        <v>0</v>
      </c>
      <c r="AF39">
        <f>G39*(1-AG39)</f>
        <v>0</v>
      </c>
      <c r="AG39">
        <v>0.20470588235294115</v>
      </c>
      <c r="AM39">
        <f>F39*AE39</f>
        <v>0</v>
      </c>
      <c r="AN39">
        <f>F39*AF39</f>
        <v>0</v>
      </c>
      <c r="AO39" t="s">
        <v>104</v>
      </c>
      <c r="AP39" t="s">
        <v>105</v>
      </c>
      <c r="AQ39" s="11" t="s">
        <v>44</v>
      </c>
    </row>
    <row r="40" spans="1:37" ht="12.75">
      <c r="A40" s="12"/>
      <c r="B40" s="13"/>
      <c r="C40" s="13" t="s">
        <v>137</v>
      </c>
      <c r="D40" s="36" t="s">
        <v>138</v>
      </c>
      <c r="E40" s="11"/>
      <c r="F40" s="11"/>
      <c r="G40" s="11"/>
      <c r="H40" s="11">
        <f>SUM(H41:H42)</f>
        <v>0</v>
      </c>
      <c r="I40" s="11">
        <f>SUM(I41:I42)</f>
        <v>0</v>
      </c>
      <c r="J40" s="11">
        <f>H40+I40</f>
        <v>0</v>
      </c>
      <c r="K40" s="11"/>
      <c r="L40" s="11">
        <f>SUM(L41:L42)</f>
        <v>0.6132059999999999</v>
      </c>
      <c r="M40" s="11"/>
      <c r="P40" s="11">
        <f>IF(Q40="PR",J40,SUM(O41:O42))</f>
        <v>0</v>
      </c>
      <c r="Q40" s="11" t="s">
        <v>72</v>
      </c>
      <c r="R40" s="11">
        <f>IF(Q40="HS",H40,0)</f>
        <v>0</v>
      </c>
      <c r="S40" s="11">
        <f>IF(Q40="HS",I40-P40,0)</f>
        <v>0</v>
      </c>
      <c r="T40" s="11">
        <f>IF(Q40="PS",H40,0)</f>
        <v>0</v>
      </c>
      <c r="U40" s="11">
        <f>IF(Q40="PS",I40-P40,0)</f>
        <v>0</v>
      </c>
      <c r="V40" s="11">
        <f>IF(Q40="MP",H40,0)</f>
        <v>0</v>
      </c>
      <c r="W40" s="11">
        <f>IF(Q40="MP",I40-P40,0)</f>
        <v>0</v>
      </c>
      <c r="X40" s="11">
        <f>IF(Q40="OM",H40,0)</f>
        <v>0</v>
      </c>
      <c r="Y40" s="11">
        <v>777</v>
      </c>
      <c r="AI40">
        <f>SUM(Z41:Z42)</f>
        <v>0</v>
      </c>
      <c r="AJ40">
        <f>SUM(AA41:AA42)</f>
        <v>0</v>
      </c>
      <c r="AK40">
        <f>SUM(AB41:AB42)</f>
        <v>0</v>
      </c>
    </row>
    <row r="41" spans="1:43" ht="12.75">
      <c r="A41" s="2" t="s">
        <v>139</v>
      </c>
      <c r="C41" s="1" t="s">
        <v>140</v>
      </c>
      <c r="D41" s="37" t="s">
        <v>141</v>
      </c>
      <c r="E41" t="s">
        <v>142</v>
      </c>
      <c r="F41">
        <v>2.14771</v>
      </c>
      <c r="G41">
        <v>0</v>
      </c>
      <c r="H41">
        <f>F41*AE41</f>
        <v>0</v>
      </c>
      <c r="I41">
        <f>J41-H41</f>
        <v>0</v>
      </c>
      <c r="J41">
        <f>F41*G41</f>
        <v>0</v>
      </c>
      <c r="K41">
        <v>0</v>
      </c>
      <c r="L41">
        <f>F41*K41</f>
        <v>0</v>
      </c>
      <c r="M41" t="s">
        <v>55</v>
      </c>
      <c r="N41">
        <v>5</v>
      </c>
      <c r="O41">
        <f>IF(N41=5,I41,0)</f>
        <v>0</v>
      </c>
      <c r="Z41">
        <f>IF(AD41=0,J41,0)</f>
        <v>0</v>
      </c>
      <c r="AA41">
        <f>IF(AD41=15,J41,0)</f>
        <v>0</v>
      </c>
      <c r="AB41">
        <f>IF(AD41=21,J41,0)</f>
        <v>0</v>
      </c>
      <c r="AD41">
        <v>21</v>
      </c>
      <c r="AE41">
        <f>G41*AG41</f>
        <v>0</v>
      </c>
      <c r="AF41">
        <f>G41*(1-AG41)</f>
        <v>0</v>
      </c>
      <c r="AG41">
        <v>0</v>
      </c>
      <c r="AM41">
        <f>F41*AE41</f>
        <v>0</v>
      </c>
      <c r="AN41">
        <f>F41*AF41</f>
        <v>0</v>
      </c>
      <c r="AO41" t="s">
        <v>143</v>
      </c>
      <c r="AP41" t="s">
        <v>105</v>
      </c>
      <c r="AQ41" s="11" t="s">
        <v>44</v>
      </c>
    </row>
    <row r="42" spans="1:43" ht="12.75">
      <c r="A42" s="2" t="s">
        <v>144</v>
      </c>
      <c r="C42" s="1" t="s">
        <v>145</v>
      </c>
      <c r="D42" s="37" t="s">
        <v>146</v>
      </c>
      <c r="E42" t="s">
        <v>54</v>
      </c>
      <c r="F42">
        <v>376.2</v>
      </c>
      <c r="G42">
        <v>0</v>
      </c>
      <c r="H42">
        <f>F42*AE42</f>
        <v>0</v>
      </c>
      <c r="I42">
        <f>J42-H42</f>
        <v>0</v>
      </c>
      <c r="J42">
        <f>F42*G42</f>
        <v>0</v>
      </c>
      <c r="K42">
        <v>0.00163</v>
      </c>
      <c r="L42">
        <f>F42*K42</f>
        <v>0.6132059999999999</v>
      </c>
      <c r="M42" t="s">
        <v>147</v>
      </c>
      <c r="N42">
        <v>1</v>
      </c>
      <c r="O42">
        <f>IF(N42=5,I42,0)</f>
        <v>0</v>
      </c>
      <c r="Z42">
        <f>IF(AD42=0,J42,0)</f>
        <v>0</v>
      </c>
      <c r="AA42">
        <f>IF(AD42=15,J42,0)</f>
        <v>0</v>
      </c>
      <c r="AB42">
        <f>IF(AD42=21,J42,0)</f>
        <v>0</v>
      </c>
      <c r="AD42">
        <v>21</v>
      </c>
      <c r="AE42">
        <f>G42*AG42</f>
        <v>0</v>
      </c>
      <c r="AF42">
        <f>G42*(1-AG42)</f>
        <v>0</v>
      </c>
      <c r="AG42">
        <v>0.36945107398568017</v>
      </c>
      <c r="AM42">
        <f>F42*AE42</f>
        <v>0</v>
      </c>
      <c r="AN42">
        <f>F42*AF42</f>
        <v>0</v>
      </c>
      <c r="AO42" t="s">
        <v>143</v>
      </c>
      <c r="AP42" t="s">
        <v>105</v>
      </c>
      <c r="AQ42" s="11" t="s">
        <v>44</v>
      </c>
    </row>
    <row r="43" spans="4:6" ht="12.75">
      <c r="D43" s="38" t="s">
        <v>148</v>
      </c>
      <c r="E43" s="14"/>
      <c r="F43" s="14">
        <v>376.2</v>
      </c>
    </row>
    <row r="44" spans="1:37" ht="12.75">
      <c r="A44" s="12"/>
      <c r="B44" s="13"/>
      <c r="C44" s="13" t="s">
        <v>149</v>
      </c>
      <c r="D44" s="36" t="s">
        <v>150</v>
      </c>
      <c r="E44" s="11"/>
      <c r="F44" s="11"/>
      <c r="G44" s="11"/>
      <c r="H44" s="11">
        <f>SUM(H45:H55)</f>
        <v>0</v>
      </c>
      <c r="I44" s="11">
        <f>SUM(I45:I55)</f>
        <v>0</v>
      </c>
      <c r="J44" s="11">
        <f>H44+I44</f>
        <v>0</v>
      </c>
      <c r="K44" s="11"/>
      <c r="L44" s="11">
        <f>SUM(L45:L55)</f>
        <v>0.12500239999999999</v>
      </c>
      <c r="M44" s="11"/>
      <c r="P44" s="11">
        <f>IF(Q44="PR",J44,SUM(O45:O55))</f>
        <v>0</v>
      </c>
      <c r="Q44" s="11" t="s">
        <v>72</v>
      </c>
      <c r="R44" s="11">
        <f>IF(Q44="HS",H44,0)</f>
        <v>0</v>
      </c>
      <c r="S44" s="11">
        <f>IF(Q44="HS",I44-P44,0)</f>
        <v>0</v>
      </c>
      <c r="T44" s="11">
        <f>IF(Q44="PS",H44,0)</f>
        <v>0</v>
      </c>
      <c r="U44" s="11">
        <f>IF(Q44="PS",I44-P44,0)</f>
        <v>0</v>
      </c>
      <c r="V44" s="11">
        <f>IF(Q44="MP",H44,0)</f>
        <v>0</v>
      </c>
      <c r="W44" s="11">
        <f>IF(Q44="MP",I44-P44,0)</f>
        <v>0</v>
      </c>
      <c r="X44" s="11">
        <f>IF(Q44="OM",H44,0)</f>
        <v>0</v>
      </c>
      <c r="Y44" s="11">
        <v>781</v>
      </c>
      <c r="AI44">
        <f>SUM(Z45:Z55)</f>
        <v>0</v>
      </c>
      <c r="AJ44">
        <f>SUM(AA45:AA55)</f>
        <v>0</v>
      </c>
      <c r="AK44">
        <f>SUM(AB45:AB55)</f>
        <v>0</v>
      </c>
    </row>
    <row r="45" spans="1:43" ht="12.75">
      <c r="A45" s="2" t="s">
        <v>151</v>
      </c>
      <c r="C45" s="1" t="s">
        <v>152</v>
      </c>
      <c r="D45" s="37" t="s">
        <v>153</v>
      </c>
      <c r="E45" t="s">
        <v>54</v>
      </c>
      <c r="F45">
        <v>37.62</v>
      </c>
      <c r="G45">
        <v>0</v>
      </c>
      <c r="H45">
        <f>F45*AE45</f>
        <v>0</v>
      </c>
      <c r="I45">
        <f>J45-H45</f>
        <v>0</v>
      </c>
      <c r="J45">
        <f>F45*G45</f>
        <v>0</v>
      </c>
      <c r="K45">
        <v>0</v>
      </c>
      <c r="L45">
        <f>F45*K45</f>
        <v>0</v>
      </c>
      <c r="M45" t="s">
        <v>55</v>
      </c>
      <c r="N45">
        <v>1</v>
      </c>
      <c r="O45">
        <f>IF(N45=5,I45,0)</f>
        <v>0</v>
      </c>
      <c r="Z45">
        <f>IF(AD45=0,J45,0)</f>
        <v>0</v>
      </c>
      <c r="AA45">
        <f>IF(AD45=15,J45,0)</f>
        <v>0</v>
      </c>
      <c r="AB45">
        <f>IF(AD45=21,J45,0)</f>
        <v>0</v>
      </c>
      <c r="AD45">
        <v>21</v>
      </c>
      <c r="AE45">
        <f>G45*AG45</f>
        <v>0</v>
      </c>
      <c r="AF45">
        <f>G45*(1-AG45)</f>
        <v>0</v>
      </c>
      <c r="AG45">
        <v>0</v>
      </c>
      <c r="AM45">
        <f>F45*AE45</f>
        <v>0</v>
      </c>
      <c r="AN45">
        <f>F45*AF45</f>
        <v>0</v>
      </c>
      <c r="AO45" t="s">
        <v>154</v>
      </c>
      <c r="AP45" t="s">
        <v>155</v>
      </c>
      <c r="AQ45" s="11" t="s">
        <v>44</v>
      </c>
    </row>
    <row r="46" spans="1:43" ht="12.75">
      <c r="A46" s="2" t="s">
        <v>156</v>
      </c>
      <c r="C46" s="1" t="s">
        <v>157</v>
      </c>
      <c r="D46" s="37" t="s">
        <v>158</v>
      </c>
      <c r="E46" t="s">
        <v>112</v>
      </c>
      <c r="F46">
        <v>37.62</v>
      </c>
      <c r="G46">
        <v>0</v>
      </c>
      <c r="H46">
        <f>F46*AE46</f>
        <v>0</v>
      </c>
      <c r="I46">
        <f>J46-H46</f>
        <v>0</v>
      </c>
      <c r="J46">
        <f>F46*G46</f>
        <v>0</v>
      </c>
      <c r="K46">
        <v>0.001</v>
      </c>
      <c r="L46">
        <f>F46*K46</f>
        <v>0.03762</v>
      </c>
      <c r="M46" t="s">
        <v>55</v>
      </c>
      <c r="N46">
        <v>1</v>
      </c>
      <c r="O46">
        <f>IF(N46=5,I46,0)</f>
        <v>0</v>
      </c>
      <c r="Z46">
        <f>IF(AD46=0,J46,0)</f>
        <v>0</v>
      </c>
      <c r="AA46">
        <f>IF(AD46=15,J46,0)</f>
        <v>0</v>
      </c>
      <c r="AB46">
        <f>IF(AD46=21,J46,0)</f>
        <v>0</v>
      </c>
      <c r="AD46">
        <v>21</v>
      </c>
      <c r="AE46">
        <f>G46*AG46</f>
        <v>0</v>
      </c>
      <c r="AF46">
        <f>G46*(1-AG46)</f>
        <v>0</v>
      </c>
      <c r="AG46">
        <v>1</v>
      </c>
      <c r="AM46">
        <f>F46*AE46</f>
        <v>0</v>
      </c>
      <c r="AN46">
        <f>F46*AF46</f>
        <v>0</v>
      </c>
      <c r="AO46" t="s">
        <v>154</v>
      </c>
      <c r="AP46" t="s">
        <v>155</v>
      </c>
      <c r="AQ46" s="11" t="s">
        <v>44</v>
      </c>
    </row>
    <row r="47" spans="4:6" ht="12.75">
      <c r="D47" s="38" t="s">
        <v>120</v>
      </c>
      <c r="E47" s="14"/>
      <c r="F47" s="14">
        <v>37.62</v>
      </c>
    </row>
    <row r="48" spans="1:43" ht="12.75">
      <c r="A48" s="2" t="s">
        <v>159</v>
      </c>
      <c r="C48" s="1" t="s">
        <v>152</v>
      </c>
      <c r="D48" s="37" t="s">
        <v>160</v>
      </c>
      <c r="E48" t="s">
        <v>54</v>
      </c>
      <c r="F48">
        <v>4.32</v>
      </c>
      <c r="G48">
        <v>0</v>
      </c>
      <c r="H48">
        <f>F48*AE48</f>
        <v>0</v>
      </c>
      <c r="I48">
        <f>J48-H48</f>
        <v>0</v>
      </c>
      <c r="J48">
        <f>F48*G48</f>
        <v>0</v>
      </c>
      <c r="K48">
        <v>0</v>
      </c>
      <c r="L48">
        <f>F48*K48</f>
        <v>0</v>
      </c>
      <c r="M48" t="s">
        <v>55</v>
      </c>
      <c r="N48">
        <v>1</v>
      </c>
      <c r="O48">
        <f>IF(N48=5,I48,0)</f>
        <v>0</v>
      </c>
      <c r="Z48">
        <f>IF(AD48=0,J48,0)</f>
        <v>0</v>
      </c>
      <c r="AA48">
        <f>IF(AD48=15,J48,0)</f>
        <v>0</v>
      </c>
      <c r="AB48">
        <f>IF(AD48=21,J48,0)</f>
        <v>0</v>
      </c>
      <c r="AD48">
        <v>21</v>
      </c>
      <c r="AE48">
        <f>G48*AG48</f>
        <v>0</v>
      </c>
      <c r="AF48">
        <f>G48*(1-AG48)</f>
        <v>0</v>
      </c>
      <c r="AG48">
        <v>0</v>
      </c>
      <c r="AM48">
        <f>F48*AE48</f>
        <v>0</v>
      </c>
      <c r="AN48">
        <f>F48*AF48</f>
        <v>0</v>
      </c>
      <c r="AO48" t="s">
        <v>154</v>
      </c>
      <c r="AP48" t="s">
        <v>155</v>
      </c>
      <c r="AQ48" s="11" t="s">
        <v>44</v>
      </c>
    </row>
    <row r="49" spans="4:6" ht="12.75">
      <c r="D49" s="38" t="s">
        <v>161</v>
      </c>
      <c r="E49" s="14"/>
      <c r="F49" s="14">
        <v>4.32</v>
      </c>
    </row>
    <row r="50" spans="1:43" ht="12.75">
      <c r="A50" s="2" t="s">
        <v>162</v>
      </c>
      <c r="C50" s="1" t="s">
        <v>157</v>
      </c>
      <c r="D50" s="37" t="s">
        <v>163</v>
      </c>
      <c r="E50" t="s">
        <v>112</v>
      </c>
      <c r="F50">
        <v>1.0368</v>
      </c>
      <c r="G50">
        <v>0</v>
      </c>
      <c r="H50">
        <f>F50*AE50</f>
        <v>0</v>
      </c>
      <c r="I50">
        <f>J50-H50</f>
        <v>0</v>
      </c>
      <c r="J50">
        <f>F50*G50</f>
        <v>0</v>
      </c>
      <c r="K50">
        <v>0.001</v>
      </c>
      <c r="L50">
        <f>F50*K50</f>
        <v>0.0010368</v>
      </c>
      <c r="M50" t="s">
        <v>55</v>
      </c>
      <c r="N50">
        <v>1</v>
      </c>
      <c r="O50">
        <f>IF(N50=5,I50,0)</f>
        <v>0</v>
      </c>
      <c r="Z50">
        <f>IF(AD50=0,J50,0)</f>
        <v>0</v>
      </c>
      <c r="AA50">
        <f>IF(AD50=15,J50,0)</f>
        <v>0</v>
      </c>
      <c r="AB50">
        <f>IF(AD50=21,J50,0)</f>
        <v>0</v>
      </c>
      <c r="AD50">
        <v>21</v>
      </c>
      <c r="AE50">
        <f>G50*AG50</f>
        <v>0</v>
      </c>
      <c r="AF50">
        <f>G50*(1-AG50)</f>
        <v>0</v>
      </c>
      <c r="AG50">
        <v>1</v>
      </c>
      <c r="AM50">
        <f>F50*AE50</f>
        <v>0</v>
      </c>
      <c r="AN50">
        <f>F50*AF50</f>
        <v>0</v>
      </c>
      <c r="AO50" t="s">
        <v>154</v>
      </c>
      <c r="AP50" t="s">
        <v>155</v>
      </c>
      <c r="AQ50" s="11" t="s">
        <v>44</v>
      </c>
    </row>
    <row r="51" spans="4:6" ht="12.75">
      <c r="D51" s="38" t="s">
        <v>164</v>
      </c>
      <c r="E51" s="14"/>
      <c r="F51" s="14">
        <v>1.0368</v>
      </c>
    </row>
    <row r="52" spans="1:43" ht="12.75">
      <c r="A52" s="2" t="s">
        <v>165</v>
      </c>
      <c r="C52" s="1" t="s">
        <v>166</v>
      </c>
      <c r="D52" s="37" t="s">
        <v>167</v>
      </c>
      <c r="E52" t="s">
        <v>54</v>
      </c>
      <c r="F52">
        <v>4.32</v>
      </c>
      <c r="G52">
        <v>0</v>
      </c>
      <c r="H52">
        <f>F52*AE52</f>
        <v>0</v>
      </c>
      <c r="I52">
        <f>J52-H52</f>
        <v>0</v>
      </c>
      <c r="J52">
        <f>F52*G52</f>
        <v>0</v>
      </c>
      <c r="K52">
        <v>0.00497</v>
      </c>
      <c r="L52">
        <f>F52*K52</f>
        <v>0.0214704</v>
      </c>
      <c r="M52" t="s">
        <v>55</v>
      </c>
      <c r="N52">
        <v>1</v>
      </c>
      <c r="O52">
        <f>IF(N52=5,I52,0)</f>
        <v>0</v>
      </c>
      <c r="Z52">
        <f>IF(AD52=0,J52,0)</f>
        <v>0</v>
      </c>
      <c r="AA52">
        <f>IF(AD52=15,J52,0)</f>
        <v>0</v>
      </c>
      <c r="AB52">
        <f>IF(AD52=21,J52,0)</f>
        <v>0</v>
      </c>
      <c r="AD52">
        <v>21</v>
      </c>
      <c r="AE52">
        <f>G52*AG52</f>
        <v>0</v>
      </c>
      <c r="AF52">
        <f>G52*(1-AG52)</f>
        <v>0</v>
      </c>
      <c r="AG52">
        <v>0.16431924882629106</v>
      </c>
      <c r="AM52">
        <f>F52*AE52</f>
        <v>0</v>
      </c>
      <c r="AN52">
        <f>F52*AF52</f>
        <v>0</v>
      </c>
      <c r="AO52" t="s">
        <v>154</v>
      </c>
      <c r="AP52" t="s">
        <v>155</v>
      </c>
      <c r="AQ52" s="11" t="s">
        <v>44</v>
      </c>
    </row>
    <row r="53" spans="1:43" ht="12.75">
      <c r="A53" s="2" t="s">
        <v>168</v>
      </c>
      <c r="C53" s="1" t="s">
        <v>169</v>
      </c>
      <c r="D53" s="37" t="s">
        <v>170</v>
      </c>
      <c r="E53" t="s">
        <v>54</v>
      </c>
      <c r="F53">
        <v>4.752</v>
      </c>
      <c r="G53">
        <v>0</v>
      </c>
      <c r="H53">
        <f>F53*AE53</f>
        <v>0</v>
      </c>
      <c r="I53">
        <f>J53-H53</f>
        <v>0</v>
      </c>
      <c r="J53">
        <f>F53*G53</f>
        <v>0</v>
      </c>
      <c r="K53">
        <v>0.0126</v>
      </c>
      <c r="L53">
        <f>F53*K53</f>
        <v>0.059875199999999996</v>
      </c>
      <c r="M53" t="s">
        <v>55</v>
      </c>
      <c r="N53">
        <v>1</v>
      </c>
      <c r="O53">
        <f>IF(N53=5,I53,0)</f>
        <v>0</v>
      </c>
      <c r="Z53">
        <f>IF(AD53=0,J53,0)</f>
        <v>0</v>
      </c>
      <c r="AA53">
        <f>IF(AD53=15,J53,0)</f>
        <v>0</v>
      </c>
      <c r="AB53">
        <f>IF(AD53=21,J53,0)</f>
        <v>0</v>
      </c>
      <c r="AD53">
        <v>21</v>
      </c>
      <c r="AE53">
        <f>G53*AG53</f>
        <v>0</v>
      </c>
      <c r="AF53">
        <f>G53*(1-AG53)</f>
        <v>0</v>
      </c>
      <c r="AG53">
        <v>1</v>
      </c>
      <c r="AM53">
        <f>F53*AE53</f>
        <v>0</v>
      </c>
      <c r="AN53">
        <f>F53*AF53</f>
        <v>0</v>
      </c>
      <c r="AO53" t="s">
        <v>154</v>
      </c>
      <c r="AP53" t="s">
        <v>155</v>
      </c>
      <c r="AQ53" s="11" t="s">
        <v>44</v>
      </c>
    </row>
    <row r="54" spans="4:6" ht="12.75">
      <c r="D54" s="38" t="s">
        <v>171</v>
      </c>
      <c r="E54" s="14"/>
      <c r="F54" s="14">
        <v>4.752</v>
      </c>
    </row>
    <row r="55" spans="1:43" ht="25.5">
      <c r="A55" s="2" t="s">
        <v>172</v>
      </c>
      <c r="C55" s="1" t="s">
        <v>173</v>
      </c>
      <c r="D55" s="37" t="s">
        <v>174</v>
      </c>
      <c r="E55" t="s">
        <v>112</v>
      </c>
      <c r="F55">
        <v>5</v>
      </c>
      <c r="G55">
        <v>0</v>
      </c>
      <c r="H55">
        <f>F55*AE55</f>
        <v>0</v>
      </c>
      <c r="I55">
        <f>J55-H55</f>
        <v>0</v>
      </c>
      <c r="J55">
        <f>F55*G55</f>
        <v>0</v>
      </c>
      <c r="K55">
        <v>0.001</v>
      </c>
      <c r="L55">
        <f>F55*K55</f>
        <v>0.005</v>
      </c>
      <c r="M55" t="s">
        <v>55</v>
      </c>
      <c r="N55">
        <v>1</v>
      </c>
      <c r="O55">
        <f>IF(N55=5,I55,0)</f>
        <v>0</v>
      </c>
      <c r="Z55">
        <f>IF(AD55=0,J55,0)</f>
        <v>0</v>
      </c>
      <c r="AA55">
        <f>IF(AD55=15,J55,0)</f>
        <v>0</v>
      </c>
      <c r="AB55">
        <f>IF(AD55=21,J55,0)</f>
        <v>0</v>
      </c>
      <c r="AD55">
        <v>21</v>
      </c>
      <c r="AE55">
        <f>G55*AG55</f>
        <v>0</v>
      </c>
      <c r="AF55">
        <f>G55*(1-AG55)</f>
        <v>0</v>
      </c>
      <c r="AG55">
        <v>1</v>
      </c>
      <c r="AM55">
        <f>F55*AE55</f>
        <v>0</v>
      </c>
      <c r="AN55">
        <f>F55*AF55</f>
        <v>0</v>
      </c>
      <c r="AO55" t="s">
        <v>154</v>
      </c>
      <c r="AP55" t="s">
        <v>155</v>
      </c>
      <c r="AQ55" s="11" t="s">
        <v>44</v>
      </c>
    </row>
    <row r="56" spans="1:37" ht="12.75">
      <c r="A56" s="12"/>
      <c r="B56" s="13"/>
      <c r="C56" s="13" t="s">
        <v>175</v>
      </c>
      <c r="D56" s="36" t="s">
        <v>176</v>
      </c>
      <c r="E56" s="11"/>
      <c r="F56" s="11"/>
      <c r="G56" s="11"/>
      <c r="H56" s="11">
        <f>SUM(H57:H57)</f>
        <v>0</v>
      </c>
      <c r="I56" s="11">
        <f>SUM(I57:I57)</f>
        <v>0</v>
      </c>
      <c r="J56" s="11">
        <f>H56+I56</f>
        <v>0</v>
      </c>
      <c r="K56" s="11"/>
      <c r="L56" s="11">
        <f>SUM(L57:L57)</f>
        <v>0.00246</v>
      </c>
      <c r="M56" s="11"/>
      <c r="P56" s="11">
        <f>IF(Q56="PR",J56,SUM(O57:O57))</f>
        <v>0</v>
      </c>
      <c r="Q56" s="11" t="s">
        <v>72</v>
      </c>
      <c r="R56" s="11">
        <f>IF(Q56="HS",H56,0)</f>
        <v>0</v>
      </c>
      <c r="S56" s="11">
        <f>IF(Q56="HS",I56-P56,0)</f>
        <v>0</v>
      </c>
      <c r="T56" s="11">
        <f>IF(Q56="PS",H56,0)</f>
        <v>0</v>
      </c>
      <c r="U56" s="11">
        <f>IF(Q56="PS",I56-P56,0)</f>
        <v>0</v>
      </c>
      <c r="V56" s="11">
        <f>IF(Q56="MP",H56,0)</f>
        <v>0</v>
      </c>
      <c r="W56" s="11">
        <f>IF(Q56="MP",I56-P56,0)</f>
        <v>0</v>
      </c>
      <c r="X56" s="11">
        <f>IF(Q56="OM",H56,0)</f>
        <v>0</v>
      </c>
      <c r="Y56" s="11">
        <v>783</v>
      </c>
      <c r="AI56">
        <f>SUM(Z57:Z57)</f>
        <v>0</v>
      </c>
      <c r="AJ56">
        <f>SUM(AA57:AA57)</f>
        <v>0</v>
      </c>
      <c r="AK56">
        <f>SUM(AB57:AB57)</f>
        <v>0</v>
      </c>
    </row>
    <row r="57" spans="1:43" ht="12.75">
      <c r="A57" s="2" t="s">
        <v>177</v>
      </c>
      <c r="C57" s="1" t="s">
        <v>178</v>
      </c>
      <c r="D57" s="37" t="s">
        <v>179</v>
      </c>
      <c r="E57" t="s">
        <v>54</v>
      </c>
      <c r="F57">
        <v>6</v>
      </c>
      <c r="G57">
        <v>0</v>
      </c>
      <c r="H57">
        <f>F57*AE57</f>
        <v>0</v>
      </c>
      <c r="I57">
        <f>J57-H57</f>
        <v>0</v>
      </c>
      <c r="J57">
        <f>F57*G57</f>
        <v>0</v>
      </c>
      <c r="K57">
        <v>0.00041</v>
      </c>
      <c r="L57">
        <f>F57*K57</f>
        <v>0.00246</v>
      </c>
      <c r="M57" t="s">
        <v>55</v>
      </c>
      <c r="N57">
        <v>1</v>
      </c>
      <c r="O57">
        <f>IF(N57=5,I57,0)</f>
        <v>0</v>
      </c>
      <c r="Z57">
        <f>IF(AD57=0,J57,0)</f>
        <v>0</v>
      </c>
      <c r="AA57">
        <f>IF(AD57=15,J57,0)</f>
        <v>0</v>
      </c>
      <c r="AB57">
        <f>IF(AD57=21,J57,0)</f>
        <v>0</v>
      </c>
      <c r="AD57">
        <v>21</v>
      </c>
      <c r="AE57">
        <f>G57*AG57</f>
        <v>0</v>
      </c>
      <c r="AF57">
        <f>G57*(1-AG57)</f>
        <v>0</v>
      </c>
      <c r="AG57">
        <v>0.36969267139479906</v>
      </c>
      <c r="AM57">
        <f>F57*AE57</f>
        <v>0</v>
      </c>
      <c r="AN57">
        <f>F57*AF57</f>
        <v>0</v>
      </c>
      <c r="AO57" t="s">
        <v>180</v>
      </c>
      <c r="AP57" t="s">
        <v>155</v>
      </c>
      <c r="AQ57" s="11" t="s">
        <v>44</v>
      </c>
    </row>
    <row r="58" spans="1:37" ht="12.75">
      <c r="A58" s="12"/>
      <c r="B58" s="13"/>
      <c r="C58" s="13" t="s">
        <v>181</v>
      </c>
      <c r="D58" s="36" t="s">
        <v>182</v>
      </c>
      <c r="E58" s="11"/>
      <c r="F58" s="11"/>
      <c r="G58" s="11"/>
      <c r="H58" s="11">
        <f>SUM(H59:H61)</f>
        <v>0</v>
      </c>
      <c r="I58" s="11">
        <f>SUM(I59:I61)</f>
        <v>0</v>
      </c>
      <c r="J58" s="11">
        <f>H58+I58</f>
        <v>0</v>
      </c>
      <c r="K58" s="11"/>
      <c r="L58" s="11">
        <f>SUM(L59:L61)</f>
        <v>0.04015440000000001</v>
      </c>
      <c r="M58" s="11"/>
      <c r="P58" s="11">
        <f>IF(Q58="PR",J58,SUM(O59:O61))</f>
        <v>0</v>
      </c>
      <c r="Q58" s="11" t="s">
        <v>72</v>
      </c>
      <c r="R58" s="11">
        <f>IF(Q58="HS",H58,0)</f>
        <v>0</v>
      </c>
      <c r="S58" s="11">
        <f>IF(Q58="HS",I58-P58,0)</f>
        <v>0</v>
      </c>
      <c r="T58" s="11">
        <f>IF(Q58="PS",H58,0)</f>
        <v>0</v>
      </c>
      <c r="U58" s="11">
        <f>IF(Q58="PS",I58-P58,0)</f>
        <v>0</v>
      </c>
      <c r="V58" s="11">
        <f>IF(Q58="MP",H58,0)</f>
        <v>0</v>
      </c>
      <c r="W58" s="11">
        <f>IF(Q58="MP",I58-P58,0)</f>
        <v>0</v>
      </c>
      <c r="X58" s="11">
        <f>IF(Q58="OM",H58,0)</f>
        <v>0</v>
      </c>
      <c r="Y58" s="11">
        <v>784</v>
      </c>
      <c r="AI58">
        <f>SUM(Z59:Z61)</f>
        <v>0</v>
      </c>
      <c r="AJ58">
        <f>SUM(AA59:AA61)</f>
        <v>0</v>
      </c>
      <c r="AK58">
        <f>SUM(AB59:AB61)</f>
        <v>0</v>
      </c>
    </row>
    <row r="59" spans="1:43" ht="12.75">
      <c r="A59" s="2" t="s">
        <v>183</v>
      </c>
      <c r="C59" s="1" t="s">
        <v>184</v>
      </c>
      <c r="D59" s="37" t="s">
        <v>185</v>
      </c>
      <c r="E59" t="s">
        <v>54</v>
      </c>
      <c r="F59">
        <v>111.54</v>
      </c>
      <c r="G59">
        <v>0</v>
      </c>
      <c r="H59">
        <f>F59*AE59</f>
        <v>0</v>
      </c>
      <c r="I59">
        <f>J59-H59</f>
        <v>0</v>
      </c>
      <c r="J59">
        <f>F59*G59</f>
        <v>0</v>
      </c>
      <c r="K59">
        <v>0</v>
      </c>
      <c r="L59">
        <f>F59*K59</f>
        <v>0</v>
      </c>
      <c r="M59" t="s">
        <v>55</v>
      </c>
      <c r="N59">
        <v>1</v>
      </c>
      <c r="O59">
        <f>IF(N59=5,I59,0)</f>
        <v>0</v>
      </c>
      <c r="Z59">
        <f>IF(AD59=0,J59,0)</f>
        <v>0</v>
      </c>
      <c r="AA59">
        <f>IF(AD59=15,J59,0)</f>
        <v>0</v>
      </c>
      <c r="AB59">
        <f>IF(AD59=21,J59,0)</f>
        <v>0</v>
      </c>
      <c r="AD59">
        <v>21</v>
      </c>
      <c r="AE59">
        <f>G59*AG59</f>
        <v>0</v>
      </c>
      <c r="AF59">
        <f>G59*(1-AG59)</f>
        <v>0</v>
      </c>
      <c r="AG59">
        <v>0.002694610778443114</v>
      </c>
      <c r="AM59">
        <f>F59*AE59</f>
        <v>0</v>
      </c>
      <c r="AN59">
        <f>F59*AF59</f>
        <v>0</v>
      </c>
      <c r="AO59" t="s">
        <v>186</v>
      </c>
      <c r="AP59" t="s">
        <v>155</v>
      </c>
      <c r="AQ59" s="11" t="s">
        <v>44</v>
      </c>
    </row>
    <row r="60" spans="1:43" ht="12.75">
      <c r="A60" s="2" t="s">
        <v>187</v>
      </c>
      <c r="C60" s="1" t="s">
        <v>188</v>
      </c>
      <c r="D60" s="37" t="s">
        <v>189</v>
      </c>
      <c r="E60" t="s">
        <v>54</v>
      </c>
      <c r="F60">
        <v>111.54</v>
      </c>
      <c r="G60">
        <v>0</v>
      </c>
      <c r="H60">
        <f>F60*AE60</f>
        <v>0</v>
      </c>
      <c r="I60">
        <f>J60-H60</f>
        <v>0</v>
      </c>
      <c r="J60">
        <f>F60*G60</f>
        <v>0</v>
      </c>
      <c r="K60">
        <v>7E-05</v>
      </c>
      <c r="L60">
        <f>F60*K60</f>
        <v>0.0078078</v>
      </c>
      <c r="M60" t="s">
        <v>55</v>
      </c>
      <c r="N60">
        <v>1</v>
      </c>
      <c r="O60">
        <f>IF(N60=5,I60,0)</f>
        <v>0</v>
      </c>
      <c r="Z60">
        <f>IF(AD60=0,J60,0)</f>
        <v>0</v>
      </c>
      <c r="AA60">
        <f>IF(AD60=15,J60,0)</f>
        <v>0</v>
      </c>
      <c r="AB60">
        <f>IF(AD60=21,J60,0)</f>
        <v>0</v>
      </c>
      <c r="AD60">
        <v>21</v>
      </c>
      <c r="AE60">
        <f>G60*AG60</f>
        <v>0</v>
      </c>
      <c r="AF60">
        <f>G60*(1-AG60)</f>
        <v>0</v>
      </c>
      <c r="AG60">
        <v>0.2594470046082949</v>
      </c>
      <c r="AM60">
        <f>F60*AE60</f>
        <v>0</v>
      </c>
      <c r="AN60">
        <f>F60*AF60</f>
        <v>0</v>
      </c>
      <c r="AO60" t="s">
        <v>186</v>
      </c>
      <c r="AP60" t="s">
        <v>155</v>
      </c>
      <c r="AQ60" s="11" t="s">
        <v>44</v>
      </c>
    </row>
    <row r="61" spans="1:43" ht="12.75">
      <c r="A61" s="2" t="s">
        <v>190</v>
      </c>
      <c r="C61" s="1" t="s">
        <v>191</v>
      </c>
      <c r="D61" s="37" t="s">
        <v>192</v>
      </c>
      <c r="E61" t="s">
        <v>54</v>
      </c>
      <c r="F61">
        <v>111.54</v>
      </c>
      <c r="G61">
        <v>0</v>
      </c>
      <c r="H61">
        <f>F61*AE61</f>
        <v>0</v>
      </c>
      <c r="I61">
        <f>J61-H61</f>
        <v>0</v>
      </c>
      <c r="J61">
        <f>F61*G61</f>
        <v>0</v>
      </c>
      <c r="K61">
        <v>0.00029</v>
      </c>
      <c r="L61">
        <f>F61*K61</f>
        <v>0.0323466</v>
      </c>
      <c r="M61" t="s">
        <v>55</v>
      </c>
      <c r="N61">
        <v>1</v>
      </c>
      <c r="O61">
        <f>IF(N61=5,I61,0)</f>
        <v>0</v>
      </c>
      <c r="Z61">
        <f>IF(AD61=0,J61,0)</f>
        <v>0</v>
      </c>
      <c r="AA61">
        <f>IF(AD61=15,J61,0)</f>
        <v>0</v>
      </c>
      <c r="AB61">
        <f>IF(AD61=21,J61,0)</f>
        <v>0</v>
      </c>
      <c r="AD61">
        <v>21</v>
      </c>
      <c r="AE61">
        <f>G61*AG61</f>
        <v>0</v>
      </c>
      <c r="AF61">
        <f>G61*(1-AG61)</f>
        <v>0</v>
      </c>
      <c r="AG61">
        <v>0.21545412057952953</v>
      </c>
      <c r="AM61">
        <f>F61*AE61</f>
        <v>0</v>
      </c>
      <c r="AN61">
        <f>F61*AF61</f>
        <v>0</v>
      </c>
      <c r="AO61" t="s">
        <v>186</v>
      </c>
      <c r="AP61" t="s">
        <v>155</v>
      </c>
      <c r="AQ61" s="11" t="s">
        <v>44</v>
      </c>
    </row>
    <row r="62" spans="1:37" ht="12.75">
      <c r="A62" s="12"/>
      <c r="B62" s="13"/>
      <c r="C62" s="13" t="s">
        <v>193</v>
      </c>
      <c r="D62" s="36" t="s">
        <v>194</v>
      </c>
      <c r="E62" s="11"/>
      <c r="F62" s="11"/>
      <c r="G62" s="11"/>
      <c r="H62" s="11">
        <f>SUM(H63:H63)</f>
        <v>0</v>
      </c>
      <c r="I62" s="11">
        <f>SUM(I63:I63)</f>
        <v>0</v>
      </c>
      <c r="J62" s="11">
        <f>H62+I62</f>
        <v>0</v>
      </c>
      <c r="K62" s="11"/>
      <c r="L62" s="11">
        <f>SUM(L63:L63)</f>
        <v>0.00632</v>
      </c>
      <c r="M62" s="11"/>
      <c r="P62" s="11">
        <f>IF(Q62="PR",J62,SUM(O63:O63))</f>
        <v>0</v>
      </c>
      <c r="Q62" s="11" t="s">
        <v>50</v>
      </c>
      <c r="R62" s="11">
        <f>IF(Q62="HS",H62,0)</f>
        <v>0</v>
      </c>
      <c r="S62" s="11">
        <f>IF(Q62="HS",I62-P62,0)</f>
        <v>0</v>
      </c>
      <c r="T62" s="11">
        <f>IF(Q62="PS",H62,0)</f>
        <v>0</v>
      </c>
      <c r="U62" s="11">
        <f>IF(Q62="PS",I62-P62,0)</f>
        <v>0</v>
      </c>
      <c r="V62" s="11">
        <f>IF(Q62="MP",H62,0)</f>
        <v>0</v>
      </c>
      <c r="W62" s="11">
        <f>IF(Q62="MP",I62-P62,0)</f>
        <v>0</v>
      </c>
      <c r="X62" s="11">
        <f>IF(Q62="OM",H62,0)</f>
        <v>0</v>
      </c>
      <c r="Y62" s="11">
        <v>94</v>
      </c>
      <c r="AI62">
        <f>SUM(Z63:Z63)</f>
        <v>0</v>
      </c>
      <c r="AJ62">
        <f>SUM(AA63:AA63)</f>
        <v>0</v>
      </c>
      <c r="AK62">
        <f>SUM(AB63:AB63)</f>
        <v>0</v>
      </c>
    </row>
    <row r="63" spans="1:43" ht="12.75">
      <c r="A63" s="2" t="s">
        <v>195</v>
      </c>
      <c r="C63" s="1" t="s">
        <v>196</v>
      </c>
      <c r="D63" s="37" t="s">
        <v>197</v>
      </c>
      <c r="E63" t="s">
        <v>54</v>
      </c>
      <c r="F63">
        <v>4</v>
      </c>
      <c r="G63">
        <v>0</v>
      </c>
      <c r="H63">
        <f>F63*AE63</f>
        <v>0</v>
      </c>
      <c r="I63">
        <f>J63-H63</f>
        <v>0</v>
      </c>
      <c r="J63">
        <f>F63*G63</f>
        <v>0</v>
      </c>
      <c r="K63">
        <v>0.00158</v>
      </c>
      <c r="L63">
        <f>F63*K63</f>
        <v>0.00632</v>
      </c>
      <c r="M63" t="s">
        <v>55</v>
      </c>
      <c r="N63">
        <v>1</v>
      </c>
      <c r="O63">
        <f>IF(N63=5,I63,0)</f>
        <v>0</v>
      </c>
      <c r="Z63">
        <f>IF(AD63=0,J63,0)</f>
        <v>0</v>
      </c>
      <c r="AA63">
        <f>IF(AD63=15,J63,0)</f>
        <v>0</v>
      </c>
      <c r="AB63">
        <f>IF(AD63=21,J63,0)</f>
        <v>0</v>
      </c>
      <c r="AD63">
        <v>21</v>
      </c>
      <c r="AE63">
        <f>G63*AG63</f>
        <v>0</v>
      </c>
      <c r="AF63">
        <f>G63*(1-AG63)</f>
        <v>0</v>
      </c>
      <c r="AG63">
        <v>0.346789667896679</v>
      </c>
      <c r="AM63">
        <f>F63*AE63</f>
        <v>0</v>
      </c>
      <c r="AN63">
        <f>F63*AF63</f>
        <v>0</v>
      </c>
      <c r="AO63" t="s">
        <v>198</v>
      </c>
      <c r="AP63" t="s">
        <v>199</v>
      </c>
      <c r="AQ63" s="11" t="s">
        <v>44</v>
      </c>
    </row>
    <row r="64" spans="1:37" ht="25.5">
      <c r="A64" s="12"/>
      <c r="B64" s="13"/>
      <c r="C64" s="13" t="s">
        <v>200</v>
      </c>
      <c r="D64" s="36" t="s">
        <v>201</v>
      </c>
      <c r="E64" s="11"/>
      <c r="F64" s="11"/>
      <c r="G64" s="11"/>
      <c r="H64" s="11">
        <f>SUM(H65:H66)</f>
        <v>0</v>
      </c>
      <c r="I64" s="11">
        <f>SUM(I65:I66)</f>
        <v>0</v>
      </c>
      <c r="J64" s="11">
        <f>H64+I64</f>
        <v>0</v>
      </c>
      <c r="K64" s="11"/>
      <c r="L64" s="11">
        <f>SUM(L65:L66)</f>
        <v>0.004736000000000001</v>
      </c>
      <c r="M64" s="11"/>
      <c r="P64" s="11">
        <f>IF(Q64="PR",J64,SUM(O65:O66))</f>
        <v>0</v>
      </c>
      <c r="Q64" s="11" t="s">
        <v>50</v>
      </c>
      <c r="R64" s="11">
        <f>IF(Q64="HS",H64,0)</f>
        <v>0</v>
      </c>
      <c r="S64" s="11">
        <f>IF(Q64="HS",I64-P64,0)</f>
        <v>0</v>
      </c>
      <c r="T64" s="11">
        <f>IF(Q64="PS",H64,0)</f>
        <v>0</v>
      </c>
      <c r="U64" s="11">
        <f>IF(Q64="PS",I64-P64,0)</f>
        <v>0</v>
      </c>
      <c r="V64" s="11">
        <f>IF(Q64="MP",H64,0)</f>
        <v>0</v>
      </c>
      <c r="W64" s="11">
        <f>IF(Q64="MP",I64-P64,0)</f>
        <v>0</v>
      </c>
      <c r="X64" s="11">
        <f>IF(Q64="OM",H64,0)</f>
        <v>0</v>
      </c>
      <c r="Y64" s="11">
        <v>95</v>
      </c>
      <c r="AI64">
        <f>SUM(Z65:Z66)</f>
        <v>0</v>
      </c>
      <c r="AJ64">
        <f>SUM(AA65:AA66)</f>
        <v>0</v>
      </c>
      <c r="AK64">
        <f>SUM(AB65:AB66)</f>
        <v>0</v>
      </c>
    </row>
    <row r="65" spans="1:43" ht="12.75">
      <c r="A65" s="2" t="s">
        <v>202</v>
      </c>
      <c r="C65" s="1" t="s">
        <v>203</v>
      </c>
      <c r="D65" s="37" t="s">
        <v>204</v>
      </c>
      <c r="E65" t="s">
        <v>54</v>
      </c>
      <c r="F65">
        <v>84.2</v>
      </c>
      <c r="G65">
        <v>0</v>
      </c>
      <c r="H65">
        <f>F65*AE65</f>
        <v>0</v>
      </c>
      <c r="I65">
        <f>J65-H65</f>
        <v>0</v>
      </c>
      <c r="J65">
        <f>F65*G65</f>
        <v>0</v>
      </c>
      <c r="K65">
        <v>4E-05</v>
      </c>
      <c r="L65">
        <f>F65*K65</f>
        <v>0.0033680000000000003</v>
      </c>
      <c r="M65" t="s">
        <v>55</v>
      </c>
      <c r="N65">
        <v>1</v>
      </c>
      <c r="O65">
        <f>IF(N65=5,I65,0)</f>
        <v>0</v>
      </c>
      <c r="Z65">
        <f>IF(AD65=0,J65,0)</f>
        <v>0</v>
      </c>
      <c r="AA65">
        <f>IF(AD65=15,J65,0)</f>
        <v>0</v>
      </c>
      <c r="AB65">
        <f>IF(AD65=21,J65,0)</f>
        <v>0</v>
      </c>
      <c r="AD65">
        <v>21</v>
      </c>
      <c r="AE65">
        <f>G65*AG65</f>
        <v>0</v>
      </c>
      <c r="AF65">
        <f>G65*(1-AG65)</f>
        <v>0</v>
      </c>
      <c r="AG65">
        <v>0.011867219917012449</v>
      </c>
      <c r="AM65">
        <f>F65*AE65</f>
        <v>0</v>
      </c>
      <c r="AN65">
        <f>F65*AF65</f>
        <v>0</v>
      </c>
      <c r="AO65" t="s">
        <v>205</v>
      </c>
      <c r="AP65" t="s">
        <v>199</v>
      </c>
      <c r="AQ65" s="11" t="s">
        <v>44</v>
      </c>
    </row>
    <row r="66" spans="1:43" ht="12.75">
      <c r="A66" s="2" t="s">
        <v>206</v>
      </c>
      <c r="C66" s="1" t="s">
        <v>203</v>
      </c>
      <c r="D66" s="37" t="s">
        <v>207</v>
      </c>
      <c r="E66" t="s">
        <v>54</v>
      </c>
      <c r="F66">
        <v>34.2</v>
      </c>
      <c r="G66">
        <v>0</v>
      </c>
      <c r="H66">
        <f>F66*AE66</f>
        <v>0</v>
      </c>
      <c r="I66">
        <f>J66-H66</f>
        <v>0</v>
      </c>
      <c r="J66">
        <f>F66*G66</f>
        <v>0</v>
      </c>
      <c r="K66">
        <v>4E-05</v>
      </c>
      <c r="L66">
        <f>F66*K66</f>
        <v>0.0013680000000000003</v>
      </c>
      <c r="M66" t="s">
        <v>55</v>
      </c>
      <c r="N66">
        <v>1</v>
      </c>
      <c r="O66">
        <f>IF(N66=5,I66,0)</f>
        <v>0</v>
      </c>
      <c r="Z66">
        <f>IF(AD66=0,J66,0)</f>
        <v>0</v>
      </c>
      <c r="AA66">
        <f>IF(AD66=15,J66,0)</f>
        <v>0</v>
      </c>
      <c r="AB66">
        <f>IF(AD66=21,J66,0)</f>
        <v>0</v>
      </c>
      <c r="AD66">
        <v>21</v>
      </c>
      <c r="AE66">
        <f>G66*AG66</f>
        <v>0</v>
      </c>
      <c r="AF66">
        <f>G66*(1-AG66)</f>
        <v>0</v>
      </c>
      <c r="AG66">
        <v>0.011867219917012447</v>
      </c>
      <c r="AM66">
        <f>F66*AE66</f>
        <v>0</v>
      </c>
      <c r="AN66">
        <f>F66*AF66</f>
        <v>0</v>
      </c>
      <c r="AO66" t="s">
        <v>205</v>
      </c>
      <c r="AP66" t="s">
        <v>199</v>
      </c>
      <c r="AQ66" s="11" t="s">
        <v>44</v>
      </c>
    </row>
    <row r="67" spans="1:37" ht="12.75">
      <c r="A67" s="12"/>
      <c r="B67" s="13"/>
      <c r="C67" s="13" t="s">
        <v>208</v>
      </c>
      <c r="D67" s="36" t="s">
        <v>209</v>
      </c>
      <c r="E67" s="11"/>
      <c r="F67" s="11"/>
      <c r="G67" s="11"/>
      <c r="H67" s="11">
        <f>SUM(H68:H71)</f>
        <v>0</v>
      </c>
      <c r="I67" s="11">
        <f>SUM(I68:I71)</f>
        <v>0</v>
      </c>
      <c r="J67" s="11">
        <f>H67+I67</f>
        <v>0</v>
      </c>
      <c r="K67" s="11"/>
      <c r="L67" s="11">
        <f>SUM(L68:L71)</f>
        <v>0.16127</v>
      </c>
      <c r="M67" s="11"/>
      <c r="P67" s="11">
        <f>IF(Q67="PR",J67,SUM(O68:O71))</f>
        <v>0</v>
      </c>
      <c r="Q67" s="11" t="s">
        <v>50</v>
      </c>
      <c r="R67" s="11">
        <f>IF(Q67="HS",H67,0)</f>
        <v>0</v>
      </c>
      <c r="S67" s="11">
        <f>IF(Q67="HS",I67-P67,0)</f>
        <v>0</v>
      </c>
      <c r="T67" s="11">
        <f>IF(Q67="PS",H67,0)</f>
        <v>0</v>
      </c>
      <c r="U67" s="11">
        <f>IF(Q67="PS",I67-P67,0)</f>
        <v>0</v>
      </c>
      <c r="V67" s="11">
        <f>IF(Q67="MP",H67,0)</f>
        <v>0</v>
      </c>
      <c r="W67" s="11">
        <f>IF(Q67="MP",I67-P67,0)</f>
        <v>0</v>
      </c>
      <c r="X67" s="11">
        <f>IF(Q67="OM",H67,0)</f>
        <v>0</v>
      </c>
      <c r="Y67" s="11">
        <v>96</v>
      </c>
      <c r="AI67">
        <f>SUM(Z68:Z71)</f>
        <v>0</v>
      </c>
      <c r="AJ67">
        <f>SUM(AA68:AA71)</f>
        <v>0</v>
      </c>
      <c r="AK67">
        <f>SUM(AB68:AB71)</f>
        <v>0</v>
      </c>
    </row>
    <row r="68" spans="1:43" ht="25.5">
      <c r="A68" s="2" t="s">
        <v>210</v>
      </c>
      <c r="C68" s="1" t="s">
        <v>211</v>
      </c>
      <c r="D68" s="37" t="s">
        <v>212</v>
      </c>
      <c r="E68" t="s">
        <v>54</v>
      </c>
      <c r="F68">
        <v>2</v>
      </c>
      <c r="G68">
        <v>0</v>
      </c>
      <c r="H68">
        <f>F68*AE68</f>
        <v>0</v>
      </c>
      <c r="I68">
        <f>J68-H68</f>
        <v>0</v>
      </c>
      <c r="J68">
        <f>F68*G68</f>
        <v>0</v>
      </c>
      <c r="K68">
        <v>0.07717</v>
      </c>
      <c r="L68">
        <f>F68*K68</f>
        <v>0.15434</v>
      </c>
      <c r="M68" t="s">
        <v>55</v>
      </c>
      <c r="N68">
        <v>1</v>
      </c>
      <c r="O68">
        <f>IF(N68=5,I68,0)</f>
        <v>0</v>
      </c>
      <c r="Z68">
        <f>IF(AD68=0,J68,0)</f>
        <v>0</v>
      </c>
      <c r="AA68">
        <f>IF(AD68=15,J68,0)</f>
        <v>0</v>
      </c>
      <c r="AB68">
        <f>IF(AD68=21,J68,0)</f>
        <v>0</v>
      </c>
      <c r="AD68">
        <v>21</v>
      </c>
      <c r="AE68">
        <f>G68*AG68</f>
        <v>0</v>
      </c>
      <c r="AF68">
        <f>G68*(1-AG68)</f>
        <v>0</v>
      </c>
      <c r="AG68">
        <v>0.07088274044795784</v>
      </c>
      <c r="AM68">
        <f>F68*AE68</f>
        <v>0</v>
      </c>
      <c r="AN68">
        <f>F68*AF68</f>
        <v>0</v>
      </c>
      <c r="AO68" t="s">
        <v>213</v>
      </c>
      <c r="AP68" t="s">
        <v>199</v>
      </c>
      <c r="AQ68" s="11" t="s">
        <v>44</v>
      </c>
    </row>
    <row r="69" spans="1:43" ht="12.75">
      <c r="A69" s="2" t="s">
        <v>214</v>
      </c>
      <c r="C69" s="1" t="s">
        <v>215</v>
      </c>
      <c r="D69" s="37" t="s">
        <v>216</v>
      </c>
      <c r="E69" t="s">
        <v>88</v>
      </c>
      <c r="F69">
        <v>1</v>
      </c>
      <c r="G69">
        <v>0</v>
      </c>
      <c r="H69">
        <f>F69*AE69</f>
        <v>0</v>
      </c>
      <c r="I69">
        <f>J69-H69</f>
        <v>0</v>
      </c>
      <c r="J69">
        <f>F69*G69</f>
        <v>0</v>
      </c>
      <c r="K69">
        <v>0</v>
      </c>
      <c r="L69">
        <f>F69*K69</f>
        <v>0</v>
      </c>
      <c r="M69" t="s">
        <v>55</v>
      </c>
      <c r="N69">
        <v>1</v>
      </c>
      <c r="O69">
        <f>IF(N69=5,I69,0)</f>
        <v>0</v>
      </c>
      <c r="Z69">
        <f>IF(AD69=0,J69,0)</f>
        <v>0</v>
      </c>
      <c r="AA69">
        <f>IF(AD69=15,J69,0)</f>
        <v>0</v>
      </c>
      <c r="AB69">
        <f>IF(AD69=21,J69,0)</f>
        <v>0</v>
      </c>
      <c r="AD69">
        <v>21</v>
      </c>
      <c r="AE69">
        <f>G69*AG69</f>
        <v>0</v>
      </c>
      <c r="AF69">
        <f>G69*(1-AG69)</f>
        <v>0</v>
      </c>
      <c r="AG69">
        <v>0</v>
      </c>
      <c r="AM69">
        <f>F69*AE69</f>
        <v>0</v>
      </c>
      <c r="AN69">
        <f>F69*AF69</f>
        <v>0</v>
      </c>
      <c r="AO69" t="s">
        <v>213</v>
      </c>
      <c r="AP69" t="s">
        <v>199</v>
      </c>
      <c r="AQ69" s="11" t="s">
        <v>44</v>
      </c>
    </row>
    <row r="70" spans="1:43" ht="12.75">
      <c r="A70" s="2" t="s">
        <v>217</v>
      </c>
      <c r="C70" s="1" t="s">
        <v>218</v>
      </c>
      <c r="D70" s="37" t="s">
        <v>219</v>
      </c>
      <c r="E70" t="s">
        <v>54</v>
      </c>
      <c r="F70">
        <v>3.96</v>
      </c>
      <c r="G70">
        <v>0</v>
      </c>
      <c r="H70">
        <f>F70*AE70</f>
        <v>0</v>
      </c>
      <c r="I70">
        <f>J70-H70</f>
        <v>0</v>
      </c>
      <c r="J70">
        <f>F70*G70</f>
        <v>0</v>
      </c>
      <c r="K70">
        <v>0.00175</v>
      </c>
      <c r="L70">
        <f>F70*K70</f>
        <v>0.00693</v>
      </c>
      <c r="M70" t="s">
        <v>55</v>
      </c>
      <c r="N70">
        <v>1</v>
      </c>
      <c r="O70">
        <f>IF(N70=5,I70,0)</f>
        <v>0</v>
      </c>
      <c r="Z70">
        <f>IF(AD70=0,J70,0)</f>
        <v>0</v>
      </c>
      <c r="AA70">
        <f>IF(AD70=15,J70,0)</f>
        <v>0</v>
      </c>
      <c r="AB70">
        <f>IF(AD70=21,J70,0)</f>
        <v>0</v>
      </c>
      <c r="AD70">
        <v>21</v>
      </c>
      <c r="AE70">
        <f>G70*AG70</f>
        <v>0</v>
      </c>
      <c r="AF70">
        <f>G70*(1-AG70)</f>
        <v>0</v>
      </c>
      <c r="AG70">
        <v>0</v>
      </c>
      <c r="AM70">
        <f>F70*AE70</f>
        <v>0</v>
      </c>
      <c r="AN70">
        <f>F70*AF70</f>
        <v>0</v>
      </c>
      <c r="AO70" t="s">
        <v>213</v>
      </c>
      <c r="AP70" t="s">
        <v>199</v>
      </c>
      <c r="AQ70" s="11" t="s">
        <v>44</v>
      </c>
    </row>
    <row r="71" spans="1:43" ht="12.75">
      <c r="A71" s="2" t="s">
        <v>220</v>
      </c>
      <c r="C71" s="1" t="s">
        <v>215</v>
      </c>
      <c r="D71" s="37" t="s">
        <v>221</v>
      </c>
      <c r="E71" t="s">
        <v>88</v>
      </c>
      <c r="F71">
        <v>1</v>
      </c>
      <c r="G71">
        <v>0</v>
      </c>
      <c r="H71">
        <f>F71*AE71</f>
        <v>0</v>
      </c>
      <c r="I71">
        <f>J71-H71</f>
        <v>0</v>
      </c>
      <c r="J71">
        <f>F71*G71</f>
        <v>0</v>
      </c>
      <c r="K71">
        <v>0</v>
      </c>
      <c r="L71">
        <f>F71*K71</f>
        <v>0</v>
      </c>
      <c r="M71" t="s">
        <v>55</v>
      </c>
      <c r="N71">
        <v>1</v>
      </c>
      <c r="O71">
        <f>IF(N71=5,I71,0)</f>
        <v>0</v>
      </c>
      <c r="Z71">
        <f>IF(AD71=0,J71,0)</f>
        <v>0</v>
      </c>
      <c r="AA71">
        <f>IF(AD71=15,J71,0)</f>
        <v>0</v>
      </c>
      <c r="AB71">
        <f>IF(AD71=21,J71,0)</f>
        <v>0</v>
      </c>
      <c r="AD71">
        <v>21</v>
      </c>
      <c r="AE71">
        <f>G71*AG71</f>
        <v>0</v>
      </c>
      <c r="AF71">
        <f>G71*(1-AG71)</f>
        <v>0</v>
      </c>
      <c r="AG71">
        <v>0</v>
      </c>
      <c r="AM71">
        <f>F71*AE71</f>
        <v>0</v>
      </c>
      <c r="AN71">
        <f>F71*AF71</f>
        <v>0</v>
      </c>
      <c r="AO71" t="s">
        <v>213</v>
      </c>
      <c r="AP71" t="s">
        <v>199</v>
      </c>
      <c r="AQ71" s="11" t="s">
        <v>44</v>
      </c>
    </row>
    <row r="72" spans="1:37" ht="12.75">
      <c r="A72" s="12"/>
      <c r="B72" s="13"/>
      <c r="C72" s="13" t="s">
        <v>222</v>
      </c>
      <c r="D72" s="36" t="s">
        <v>223</v>
      </c>
      <c r="E72" s="11"/>
      <c r="F72" s="11"/>
      <c r="G72" s="11"/>
      <c r="H72" s="11">
        <f>SUM(H73:H77)</f>
        <v>0</v>
      </c>
      <c r="I72" s="11">
        <f>SUM(I73:I77)</f>
        <v>0</v>
      </c>
      <c r="J72" s="11">
        <f>H72+I72</f>
        <v>0</v>
      </c>
      <c r="K72" s="11"/>
      <c r="L72" s="11">
        <f>SUM(L73:L77)</f>
        <v>1.5278399999999999</v>
      </c>
      <c r="M72" s="11"/>
      <c r="P72" s="11">
        <f>IF(Q72="PR",J72,SUM(O73:O77))</f>
        <v>0</v>
      </c>
      <c r="Q72" s="11" t="s">
        <v>50</v>
      </c>
      <c r="R72" s="11">
        <f>IF(Q72="HS",H72,0)</f>
        <v>0</v>
      </c>
      <c r="S72" s="11">
        <f>IF(Q72="HS",I72-P72,0)</f>
        <v>0</v>
      </c>
      <c r="T72" s="11">
        <f>IF(Q72="PS",H72,0)</f>
        <v>0</v>
      </c>
      <c r="U72" s="11">
        <f>IF(Q72="PS",I72-P72,0)</f>
        <v>0</v>
      </c>
      <c r="V72" s="11">
        <f>IF(Q72="MP",H72,0)</f>
        <v>0</v>
      </c>
      <c r="W72" s="11">
        <f>IF(Q72="MP",I72-P72,0)</f>
        <v>0</v>
      </c>
      <c r="X72" s="11">
        <f>IF(Q72="OM",H72,0)</f>
        <v>0</v>
      </c>
      <c r="Y72" s="11">
        <v>97</v>
      </c>
      <c r="AI72">
        <f>SUM(Z73:Z77)</f>
        <v>0</v>
      </c>
      <c r="AJ72">
        <f>SUM(AA73:AA77)</f>
        <v>0</v>
      </c>
      <c r="AK72">
        <f>SUM(AB73:AB77)</f>
        <v>0</v>
      </c>
    </row>
    <row r="73" spans="1:43" ht="12.75">
      <c r="A73" s="2" t="s">
        <v>224</v>
      </c>
      <c r="C73" s="1" t="s">
        <v>225</v>
      </c>
      <c r="D73" s="37" t="s">
        <v>226</v>
      </c>
      <c r="E73" t="s">
        <v>54</v>
      </c>
      <c r="F73">
        <v>3.96</v>
      </c>
      <c r="G73">
        <v>0</v>
      </c>
      <c r="H73">
        <f>F73*AE73</f>
        <v>0</v>
      </c>
      <c r="I73">
        <f>J73-H73</f>
        <v>0</v>
      </c>
      <c r="J73">
        <f>F73*G73</f>
        <v>0</v>
      </c>
      <c r="K73">
        <v>0.068</v>
      </c>
      <c r="L73">
        <f>F73*K73</f>
        <v>0.26928</v>
      </c>
      <c r="M73" t="s">
        <v>55</v>
      </c>
      <c r="N73">
        <v>1</v>
      </c>
      <c r="O73">
        <f>IF(N73=5,I73,0)</f>
        <v>0</v>
      </c>
      <c r="Z73">
        <f>IF(AD73=0,J73,0)</f>
        <v>0</v>
      </c>
      <c r="AA73">
        <f>IF(AD73=15,J73,0)</f>
        <v>0</v>
      </c>
      <c r="AB73">
        <f>IF(AD73=21,J73,0)</f>
        <v>0</v>
      </c>
      <c r="AD73">
        <v>21</v>
      </c>
      <c r="AE73">
        <f>G73*AG73</f>
        <v>0</v>
      </c>
      <c r="AF73">
        <f>G73*(1-AG73)</f>
        <v>0</v>
      </c>
      <c r="AG73">
        <v>0</v>
      </c>
      <c r="AM73">
        <f>F73*AE73</f>
        <v>0</v>
      </c>
      <c r="AN73">
        <f>F73*AF73</f>
        <v>0</v>
      </c>
      <c r="AO73" t="s">
        <v>227</v>
      </c>
      <c r="AP73" t="s">
        <v>199</v>
      </c>
      <c r="AQ73" s="11" t="s">
        <v>44</v>
      </c>
    </row>
    <row r="74" spans="4:6" ht="12.75">
      <c r="D74" s="38" t="s">
        <v>228</v>
      </c>
      <c r="E74" s="14"/>
      <c r="F74" s="14">
        <v>3.96</v>
      </c>
    </row>
    <row r="75" spans="1:43" ht="25.5">
      <c r="A75" s="2" t="s">
        <v>229</v>
      </c>
      <c r="C75" s="1" t="s">
        <v>230</v>
      </c>
      <c r="D75" s="37" t="s">
        <v>231</v>
      </c>
      <c r="E75" t="s">
        <v>54</v>
      </c>
      <c r="F75">
        <v>27.36</v>
      </c>
      <c r="G75">
        <v>0</v>
      </c>
      <c r="H75">
        <f>F75*AE75</f>
        <v>0</v>
      </c>
      <c r="I75">
        <f>J75-H75</f>
        <v>0</v>
      </c>
      <c r="J75">
        <f>F75*G75</f>
        <v>0</v>
      </c>
      <c r="K75">
        <v>0.046</v>
      </c>
      <c r="L75">
        <f>F75*K75</f>
        <v>1.25856</v>
      </c>
      <c r="M75" t="s">
        <v>55</v>
      </c>
      <c r="N75">
        <v>1</v>
      </c>
      <c r="O75">
        <f>IF(N75=5,I75,0)</f>
        <v>0</v>
      </c>
      <c r="Z75">
        <f>IF(AD75=0,J75,0)</f>
        <v>0</v>
      </c>
      <c r="AA75">
        <f>IF(AD75=15,J75,0)</f>
        <v>0</v>
      </c>
      <c r="AB75">
        <f>IF(AD75=21,J75,0)</f>
        <v>0</v>
      </c>
      <c r="AD75">
        <v>21</v>
      </c>
      <c r="AE75">
        <f>G75*AG75</f>
        <v>0</v>
      </c>
      <c r="AF75">
        <f>G75*(1-AG75)</f>
        <v>0</v>
      </c>
      <c r="AG75">
        <v>0</v>
      </c>
      <c r="AM75">
        <f>F75*AE75</f>
        <v>0</v>
      </c>
      <c r="AN75">
        <f>F75*AF75</f>
        <v>0</v>
      </c>
      <c r="AO75" t="s">
        <v>227</v>
      </c>
      <c r="AP75" t="s">
        <v>199</v>
      </c>
      <c r="AQ75" s="11" t="s">
        <v>44</v>
      </c>
    </row>
    <row r="76" spans="4:6" ht="12.75">
      <c r="D76" s="38" t="s">
        <v>232</v>
      </c>
      <c r="E76" s="14"/>
      <c r="F76" s="14">
        <v>27.36</v>
      </c>
    </row>
    <row r="77" spans="1:43" ht="12.75">
      <c r="A77" s="2" t="s">
        <v>233</v>
      </c>
      <c r="C77" s="1" t="s">
        <v>234</v>
      </c>
      <c r="D77" s="37" t="s">
        <v>235</v>
      </c>
      <c r="E77" t="s">
        <v>142</v>
      </c>
      <c r="F77">
        <v>3</v>
      </c>
      <c r="G77">
        <v>0</v>
      </c>
      <c r="H77">
        <f>F77*AE77</f>
        <v>0</v>
      </c>
      <c r="I77">
        <f>J77-H77</f>
        <v>0</v>
      </c>
      <c r="J77">
        <f>F77*G77</f>
        <v>0</v>
      </c>
      <c r="K77">
        <v>0</v>
      </c>
      <c r="L77">
        <f>F77*K77</f>
        <v>0</v>
      </c>
      <c r="M77" t="s">
        <v>55</v>
      </c>
      <c r="N77">
        <v>5</v>
      </c>
      <c r="O77">
        <f>IF(N77=5,I77,0)</f>
        <v>0</v>
      </c>
      <c r="Z77">
        <f>IF(AD77=0,J77,0)</f>
        <v>0</v>
      </c>
      <c r="AA77">
        <f>IF(AD77=15,J77,0)</f>
        <v>0</v>
      </c>
      <c r="AB77">
        <f>IF(AD77=21,J77,0)</f>
        <v>0</v>
      </c>
      <c r="AD77">
        <v>21</v>
      </c>
      <c r="AE77">
        <f>G77*AG77</f>
        <v>0</v>
      </c>
      <c r="AF77">
        <f>G77*(1-AG77)</f>
        <v>0</v>
      </c>
      <c r="AG77">
        <v>0</v>
      </c>
      <c r="AM77">
        <f>F77*AE77</f>
        <v>0</v>
      </c>
      <c r="AN77">
        <f>F77*AF77</f>
        <v>0</v>
      </c>
      <c r="AO77" t="s">
        <v>227</v>
      </c>
      <c r="AP77" t="s">
        <v>199</v>
      </c>
      <c r="AQ77" s="11" t="s">
        <v>44</v>
      </c>
    </row>
    <row r="78" spans="1:37" ht="12.75">
      <c r="A78" s="12"/>
      <c r="B78" s="13"/>
      <c r="C78" s="13" t="s">
        <v>236</v>
      </c>
      <c r="D78" s="36" t="s">
        <v>237</v>
      </c>
      <c r="E78" s="11"/>
      <c r="F78" s="11"/>
      <c r="G78" s="11"/>
      <c r="H78" s="11">
        <f>SUM(H79:H88)</f>
        <v>0</v>
      </c>
      <c r="I78" s="11">
        <f>SUM(I79:I88)</f>
        <v>0</v>
      </c>
      <c r="J78" s="11">
        <f>H78+I78</f>
        <v>0</v>
      </c>
      <c r="K78" s="11"/>
      <c r="L78" s="11">
        <f>SUM(L79:L88)</f>
        <v>0</v>
      </c>
      <c r="M78" s="11"/>
      <c r="P78" s="11">
        <f>IF(Q78="PR",J78,SUM(O79:O88))</f>
        <v>0</v>
      </c>
      <c r="Q78" s="11"/>
      <c r="R78" s="11">
        <f>IF(Q78="HS",H78,0)</f>
        <v>0</v>
      </c>
      <c r="S78" s="11">
        <f>IF(Q78="HS",I78-P78,0)</f>
        <v>0</v>
      </c>
      <c r="T78" s="11">
        <f>IF(Q78="PS",H78,0)</f>
        <v>0</v>
      </c>
      <c r="U78" s="11">
        <f>IF(Q78="PS",I78-P78,0)</f>
        <v>0</v>
      </c>
      <c r="V78" s="11">
        <f>IF(Q78="MP",H78,0)</f>
        <v>0</v>
      </c>
      <c r="W78" s="11">
        <f>IF(Q78="MP",I78-P78,0)</f>
        <v>0</v>
      </c>
      <c r="X78" s="11">
        <f>IF(Q78="OM",H78,0)</f>
        <v>0</v>
      </c>
      <c r="Y78" s="11" t="s">
        <v>236</v>
      </c>
      <c r="AI78">
        <f>SUM(Z79:Z88)</f>
        <v>0</v>
      </c>
      <c r="AJ78">
        <f>SUM(AA79:AA88)</f>
        <v>0</v>
      </c>
      <c r="AK78">
        <f>SUM(AB79:AB88)</f>
        <v>0</v>
      </c>
    </row>
    <row r="79" spans="1:43" ht="12.75">
      <c r="A79" s="2" t="s">
        <v>238</v>
      </c>
      <c r="C79" s="1" t="s">
        <v>239</v>
      </c>
      <c r="D79" s="37" t="s">
        <v>240</v>
      </c>
      <c r="E79" t="s">
        <v>142</v>
      </c>
      <c r="F79">
        <v>3</v>
      </c>
      <c r="G79">
        <v>0</v>
      </c>
      <c r="H79">
        <f>F79*AE79</f>
        <v>0</v>
      </c>
      <c r="I79">
        <f>J79-H79</f>
        <v>0</v>
      </c>
      <c r="J79">
        <f>F79*G79</f>
        <v>0</v>
      </c>
      <c r="K79">
        <v>0</v>
      </c>
      <c r="L79">
        <f>F79*K79</f>
        <v>0</v>
      </c>
      <c r="M79" t="s">
        <v>55</v>
      </c>
      <c r="N79">
        <v>5</v>
      </c>
      <c r="O79">
        <f>IF(N79=5,I79,0)</f>
        <v>0</v>
      </c>
      <c r="Z79">
        <f>IF(AD79=0,J79,0)</f>
        <v>0</v>
      </c>
      <c r="AA79">
        <f>IF(AD79=15,J79,0)</f>
        <v>0</v>
      </c>
      <c r="AB79">
        <f>IF(AD79=21,J79,0)</f>
        <v>0</v>
      </c>
      <c r="AD79">
        <v>21</v>
      </c>
      <c r="AE79">
        <f>G79*AG79</f>
        <v>0</v>
      </c>
      <c r="AF79">
        <f>G79*(1-AG79)</f>
        <v>0</v>
      </c>
      <c r="AG79">
        <v>0</v>
      </c>
      <c r="AM79">
        <f>F79*AE79</f>
        <v>0</v>
      </c>
      <c r="AN79">
        <f>F79*AF79</f>
        <v>0</v>
      </c>
      <c r="AO79" t="s">
        <v>241</v>
      </c>
      <c r="AP79" t="s">
        <v>199</v>
      </c>
      <c r="AQ79" s="11" t="s">
        <v>44</v>
      </c>
    </row>
    <row r="80" spans="1:43" ht="12.75">
      <c r="A80" s="2" t="s">
        <v>242</v>
      </c>
      <c r="C80" s="1" t="s">
        <v>243</v>
      </c>
      <c r="D80" s="37" t="s">
        <v>244</v>
      </c>
      <c r="E80" t="s">
        <v>142</v>
      </c>
      <c r="F80">
        <v>30</v>
      </c>
      <c r="G80">
        <v>0</v>
      </c>
      <c r="H80">
        <f>F80*AE80</f>
        <v>0</v>
      </c>
      <c r="I80">
        <f>J80-H80</f>
        <v>0</v>
      </c>
      <c r="J80">
        <f>F80*G80</f>
        <v>0</v>
      </c>
      <c r="K80">
        <v>0</v>
      </c>
      <c r="L80">
        <f>F80*K80</f>
        <v>0</v>
      </c>
      <c r="M80" t="s">
        <v>55</v>
      </c>
      <c r="N80">
        <v>5</v>
      </c>
      <c r="O80">
        <f>IF(N80=5,I80,0)</f>
        <v>0</v>
      </c>
      <c r="Z80">
        <f>IF(AD80=0,J80,0)</f>
        <v>0</v>
      </c>
      <c r="AA80">
        <f>IF(AD80=15,J80,0)</f>
        <v>0</v>
      </c>
      <c r="AB80">
        <f>IF(AD80=21,J80,0)</f>
        <v>0</v>
      </c>
      <c r="AD80">
        <v>21</v>
      </c>
      <c r="AE80">
        <f>G80*AG80</f>
        <v>0</v>
      </c>
      <c r="AF80">
        <f>G80*(1-AG80)</f>
        <v>0</v>
      </c>
      <c r="AG80">
        <v>0</v>
      </c>
      <c r="AM80">
        <f>F80*AE80</f>
        <v>0</v>
      </c>
      <c r="AN80">
        <f>F80*AF80</f>
        <v>0</v>
      </c>
      <c r="AO80" t="s">
        <v>241</v>
      </c>
      <c r="AP80" t="s">
        <v>199</v>
      </c>
      <c r="AQ80" s="11" t="s">
        <v>44</v>
      </c>
    </row>
    <row r="81" spans="4:6" ht="12.75">
      <c r="D81" s="38" t="s">
        <v>245</v>
      </c>
      <c r="E81" s="14"/>
      <c r="F81" s="14">
        <v>30</v>
      </c>
    </row>
    <row r="82" spans="1:43" ht="12.75">
      <c r="A82" s="2" t="s">
        <v>246</v>
      </c>
      <c r="C82" s="1" t="s">
        <v>247</v>
      </c>
      <c r="D82" s="37" t="s">
        <v>248</v>
      </c>
      <c r="E82" t="s">
        <v>142</v>
      </c>
      <c r="F82">
        <v>3</v>
      </c>
      <c r="G82">
        <v>0</v>
      </c>
      <c r="H82">
        <f>F82*AE82</f>
        <v>0</v>
      </c>
      <c r="I82">
        <f>J82-H82</f>
        <v>0</v>
      </c>
      <c r="J82">
        <f>F82*G82</f>
        <v>0</v>
      </c>
      <c r="K82">
        <v>0</v>
      </c>
      <c r="L82">
        <f>F82*K82</f>
        <v>0</v>
      </c>
      <c r="M82" t="s">
        <v>55</v>
      </c>
      <c r="N82">
        <v>5</v>
      </c>
      <c r="O82">
        <f>IF(N82=5,I82,0)</f>
        <v>0</v>
      </c>
      <c r="Z82">
        <f>IF(AD82=0,J82,0)</f>
        <v>0</v>
      </c>
      <c r="AA82">
        <f>IF(AD82=15,J82,0)</f>
        <v>0</v>
      </c>
      <c r="AB82">
        <f>IF(AD82=21,J82,0)</f>
        <v>0</v>
      </c>
      <c r="AD82">
        <v>21</v>
      </c>
      <c r="AE82">
        <f>G82*AG82</f>
        <v>0</v>
      </c>
      <c r="AF82">
        <f>G82*(1-AG82)</f>
        <v>0</v>
      </c>
      <c r="AG82">
        <v>0</v>
      </c>
      <c r="AM82">
        <f>F82*AE82</f>
        <v>0</v>
      </c>
      <c r="AN82">
        <f>F82*AF82</f>
        <v>0</v>
      </c>
      <c r="AO82" t="s">
        <v>241</v>
      </c>
      <c r="AP82" t="s">
        <v>199</v>
      </c>
      <c r="AQ82" s="11" t="s">
        <v>44</v>
      </c>
    </row>
    <row r="83" spans="4:6" ht="12.75">
      <c r="D83" s="38" t="s">
        <v>249</v>
      </c>
      <c r="E83" s="14"/>
      <c r="F83" s="14">
        <v>3</v>
      </c>
    </row>
    <row r="84" spans="1:43" ht="12.75">
      <c r="A84" s="2" t="s">
        <v>250</v>
      </c>
      <c r="C84" s="1" t="s">
        <v>251</v>
      </c>
      <c r="D84" s="37" t="s">
        <v>252</v>
      </c>
      <c r="E84" t="s">
        <v>142</v>
      </c>
      <c r="F84">
        <v>15</v>
      </c>
      <c r="G84">
        <v>0</v>
      </c>
      <c r="H84">
        <f>F84*AE84</f>
        <v>0</v>
      </c>
      <c r="I84">
        <f>J84-H84</f>
        <v>0</v>
      </c>
      <c r="J84">
        <f>F84*G84</f>
        <v>0</v>
      </c>
      <c r="K84">
        <v>0</v>
      </c>
      <c r="L84">
        <f>F84*K84</f>
        <v>0</v>
      </c>
      <c r="M84" t="s">
        <v>55</v>
      </c>
      <c r="N84">
        <v>5</v>
      </c>
      <c r="O84">
        <f>IF(N84=5,I84,0)</f>
        <v>0</v>
      </c>
      <c r="Z84">
        <f>IF(AD84=0,J84,0)</f>
        <v>0</v>
      </c>
      <c r="AA84">
        <f>IF(AD84=15,J84,0)</f>
        <v>0</v>
      </c>
      <c r="AB84">
        <f>IF(AD84=21,J84,0)</f>
        <v>0</v>
      </c>
      <c r="AD84">
        <v>21</v>
      </c>
      <c r="AE84">
        <f>G84*AG84</f>
        <v>0</v>
      </c>
      <c r="AF84">
        <f>G84*(1-AG84)</f>
        <v>0</v>
      </c>
      <c r="AG84">
        <v>0</v>
      </c>
      <c r="AM84">
        <f>F84*AE84</f>
        <v>0</v>
      </c>
      <c r="AN84">
        <f>F84*AF84</f>
        <v>0</v>
      </c>
      <c r="AO84" t="s">
        <v>241</v>
      </c>
      <c r="AP84" t="s">
        <v>199</v>
      </c>
      <c r="AQ84" s="11" t="s">
        <v>44</v>
      </c>
    </row>
    <row r="85" spans="4:6" ht="12.75">
      <c r="D85" s="38" t="s">
        <v>253</v>
      </c>
      <c r="E85" s="14"/>
      <c r="F85" s="14">
        <v>15</v>
      </c>
    </row>
    <row r="86" spans="1:43" ht="12.75">
      <c r="A86" s="2" t="s">
        <v>254</v>
      </c>
      <c r="C86" s="1" t="s">
        <v>255</v>
      </c>
      <c r="D86" s="37" t="s">
        <v>256</v>
      </c>
      <c r="E86" t="s">
        <v>142</v>
      </c>
      <c r="F86">
        <v>3</v>
      </c>
      <c r="G86">
        <v>0</v>
      </c>
      <c r="H86">
        <f>F86*AE86</f>
        <v>0</v>
      </c>
      <c r="I86">
        <f>J86-H86</f>
        <v>0</v>
      </c>
      <c r="J86">
        <f>F86*G86</f>
        <v>0</v>
      </c>
      <c r="K86">
        <v>0</v>
      </c>
      <c r="L86">
        <f>F86*K86</f>
        <v>0</v>
      </c>
      <c r="M86" t="s">
        <v>55</v>
      </c>
      <c r="N86">
        <v>5</v>
      </c>
      <c r="O86">
        <f>IF(N86=5,I86,0)</f>
        <v>0</v>
      </c>
      <c r="Z86">
        <f>IF(AD86=0,J86,0)</f>
        <v>0</v>
      </c>
      <c r="AA86">
        <f>IF(AD86=15,J86,0)</f>
        <v>0</v>
      </c>
      <c r="AB86">
        <f>IF(AD86=21,J86,0)</f>
        <v>0</v>
      </c>
      <c r="AD86">
        <v>21</v>
      </c>
      <c r="AE86">
        <f>G86*AG86</f>
        <v>0</v>
      </c>
      <c r="AF86">
        <f>G86*(1-AG86)</f>
        <v>0</v>
      </c>
      <c r="AG86">
        <v>0</v>
      </c>
      <c r="AM86">
        <f>F86*AE86</f>
        <v>0</v>
      </c>
      <c r="AN86">
        <f>F86*AF86</f>
        <v>0</v>
      </c>
      <c r="AO86" t="s">
        <v>241</v>
      </c>
      <c r="AP86" t="s">
        <v>199</v>
      </c>
      <c r="AQ86" s="11" t="s">
        <v>44</v>
      </c>
    </row>
    <row r="87" spans="1:43" ht="12.75">
      <c r="A87" s="2" t="s">
        <v>257</v>
      </c>
      <c r="C87" s="1" t="s">
        <v>258</v>
      </c>
      <c r="D87" s="37" t="s">
        <v>259</v>
      </c>
      <c r="E87" t="s">
        <v>142</v>
      </c>
      <c r="F87">
        <v>3</v>
      </c>
      <c r="G87">
        <v>0</v>
      </c>
      <c r="H87">
        <f>F87*AE87</f>
        <v>0</v>
      </c>
      <c r="I87">
        <f>J87-H87</f>
        <v>0</v>
      </c>
      <c r="J87">
        <f>F87*G87</f>
        <v>0</v>
      </c>
      <c r="K87">
        <v>0</v>
      </c>
      <c r="L87">
        <f>F87*K87</f>
        <v>0</v>
      </c>
      <c r="M87" t="s">
        <v>55</v>
      </c>
      <c r="N87">
        <v>5</v>
      </c>
      <c r="O87">
        <f>IF(N87=5,I87,0)</f>
        <v>0</v>
      </c>
      <c r="Z87">
        <f>IF(AD87=0,J87,0)</f>
        <v>0</v>
      </c>
      <c r="AA87">
        <f>IF(AD87=15,J87,0)</f>
        <v>0</v>
      </c>
      <c r="AB87">
        <f>IF(AD87=21,J87,0)</f>
        <v>0</v>
      </c>
      <c r="AD87">
        <v>21</v>
      </c>
      <c r="AE87">
        <f>G87*AG87</f>
        <v>0</v>
      </c>
      <c r="AF87">
        <f>G87*(1-AG87)</f>
        <v>0</v>
      </c>
      <c r="AG87">
        <v>0</v>
      </c>
      <c r="AM87">
        <f>F87*AE87</f>
        <v>0</v>
      </c>
      <c r="AN87">
        <f>F87*AF87</f>
        <v>0</v>
      </c>
      <c r="AO87" t="s">
        <v>241</v>
      </c>
      <c r="AP87" t="s">
        <v>199</v>
      </c>
      <c r="AQ87" s="11" t="s">
        <v>44</v>
      </c>
    </row>
    <row r="88" spans="1:43" ht="12.75">
      <c r="A88" s="2" t="s">
        <v>260</v>
      </c>
      <c r="C88" s="1" t="s">
        <v>261</v>
      </c>
      <c r="D88" s="37" t="s">
        <v>262</v>
      </c>
      <c r="E88" t="s">
        <v>142</v>
      </c>
      <c r="F88">
        <v>3</v>
      </c>
      <c r="G88">
        <v>0</v>
      </c>
      <c r="H88">
        <f>F88*AE88</f>
        <v>0</v>
      </c>
      <c r="I88">
        <f>J88-H88</f>
        <v>0</v>
      </c>
      <c r="J88">
        <f>F88*G88</f>
        <v>0</v>
      </c>
      <c r="K88">
        <v>0</v>
      </c>
      <c r="L88">
        <f>F88*K88</f>
        <v>0</v>
      </c>
      <c r="M88" t="s">
        <v>55</v>
      </c>
      <c r="N88">
        <v>5</v>
      </c>
      <c r="O88">
        <f>IF(N88=5,I88,0)</f>
        <v>0</v>
      </c>
      <c r="Z88">
        <f>IF(AD88=0,J88,0)</f>
        <v>0</v>
      </c>
      <c r="AA88">
        <f>IF(AD88=15,J88,0)</f>
        <v>0</v>
      </c>
      <c r="AB88">
        <f>IF(AD88=21,J88,0)</f>
        <v>0</v>
      </c>
      <c r="AD88">
        <v>21</v>
      </c>
      <c r="AE88">
        <f>G88*AG88</f>
        <v>0</v>
      </c>
      <c r="AF88">
        <f>G88*(1-AG88)</f>
        <v>0</v>
      </c>
      <c r="AG88">
        <v>0</v>
      </c>
      <c r="AM88">
        <f>F88*AE88</f>
        <v>0</v>
      </c>
      <c r="AN88">
        <f>F88*AF88</f>
        <v>0</v>
      </c>
      <c r="AO88" t="s">
        <v>241</v>
      </c>
      <c r="AP88" t="s">
        <v>199</v>
      </c>
      <c r="AQ88" s="11" t="s">
        <v>44</v>
      </c>
    </row>
    <row r="89" spans="1:13" ht="12.75">
      <c r="A89" s="15"/>
      <c r="B89" s="16"/>
      <c r="C89" s="16"/>
      <c r="D89" s="39"/>
      <c r="E89" s="17"/>
      <c r="F89" s="17"/>
      <c r="G89" s="17"/>
      <c r="H89" s="58" t="s">
        <v>263</v>
      </c>
      <c r="I89" s="58"/>
      <c r="J89" s="17">
        <f>J8+J11+J16+J18+J24+J26+J40+J44+J56+J58+J62+J64+J67+J72+J78</f>
        <v>0</v>
      </c>
      <c r="K89" s="17"/>
      <c r="L89" s="17"/>
      <c r="M89" s="17"/>
    </row>
    <row r="90" ht="12.75">
      <c r="A90" s="18" t="s">
        <v>264</v>
      </c>
    </row>
    <row r="91" spans="1:13" ht="12.75" customHeight="1">
      <c r="A91" s="59"/>
      <c r="B91" s="42"/>
      <c r="C91" s="42"/>
      <c r="D91" s="60"/>
      <c r="E91" s="60"/>
      <c r="F91" s="60"/>
      <c r="G91" s="60"/>
      <c r="H91" s="60"/>
      <c r="I91" s="60"/>
      <c r="J91" s="60"/>
      <c r="K91" s="60"/>
      <c r="L91" s="60"/>
      <c r="M91" s="60"/>
    </row>
  </sheetData>
  <sheetProtection formatCells="0" formatColumns="0" formatRows="0" insertColumns="0" insertRows="0" insertHyperlinks="0" deleteColumns="0" deleteRows="0" sort="0" autoFilter="0" pivotTables="0"/>
  <mergeCells count="28">
    <mergeCell ref="M6:M7"/>
    <mergeCell ref="H89:I89"/>
    <mergeCell ref="A91:M91"/>
    <mergeCell ref="A6:A7"/>
    <mergeCell ref="B6:B7"/>
    <mergeCell ref="C6:C7"/>
    <mergeCell ref="E6:E7"/>
    <mergeCell ref="F6:F7"/>
    <mergeCell ref="G6:G7"/>
    <mergeCell ref="G3:H3"/>
    <mergeCell ref="G4:H4"/>
    <mergeCell ref="G5:H5"/>
    <mergeCell ref="J2:M2"/>
    <mergeCell ref="J3:M3"/>
    <mergeCell ref="J4:M4"/>
    <mergeCell ref="J5:M5"/>
    <mergeCell ref="H6:J6"/>
    <mergeCell ref="K6:L6"/>
    <mergeCell ref="A1:M1"/>
    <mergeCell ref="A2:C2"/>
    <mergeCell ref="A3:C3"/>
    <mergeCell ref="A4:C4"/>
    <mergeCell ref="A5:C5"/>
    <mergeCell ref="E2:F2"/>
    <mergeCell ref="E3:F3"/>
    <mergeCell ref="E4:F4"/>
    <mergeCell ref="E5:F5"/>
    <mergeCell ref="G2:H2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F6" sqref="F6"/>
    </sheetView>
  </sheetViews>
  <sheetFormatPr defaultColWidth="9.140625" defaultRowHeight="12.75"/>
  <cols>
    <col min="2" max="2" width="12.8515625" style="0" customWidth="1"/>
    <col min="3" max="3" width="32.57421875" style="0" customWidth="1"/>
    <col min="4" max="4" width="10.00390625" style="0" customWidth="1"/>
    <col min="5" max="5" width="14.00390625" style="0" customWidth="1"/>
    <col min="6" max="6" width="22.8515625" style="0" customWidth="1"/>
    <col min="8" max="8" width="12.8515625" style="0" customWidth="1"/>
    <col min="9" max="9" width="22.8515625" style="0" customWidth="1"/>
  </cols>
  <sheetData>
    <row r="1" spans="1:9" ht="30" customHeight="1">
      <c r="A1" s="67" t="s">
        <v>265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>
      <c r="A2" s="68" t="s">
        <v>1</v>
      </c>
      <c r="B2" s="69"/>
      <c r="C2" s="40" t="s">
        <v>304</v>
      </c>
      <c r="D2" s="20"/>
      <c r="E2" s="20" t="s">
        <v>3</v>
      </c>
      <c r="F2" s="20"/>
      <c r="G2" s="20"/>
      <c r="H2" s="20" t="s">
        <v>266</v>
      </c>
      <c r="I2" s="22"/>
    </row>
    <row r="3" spans="1:9" ht="25.5" customHeight="1">
      <c r="A3" s="70" t="s">
        <v>4</v>
      </c>
      <c r="B3" s="42"/>
      <c r="C3" s="1"/>
      <c r="D3" s="1"/>
      <c r="E3" s="1" t="s">
        <v>6</v>
      </c>
      <c r="F3" s="1"/>
      <c r="G3" s="1"/>
      <c r="H3" s="1" t="s">
        <v>266</v>
      </c>
      <c r="I3" s="23"/>
    </row>
    <row r="4" spans="1:9" ht="25.5" customHeight="1">
      <c r="A4" s="70" t="s">
        <v>7</v>
      </c>
      <c r="B4" s="42"/>
      <c r="C4" s="1"/>
      <c r="D4" s="1"/>
      <c r="E4" s="1" t="s">
        <v>9</v>
      </c>
      <c r="F4" s="1"/>
      <c r="G4" s="1"/>
      <c r="H4" s="1" t="s">
        <v>266</v>
      </c>
      <c r="I4" s="23"/>
    </row>
    <row r="5" spans="1:9" ht="25.5" customHeight="1">
      <c r="A5" s="70" t="s">
        <v>5</v>
      </c>
      <c r="B5" s="42"/>
      <c r="C5" s="1"/>
      <c r="D5" s="1"/>
      <c r="E5" s="1" t="s">
        <v>8</v>
      </c>
      <c r="F5" s="1"/>
      <c r="G5" s="1"/>
      <c r="H5" s="1" t="s">
        <v>267</v>
      </c>
      <c r="I5" s="24">
        <v>53</v>
      </c>
    </row>
    <row r="6" spans="1:9" ht="25.5" customHeight="1">
      <c r="A6" s="71" t="s">
        <v>10</v>
      </c>
      <c r="B6" s="72"/>
      <c r="C6" s="21"/>
      <c r="D6" s="21"/>
      <c r="E6" s="21" t="s">
        <v>12</v>
      </c>
      <c r="F6" s="21"/>
      <c r="G6" s="21"/>
      <c r="H6" s="21" t="s">
        <v>268</v>
      </c>
      <c r="I6" s="25"/>
    </row>
    <row r="7" spans="1:9" ht="25.5" customHeight="1">
      <c r="A7" s="73" t="s">
        <v>269</v>
      </c>
      <c r="B7" s="74"/>
      <c r="C7" s="74"/>
      <c r="D7" s="74"/>
      <c r="E7" s="74"/>
      <c r="F7" s="74"/>
      <c r="G7" s="74"/>
      <c r="H7" s="74"/>
      <c r="I7" s="74"/>
    </row>
    <row r="8" spans="1:9" ht="25.5" customHeight="1">
      <c r="A8" s="31" t="s">
        <v>270</v>
      </c>
      <c r="B8" s="75" t="s">
        <v>271</v>
      </c>
      <c r="C8" s="76"/>
      <c r="D8" s="31" t="s">
        <v>272</v>
      </c>
      <c r="E8" s="75" t="s">
        <v>273</v>
      </c>
      <c r="F8" s="76"/>
      <c r="G8" s="31" t="s">
        <v>274</v>
      </c>
      <c r="H8" s="75" t="s">
        <v>275</v>
      </c>
      <c r="I8" s="76"/>
    </row>
    <row r="9" spans="1:9" ht="15">
      <c r="A9" s="77" t="s">
        <v>276</v>
      </c>
      <c r="B9" s="27" t="s">
        <v>277</v>
      </c>
      <c r="C9" s="28">
        <f>SUM('Stavební rozpočet'!R8:R88)</f>
        <v>0</v>
      </c>
      <c r="D9" s="80" t="s">
        <v>278</v>
      </c>
      <c r="E9" s="79"/>
      <c r="F9" s="28"/>
      <c r="G9" s="80" t="s">
        <v>279</v>
      </c>
      <c r="H9" s="79"/>
      <c r="I9" s="28"/>
    </row>
    <row r="10" spans="1:9" ht="15">
      <c r="A10" s="77"/>
      <c r="B10" s="27" t="s">
        <v>25</v>
      </c>
      <c r="C10" s="28">
        <f>SUM('Stavební rozpočet'!S8:S88)</f>
        <v>0</v>
      </c>
      <c r="D10" s="80" t="s">
        <v>280</v>
      </c>
      <c r="E10" s="79"/>
      <c r="F10" s="28"/>
      <c r="G10" s="80" t="s">
        <v>281</v>
      </c>
      <c r="H10" s="79"/>
      <c r="I10" s="28"/>
    </row>
    <row r="11" spans="1:9" ht="15">
      <c r="A11" s="77" t="s">
        <v>282</v>
      </c>
      <c r="B11" s="27" t="s">
        <v>277</v>
      </c>
      <c r="C11" s="28">
        <f>SUM('Stavební rozpočet'!T8:T88)</f>
        <v>0</v>
      </c>
      <c r="D11" s="80" t="s">
        <v>283</v>
      </c>
      <c r="E11" s="79"/>
      <c r="F11" s="28"/>
      <c r="G11" s="80" t="s">
        <v>284</v>
      </c>
      <c r="H11" s="79"/>
      <c r="I11" s="28"/>
    </row>
    <row r="12" spans="1:9" ht="15">
      <c r="A12" s="77"/>
      <c r="B12" s="27" t="s">
        <v>25</v>
      </c>
      <c r="C12" s="28">
        <f>SUM('Stavební rozpočet'!U8:U88)</f>
        <v>0</v>
      </c>
      <c r="D12" s="80"/>
      <c r="E12" s="79"/>
      <c r="F12" s="28"/>
      <c r="G12" s="80" t="s">
        <v>285</v>
      </c>
      <c r="H12" s="79"/>
      <c r="I12" s="28"/>
    </row>
    <row r="13" spans="1:9" ht="15">
      <c r="A13" s="77" t="s">
        <v>286</v>
      </c>
      <c r="B13" s="27" t="s">
        <v>277</v>
      </c>
      <c r="C13" s="28">
        <f>SUM('Stavební rozpočet'!V8:V88)</f>
        <v>0</v>
      </c>
      <c r="D13" s="80"/>
      <c r="E13" s="79"/>
      <c r="F13" s="28"/>
      <c r="G13" s="80" t="s">
        <v>287</v>
      </c>
      <c r="H13" s="79"/>
      <c r="I13" s="28"/>
    </row>
    <row r="14" spans="1:9" ht="15">
      <c r="A14" s="77"/>
      <c r="B14" s="27" t="s">
        <v>25</v>
      </c>
      <c r="C14" s="28">
        <f>SUM('Stavební rozpočet'!W8:W88)</f>
        <v>0</v>
      </c>
      <c r="D14" s="80"/>
      <c r="E14" s="79"/>
      <c r="F14" s="28"/>
      <c r="G14" s="80" t="s">
        <v>288</v>
      </c>
      <c r="H14" s="79"/>
      <c r="I14" s="28"/>
    </row>
    <row r="15" spans="1:9" ht="15.75">
      <c r="A15" s="78" t="s">
        <v>289</v>
      </c>
      <c r="B15" s="79"/>
      <c r="C15" s="28">
        <f>SUM('Stavební rozpočet'!X8:X88)</f>
        <v>0</v>
      </c>
      <c r="D15" s="80"/>
      <c r="E15" s="79"/>
      <c r="F15" s="28"/>
      <c r="G15" s="26"/>
      <c r="H15" s="27"/>
      <c r="I15" s="28"/>
    </row>
    <row r="16" spans="1:9" ht="15.75">
      <c r="A16" s="78" t="s">
        <v>290</v>
      </c>
      <c r="B16" s="79"/>
      <c r="C16" s="28">
        <f>SUM('Stavební rozpočet'!P8:P88)</f>
        <v>0</v>
      </c>
      <c r="D16" s="80"/>
      <c r="E16" s="79"/>
      <c r="F16" s="28"/>
      <c r="G16" s="26"/>
      <c r="H16" s="27"/>
      <c r="I16" s="28"/>
    </row>
    <row r="17" spans="1:9" ht="15.75">
      <c r="A17" s="78" t="s">
        <v>291</v>
      </c>
      <c r="B17" s="79"/>
      <c r="C17" s="28">
        <f>SUM(C9:C16)</f>
        <v>0</v>
      </c>
      <c r="D17" s="78" t="s">
        <v>292</v>
      </c>
      <c r="E17" s="81"/>
      <c r="F17" s="28">
        <f>SUM(F9:F16)</f>
        <v>0</v>
      </c>
      <c r="G17" s="78" t="s">
        <v>293</v>
      </c>
      <c r="H17" s="81"/>
      <c r="I17" s="28">
        <f>SUM(I9:I16)</f>
        <v>0</v>
      </c>
    </row>
    <row r="18" spans="1:9" ht="15.75">
      <c r="A18" s="19"/>
      <c r="B18" s="19"/>
      <c r="C18" s="19"/>
      <c r="D18" s="78" t="s">
        <v>294</v>
      </c>
      <c r="E18" s="81"/>
      <c r="F18" s="28"/>
      <c r="G18" s="78" t="s">
        <v>295</v>
      </c>
      <c r="H18" s="81"/>
      <c r="I18" s="28"/>
    </row>
    <row r="19" spans="1:9" ht="15.75">
      <c r="A19" s="19"/>
      <c r="B19" s="19"/>
      <c r="C19" s="19"/>
      <c r="D19" s="19"/>
      <c r="E19" s="19"/>
      <c r="F19" s="19"/>
      <c r="G19" s="30"/>
      <c r="H19" s="30"/>
      <c r="I19" s="19"/>
    </row>
    <row r="20" spans="1:9" ht="15.75">
      <c r="A20" s="19"/>
      <c r="B20" s="19"/>
      <c r="C20" s="19"/>
      <c r="D20" s="19"/>
      <c r="E20" s="19"/>
      <c r="F20" s="19"/>
      <c r="G20" s="30"/>
      <c r="H20" s="30"/>
      <c r="I20" s="19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.75">
      <c r="A22" s="82" t="s">
        <v>296</v>
      </c>
      <c r="B22" s="83"/>
      <c r="C22" s="29">
        <f>SUM('Stavební rozpočet'!Z9:Z88)*(1-C18/100)</f>
        <v>0</v>
      </c>
      <c r="D22" s="19"/>
      <c r="E22" s="19"/>
      <c r="F22" s="19"/>
      <c r="G22" s="19"/>
      <c r="H22" s="19"/>
      <c r="I22" s="19"/>
    </row>
    <row r="23" spans="1:9" ht="15.75">
      <c r="A23" s="82" t="s">
        <v>297</v>
      </c>
      <c r="B23" s="83"/>
      <c r="C23" s="29">
        <f>SUM('Stavební rozpočet'!AA9:AA88)*(1-C18/100)</f>
        <v>0</v>
      </c>
      <c r="D23" s="82" t="s">
        <v>298</v>
      </c>
      <c r="E23" s="83"/>
      <c r="F23" s="29">
        <f>ROUND(C23*(15/100),2)</f>
        <v>0</v>
      </c>
      <c r="G23" s="82" t="s">
        <v>299</v>
      </c>
      <c r="H23" s="83"/>
      <c r="I23" s="29">
        <f>SUM(C22:C24)</f>
        <v>0</v>
      </c>
    </row>
    <row r="24" spans="1:9" ht="15.75">
      <c r="A24" s="82" t="s">
        <v>300</v>
      </c>
      <c r="B24" s="83"/>
      <c r="C24" s="29">
        <f>SUM('Stavební rozpočet'!AB9:AB88)*(1-C18/100)+(F17+I17+F18+I18+I19+I20)</f>
        <v>0</v>
      </c>
      <c r="D24" s="82" t="s">
        <v>301</v>
      </c>
      <c r="E24" s="83"/>
      <c r="F24" s="29">
        <f>ROUND(C24*(21/100),2)</f>
        <v>0</v>
      </c>
      <c r="G24" s="82" t="s">
        <v>302</v>
      </c>
      <c r="H24" s="83"/>
      <c r="I24" s="29">
        <f>F23+F24+I23</f>
        <v>0</v>
      </c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84" t="s">
        <v>6</v>
      </c>
      <c r="B26" s="85"/>
      <c r="C26" s="86"/>
      <c r="D26" s="84" t="s">
        <v>3</v>
      </c>
      <c r="E26" s="85"/>
      <c r="F26" s="86"/>
      <c r="G26" s="84" t="s">
        <v>9</v>
      </c>
      <c r="H26" s="85"/>
      <c r="I26" s="86"/>
    </row>
    <row r="27" spans="1:9" ht="12.75">
      <c r="A27" s="87"/>
      <c r="B27" s="88"/>
      <c r="C27" s="89"/>
      <c r="D27" s="87"/>
      <c r="E27" s="88"/>
      <c r="F27" s="89"/>
      <c r="G27" s="87"/>
      <c r="H27" s="88"/>
      <c r="I27" s="89"/>
    </row>
    <row r="28" spans="1:9" ht="12.75">
      <c r="A28" s="87"/>
      <c r="B28" s="88"/>
      <c r="C28" s="89"/>
      <c r="D28" s="87"/>
      <c r="E28" s="88"/>
      <c r="F28" s="89"/>
      <c r="G28" s="87"/>
      <c r="H28" s="88"/>
      <c r="I28" s="89"/>
    </row>
    <row r="29" spans="1:9" ht="12.75">
      <c r="A29" s="87"/>
      <c r="B29" s="88"/>
      <c r="C29" s="89"/>
      <c r="D29" s="87"/>
      <c r="E29" s="88"/>
      <c r="F29" s="89"/>
      <c r="G29" s="87"/>
      <c r="H29" s="88"/>
      <c r="I29" s="89"/>
    </row>
    <row r="30" spans="1:9" ht="15">
      <c r="A30" s="90" t="s">
        <v>303</v>
      </c>
      <c r="B30" s="91"/>
      <c r="C30" s="92"/>
      <c r="D30" s="90" t="s">
        <v>303</v>
      </c>
      <c r="E30" s="91"/>
      <c r="F30" s="92"/>
      <c r="G30" s="90" t="s">
        <v>303</v>
      </c>
      <c r="H30" s="91"/>
      <c r="I30" s="92"/>
    </row>
    <row r="31" spans="1:9" ht="15">
      <c r="A31" s="32" t="s">
        <v>264</v>
      </c>
      <c r="B31" s="19"/>
      <c r="C31" s="19"/>
      <c r="D31" s="19"/>
      <c r="E31" s="19"/>
      <c r="F31" s="19"/>
      <c r="G31" s="19"/>
      <c r="H31" s="19"/>
      <c r="I31" s="19"/>
    </row>
    <row r="32" spans="1:9" ht="12.75" customHeight="1">
      <c r="A32" s="93"/>
      <c r="B32" s="88"/>
      <c r="C32" s="88"/>
      <c r="D32" s="88"/>
      <c r="E32" s="88"/>
      <c r="F32" s="88"/>
      <c r="G32" s="88"/>
      <c r="H32" s="88"/>
      <c r="I32" s="88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formatCells="0" formatColumns="0" formatRows="0" insertColumns="0" insertRows="0" insertHyperlinks="0" deleteColumns="0" deleteRows="0" sort="0" autoFilter="0" pivotTables="0"/>
  <mergeCells count="51">
    <mergeCell ref="G26:I26"/>
    <mergeCell ref="G27:I29"/>
    <mergeCell ref="G30:I30"/>
    <mergeCell ref="A32:I32"/>
    <mergeCell ref="D9:E9"/>
    <mergeCell ref="D10:E10"/>
    <mergeCell ref="D11:E11"/>
    <mergeCell ref="D12:E12"/>
    <mergeCell ref="D13:E13"/>
    <mergeCell ref="A17:B17"/>
    <mergeCell ref="D14:E14"/>
    <mergeCell ref="A26:C26"/>
    <mergeCell ref="A27:C29"/>
    <mergeCell ref="A30:C30"/>
    <mergeCell ref="D26:F26"/>
    <mergeCell ref="D27:F29"/>
    <mergeCell ref="D30:F30"/>
    <mergeCell ref="A16:B16"/>
    <mergeCell ref="D16:E16"/>
    <mergeCell ref="A22:B22"/>
    <mergeCell ref="A23:B23"/>
    <mergeCell ref="A24:B24"/>
    <mergeCell ref="D23:E23"/>
    <mergeCell ref="D24:E24"/>
    <mergeCell ref="G23:H23"/>
    <mergeCell ref="G24:H24"/>
    <mergeCell ref="D17:E17"/>
    <mergeCell ref="D18:E18"/>
    <mergeCell ref="H8:I8"/>
    <mergeCell ref="G9:H9"/>
    <mergeCell ref="G10:H10"/>
    <mergeCell ref="G11:H11"/>
    <mergeCell ref="G12:H12"/>
    <mergeCell ref="G17:H17"/>
    <mergeCell ref="G18:H18"/>
    <mergeCell ref="A7:I7"/>
    <mergeCell ref="B8:C8"/>
    <mergeCell ref="A9:A10"/>
    <mergeCell ref="A11:A12"/>
    <mergeCell ref="A13:A14"/>
    <mergeCell ref="A15:B15"/>
    <mergeCell ref="G13:H13"/>
    <mergeCell ref="G14:H14"/>
    <mergeCell ref="D15:E15"/>
    <mergeCell ref="E8:F8"/>
    <mergeCell ref="A1:I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05slepÃ½</dc:title>
  <dc:subject/>
  <dc:creator>Verlag DashÅ‘fer, s.r.o.</dc:creator>
  <cp:keywords/>
  <dc:description/>
  <cp:lastModifiedBy>Já</cp:lastModifiedBy>
  <dcterms:created xsi:type="dcterms:W3CDTF">2020-04-17T08:54:19Z</dcterms:created>
  <dcterms:modified xsi:type="dcterms:W3CDTF">2020-04-17T09:01:11Z</dcterms:modified>
  <cp:category/>
  <cp:version/>
  <cp:contentType/>
  <cp:contentStatus/>
</cp:coreProperties>
</file>