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/>
  <bookViews>
    <workbookView xWindow="65428" yWindow="65428" windowWidth="23256" windowHeight="12576" activeTab="0"/>
  </bookViews>
  <sheets>
    <sheet name="Rekapitulace stavby" sheetId="1" r:id="rId1"/>
    <sheet name="110 - Stavební část" sheetId="2" r:id="rId2"/>
    <sheet name="111.1 - Zdravotechnika" sheetId="3" r:id="rId3"/>
    <sheet name="111.2 - Lapák tuků" sheetId="4" r:id="rId4"/>
    <sheet name="112 - Vzduchotechnika, kl..." sheetId="5" r:id="rId5"/>
    <sheet name="113 - Elektroinstalace, s..." sheetId="6" r:id="rId6"/>
    <sheet name="114 - Vytápění a plynoins..." sheetId="7" r:id="rId7"/>
    <sheet name="VRN - Vedlejší náklady" sheetId="8" r:id="rId8"/>
    <sheet name="Seznam figur" sheetId="9" r:id="rId9"/>
  </sheets>
  <definedNames>
    <definedName name="_xlnm._FilterDatabase" localSheetId="1" hidden="1">'110 - Stavební část'!$C$131:$K$806</definedName>
    <definedName name="_xlnm._FilterDatabase" localSheetId="2" hidden="1">'111.1 - Zdravotechnika'!$C$124:$K$221</definedName>
    <definedName name="_xlnm._FilterDatabase" localSheetId="3" hidden="1">'111.2 - Lapák tuků'!$C$123:$K$183</definedName>
    <definedName name="_xlnm._FilterDatabase" localSheetId="4" hidden="1">'112 - Vzduchotechnika, kl...'!$C$127:$K$214</definedName>
    <definedName name="_xlnm._FilterDatabase" localSheetId="5" hidden="1">'113 - Elektroinstalace, s...'!$C$124:$K$223</definedName>
    <definedName name="_xlnm._FilterDatabase" localSheetId="6" hidden="1">'114 - Vytápění a plynoins...'!$C$122:$K$164</definedName>
    <definedName name="_xlnm._FilterDatabase" localSheetId="7" hidden="1">'VRN - Vedlejší náklady'!$C$118:$K$127</definedName>
    <definedName name="_xlnm.Print_Area" localSheetId="1">'110 - Stavební část'!$C$4:$J$39,'110 - Stavební část'!$C$50:$J$76,'110 - Stavební část'!$C$82:$J$113,'110 - Stavební část'!$C$119:$K$806</definedName>
    <definedName name="_xlnm.Print_Area" localSheetId="2">'111.1 - Zdravotechnika'!$C$4:$J$39,'111.1 - Zdravotechnika'!$C$50:$J$76,'111.1 - Zdravotechnika'!$C$82:$J$106,'111.1 - Zdravotechnika'!$C$112:$K$221</definedName>
    <definedName name="_xlnm.Print_Area" localSheetId="3">'111.2 - Lapák tuků'!$C$4:$J$39,'111.2 - Lapák tuků'!$C$50:$J$76,'111.2 - Lapák tuků'!$C$82:$J$105,'111.2 - Lapák tuků'!$C$111:$K$183</definedName>
    <definedName name="_xlnm.Print_Area" localSheetId="4">'112 - Vzduchotechnika, kl...'!$C$4:$J$39,'112 - Vzduchotechnika, kl...'!$C$50:$J$76,'112 - Vzduchotechnika, kl...'!$C$82:$J$109,'112 - Vzduchotechnika, kl...'!$C$115:$K$214</definedName>
    <definedName name="_xlnm.Print_Area" localSheetId="5">'113 - Elektroinstalace, s...'!$C$4:$J$39,'113 - Elektroinstalace, s...'!$C$50:$J$76,'113 - Elektroinstalace, s...'!$C$82:$J$106,'113 - Elektroinstalace, s...'!$C$112:$K$223</definedName>
    <definedName name="_xlnm.Print_Area" localSheetId="6">'114 - Vytápění a plynoins...'!$C$4:$J$39,'114 - Vytápění a plynoins...'!$C$50:$J$76,'114 - Vytápění a plynoins...'!$C$82:$J$104,'114 - Vytápění a plynoins...'!$C$110:$K$164</definedName>
    <definedName name="_xlnm.Print_Area" localSheetId="0">'Rekapitulace stavby'!$D$4:$AO$76,'Rekapitulace stavby'!$C$82:$AQ$102</definedName>
    <definedName name="_xlnm.Print_Area" localSheetId="8">'Seznam figur'!$C$4:$G$334</definedName>
    <definedName name="_xlnm.Print_Area" localSheetId="7">'VRN - Vedlejší náklady'!$C$4:$J$39,'VRN - Vedlejší náklady'!$C$50:$J$76,'VRN - Vedlejší náklady'!$C$82:$J$100,'VRN - Vedlejší náklady'!$C$106:$K$127</definedName>
    <definedName name="_xlnm.Print_Titles" localSheetId="0">'Rekapitulace stavby'!$92:$92</definedName>
    <definedName name="_xlnm.Print_Titles" localSheetId="1">'110 - Stavební část'!$131:$131</definedName>
    <definedName name="_xlnm.Print_Titles" localSheetId="2">'111.1 - Zdravotechnika'!$124:$124</definedName>
    <definedName name="_xlnm.Print_Titles" localSheetId="3">'111.2 - Lapák tuků'!$123:$123</definedName>
    <definedName name="_xlnm.Print_Titles" localSheetId="6">'114 - Vytápění a plynoins...'!$122:$122</definedName>
    <definedName name="_xlnm.Print_Titles" localSheetId="7">'VRN - Vedlejší náklady'!$118:$118</definedName>
    <definedName name="_xlnm.Print_Titles" localSheetId="8">'Seznam figur'!$9:$9</definedName>
  </definedNames>
  <calcPr calcId="181029"/>
  <extLst/>
</workbook>
</file>

<file path=xl/sharedStrings.xml><?xml version="1.0" encoding="utf-8"?>
<sst xmlns="http://schemas.openxmlformats.org/spreadsheetml/2006/main" count="13709" uniqueCount="1864">
  <si>
    <t>Export Komplet</t>
  </si>
  <si>
    <t/>
  </si>
  <si>
    <t>2.0</t>
  </si>
  <si>
    <t>ZAMOK</t>
  </si>
  <si>
    <t>False</t>
  </si>
  <si>
    <t>{ebf9d588-8ce3-46f6-8634-7d208a4e764e}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</si>
  <si>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</si>
  <si>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</si>
  <si>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</si>
  <si>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</si>
  <si>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</si>
  <si>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</si>
  <si>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</si>
  <si>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</si>
  <si>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2020-TP-01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</si>
  <si>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</si>
  <si>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0,1</t>
  </si>
  <si>
    <t>Stavba:</t>
  </si>
  <si>
    <t>REKONSTRUKCE ŠKOLNÍCH KUCHYNÍ STUDÉNKA - ZŠ SJEDNOCENÍ - Stavební část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</si>
  <si>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</si>
  <si>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</si>
  <si>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</si>
  <si>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</si>
  <si>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</si>
  <si>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</si>
  <si>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</si>
  <si>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</si>
  <si>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</si>
  <si>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</si>
  <si>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</si>
  <si>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</si>
  <si>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Technoprojekt, a.s.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</si>
  <si>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</si>
  <si>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</si>
  <si>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</si>
  <si>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</si>
  <si>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</si>
  <si>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</si>
  <si>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</si>
  <si>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</si>
  <si>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</si>
  <si>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</si>
  <si>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</si>
  <si>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</si>
  <si>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</si>
  <si>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</si>
  <si>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</si>
  <si>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</si>
  <si>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</si>
  <si>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</si>
  <si>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</si>
  <si>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</si>
  <si>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</si>
  <si>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</si>
  <si>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</si>
  <si>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</si>
  <si>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</si>
  <si>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</si>
  <si>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</si>
  <si>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</si>
  <si>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</si>
  <si>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</si>
  <si>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</si>
  <si>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</si>
  <si>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</si>
  <si>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</si>
  <si>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</si>
  <si>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</si>
  <si>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</si>
  <si>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</si>
  <si>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</si>
  <si>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</si>
  <si>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</si>
  <si>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</si>
  <si>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</si>
  <si>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</si>
  <si>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</si>
  <si>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</si>
  <si>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</si>
  <si>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</si>
  <si>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</si>
  <si>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</si>
  <si>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110</t>
  </si>
  <si>
    <t>Stavební část</t>
  </si>
  <si>
    <t>STA</t>
  </si>
  <si>
    <t>1</t>
  </si>
  <si>
    <t>{925ab244-dc4a-4664-a7ac-a0c3f7453267}</t>
  </si>
  <si>
    <t>2</t>
  </si>
  <si>
    <t>111.1</t>
  </si>
  <si>
    <t>Zdravotechnika</t>
  </si>
  <si>
    <t>{9ea6f2ca-d75a-4a43-aa85-37dd81f05ca8}</t>
  </si>
  <si>
    <t>111.2</t>
  </si>
  <si>
    <t>Lapák tuků</t>
  </si>
  <si>
    <t>{a81a4f7d-0ad4-4c9a-9b41-5d2e65e24cc6}</t>
  </si>
  <si>
    <t>112</t>
  </si>
  <si>
    <t>Vzduchotechnika, klimatizace</t>
  </si>
  <si>
    <t>{2062f715-8eed-47b8-bc53-1177803ff935}</t>
  </si>
  <si>
    <t>113</t>
  </si>
  <si>
    <t>Elektroinstalace, slaboproud, motorická instalace</t>
  </si>
  <si>
    <t>{814fa89c-a845-4f7e-802f-b14ad8af19cf}</t>
  </si>
  <si>
    <t>114</t>
  </si>
  <si>
    <t>Vytápění a plynoinstalace</t>
  </si>
  <si>
    <t>{899a26fc-726e-4cf8-8337-55f2d5a5a73d}</t>
  </si>
  <si>
    <t>VRN</t>
  </si>
  <si>
    <t>Vedlejší náklady</t>
  </si>
  <si>
    <t>VON</t>
  </si>
  <si>
    <t>{08d83bb6-0edf-4542-b830-37dd2ea93c87}</t>
  </si>
  <si>
    <t>Dlažba</t>
  </si>
  <si>
    <t>m2</t>
  </si>
  <si>
    <t>129,93</t>
  </si>
  <si>
    <t>Linoleum</t>
  </si>
  <si>
    <t>33,173</t>
  </si>
  <si>
    <t>KRYCÍ LIST SOUPISU PRACÍ</t>
  </si>
  <si>
    <t>Malba</t>
  </si>
  <si>
    <t>1386,422</t>
  </si>
  <si>
    <t>Obklad</t>
  </si>
  <si>
    <t>261,632</t>
  </si>
  <si>
    <t>Otlučení_a_oprava_om</t>
  </si>
  <si>
    <t>Otlučení a oprava omítky</t>
  </si>
  <si>
    <t>462,868</t>
  </si>
  <si>
    <t>Porobeton_100</t>
  </si>
  <si>
    <t>Porobeton 100</t>
  </si>
  <si>
    <t>25,671</t>
  </si>
  <si>
    <t>Objekt:</t>
  </si>
  <si>
    <t>Porobeton_125</t>
  </si>
  <si>
    <t>Porobeton 125</t>
  </si>
  <si>
    <t>66,676</t>
  </si>
  <si>
    <t>110 - Stavební část</t>
  </si>
  <si>
    <t>Porobeton_150</t>
  </si>
  <si>
    <t>Porobeton 150</t>
  </si>
  <si>
    <t>16,16</t>
  </si>
  <si>
    <t>Porobeton_75</t>
  </si>
  <si>
    <t>Porobeton 75</t>
  </si>
  <si>
    <t>19,01</t>
  </si>
  <si>
    <t>SDK_100</t>
  </si>
  <si>
    <t>SDK 100</t>
  </si>
  <si>
    <t>3,106</t>
  </si>
  <si>
    <t>SDK_130</t>
  </si>
  <si>
    <t>SDK 130</t>
  </si>
  <si>
    <t>8,16</t>
  </si>
  <si>
    <t>SDK_75</t>
  </si>
  <si>
    <t>SDK 75</t>
  </si>
  <si>
    <t>7,417</t>
  </si>
  <si>
    <t>SDK_PREDSTENA</t>
  </si>
  <si>
    <t>SDK předstěna</t>
  </si>
  <si>
    <t>12,14</t>
  </si>
  <si>
    <t>REKAPITULACE ČLENĚNÍ SOUPISU PRACÍ</t>
  </si>
  <si>
    <t>Kód dílu - Popis</t>
  </si>
  <si>
    <t>Cena celkem [CZK]</t>
  </si>
  <si>
    <t>Náklady ze soupisu prací</t>
  </si>
  <si>
    <t>-1</t>
  </si>
  <si>
    <t>3 - Svislé a kompletní konstrukce</t>
  </si>
  <si>
    <t>6 - Úpravy povrchů, podlahy a osazování výplní</t>
  </si>
  <si>
    <t>9 - Ostatní konstrukce a práce, bourání</t>
  </si>
  <si>
    <t>997 - Přesun sutě</t>
  </si>
  <si>
    <t>998 - Přesun hmot</t>
  </si>
  <si>
    <t>711 - Izolace proti vodě, vlhkosti a plynům</t>
  </si>
  <si>
    <t>721 - Zdravotechnika - vnitřní kanalizace</t>
  </si>
  <si>
    <t>725 - Zdravotechnika - zařizovací předměty</t>
  </si>
  <si>
    <t>763 - Konstrukce suché výstavby</t>
  </si>
  <si>
    <t>766 - Konstrukce truhlářské</t>
  </si>
  <si>
    <t>771 - Podlahy z dlaždic</t>
  </si>
  <si>
    <t>776 - Podlahy povlakové</t>
  </si>
  <si>
    <t>777 - Podlahy lité</t>
  </si>
  <si>
    <t>781 - Dokončovací práce - obklady</t>
  </si>
  <si>
    <t>784 - Dokončovací práce - malby a tapety</t>
  </si>
  <si>
    <t>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</si>
  <si>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</si>
  <si>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</si>
  <si>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</si>
  <si>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</si>
  <si>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</si>
  <si>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</si>
  <si>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</si>
  <si>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</si>
  <si>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</si>
  <si>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</si>
  <si>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</si>
  <si>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</si>
  <si>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</si>
  <si>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</t>
  </si>
  <si>
    <t>Svislé a kompletní konstrukce</t>
  </si>
  <si>
    <t>ROZPOCET</t>
  </si>
  <si>
    <t>K</t>
  </si>
  <si>
    <t>317142422</t>
  </si>
  <si>
    <t>Překlady nenosné prefabrikované z pórobetonu přímé osazené do tenkého maltového lože v příčkách tloušťky 100 mm, délky překladu přes 1000 do 1250 mm</t>
  </si>
  <si>
    <t>kus</t>
  </si>
  <si>
    <t>4</t>
  </si>
  <si>
    <t>616321139</t>
  </si>
  <si>
    <t>VV</t>
  </si>
  <si>
    <t>P/03</t>
  </si>
  <si>
    <t>317142432</t>
  </si>
  <si>
    <t>Překlady nenosné prefabrikované z pórobetonu přímé osazené do tenkého maltového lože v příčkách tloušťky 125 mm, délky překladu přes 1000 do 1250 mm</t>
  </si>
  <si>
    <t>-198340498</t>
  </si>
  <si>
    <t>P/04</t>
  </si>
  <si>
    <t>5</t>
  </si>
  <si>
    <t>P/05</t>
  </si>
  <si>
    <t>Součet</t>
  </si>
  <si>
    <t>317941121</t>
  </si>
  <si>
    <t>Osazování ocelových válcovaných nosníků na zdivu  I nebo IE nebo U nebo UE nebo L do č. 12 nebo výšky do 120 mm</t>
  </si>
  <si>
    <t>t</t>
  </si>
  <si>
    <t>-954337348</t>
  </si>
  <si>
    <t>P/01</t>
  </si>
  <si>
    <t>1,30*2*0,00834</t>
  </si>
  <si>
    <t>P/02</t>
  </si>
  <si>
    <t>1,40*0,00834</t>
  </si>
  <si>
    <t>P/06</t>
  </si>
  <si>
    <t>1,35*2*0,0111</t>
  </si>
  <si>
    <t>P/07</t>
  </si>
  <si>
    <t>2,70*2*0,0111</t>
  </si>
  <si>
    <t>0,800*2*0,00377</t>
  </si>
  <si>
    <t>P/08</t>
  </si>
  <si>
    <t>M</t>
  </si>
  <si>
    <t>13010712</t>
  </si>
  <si>
    <t>ocel profilová IPN 100 jakost 11 375</t>
  </si>
  <si>
    <t>8</t>
  </si>
  <si>
    <t>388345156</t>
  </si>
  <si>
    <t>13010714</t>
  </si>
  <si>
    <t>ocel profilová IPN 120 jakost 11 375</t>
  </si>
  <si>
    <t>-1101210206</t>
  </si>
  <si>
    <t>6</t>
  </si>
  <si>
    <t>13010420</t>
  </si>
  <si>
    <t>úhelník ocelový rovnostranný jakost 11 375 50x50x5mm</t>
  </si>
  <si>
    <t>13108676</t>
  </si>
  <si>
    <t>7</t>
  </si>
  <si>
    <t>342272215</t>
  </si>
  <si>
    <t>Příčky z pórobetonových tvárnic hladkých na tenké maltové lože objemová hmotnost do 500 kg/m3, tloušťka příčky 75 mm</t>
  </si>
  <si>
    <t>285886631</t>
  </si>
  <si>
    <t>1np</t>
  </si>
  <si>
    <t>2,61*3,45</t>
  </si>
  <si>
    <t>2,90*3,45</t>
  </si>
  <si>
    <t>342272225</t>
  </si>
  <si>
    <t>Příčky z pórobetonových tvárnic hladkých na tenké maltové lože objemová hmotnost do 500 kg/m3, tloušťka příčky 100 mm</t>
  </si>
  <si>
    <t>772170</t>
  </si>
  <si>
    <t>1pp</t>
  </si>
  <si>
    <t>2,90*2,75-0,90*1,97</t>
  </si>
  <si>
    <t>0,60*2,00</t>
  </si>
  <si>
    <t>4,73*3,45</t>
  </si>
  <si>
    <t>0,975*2,00</t>
  </si>
  <si>
    <t>9</t>
  </si>
  <si>
    <t>342272235</t>
  </si>
  <si>
    <t>Příčky z pórobetonových tvárnic hladkých na tenké maltové lože objemová hmotnost do 500 kg/m3, tloušťka příčky 125 mm</t>
  </si>
  <si>
    <t>-944411108</t>
  </si>
  <si>
    <t>2,70*3,15</t>
  </si>
  <si>
    <t>-0,80*1,97</t>
  </si>
  <si>
    <t>-0,70*1,97</t>
  </si>
  <si>
    <t>-1,10*1,97</t>
  </si>
  <si>
    <t>2,70*3,15*2</t>
  </si>
  <si>
    <t>-0,90*1,97</t>
  </si>
  <si>
    <t>5,85*3,45</t>
  </si>
  <si>
    <t>1,65*3,15</t>
  </si>
  <si>
    <t>-1,00*1,97</t>
  </si>
  <si>
    <t>4,525*3,15</t>
  </si>
  <si>
    <t>6,15*3,15</t>
  </si>
  <si>
    <t>-3,025*1,95*2</t>
  </si>
  <si>
    <t>-1,20*1,95</t>
  </si>
  <si>
    <t>10</t>
  </si>
  <si>
    <t>342272245</t>
  </si>
  <si>
    <t>Příčky z pórobetonových tvárnic hladkých na tenké maltové lože objemová hmotnost do 500 kg/m3, tloušťka příčky 150 mm</t>
  </si>
  <si>
    <t>869557870</t>
  </si>
  <si>
    <t>6,15*3,15-1,20*1,20-0,90*1,97</t>
  </si>
  <si>
    <t>sokly pod stoly - vnější obklad zahrnut v oddíle Obklady</t>
  </si>
  <si>
    <t>mč 102.1</t>
  </si>
  <si>
    <t>2,90*0,15*2</t>
  </si>
  <si>
    <t>0,33*0,15*2</t>
  </si>
  <si>
    <t>2,00*0,15*2</t>
  </si>
  <si>
    <t>mč 102.2</t>
  </si>
  <si>
    <t>3,56*0,15*2</t>
  </si>
  <si>
    <t>0,53*0,15*2</t>
  </si>
  <si>
    <t>3,88*0,15*2</t>
  </si>
  <si>
    <t>5,67*0,15*2</t>
  </si>
  <si>
    <t>Úpravy povrchů, podlahy a osazování výplní</t>
  </si>
  <si>
    <t>11</t>
  </si>
  <si>
    <t>612142001</t>
  </si>
  <si>
    <t>Potažení vnitřních ploch pletivem  v ploše nebo pruzích, na plném podkladu sklovláknitým vtlačením do tmelu stěn</t>
  </si>
  <si>
    <t>-1897105206</t>
  </si>
  <si>
    <t>nové porobetonové příčky</t>
  </si>
  <si>
    <t>(Porobeton_100+Porobeton_125+Porobeton_150+Porobeton_75)*2</t>
  </si>
  <si>
    <t>12</t>
  </si>
  <si>
    <t>612311131</t>
  </si>
  <si>
    <t>Potažení vnitřních ploch štukem tloušťky do 3 mm svislých konstrukcí stěn</t>
  </si>
  <si>
    <t>-214212323</t>
  </si>
  <si>
    <t>13</t>
  </si>
  <si>
    <t>612315421</t>
  </si>
  <si>
    <t>Oprava vápenné omítky vnitřních ploch štukové dvouvrstvé, tloušťky do 20 mm a tloušťky štuku do 3 mm stěn, v rozsahu opravované plochy do 10%</t>
  </si>
  <si>
    <t>360476674</t>
  </si>
  <si>
    <t>14</t>
  </si>
  <si>
    <t>631311124</t>
  </si>
  <si>
    <t>Mazanina z betonu  prostého bez zvýšených nároků na prostředí tl. přes 80 do 120 mm tř. C 16/20</t>
  </si>
  <si>
    <t>m3</t>
  </si>
  <si>
    <t>-505555246</t>
  </si>
  <si>
    <t>10,58*0,085</t>
  </si>
  <si>
    <t>20,85*0,085</t>
  </si>
  <si>
    <t>mč 102.3</t>
  </si>
  <si>
    <t>17,42*0,085</t>
  </si>
  <si>
    <t>mč 103</t>
  </si>
  <si>
    <t>18,70*0,085</t>
  </si>
  <si>
    <t>mč 104</t>
  </si>
  <si>
    <t>0,25*12,97</t>
  </si>
  <si>
    <t>mč 105</t>
  </si>
  <si>
    <t>8,78*0,085</t>
  </si>
  <si>
    <t>mč 106</t>
  </si>
  <si>
    <t>3,92*0,085</t>
  </si>
  <si>
    <t>mč 107.1</t>
  </si>
  <si>
    <t>1,62*0,085</t>
  </si>
  <si>
    <t>mč 107.2</t>
  </si>
  <si>
    <t>1,50*0,085</t>
  </si>
  <si>
    <t>mč 108</t>
  </si>
  <si>
    <t>7,87*0,085</t>
  </si>
  <si>
    <t>642942611</t>
  </si>
  <si>
    <t>Osazování zárubní nebo rámů kovových dveřních  lisovaných nebo z úhelníků bez dveřních křídel, na montážní pěnu, plochy otvoru do 2,5 m2</t>
  </si>
  <si>
    <t>554497597</t>
  </si>
  <si>
    <t>D/01</t>
  </si>
  <si>
    <t>D/02</t>
  </si>
  <si>
    <t>D/03</t>
  </si>
  <si>
    <t>D/04</t>
  </si>
  <si>
    <t>D/05</t>
  </si>
  <si>
    <t>D/07</t>
  </si>
  <si>
    <t>16</t>
  </si>
  <si>
    <t>55331361</t>
  </si>
  <si>
    <t>zárubeň ocelová pro porobeton 115 700 L/P</t>
  </si>
  <si>
    <t>-746740942</t>
  </si>
  <si>
    <t>17</t>
  </si>
  <si>
    <t>55331371</t>
  </si>
  <si>
    <t>zárubeň ocelová pro porobeton 125 800 L/P</t>
  </si>
  <si>
    <t>1368762461</t>
  </si>
  <si>
    <t>18</t>
  </si>
  <si>
    <t>55331365</t>
  </si>
  <si>
    <t>zárubeň ocelová pro porobeton 115 900 L/P</t>
  </si>
  <si>
    <t>1730987798</t>
  </si>
  <si>
    <t>19</t>
  </si>
  <si>
    <t>55331373</t>
  </si>
  <si>
    <t>zárubeň ocelová pro porobeton 125 900 L/P</t>
  </si>
  <si>
    <t>2091194743</t>
  </si>
  <si>
    <t>20</t>
  </si>
  <si>
    <t>55331386</t>
  </si>
  <si>
    <t>zárubeň ocelová pro porobeton 150 900 L/P</t>
  </si>
  <si>
    <t>1779171247</t>
  </si>
  <si>
    <t>642944121</t>
  </si>
  <si>
    <t>Osazení ocelových dveřních zárubní lisovaných nebo z úhelníků dodatečně  s vybetonováním prahu, plochy do 2,5 m2</t>
  </si>
  <si>
    <t>2009641860</t>
  </si>
  <si>
    <t>22</t>
  </si>
  <si>
    <t>55331119</t>
  </si>
  <si>
    <t>zárubeň ocelová pro běžné zdění hranatý profil 110 900 L/P</t>
  </si>
  <si>
    <t>-1827745813</t>
  </si>
  <si>
    <t>23</t>
  </si>
  <si>
    <t>642946112</t>
  </si>
  <si>
    <t>Osazení stavebního pouzdra posuvných dveří do zděné příčky  s jednou kapsou pro jedno dveřní křídlo průchozí šířky přes 800 do 1200 mm</t>
  </si>
  <si>
    <t>2137914037</t>
  </si>
  <si>
    <t>D/08</t>
  </si>
  <si>
    <t>24</t>
  </si>
  <si>
    <t>55331615</t>
  </si>
  <si>
    <t>pouzdro stavební posuvných dveří jednopouzdrové 1100 mm - standardní rozměr</t>
  </si>
  <si>
    <t>-1729883710</t>
  </si>
  <si>
    <t>Ostatní konstrukce a práce, bourání</t>
  </si>
  <si>
    <t>25</t>
  </si>
  <si>
    <t>949101111</t>
  </si>
  <si>
    <t>Lešení pomocné pracovní pro objekty pozemních staveb  pro zatížení do 150 kg/m2, o výšce lešeňové podlahy do 1,9 m</t>
  </si>
  <si>
    <t>62429812</t>
  </si>
  <si>
    <t>21,86+13,45+26,94+18,24+9,05+9,23+2,89+7,69+1,27+3,40</t>
  </si>
  <si>
    <t>26</t>
  </si>
  <si>
    <t>949121112</t>
  </si>
  <si>
    <t>Montáž lešení lehkého kozového dílcového o výšce lešeňové podlahy přes 1,2 do 1,9 m</t>
  </si>
  <si>
    <t>sada</t>
  </si>
  <si>
    <t>-892988283</t>
  </si>
  <si>
    <t>27</t>
  </si>
  <si>
    <t>949121212</t>
  </si>
  <si>
    <t>Montáž lešení lehkého kozového dílcového Příplatek za první a každý další den použití lešení k ceně -1112</t>
  </si>
  <si>
    <t>1950406892</t>
  </si>
  <si>
    <t>50*60 'Přepočtené koeficientem množství</t>
  </si>
  <si>
    <t>28</t>
  </si>
  <si>
    <t>949121812</t>
  </si>
  <si>
    <t>Demontáž lešení lehkého kozového dílcového o výšce lešeňové podlahy přes 1,2 do 1,9 m</t>
  </si>
  <si>
    <t>-472831138</t>
  </si>
  <si>
    <t>29</t>
  </si>
  <si>
    <t>952901111</t>
  </si>
  <si>
    <t>Vyčištění budov nebo objektů před předáním do užívání  budov bytové nebo občanské výstavby, světlé výšky podlaží do 4 m</t>
  </si>
  <si>
    <t>-818229426</t>
  </si>
  <si>
    <t>13,65*12,30</t>
  </si>
  <si>
    <t>13,65*21,30</t>
  </si>
  <si>
    <t>30</t>
  </si>
  <si>
    <t>962031136</t>
  </si>
  <si>
    <t>Bourání příček z cihel, tvárnic nebo příčkovek  z tvárnic nebo příčkovek pálených nebo nepálených na maltu vápennou nebo vápenocementovou, tl. do 150 mm</t>
  </si>
  <si>
    <t>1584452678</t>
  </si>
  <si>
    <t>0,90*2,02*2</t>
  </si>
  <si>
    <t>1,00*2,72</t>
  </si>
  <si>
    <t>1,50*3,45*2</t>
  </si>
  <si>
    <t>2,70*3,45</t>
  </si>
  <si>
    <t>3,90*1,20</t>
  </si>
  <si>
    <t>1,84*1,75</t>
  </si>
  <si>
    <t>0,39*2,85</t>
  </si>
  <si>
    <t>1,00*2,02</t>
  </si>
  <si>
    <t>31</t>
  </si>
  <si>
    <t>965042141</t>
  </si>
  <si>
    <t>Bourání mazanin betonových nebo z litého asfaltu tl. do 100 mm, plochy přes 4 m2</t>
  </si>
  <si>
    <t>-1159841138</t>
  </si>
  <si>
    <t>0,25*12,97*0,05</t>
  </si>
  <si>
    <t>32</t>
  </si>
  <si>
    <t>965081213</t>
  </si>
  <si>
    <t>Bourání podlah z dlaždic bez podkladního lože nebo mazaniny, s jakoukoliv výplní spár keramických nebo xylolitových tl. do 10 mm, plochy přes 1 m2</t>
  </si>
  <si>
    <t>1927181707</t>
  </si>
  <si>
    <t>mč 009</t>
  </si>
  <si>
    <t>2,94</t>
  </si>
  <si>
    <t>mč 011</t>
  </si>
  <si>
    <t>1,49</t>
  </si>
  <si>
    <t>mč 102</t>
  </si>
  <si>
    <t>75,63</t>
  </si>
  <si>
    <t>36,86</t>
  </si>
  <si>
    <t>2,38</t>
  </si>
  <si>
    <t>mč 107</t>
  </si>
  <si>
    <t>1,35</t>
  </si>
  <si>
    <t>7,58</t>
  </si>
  <si>
    <t>33</t>
  </si>
  <si>
    <t>968072455</t>
  </si>
  <si>
    <t>Vybourání kovových rámů oken s křídly, dveřních zárubní, vrat, stěn, ostění nebo obkladů  dveřních zárubní, plochy do 2 m2</t>
  </si>
  <si>
    <t>-237073226</t>
  </si>
  <si>
    <t>0,60*1,97</t>
  </si>
  <si>
    <t>0,80*1,97</t>
  </si>
  <si>
    <t>34</t>
  </si>
  <si>
    <t>968072456</t>
  </si>
  <si>
    <t>Vybourání kovových rámů oken s křídly, dveřních zárubní, vrat, stěn, ostění nebo obkladů  dveřních zárubní, plochy přes 2 m2</t>
  </si>
  <si>
    <t>1811769002</t>
  </si>
  <si>
    <t>1,45*2,10*2</t>
  </si>
  <si>
    <t>35</t>
  </si>
  <si>
    <t>978013121</t>
  </si>
  <si>
    <t>Otlučení vápenných nebo vápenocementových omítek vnitřních ploch stěn s vyškrabáním spar, s očištěním zdiva, v rozsahu přes 5 do 10 %</t>
  </si>
  <si>
    <t>-276395985</t>
  </si>
  <si>
    <t>rozpočet uvažuje pouze z místnostmi dotčenými rekonstrukcí</t>
  </si>
  <si>
    <t>vč. 928-34270-110-03</t>
  </si>
  <si>
    <t>mč 002</t>
  </si>
  <si>
    <t>(5,70+4,65)*2*2,72</t>
  </si>
  <si>
    <t>-0,80*1,97*2</t>
  </si>
  <si>
    <t>-0,90*0,60*4</t>
  </si>
  <si>
    <t>(1,65+0,90)*2*2,72</t>
  </si>
  <si>
    <t>mč 009 a 010</t>
  </si>
  <si>
    <t>(1,70+6,30)*2*2,72</t>
  </si>
  <si>
    <t>-0,90*0,60</t>
  </si>
  <si>
    <t>mč 007</t>
  </si>
  <si>
    <t>(2,00+6,30)*2*2,72</t>
  </si>
  <si>
    <t>-0,90*2,02</t>
  </si>
  <si>
    <t>po vybourání prostor 105,106,107 a 108</t>
  </si>
  <si>
    <t>(2,90+10,45)*2*3,45</t>
  </si>
  <si>
    <t>-1,35*2,10</t>
  </si>
  <si>
    <t>-1,45*2,10</t>
  </si>
  <si>
    <t>-0,90*2,10</t>
  </si>
  <si>
    <t>-2,05*2,25</t>
  </si>
  <si>
    <t>(5,90+12,97)*2*3,45</t>
  </si>
  <si>
    <t>-2,05*2,25*4</t>
  </si>
  <si>
    <t>-1,00*1,02</t>
  </si>
  <si>
    <t>celý prostor 103 a 104</t>
  </si>
  <si>
    <t>(11,87+12,97)*2*3,45</t>
  </si>
  <si>
    <t>-2,05*2,25*8</t>
  </si>
  <si>
    <t>-1,00*2,02</t>
  </si>
  <si>
    <t>-1,45*2,10*2</t>
  </si>
  <si>
    <t>36</t>
  </si>
  <si>
    <t>978059541</t>
  </si>
  <si>
    <t>Odsekání obkladů  stěn včetně otlučení podkladní omítky až na zdivo z obkládaček vnitřních, z jakýchkoliv materiálů, plochy přes 1 m2</t>
  </si>
  <si>
    <t>1384684450</t>
  </si>
  <si>
    <t>0,90*2,00+2,55*2,00</t>
  </si>
  <si>
    <t>1,60*2,00</t>
  </si>
  <si>
    <t>5,75*2,00</t>
  </si>
  <si>
    <t xml:space="preserve"> s příčkou</t>
  </si>
  <si>
    <t>s příčkou</t>
  </si>
  <si>
    <t>997</t>
  </si>
  <si>
    <t>Přesun sutě</t>
  </si>
  <si>
    <t>37</t>
  </si>
  <si>
    <t>997013151</t>
  </si>
  <si>
    <t>Vnitrostaveništní doprava suti a vybouraných hmot  vodorovně do 50 m svisle s omezením mechanizace pro budovy a haly výšky do 6 m</t>
  </si>
  <si>
    <t>287747880</t>
  </si>
  <si>
    <t>38</t>
  </si>
  <si>
    <t>997013501</t>
  </si>
  <si>
    <t>Odvoz suti a vybouraných hmot na skládku nebo meziskládku  se složením, na vzdálenost do 1 km</t>
  </si>
  <si>
    <t>-119266379</t>
  </si>
  <si>
    <t>39</t>
  </si>
  <si>
    <t>997013509</t>
  </si>
  <si>
    <t>Odvoz suti a vybouraných hmot na skládku nebo meziskládku  se složením, na vzdálenost Příplatek k ceně za každý další i započatý 1 km přes 1 km</t>
  </si>
  <si>
    <t>54099109</t>
  </si>
  <si>
    <t>33,252*24 'Přepočtené koeficientem množství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</si>
  <si>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</si>
  <si>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</si>
  <si>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</si>
  <si>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1146813570</t>
  </si>
  <si>
    <t>998</t>
  </si>
  <si>
    <t>Přesun hmot</t>
  </si>
  <si>
    <t>41</t>
  </si>
  <si>
    <t>998018001</t>
  </si>
  <si>
    <t>Přesun hmot pro budovy občanské výstavby, bydlení, výrobu a služby  ruční - bez užití mechanizace vodorovná dopravní vzdálenost do 100 m pro budovy s jakoukoliv nosnou konstrukcí výšky do 6 m</t>
  </si>
  <si>
    <t>-817920522</t>
  </si>
  <si>
    <t>711</t>
  </si>
  <si>
    <t>Izolace proti vodě, vlhkosti a plynům</t>
  </si>
  <si>
    <t>42</t>
  </si>
  <si>
    <t>711113117</t>
  </si>
  <si>
    <t>Izolace proti zemní vlhkosti natěradly a tmely za studena na ploše vodorovné V těsnicí stěrkou nepružnou (cementem pojená)</t>
  </si>
  <si>
    <t>-427980594</t>
  </si>
  <si>
    <t>2,89</t>
  </si>
  <si>
    <t>mč 012</t>
  </si>
  <si>
    <t>3,40</t>
  </si>
  <si>
    <t>20,85</t>
  </si>
  <si>
    <t>7,42</t>
  </si>
  <si>
    <t>mč 122</t>
  </si>
  <si>
    <t>17,82</t>
  </si>
  <si>
    <t>43</t>
  </si>
  <si>
    <t>711113127</t>
  </si>
  <si>
    <t>Izolace proti zemní vlhkosti natěradly a tmely za studena na ploše svislé S těsnicí stěrkou nepružnou (cementem pojená)</t>
  </si>
  <si>
    <t>-776359564</t>
  </si>
  <si>
    <t>(1,60+1,70)*2*2,00</t>
  </si>
  <si>
    <t>-0,70*2,00</t>
  </si>
  <si>
    <t>(2,00+1,70)*2*2,00</t>
  </si>
  <si>
    <t>44</t>
  </si>
  <si>
    <t>998711201</t>
  </si>
  <si>
    <t>Přesun hmot pro izolace proti vodě, vlhkosti a plynům  stanovený procentní sazbou (%) z ceny vodorovná dopravní vzdálenost do 50 m v objektech výšky do 6 m</t>
  </si>
  <si>
    <t>%</t>
  </si>
  <si>
    <t>-1610943441</t>
  </si>
  <si>
    <t>721</t>
  </si>
  <si>
    <t>Zdravotechnika - vnitřní kanalizace</t>
  </si>
  <si>
    <t>45</t>
  </si>
  <si>
    <t>721210813</t>
  </si>
  <si>
    <t>Demontáž kanalizačního příslušenství  vpustí podlahových z kyselinovzdorné kameniny DN 100</t>
  </si>
  <si>
    <t>-505152422</t>
  </si>
  <si>
    <t>725</t>
  </si>
  <si>
    <t>Zdravotechnika - zařizovací předměty</t>
  </si>
  <si>
    <t>46</t>
  </si>
  <si>
    <t>725110811</t>
  </si>
  <si>
    <t>Demontáž klozetů  splachovacích s nádrží nebo tlakovým splachovačem</t>
  </si>
  <si>
    <t>soubor</t>
  </si>
  <si>
    <t>186295452</t>
  </si>
  <si>
    <t>47</t>
  </si>
  <si>
    <t>725210821</t>
  </si>
  <si>
    <t>Demontáž umyvadel  bez výtokových armatur umyvadel</t>
  </si>
  <si>
    <t>-1360359922</t>
  </si>
  <si>
    <t>48</t>
  </si>
  <si>
    <t>725330820</t>
  </si>
  <si>
    <t>Demontáž výlevek  bez výtokových armatur a bez nádrže a splachovacího potrubí diturvitových</t>
  </si>
  <si>
    <t>-287509309</t>
  </si>
  <si>
    <t>49</t>
  </si>
  <si>
    <t>725820801</t>
  </si>
  <si>
    <t>Demontáž baterií  nástěnných do G 3/4</t>
  </si>
  <si>
    <t>-472332110</t>
  </si>
  <si>
    <t>763</t>
  </si>
  <si>
    <t>Konstrukce suché výstavby</t>
  </si>
  <si>
    <t>50</t>
  </si>
  <si>
    <t>763111314</t>
  </si>
  <si>
    <t>Příčka ze sádrokartonových desek  s nosnou konstrukcí z jednoduchých ocelových profilů UW, CW jednoduše opláštěná deskou standardní A tl. 12,5 mm, příčka tl. 100 mm, profil 75 TI tl. 60 mm, EI 30, Rw 47 dB</t>
  </si>
  <si>
    <t>-1995863379</t>
  </si>
  <si>
    <t>1,30*3,45-0,70*1,97</t>
  </si>
  <si>
    <t>51</t>
  </si>
  <si>
    <t>763111353</t>
  </si>
  <si>
    <t>Příčka ze sádrokartonových desek  s nosnou konstrukcí z jednoduchých ocelových profilů UW, CW jednoduše opláštěná deskou protipožární DF tl. 15 mm, EI 45, příčka tl. 130 mm, profil 100 TI tl. 80 mm, Rw 48 dB</t>
  </si>
  <si>
    <t>390539534</t>
  </si>
  <si>
    <t>výdejní okna</t>
  </si>
  <si>
    <t>1,20*0,75</t>
  </si>
  <si>
    <t>3,025*1,20*2</t>
  </si>
  <si>
    <t>52</t>
  </si>
  <si>
    <t>763111717</t>
  </si>
  <si>
    <t>Příčka ze sádrokartonových desek  ostatní konstrukce a práce na příčkách ze sádrokartonových desek základní penetrační nátěr</t>
  </si>
  <si>
    <t>110324710</t>
  </si>
  <si>
    <t>(SDK_100+SDK_130+SDK_75)*2</t>
  </si>
  <si>
    <t>53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</si>
  <si>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</si>
  <si>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</si>
  <si>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-1441531821</t>
  </si>
  <si>
    <t>1,70*2,75-0,70*1,97</t>
  </si>
  <si>
    <t>2,00*2,75-0,70*1,97</t>
  </si>
  <si>
    <t>54</t>
  </si>
  <si>
    <t>763113341</t>
  </si>
  <si>
    <t>Příčka instalační ze sádrokartonových desek  s nosnou konstrukcí ze zdvojených ocelových profilů UW, CW s mezerou, CW profily navzájem spojeny páskem sádry dvojitě opláštěná deskami impregnovanými H2 tl. 2 x 12,5 mm, EI 60, příčka tl. 155 mm, profil 50 TI tl. 50 mm, Rw 52 dB</t>
  </si>
  <si>
    <t>1983569660</t>
  </si>
  <si>
    <t>0,90*1,20</t>
  </si>
  <si>
    <t>1,66*0,60</t>
  </si>
  <si>
    <t>1,70*2,72</t>
  </si>
  <si>
    <t>2,00*2,72</t>
  </si>
  <si>
    <t>55</t>
  </si>
  <si>
    <t>763181311</t>
  </si>
  <si>
    <t>Výplně otvorů konstrukcí ze sádrokartonových desek  montáž zárubně kovové s příslušenstvím pro příčky výšky do 2,75 m nebo zátěže dveřního křídla do 25 kg, s profily CW a UW jednokřídlové</t>
  </si>
  <si>
    <t>-400498011</t>
  </si>
  <si>
    <t>56</t>
  </si>
  <si>
    <t>55331511</t>
  </si>
  <si>
    <t>zárubeň ocelová pro sádrokarton 75 700 L/P</t>
  </si>
  <si>
    <t>1645186699</t>
  </si>
  <si>
    <t>D/06</t>
  </si>
  <si>
    <t>57</t>
  </si>
  <si>
    <t>55331521</t>
  </si>
  <si>
    <t>zárubeň ocelová pro sádrokarton 100 700 L/P</t>
  </si>
  <si>
    <t>-1288559544</t>
  </si>
  <si>
    <t>58</t>
  </si>
  <si>
    <t>998763200</t>
  </si>
  <si>
    <t>Přesun hmot pro dřevostavby  stanovený procentní sazbou (%) z ceny vodorovná dopravní vzdálenost do 50 m v objektech výšky do 6 m</t>
  </si>
  <si>
    <t>-1587890059</t>
  </si>
  <si>
    <t>766</t>
  </si>
  <si>
    <t>Konstrukce truhlářské</t>
  </si>
  <si>
    <t>59</t>
  </si>
  <si>
    <t>766411811</t>
  </si>
  <si>
    <t>Demontáž obložení stěn  panely, plochy do 1,5 m2</t>
  </si>
  <si>
    <t>2034828399</t>
  </si>
  <si>
    <t>cca 10 m2</t>
  </si>
  <si>
    <t>10,00</t>
  </si>
  <si>
    <t>60</t>
  </si>
  <si>
    <t>766411822</t>
  </si>
  <si>
    <t>Demontáž obložení stěn  podkladových roštů</t>
  </si>
  <si>
    <t>1793772457</t>
  </si>
  <si>
    <t>61</t>
  </si>
  <si>
    <t>766660001</t>
  </si>
  <si>
    <t>Montáž dveřních křídel dřevěných nebo plastových  otevíravých do ocelové zárubně povrchově upravených jednokřídlových, šířky do 800 mm</t>
  </si>
  <si>
    <t>-473070129</t>
  </si>
  <si>
    <t>D/4</t>
  </si>
  <si>
    <t>D/5</t>
  </si>
  <si>
    <t>D/6</t>
  </si>
  <si>
    <t>D7</t>
  </si>
  <si>
    <t>62</t>
  </si>
  <si>
    <t>61162702</t>
  </si>
  <si>
    <t>dveře vnitřní hladké folie bílá plné 1křídlové 80x197cm</t>
  </si>
  <si>
    <t>-2062663352</t>
  </si>
  <si>
    <t>63</t>
  </si>
  <si>
    <t>61162701</t>
  </si>
  <si>
    <t>dveře vnitřní hladké folie bílá plné 1křídlové 70x197cm</t>
  </si>
  <si>
    <t>-370811633</t>
  </si>
  <si>
    <t>D/7</t>
  </si>
  <si>
    <t>64</t>
  </si>
  <si>
    <t>766660002</t>
  </si>
  <si>
    <t>Montáž dveřních křídel dřevěných nebo plastových  otevíravých do ocelové zárubně povrchově upravených jednokřídlových, šířky přes 800 mm</t>
  </si>
  <si>
    <t>427721571</t>
  </si>
  <si>
    <t>65</t>
  </si>
  <si>
    <t>61162703</t>
  </si>
  <si>
    <t>dveře vnitřní hladké folie bílá plné 1křídlové 90x197cm</t>
  </si>
  <si>
    <t>207296791</t>
  </si>
  <si>
    <t>D/01 - v PD jsou 100/1970 (atyp ?)</t>
  </si>
  <si>
    <t>66</t>
  </si>
  <si>
    <t>766660312</t>
  </si>
  <si>
    <t>Montáž dveřních křídel dřevěných nebo plastových  posuvných dveří do pouzdra zděné příčky s jednou kapsou jednokřídlových, průchozí šířky přes 800 do 1200 mm</t>
  </si>
  <si>
    <t>1875507984</t>
  </si>
  <si>
    <t>67</t>
  </si>
  <si>
    <t>D-08</t>
  </si>
  <si>
    <t>Interiérové posuvné dvěře 1100/1970 mm</t>
  </si>
  <si>
    <t>ks</t>
  </si>
  <si>
    <t>685628651</t>
  </si>
  <si>
    <t>68</t>
  </si>
  <si>
    <t>766660720</t>
  </si>
  <si>
    <t>Montáž dveřních doplňků větrací mřížky s vyříznutím otvoru</t>
  </si>
  <si>
    <t>-784051108</t>
  </si>
  <si>
    <t>69</t>
  </si>
  <si>
    <t>55341425</t>
  </si>
  <si>
    <t>mřížka větrací nerezová 150x500  se síťovinou</t>
  </si>
  <si>
    <t>-1959202211</t>
  </si>
  <si>
    <t>70</t>
  </si>
  <si>
    <t>766691914</t>
  </si>
  <si>
    <t>Ostatní práce  vyvěšení nebo zavěšení křídel s případným uložením a opětovným zavěšením po provedení stavebních změn dřevěných dveřních, plochy do 2 m2</t>
  </si>
  <si>
    <t>-689651854</t>
  </si>
  <si>
    <t>71</t>
  </si>
  <si>
    <t>766691915</t>
  </si>
  <si>
    <t>Ostatní práce  vyvěšení nebo zavěšení křídel s případným uložením a opětovným zavěšením po provedení stavebních změn dřevěných dveřních, plochy přes 2 m2</t>
  </si>
  <si>
    <t>-1186153977</t>
  </si>
  <si>
    <t>72</t>
  </si>
  <si>
    <t>O-01</t>
  </si>
  <si>
    <t>Interiérová předokenní roleta s pohonem, ozn O/01, dodávka a montáž</t>
  </si>
  <si>
    <t>346856245</t>
  </si>
  <si>
    <t>73</t>
  </si>
  <si>
    <t>O-02</t>
  </si>
  <si>
    <t>Interiérová předokenní roleta s pohonem, ozn O/02, dodávka a montáž</t>
  </si>
  <si>
    <t>-149461859</t>
  </si>
  <si>
    <t>74</t>
  </si>
  <si>
    <t>998766201</t>
  </si>
  <si>
    <t>Přesun hmot pro konstrukce truhlářské stanovený procentní sazbou (%) z ceny vodorovná dopravní vzdálenost do 50 m v objektech výšky do 6 m</t>
  </si>
  <si>
    <t>-259792058</t>
  </si>
  <si>
    <t>771</t>
  </si>
  <si>
    <t>Podlahy z dlaždic</t>
  </si>
  <si>
    <t>75</t>
  </si>
  <si>
    <t>771574131</t>
  </si>
  <si>
    <t>Montáž podlah z dlaždic keramických  lepených flexibilním lepidlem režných nebo glazovaných protiskluzných nebo reliefovaných do 50 ks/ m2</t>
  </si>
  <si>
    <t>1266233829</t>
  </si>
  <si>
    <t>P</t>
  </si>
  <si>
    <t>Poznámka k položce:
Oceňte včetně soklíku</t>
  </si>
  <si>
    <t>1,27</t>
  </si>
  <si>
    <t>10,58</t>
  </si>
  <si>
    <t>17,42</t>
  </si>
  <si>
    <t>18,70</t>
  </si>
  <si>
    <t>8,78</t>
  </si>
  <si>
    <t>3,92</t>
  </si>
  <si>
    <t>1,62</t>
  </si>
  <si>
    <t>1,50</t>
  </si>
  <si>
    <t>7,87</t>
  </si>
  <si>
    <t>mč 120</t>
  </si>
  <si>
    <t>13,31</t>
  </si>
  <si>
    <t>76</t>
  </si>
  <si>
    <t>278015568000000508</t>
  </si>
  <si>
    <t>Dlažba protiskluz R10/B 10x10 (30x30) cm bílá</t>
  </si>
  <si>
    <t>M2</t>
  </si>
  <si>
    <t>144082004</t>
  </si>
  <si>
    <t>129,93*1,02 'Přepočtené koeficientem množství</t>
  </si>
  <si>
    <t>77</t>
  </si>
  <si>
    <t>771579191</t>
  </si>
  <si>
    <t>Montáž podlah z dlaždic keramických  Příplatek k cenám za plochu do 5 m2 jednotlivě</t>
  </si>
  <si>
    <t>1157836655</t>
  </si>
  <si>
    <t>78</t>
  </si>
  <si>
    <t>771990111</t>
  </si>
  <si>
    <t>Vyrovnání podkladní vrstvy  samonivelační stěrkou tl. 4 mm, min. pevnosti 15 MPa</t>
  </si>
  <si>
    <t>-121188536</t>
  </si>
  <si>
    <t>79</t>
  </si>
  <si>
    <t>998771201</t>
  </si>
  <si>
    <t>Přesun hmot pro podlahy z dlaždic stanovený procentní sazbou (%) z ceny vodorovná dopravní vzdálenost do 50 m v objektech výšky do 6 m</t>
  </si>
  <si>
    <t>2099588779</t>
  </si>
  <si>
    <t>776</t>
  </si>
  <si>
    <t>Podlahy povlakové</t>
  </si>
  <si>
    <t>80</t>
  </si>
  <si>
    <t>776121111</t>
  </si>
  <si>
    <t>Příprava podkladu penetrace vodou ředitelná na savý podklad (válečkováním) ředěná v poměru 1:3 podlah</t>
  </si>
  <si>
    <t>-1853028791</t>
  </si>
  <si>
    <t>81</t>
  </si>
  <si>
    <t>776141111</t>
  </si>
  <si>
    <t>Příprava podkladu vyrovnání samonivelační stěrkou podlah min.pevnosti 20 MPa, tloušťky do 3 mm</t>
  </si>
  <si>
    <t>1569493206</t>
  </si>
  <si>
    <t>82</t>
  </si>
  <si>
    <t>776201812</t>
  </si>
  <si>
    <t>Demontáž povlakových podlahovin lepených ručně s podložkou</t>
  </si>
  <si>
    <t>2065716146</t>
  </si>
  <si>
    <t>12,60</t>
  </si>
  <si>
    <t>83</t>
  </si>
  <si>
    <t>776201814</t>
  </si>
  <si>
    <t>Demontáž povlakových podlahovin volně položených podlepených páskou</t>
  </si>
  <si>
    <t>717094685</t>
  </si>
  <si>
    <t>14,50</t>
  </si>
  <si>
    <t>84</t>
  </si>
  <si>
    <t>776251111</t>
  </si>
  <si>
    <t>Montáž podlahovin z přírodního linolea (marmolea) lepením standardním lepidlem z pásů standardních</t>
  </si>
  <si>
    <t>-1303248905</t>
  </si>
  <si>
    <t>9,05</t>
  </si>
  <si>
    <t>mč 010</t>
  </si>
  <si>
    <t>7,69</t>
  </si>
  <si>
    <t>mč 121</t>
  </si>
  <si>
    <t>13,19</t>
  </si>
  <si>
    <t>85</t>
  </si>
  <si>
    <t>28411068</t>
  </si>
  <si>
    <t>linoleum přírodní ze 100% dřevité moučky, tl. 2,00 mm, zátěž 32/41, R9, Cfl S1</t>
  </si>
  <si>
    <t>-358006444</t>
  </si>
  <si>
    <t>33,173*1,1 'Přepočtené koeficientem množství</t>
  </si>
  <si>
    <t>86</t>
  </si>
  <si>
    <t>998776201</t>
  </si>
  <si>
    <t>Přesun hmot pro podlahy povlakové  stanovený procentní sazbou (%) z ceny vodorovná dopravní vzdálenost do 50 m v objektech výšky do 6 m</t>
  </si>
  <si>
    <t>-844005710</t>
  </si>
  <si>
    <t>777</t>
  </si>
  <si>
    <t>Podlahy lité</t>
  </si>
  <si>
    <t>87</t>
  </si>
  <si>
    <t>777131101</t>
  </si>
  <si>
    <t>Penetrační nátěr podlahy epoxidový, na podklad suchý a vyzrálý</t>
  </si>
  <si>
    <t>717765104</t>
  </si>
  <si>
    <t>88</t>
  </si>
  <si>
    <t>777511141</t>
  </si>
  <si>
    <t>Krycí stěrka chemicky odolná epoxidová, tloušťky do 1 mm</t>
  </si>
  <si>
    <t>1966004738</t>
  </si>
  <si>
    <t>Poznámka k položce:
Oceňte včetně fabionu</t>
  </si>
  <si>
    <t>21,86</t>
  </si>
  <si>
    <t>mč 008</t>
  </si>
  <si>
    <t>9,23</t>
  </si>
  <si>
    <t>89</t>
  </si>
  <si>
    <t>998777201</t>
  </si>
  <si>
    <t>Přesun hmot pro podlahy lité  stanovený procentní sazbou (%) z ceny vodorovná dopravní vzdálenost do 50 m v objektech výšky do 6 m</t>
  </si>
  <si>
    <t>-232946206</t>
  </si>
  <si>
    <t>781</t>
  </si>
  <si>
    <t>Dokončovací práce - obklady</t>
  </si>
  <si>
    <t>90</t>
  </si>
  <si>
    <t>781474117</t>
  </si>
  <si>
    <t>Montáž obkladů vnitřních stěn z dlaždic keramických  lepených flexibilním lepidlem režných nebo glazovaných hladkých přes 35 do 45 ks/m2</t>
  </si>
  <si>
    <t>203109355</t>
  </si>
  <si>
    <t>Poznámka k položce:
Oceňte včetně obkladových lišt</t>
  </si>
  <si>
    <t>(2,55+0,90+0,15)*2,00</t>
  </si>
  <si>
    <t>(1,66+0,90)*2*2,00</t>
  </si>
  <si>
    <t>-0,60*1,97</t>
  </si>
  <si>
    <t>(1,50+1,60)*2*2,00</t>
  </si>
  <si>
    <t>-1,70*1,97</t>
  </si>
  <si>
    <t>mč 102.1 - obvod změřen elektronicky</t>
  </si>
  <si>
    <t xml:space="preserve">11,74*2,00 </t>
  </si>
  <si>
    <t>odpočet okna</t>
  </si>
  <si>
    <t>-2,05*1,05</t>
  </si>
  <si>
    <t>mč 102.2 - obvod změřen elektronicky</t>
  </si>
  <si>
    <t>12,90*2,00</t>
  </si>
  <si>
    <t>odpočet dveří</t>
  </si>
  <si>
    <t>-1,10*2,00</t>
  </si>
  <si>
    <t>3,22*2,00</t>
  </si>
  <si>
    <t>mč 102.3 - obvod změřen elektronicky</t>
  </si>
  <si>
    <t>16,98*2,00</t>
  </si>
  <si>
    <t>-0,90*2,00</t>
  </si>
  <si>
    <t>mč 103 - obvod změřen elektronicky</t>
  </si>
  <si>
    <t>12,72*2,00</t>
  </si>
  <si>
    <t>-0,90*2,00*2</t>
  </si>
  <si>
    <t>6,70*2,00</t>
  </si>
  <si>
    <t>odpočet okna O/2</t>
  </si>
  <si>
    <t>-1,20*0,80</t>
  </si>
  <si>
    <t>obklady u umyvadel</t>
  </si>
  <si>
    <t>1,50*2,00</t>
  </si>
  <si>
    <t>1,65*2,00</t>
  </si>
  <si>
    <t>(5,85+1,50)*2*2,00</t>
  </si>
  <si>
    <t>odpočty</t>
  </si>
  <si>
    <t>-1,00*2,00</t>
  </si>
  <si>
    <t>-0,90*2,00*3</t>
  </si>
  <si>
    <t>(1,50+2,61)*2*2,00</t>
  </si>
  <si>
    <t>-0,80*2,00</t>
  </si>
  <si>
    <t>(1,30+1,26)*2*2,00</t>
  </si>
  <si>
    <t>-0,70*2,00*2</t>
  </si>
  <si>
    <t>(1,30+1,15)*2*2,00</t>
  </si>
  <si>
    <t>(2,875+4,525)*2*2,00</t>
  </si>
  <si>
    <t>3,00*2,00</t>
  </si>
  <si>
    <t>(2,85+6,15)*2*2,00</t>
  </si>
  <si>
    <t>-1,00*2,02*2</t>
  </si>
  <si>
    <t>-1,20*1,05</t>
  </si>
  <si>
    <t>91</t>
  </si>
  <si>
    <t>59761255</t>
  </si>
  <si>
    <t>obkladačky keramické  kuchyňské (barevné) přes 35 do 45 ks/m2</t>
  </si>
  <si>
    <t>992511135</t>
  </si>
  <si>
    <t>261,632*1,1 'Přepočtené koeficientem množství</t>
  </si>
  <si>
    <t>92</t>
  </si>
  <si>
    <t>781479194</t>
  </si>
  <si>
    <t>Montáž obkladů vnitřních stěn z dlaždic keramických  Příplatek k cenám za vyrovnání nerovného povrchu</t>
  </si>
  <si>
    <t>-659530766</t>
  </si>
  <si>
    <t>15% na původní zdivo</t>
  </si>
  <si>
    <t>Obklad*0,15</t>
  </si>
  <si>
    <t>93</t>
  </si>
  <si>
    <t>998781201</t>
  </si>
  <si>
    <t>Přesun hmot pro obklady keramické  stanovený procentní sazbou (%) z ceny vodorovná dopravní vzdálenost do 50 m v objektech výšky do 6 m</t>
  </si>
  <si>
    <t>-436303347</t>
  </si>
  <si>
    <t>784</t>
  </si>
  <si>
    <t>Dokončovací práce - malby a tapety</t>
  </si>
  <si>
    <t>94</t>
  </si>
  <si>
    <t>784121001</t>
  </si>
  <si>
    <t>Oškrabání malby v místnostech výšky do 3,80 m</t>
  </si>
  <si>
    <t>1119578316</t>
  </si>
  <si>
    <t>95</t>
  </si>
  <si>
    <t>784121011</t>
  </si>
  <si>
    <t>Rozmývání podkladu po oškrabání malby v místnostech výšky do 3,80 m</t>
  </si>
  <si>
    <t>1098399232</t>
  </si>
  <si>
    <t>96</t>
  </si>
  <si>
    <t>784181101</t>
  </si>
  <si>
    <t>Penetrace podkladu jednonásobná základní akrylátová v místnostech výšky do 3,80 m</t>
  </si>
  <si>
    <t>1006543696</t>
  </si>
  <si>
    <t>rozpočet uvažuje s vymalováním všech prostor</t>
  </si>
  <si>
    <t>1pp - stropy</t>
  </si>
  <si>
    <t>11,38+21,86+13,45+26,94+18,24+8,96+9,05+9,23+2,89+7,69+1,27+3,40+8,99</t>
  </si>
  <si>
    <t>stěny</t>
  </si>
  <si>
    <t>mč 001</t>
  </si>
  <si>
    <t>(4,70+2,43)*2*2,75</t>
  </si>
  <si>
    <t>(5,70+4,65)*2*2,75</t>
  </si>
  <si>
    <t>mč 003</t>
  </si>
  <si>
    <t>(2,90+4,65)*2*2,75</t>
  </si>
  <si>
    <t>mč 004 - obvod změřen elektronicky</t>
  </si>
  <si>
    <t>38,39*2,75</t>
  </si>
  <si>
    <t>mč 005</t>
  </si>
  <si>
    <t>(2,90+6,30)*2*2,75</t>
  </si>
  <si>
    <t>mč 006</t>
  </si>
  <si>
    <t>(2,90+3,10)*2*2,75</t>
  </si>
  <si>
    <t>(2,00+4,55)*2*2,75</t>
  </si>
  <si>
    <t>(1,80+5,15)*2*2,75</t>
  </si>
  <si>
    <t>(1,60+1,70)*2*2,75</t>
  </si>
  <si>
    <t>(1,70+4,50)*2*2,75</t>
  </si>
  <si>
    <t>(1,66+0,90)*2*2,75</t>
  </si>
  <si>
    <t>(2,00+1,60)*2*2,75</t>
  </si>
  <si>
    <t>mč 013</t>
  </si>
  <si>
    <t>Mezisoučet</t>
  </si>
  <si>
    <t>1np stropy</t>
  </si>
  <si>
    <t>6,85+10,58+20,85+17,42+18,70+114,94+8,78+3,92+1,62+1,50+7,87+13,31+13,19+17,82</t>
  </si>
  <si>
    <t>mč 101</t>
  </si>
  <si>
    <t>(2,90+2,40)*2*3,45</t>
  </si>
  <si>
    <t>mč 102.1 - obvod elektronicky</t>
  </si>
  <si>
    <t>11,74*3,45</t>
  </si>
  <si>
    <t>mč 102.2 - obvod elektronicky</t>
  </si>
  <si>
    <t>12,91*3,45+3,22*3,45</t>
  </si>
  <si>
    <t>mč 102.3 - obvod elektronicky</t>
  </si>
  <si>
    <t>16,98*3,45</t>
  </si>
  <si>
    <t>(2,85+6,60)*2*3,45-3,10*1,20*2</t>
  </si>
  <si>
    <t>(8,875+12,97)*2*3,45</t>
  </si>
  <si>
    <t>(5,85+1,50)*2*3,45</t>
  </si>
  <si>
    <t>(1,50+2,61)*2*3,45</t>
  </si>
  <si>
    <t>(1,30+1,26)*2*3,45</t>
  </si>
  <si>
    <t>(1,30+1,15)*2*3,45</t>
  </si>
  <si>
    <t>(2,875+3,96)*2*3,45</t>
  </si>
  <si>
    <t>(2,875+4,65)*2*3,45</t>
  </si>
  <si>
    <t>(2,85+4,65)*2*3,45</t>
  </si>
  <si>
    <t>(2,85+6,26)*2*3,45</t>
  </si>
  <si>
    <t>odpočet obkladů</t>
  </si>
  <si>
    <t>-Obklad</t>
  </si>
  <si>
    <t>97</t>
  </si>
  <si>
    <t>784211101</t>
  </si>
  <si>
    <t>Malby z malířských směsí otěruvzdorných za mokra dvojnásobné, bílé za mokra otěruvzdorné výborně v místnostech výšky do 3,80 m</t>
  </si>
  <si>
    <t>2109902127</t>
  </si>
  <si>
    <t>VRN9</t>
  </si>
  <si>
    <t>Ostatní náklady</t>
  </si>
  <si>
    <t>98</t>
  </si>
  <si>
    <t>094103000</t>
  </si>
  <si>
    <t>Náklady na plánované vyklizení objektu</t>
  </si>
  <si>
    <t>suma</t>
  </si>
  <si>
    <t>1024</t>
  </si>
  <si>
    <t>2112982225</t>
  </si>
  <si>
    <t>111.1 - Zdravotechnika</t>
  </si>
  <si>
    <t>8 - Trubní vedení</t>
  </si>
  <si>
    <t>713 - Izolace tepelné</t>
  </si>
  <si>
    <t>722 - Zdravotechnika - vnitřní vodovod</t>
  </si>
  <si>
    <t>726 - Zdravotechnika - předstěnové instalace</t>
  </si>
  <si>
    <t>734 - Ústřední vytápění - armatury</t>
  </si>
  <si>
    <t>OST - Ostatní</t>
  </si>
  <si>
    <t>Trubní vedení</t>
  </si>
  <si>
    <t>899102112</t>
  </si>
  <si>
    <t>Osazení poklopů litinových a ocelových včetně rámů pro třídu zatížení A15, A50</t>
  </si>
  <si>
    <t>-1518944054</t>
  </si>
  <si>
    <t>28661932</t>
  </si>
  <si>
    <t>poklop šachtový litinový dno DN 600 pro třídu zatížení A15</t>
  </si>
  <si>
    <t>1446147976</t>
  </si>
  <si>
    <t>998276101</t>
  </si>
  <si>
    <t>Přesun hmot pro trubní vedení hloubené z trub z plastických hmot nebo sklolaminátových pro vodovody nebo kanalizace v otevřeném výkopu dopravní vzdálenost do 15 m</t>
  </si>
  <si>
    <t>-1887325581</t>
  </si>
  <si>
    <t>713</t>
  </si>
  <si>
    <t>Izolace tepelné</t>
  </si>
  <si>
    <t>713461121</t>
  </si>
  <si>
    <t>Montáž izolace tepelné potrubí a ohybů tvarovkami nebo deskami  bez povrchové úpravy skružemi z lehčených hmot (izolační materiál ve specifikaci) připevněnými na tmel za studena, s vyspárováním a provedením spodního nátěru lakem potrubí a ohybů jednovrstvá</t>
  </si>
  <si>
    <t>1530328822</t>
  </si>
  <si>
    <t>týká se izolace kanalizačního potrubí (voda v oddílu 722)</t>
  </si>
  <si>
    <t>(Pi*(0,04+2*0,02+2*0)*10)</t>
  </si>
  <si>
    <t>(Pi*(0,05+2*0,02+2*0)*26)</t>
  </si>
  <si>
    <t>(Pi*(0,075+2*0,02+2*0)*40)</t>
  </si>
  <si>
    <t>(Pi*(0,110+2*0,02+2*0)*135,00)</t>
  </si>
  <si>
    <t>(Pi*(0,125+2*0,02+2*0)*80)</t>
  </si>
  <si>
    <t>28377059</t>
  </si>
  <si>
    <t>izolace tepelná potrubí z pěnového polyetylenu 40 x 20 mm</t>
  </si>
  <si>
    <t>m</t>
  </si>
  <si>
    <t>256</t>
  </si>
  <si>
    <t>1126911492</t>
  </si>
  <si>
    <t>28377064</t>
  </si>
  <si>
    <t>izolace tepelná potrubí z pěnového polyetylenu 54 x 20 mm</t>
  </si>
  <si>
    <t>-859908024</t>
  </si>
  <si>
    <t>28377072</t>
  </si>
  <si>
    <t>izolace tepelná potrubí z pěnového polyetylenu 76 x 20 mm</t>
  </si>
  <si>
    <t>-320501020</t>
  </si>
  <si>
    <t>28,00+12,00</t>
  </si>
  <si>
    <t>28377079</t>
  </si>
  <si>
    <t>izolace tepelná potrubí z pěnového polyetylenu 110 x 20 mm</t>
  </si>
  <si>
    <t>-1064034352</t>
  </si>
  <si>
    <t>100,00+35,00</t>
  </si>
  <si>
    <t>28377084</t>
  </si>
  <si>
    <t>izolace tepelná potrubí z pěnového polyetylenu 134x20 mm</t>
  </si>
  <si>
    <t>-1049146654</t>
  </si>
  <si>
    <t>998713201</t>
  </si>
  <si>
    <t>Přesun hmot pro izolace tepelné stanovený procentní sazbou (%) z ceny vodorovná dopravní vzdálenost do 50 m v objektech výšky do 6 m</t>
  </si>
  <si>
    <t>-778955341</t>
  </si>
  <si>
    <t>721140802</t>
  </si>
  <si>
    <t>Demontáž potrubí z litinových trub  odpadních nebo dešťových do DN 100</t>
  </si>
  <si>
    <t>-1932643160</t>
  </si>
  <si>
    <t>721170976</t>
  </si>
  <si>
    <t>Opravy odpadního potrubí plastového  krácení trub DN 150</t>
  </si>
  <si>
    <t>890162084</t>
  </si>
  <si>
    <t>28619445</t>
  </si>
  <si>
    <t>tvarovka čisticí PE-HD 90° s kruhovým otvorem d 160</t>
  </si>
  <si>
    <t>-1029231462</t>
  </si>
  <si>
    <t>721170978</t>
  </si>
  <si>
    <t>Opravy odpadního potrubí plastového  krácení trub DN 250</t>
  </si>
  <si>
    <t>482954250</t>
  </si>
  <si>
    <t>28619454</t>
  </si>
  <si>
    <t>tvarovka čisticí PE-HD 90° s oválným otvorem d 250</t>
  </si>
  <si>
    <t>1922016079</t>
  </si>
  <si>
    <t>721174005</t>
  </si>
  <si>
    <t>Potrubí z plastových trub polypropylenové svodné (ležaté) DN 100</t>
  </si>
  <si>
    <t>1889036993</t>
  </si>
  <si>
    <t>721174006</t>
  </si>
  <si>
    <t>Potrubí z plastových trub polypropylenové svodné (ležaté) DN 125</t>
  </si>
  <si>
    <t>238680128</t>
  </si>
  <si>
    <t>721174024</t>
  </si>
  <si>
    <t>Potrubí z plastových trub polypropylenové odpadní (svislé) DN 70</t>
  </si>
  <si>
    <t>1285695034</t>
  </si>
  <si>
    <t>721174025</t>
  </si>
  <si>
    <t>Potrubí z plastových trub polypropylenové odpadní (svislé) DN 100</t>
  </si>
  <si>
    <t>1820733120</t>
  </si>
  <si>
    <t>721174042</t>
  </si>
  <si>
    <t>Potrubí z plastových trub polypropylenové připojovací DN 40</t>
  </si>
  <si>
    <t>1766415524</t>
  </si>
  <si>
    <t>721174043</t>
  </si>
  <si>
    <t>Potrubí z plastových trub polypropylenové připojovací DN 50</t>
  </si>
  <si>
    <t>1735112556</t>
  </si>
  <si>
    <t>721174044</t>
  </si>
  <si>
    <t>Potrubí z plastových trub polypropylenové připojovací DN 70</t>
  </si>
  <si>
    <t>1548139965</t>
  </si>
  <si>
    <t>721211422</t>
  </si>
  <si>
    <t>Podlahové vpusti se svislým odtokem DN 50/75/110 mřížka nerez 138x138</t>
  </si>
  <si>
    <t>-949637715</t>
  </si>
  <si>
    <t>721290111</t>
  </si>
  <si>
    <t>Zkouška těsnosti kanalizace  v objektech vodou do DN 125</t>
  </si>
  <si>
    <t>235736635</t>
  </si>
  <si>
    <t>721290123</t>
  </si>
  <si>
    <t>Zkouška těsnosti kanalizace  v objektech kouřem do DN 300</t>
  </si>
  <si>
    <t>-223847740</t>
  </si>
  <si>
    <t>111.1.9</t>
  </si>
  <si>
    <t>Systémové řešení závěsů, objímek, upevňovacích materiálů</t>
  </si>
  <si>
    <t>-2023954299</t>
  </si>
  <si>
    <t>998721201</t>
  </si>
  <si>
    <t>Přesun hmot pro vnitřní kanalizace  stanovený procentní sazbou (%) z ceny vodorovná dopravní vzdálenost do 50 m v objektech výšky do 6 m</t>
  </si>
  <si>
    <t>207881971</t>
  </si>
  <si>
    <t>722</t>
  </si>
  <si>
    <t>Zdravotechnika - vnitřní vodovod</t>
  </si>
  <si>
    <t>722176111</t>
  </si>
  <si>
    <t>Montáž potrubí z plastových trub  svařovaných polyfuzně D do 16 mm</t>
  </si>
  <si>
    <t>931712143</t>
  </si>
  <si>
    <t>28614100</t>
  </si>
  <si>
    <t>trubka vícevrstvá pro vodu a topení PP-RCT S 3,2 D 16mm</t>
  </si>
  <si>
    <t>-338596751</t>
  </si>
  <si>
    <t>722176112</t>
  </si>
  <si>
    <t>Montáž potrubí z plastových trub  svařovaných polyfuzně D přes 16 do 20 mm</t>
  </si>
  <si>
    <t>-661767024</t>
  </si>
  <si>
    <t>28614101</t>
  </si>
  <si>
    <t>trubka vícevrstvá pro vodu a topení PP-RCT S 3,2 D 20mm</t>
  </si>
  <si>
    <t>-1845072070</t>
  </si>
  <si>
    <t>722176113</t>
  </si>
  <si>
    <t>Montáž potrubí z plastových trub  svařovaných polyfuzně D přes 20 do 25 mm</t>
  </si>
  <si>
    <t>-1684782237</t>
  </si>
  <si>
    <t>28614102</t>
  </si>
  <si>
    <t>trubka vícevrstvá pro vodu a topení PP-RCT S 3,2 D 25mm</t>
  </si>
  <si>
    <t>22906257</t>
  </si>
  <si>
    <t>722176114</t>
  </si>
  <si>
    <t>Montáž potrubí z plastových trub  svařovaných polyfuzně D přes 25 do 32 mm</t>
  </si>
  <si>
    <t>-542334025</t>
  </si>
  <si>
    <t>28614103</t>
  </si>
  <si>
    <t>trubka vícevrstvá pro vodu a topení PP-RCT S 3,2 D 32mm</t>
  </si>
  <si>
    <t>-1792244935</t>
  </si>
  <si>
    <t>722176115</t>
  </si>
  <si>
    <t>Montáž potrubí z plastových trub  svařovaných polyfuzně D přes 32 do 40 mm</t>
  </si>
  <si>
    <t>-151132077</t>
  </si>
  <si>
    <t>28614104</t>
  </si>
  <si>
    <t>trubka vícevrstvá pro vodu a topení PP-RCT S 3,2 D 40mm</t>
  </si>
  <si>
    <t>1158274246</t>
  </si>
  <si>
    <t>722176116</t>
  </si>
  <si>
    <t>Montáž potrubí z plastových trub  svařovaných polyfuzně D přes 40 do 50 mm</t>
  </si>
  <si>
    <t>-1256598841</t>
  </si>
  <si>
    <t>28614105</t>
  </si>
  <si>
    <t>trubka vícevrstvá pro vodu a topení PP-RCT S 3,2 D 50mm</t>
  </si>
  <si>
    <t>-1433868695</t>
  </si>
  <si>
    <t>722176117</t>
  </si>
  <si>
    <t>Montáž potrubí z plastových trub  svařovaných polyfuzně D přes 50 do 63 mm</t>
  </si>
  <si>
    <t>-596783564</t>
  </si>
  <si>
    <t>28614106</t>
  </si>
  <si>
    <t>trubka vícevrstvá pro vodu a topení PP-RCT S 3,2 D 63mm</t>
  </si>
  <si>
    <t>8796292</t>
  </si>
  <si>
    <t>722181241</t>
  </si>
  <si>
    <t>Ochrana potrubí  termoizolačními trubicemi z pěnového polyetylenu PE přilepenými v příčných a podélných spojích, tloušťky izolace přes 13 do 20 mm, vnitřního průměru izolace DN do 22 mm</t>
  </si>
  <si>
    <t>-1235469273</t>
  </si>
  <si>
    <t>722181252</t>
  </si>
  <si>
    <t>Ochrana potrubí  termoizolačními trubicemi z pěnového polyetylenu PE přilepenými v příčných a podélných spojích, tloušťky izolace přes 20 do 25 mm, vnitřního průměru izolace DN přes 22 do 45 mm</t>
  </si>
  <si>
    <t>306137080</t>
  </si>
  <si>
    <t>722181253</t>
  </si>
  <si>
    <t>Ochrana potrubí  termoizolačními trubicemi z pěnového polyetylenu PE přilepenými v příčných a podélných spojích, tloušťky izolace přes 20 do 25 mm, vnitřního průměru izolace DN přes 45 do 63 mm</t>
  </si>
  <si>
    <t>-693773109</t>
  </si>
  <si>
    <t>722221134</t>
  </si>
  <si>
    <t>Armatury s jedním závitem ventily výtokové G 3/8</t>
  </si>
  <si>
    <t>1083230732</t>
  </si>
  <si>
    <t>722221135</t>
  </si>
  <si>
    <t>Armatury s jedním závitem ventily výtokové G 3/4</t>
  </si>
  <si>
    <t>2139156664</t>
  </si>
  <si>
    <t>722232061</t>
  </si>
  <si>
    <t>Armatury se dvěma závity kulové kohouty PN 42 do 185 °C přímé vnitřní závit s vypouštěním G 1/2</t>
  </si>
  <si>
    <t>548416897</t>
  </si>
  <si>
    <t>722232062</t>
  </si>
  <si>
    <t>Armatury se dvěma závity kulové kohouty PN 42 do 185 °C přímé vnitřní závit s vypouštěním G 3/4</t>
  </si>
  <si>
    <t>129145164</t>
  </si>
  <si>
    <t>722232063</t>
  </si>
  <si>
    <t>Armatury se dvěma závity kulové kohouty PN 42 do 185 °C přímé vnitřní závit s vypouštěním G 1</t>
  </si>
  <si>
    <t>1781653740</t>
  </si>
  <si>
    <t>722232064</t>
  </si>
  <si>
    <t>Armatury se dvěma závity kulové kohouty PN 42 do 185 °C přímé vnitřní závit s vypouštěním G 5/4</t>
  </si>
  <si>
    <t>125961140</t>
  </si>
  <si>
    <t>722232065</t>
  </si>
  <si>
    <t>Armatury se dvěma závity kulové kohouty PN 42 do 185 °C přímé vnitřní závit s vypouštěním G 6/4</t>
  </si>
  <si>
    <t>-607036785</t>
  </si>
  <si>
    <t>722232066</t>
  </si>
  <si>
    <t>Armatury se dvěma závity kulové kohouty PN 42 do 185 °C přímé vnitřní závit s vypouštěním G 2</t>
  </si>
  <si>
    <t>315291246</t>
  </si>
  <si>
    <t>722290215</t>
  </si>
  <si>
    <t>Zkoušky, proplach a desinfekce vodovodního potrubí  zkoušky těsnosti vodovodního potrubí hrdlového nebo přírubového do DN 100</t>
  </si>
  <si>
    <t>1483100633</t>
  </si>
  <si>
    <t>722290234</t>
  </si>
  <si>
    <t>Zkoušky, proplach a desinfekce vodovodního potrubí  proplach a desinfekce vodovodního potrubí do DN 80</t>
  </si>
  <si>
    <t>-1420923928</t>
  </si>
  <si>
    <t>111.3.9</t>
  </si>
  <si>
    <t>-758295857</t>
  </si>
  <si>
    <t>111.3.10</t>
  </si>
  <si>
    <t>Napojení na stávající přívod studené, teplé vody a cirkulace</t>
  </si>
  <si>
    <t>-1092101132</t>
  </si>
  <si>
    <t>998722201</t>
  </si>
  <si>
    <t>Přesun hmot pro vnitřní vodovod  stanovený procentní sazbou (%) z ceny vodorovná dopravní vzdálenost do 50 m v objektech výšky do 6 m</t>
  </si>
  <si>
    <t>-2132800616</t>
  </si>
  <si>
    <t>725112022</t>
  </si>
  <si>
    <t>Zařízení záchodů klozety keramické závěsné na nosné stěny s hlubokým splachováním odpad vodorovný</t>
  </si>
  <si>
    <t>-1636008381</t>
  </si>
  <si>
    <t>725211603</t>
  </si>
  <si>
    <t>Umyvadla keramická bez výtokových armatur se zápachovou uzávěrkou připevněná na stěnu šrouby bílá bez sloupu nebo krytu na sifon 600 mm</t>
  </si>
  <si>
    <t>-1829348498</t>
  </si>
  <si>
    <t>725211701</t>
  </si>
  <si>
    <t>Umyvadla umývátka keramická se zápachovou uzávěrkou stěnová 400 mm</t>
  </si>
  <si>
    <t>-1480609388</t>
  </si>
  <si>
    <t>725241112</t>
  </si>
  <si>
    <t>Sprchové vaničky, boxy, kouty a zástěny sprchové vaničky akrylátové čtvercové 900x900 mm</t>
  </si>
  <si>
    <t>-1765700477</t>
  </si>
  <si>
    <t>725249103</t>
  </si>
  <si>
    <t>Sprchové vaničky, boxy, kouty a zástěny montáž sprchových koutů</t>
  </si>
  <si>
    <t>-1748874774</t>
  </si>
  <si>
    <t>55484432</t>
  </si>
  <si>
    <t>kout sprchový dveře dvoukřídlé rozměr 900mm</t>
  </si>
  <si>
    <t>1576442768</t>
  </si>
  <si>
    <t>725331111</t>
  </si>
  <si>
    <t>Výlevky bez výtokových armatur a splachovací nádrže keramické se sklopnou plastovou mřížkou 425 mm</t>
  </si>
  <si>
    <t>-1824914236</t>
  </si>
  <si>
    <t>725822611</t>
  </si>
  <si>
    <t>Baterie umyvadlové stojánkové pákové bez výpusti</t>
  </si>
  <si>
    <t>-1936509346</t>
  </si>
  <si>
    <t>725829121</t>
  </si>
  <si>
    <t>Baterie umyvadlové montáž ostatních typů nástěnných pákových nebo klasických</t>
  </si>
  <si>
    <t>347442074</t>
  </si>
  <si>
    <t>55145615</t>
  </si>
  <si>
    <t>baterie umyvadlová nástěnná páková 150 mm chrom</t>
  </si>
  <si>
    <t>734579062</t>
  </si>
  <si>
    <t>725841331</t>
  </si>
  <si>
    <t>Baterie sprchové podomítkové (zápustné) kompletní</t>
  </si>
  <si>
    <t>750391450</t>
  </si>
  <si>
    <t>725980123</t>
  </si>
  <si>
    <t>Dvířka  30/30</t>
  </si>
  <si>
    <t>-1396024693</t>
  </si>
  <si>
    <t>998725201</t>
  </si>
  <si>
    <t>Přesun hmot pro zařizovací předměty  stanovený procentní sazbou (%) z ceny vodorovná dopravní vzdálenost do 50 m v objektech výšky do 6 m</t>
  </si>
  <si>
    <t>-560843132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</si>
  <si>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</si>
  <si>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</si>
  <si>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</si>
  <si>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</si>
  <si>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-634366206</t>
  </si>
  <si>
    <t>998726211</t>
  </si>
  <si>
    <t>Přesun hmot pro instalační prefabrikáty  stanovený procentní sazbou (%) z ceny vodorovná dopravní vzdálenost do 50 m v objektech výšky do 6 m</t>
  </si>
  <si>
    <t>-1943789728</t>
  </si>
  <si>
    <t>734</t>
  </si>
  <si>
    <t>Ústřední vytápění - armatury</t>
  </si>
  <si>
    <t>734221413</t>
  </si>
  <si>
    <t>Ventily regulační závitové s nastavitelnou regulací PN 10 do 120°C přímé G 1/2</t>
  </si>
  <si>
    <t>-541614274</t>
  </si>
  <si>
    <t>998734201</t>
  </si>
  <si>
    <t>Přesun hmot pro armatury  stanovený procentní sazbou (%) z ceny vodorovná dopravní vzdálenost do 50 m v objektech výšky do 6 m</t>
  </si>
  <si>
    <t>1247231598</t>
  </si>
  <si>
    <t>OST</t>
  </si>
  <si>
    <t>Ostatní</t>
  </si>
  <si>
    <t>111.7.2</t>
  </si>
  <si>
    <t>Štítky označující médium a směr proudění vodovodu</t>
  </si>
  <si>
    <t>262144</t>
  </si>
  <si>
    <t>-191756477</t>
  </si>
  <si>
    <t>111.7.3</t>
  </si>
  <si>
    <t>Ochranné trubky pro potrubí zdravotně technických rozvodů přes stropy, stěny, dilatace, apod. Předpokládaný počet prostupů je 30 ks.</t>
  </si>
  <si>
    <t>816282265</t>
  </si>
  <si>
    <t>111.7.4</t>
  </si>
  <si>
    <t>Lešení, plošiny, zvedací mechanismy pro montáž potrubí.</t>
  </si>
  <si>
    <t>-1582094846</t>
  </si>
  <si>
    <t>111.7.5</t>
  </si>
  <si>
    <t>Zajištění prostupů přes stavební konstrukce, uložení potrubí do podlahy, apod. Předpokládaný počet prostupů je 30 ks.</t>
  </si>
  <si>
    <t>2003969263</t>
  </si>
  <si>
    <t>111.2 - Lapák tuků</t>
  </si>
  <si>
    <t>1 - Zemní práce</t>
  </si>
  <si>
    <t>4 - Vodorovné konstrukce</t>
  </si>
  <si>
    <t>Zemní práce</t>
  </si>
  <si>
    <t>115101201</t>
  </si>
  <si>
    <t>Čerpání vody na dopravní výšku do 10 m s uvažovaným průměrným přítokem do 500 l/min</t>
  </si>
  <si>
    <t>hod</t>
  </si>
  <si>
    <t>-2080703902</t>
  </si>
  <si>
    <t>115101301</t>
  </si>
  <si>
    <t>Pohotovost záložní čerpací soupravy pro dopravní výšku do 10 m s uvažovaným průměrným přítokem do 500 l/min</t>
  </si>
  <si>
    <t>den</t>
  </si>
  <si>
    <t>1721961590</t>
  </si>
  <si>
    <t>119001405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</si>
  <si>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</si>
  <si>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989252253</t>
  </si>
  <si>
    <t>121112011</t>
  </si>
  <si>
    <t>Sejmutí ornice ručně  bez vodorovného přemístění s naložením na dopravní prostředek nebo s odhozením do 3 m tloušťky vrstvy do 150 mm</t>
  </si>
  <si>
    <t>323992974</t>
  </si>
  <si>
    <t>130001101</t>
  </si>
  <si>
    <t>Příplatek k cenám hloubených vykopávek za ztížení vykopávky  v blízkosti podzemního vedení nebo výbušnin pro jakoukoliv třídu horniny</t>
  </si>
  <si>
    <t>-1901291827</t>
  </si>
  <si>
    <t>131201201</t>
  </si>
  <si>
    <t>Hloubení zapažených jam a zářezů  s urovnáním dna do předepsaného profilu a spádu v hornině tř. 3 do 100 m3</t>
  </si>
  <si>
    <t>702049657</t>
  </si>
  <si>
    <t>131201209</t>
  </si>
  <si>
    <t>Hloubení zapažených jam a zářezů  s urovnáním dna do předepsaného profilu a spádu Příplatek k cenám za lepivost horniny tř. 3</t>
  </si>
  <si>
    <t>443618259</t>
  </si>
  <si>
    <t>151101201</t>
  </si>
  <si>
    <t>Zřízení pažení stěn výkopu bez rozepření nebo vzepření  příložné, hloubky do 4 m</t>
  </si>
  <si>
    <t>-247910057</t>
  </si>
  <si>
    <t>151101211</t>
  </si>
  <si>
    <t>Odstranění pažení stěn výkopu  s uložením pažin na vzdálenost do 3 m od okraje výkopu příložné, hloubky do 4 m</t>
  </si>
  <si>
    <t>1128854789</t>
  </si>
  <si>
    <t>151101401</t>
  </si>
  <si>
    <t>Zřízení vzepření zapažených stěn výkopů  s potřebným přepažováním při roubení příložném, hloubky do 4 m</t>
  </si>
  <si>
    <t>-1356306635</t>
  </si>
  <si>
    <t>151101411</t>
  </si>
  <si>
    <t>Odstranění vzepření stěn výkopů  s uložením materiálu na vzdálenost do 3 m od kraje výkopu při roubení příložném, hloubky do 4 m</t>
  </si>
  <si>
    <t>-244756095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</si>
  <si>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</si>
  <si>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</si>
  <si>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-397745516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</si>
  <si>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</si>
  <si>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</si>
  <si>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1494493691</t>
  </si>
  <si>
    <t>ornice</t>
  </si>
  <si>
    <t>2,17</t>
  </si>
  <si>
    <t>výkopek tam a zpět</t>
  </si>
  <si>
    <t>136,74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</si>
  <si>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</si>
  <si>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</si>
  <si>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769465724</t>
  </si>
  <si>
    <t>174101101</t>
  </si>
  <si>
    <t>Zásyp sypaninou z jakékoliv horniny  s uložením výkopku ve vrstvách se zhutněním jam, šachet, rýh nebo kolem objektů v těchto vykopávkách</t>
  </si>
  <si>
    <t>866500460</t>
  </si>
  <si>
    <t>181301102</t>
  </si>
  <si>
    <t>Rozprostření a urovnání ornice v rovině nebo ve svahu sklonu do 1:5 při souvislé ploše do 500 m2, tl. vrstvy přes 100 do 150 mm</t>
  </si>
  <si>
    <t>1409726156</t>
  </si>
  <si>
    <t>181411131</t>
  </si>
  <si>
    <t>Založení trávníku na půdě předem připravené plochy do 1000 m2 výsevem včetně utažení parkového v rovině nebo na svahu do 1:5</t>
  </si>
  <si>
    <t>447039295</t>
  </si>
  <si>
    <t>00572410</t>
  </si>
  <si>
    <t>osivo směs travní parková</t>
  </si>
  <si>
    <t>kg</t>
  </si>
  <si>
    <t>-760653391</t>
  </si>
  <si>
    <t>14,44*0,015 'Přepočtené koeficientem množství</t>
  </si>
  <si>
    <t>386121112</t>
  </si>
  <si>
    <t>Montáž odlučovačů  tuků a olejů železobetonových, průtoku 4 l/s</t>
  </si>
  <si>
    <t>646682984</t>
  </si>
  <si>
    <t>111.8.1</t>
  </si>
  <si>
    <t>Lapák tuků, železobetonový 1,9x1,88x1,52m  velikost  NS 4</t>
  </si>
  <si>
    <t>1775612651</t>
  </si>
  <si>
    <t>Vodorovné konstrukce</t>
  </si>
  <si>
    <t>451573111</t>
  </si>
  <si>
    <t>Lože pod potrubí, stoky a drobné objekty v otevřeném výkopu z písku a štěrkopísku do 63 mm</t>
  </si>
  <si>
    <t>-161124923</t>
  </si>
  <si>
    <t>452311151</t>
  </si>
  <si>
    <t>Podkladní a zajišťovací konstrukce z betonu prostého v otevřeném výkopu desky pod potrubí, stoky a drobné objekty z betonu tř. C 20/25</t>
  </si>
  <si>
    <t>2018468730</t>
  </si>
  <si>
    <t>871275211</t>
  </si>
  <si>
    <t>Kanalizační potrubí z tvrdého PVC v otevřeném výkopu ve sklonu do 20 %, hladkého plnostěnného jednovrstvého, tuhost třídy SN 4 DN 125</t>
  </si>
  <si>
    <t>-1533606928</t>
  </si>
  <si>
    <t>877270330</t>
  </si>
  <si>
    <t>Montáž tvarovek na kanalizačním plastovém potrubí z polypropylenu PP hladkého plnostěnného spojek nebo redukcí DN 125</t>
  </si>
  <si>
    <t>151976952</t>
  </si>
  <si>
    <t>28611968</t>
  </si>
  <si>
    <t>přesuvka kanalizační PP KG DN 125</t>
  </si>
  <si>
    <t>-1094604996</t>
  </si>
  <si>
    <t>894411111</t>
  </si>
  <si>
    <t>Zřízení šachet kanalizačních z betonových dílců výšky vstupu do 1,50 m s obložením dna betonem tř. C 25/30, na potrubí DN do 200</t>
  </si>
  <si>
    <t>-782571585</t>
  </si>
  <si>
    <t>BTL.0006063.URS</t>
  </si>
  <si>
    <t>skruž betonová TBS-Q 100x100x9 cm</t>
  </si>
  <si>
    <t>-1888451630</t>
  </si>
  <si>
    <t>BTL.0006068.URS</t>
  </si>
  <si>
    <t>skruž betonová přechodová TBR-Q 625/600/90 SPK 62,5/100x60x9 cm</t>
  </si>
  <si>
    <t>-329269583</t>
  </si>
  <si>
    <t>59224010</t>
  </si>
  <si>
    <t>prstenec šachtový vyrovnávací betonový 625x100x40mm</t>
  </si>
  <si>
    <t>1604634874</t>
  </si>
  <si>
    <t>899103112</t>
  </si>
  <si>
    <t>Osazení poklopů litinových a ocelových včetně rámů pro třídu zatížení B125, C250</t>
  </si>
  <si>
    <t>-500182629</t>
  </si>
  <si>
    <t>28661933</t>
  </si>
  <si>
    <t>poklop šachtový litinový dno DN 600 pro třídu zatížení B125</t>
  </si>
  <si>
    <t>1171976118</t>
  </si>
  <si>
    <t>89-R01</t>
  </si>
  <si>
    <t>Napojení lapáku na stávající vtokové a odtokové potrubí DN 125 v délce 1m včetně tvarovek</t>
  </si>
  <si>
    <t>kpl</t>
  </si>
  <si>
    <t>1271753352</t>
  </si>
  <si>
    <t>961055111</t>
  </si>
  <si>
    <t>Bourání základů z betonu  železového</t>
  </si>
  <si>
    <t>-1353330584</t>
  </si>
  <si>
    <t>-1648787875</t>
  </si>
  <si>
    <t>97022945</t>
  </si>
  <si>
    <t>7,2*9 'Přepočtené koeficientem množství</t>
  </si>
  <si>
    <t>1697997963</t>
  </si>
  <si>
    <t>998254011</t>
  </si>
  <si>
    <t>Přesun hmot pro studny a jímání vody  z betonu prostého, železového nebo montované z dílců jakéhokoliv rozsahu do 50 m</t>
  </si>
  <si>
    <t>400394769</t>
  </si>
  <si>
    <t>OST 001</t>
  </si>
  <si>
    <t xml:space="preserve">Vyčištění stávajícího lapáku tuku od komtaminovaných tukových látek před zahájením bourání </t>
  </si>
  <si>
    <t>512</t>
  </si>
  <si>
    <t>852850372</t>
  </si>
  <si>
    <t>OST 002</t>
  </si>
  <si>
    <t xml:space="preserve">Vytyčení stávajících sítí a překážek </t>
  </si>
  <si>
    <t>622379121</t>
  </si>
  <si>
    <t>OST 003</t>
  </si>
  <si>
    <t>Geodetické zaměření skutečného provedení</t>
  </si>
  <si>
    <t>-2117394054</t>
  </si>
  <si>
    <t>OST 004</t>
  </si>
  <si>
    <t>Vypracování dokumentace skutečného provedení stavby</t>
  </si>
  <si>
    <t>467863157</t>
  </si>
  <si>
    <t>OST 005</t>
  </si>
  <si>
    <t>Zkouška vodotěsnosti napojovaného potrubí a lapáku tuku</t>
  </si>
  <si>
    <t>-1509351504</t>
  </si>
  <si>
    <t>OST 006</t>
  </si>
  <si>
    <t>Zkouška míry hutnění</t>
  </si>
  <si>
    <t>-1530674699</t>
  </si>
  <si>
    <t>OST 007</t>
  </si>
  <si>
    <t>Revize, zkoušky, zprovoznění a doklady ke kolaudaci stavby a zkušební provoz</t>
  </si>
  <si>
    <t>1527335359</t>
  </si>
  <si>
    <t>112 - Vzduchotechnika, klimatizace</t>
  </si>
  <si>
    <t>D01 - Větrání kuchyně</t>
  </si>
  <si>
    <t>D02 - Pomocná ocelová konstrukce</t>
  </si>
  <si>
    <t>D03 - Čtyřhranné ocelové potrubí sk. I pozinkované, včetně spojovacího, těsnícího a uchytávacího materiálu</t>
  </si>
  <si>
    <t>D04 - SPIRO potrubí sk. I pozinkované, včetně spojovacího, těsnícího a uchytávacího materiálu pro zavěšení</t>
  </si>
  <si>
    <t>D05 - Izolace</t>
  </si>
  <si>
    <t>D06 - Větrání sociálních zařízení</t>
  </si>
  <si>
    <t>D07 - Větrání skladů</t>
  </si>
  <si>
    <t>D09 - Větrání šaten</t>
  </si>
  <si>
    <t>D10 - Zdroj chladu pro vzduchotechnickou jednotku</t>
  </si>
  <si>
    <t>D11 - Měděné potrubí včetně parotěsné tepelné izolace tloušťky 19 mm, včetně kolen nebo oblouků, přechodů,</t>
  </si>
  <si>
    <t>D12 - Demontáž stávajícího vzduchotechnického zařízení</t>
  </si>
  <si>
    <t>D01</t>
  </si>
  <si>
    <t>Větrání kuchyně</t>
  </si>
  <si>
    <t>112.1.1</t>
  </si>
  <si>
    <t>Nástřešní vzduchotechnická jednotka (provedení 3, konfigurace hrdel 10), ErP 2016 i 2018, hygienické provedení dle VDI 6022, dodávka v celku - přívodní ventilátor V = 4700 m3/h, Dp = 500 Pa (400 V, 3,3 kW, 5,4 A), EC motor - odvodní ventilátor V = 4700 m3/h, Dp = 500 Pa (400 V, 3,3 kW, 5,4 A), EC motor - kazetový filtr F7 (přívod) - kazetový filtr M5 (odvod)</t>
  </si>
  <si>
    <t>Poznámka k položce:
- deskový protiproudý rekuperátor s obtokem (zimní účinnost 95,4 %, letní účinnost 82 %), včetně servopohonu bypassu  (24 V, 5 Nm, otevřeno/zavřeno)   parametry vstupního venkovního vzduchu (zima/léto):   tp =  -15 °C/+32 °C, Rh = 90/40 %   parametry vzduchu odváděného z větr. prostoru (zima/léto):    to = +20 °C/+26 °C, Rh = 60/80 %; - vodní ohřívač (Q = 4,46 kW, voda 70/50 °C), požadované parametry výstupního vzduchu: t = +22,0 °C, včetně regulačního uzlu s čerpadlem  - přímý výparník (Q = 17,21 kW, chladivo R410A, 1 okruh, vypařovací teplota 10 °C)     požadované parametry výstupního vzduchu: t = +17,0 °C - vnější uzavírací klapka 500x500 mm, včetně servopohonu  (24 V, 5 Nm, otevřeno/zavřeno) - vnitřní uzavírací klapka 500x500 mm, včetně servopohonu  (24 V, 4 Nm, otevřeno/zavřeno, bezpečnostní pružina); - pružná připojovací manžeta 500x500 mm (2 ks)  - sací a výfuková žaluzie - souprava pro odvod kondenzátu  průměr 32/40 mm (2 ks) - kompletní digitální regulace, plynulé řízení, manometry, manostaty, teplotní a čidla, vlhkostní prostorové čidlo, kabeláž, ovládání přepínání regulátorů průtoku - nástěnný digitální ovladač, barva bílá, komunikace Modbus TCP Kódové označení v dokumentaci: VZT-1 Pozice v dokumentaci: 1.01</t>
  </si>
  <si>
    <t>112.1.2</t>
  </si>
  <si>
    <t>Tlumič hluku 1000x500/1500 sada buňkových tlumičů hluku  250*500*1500 (4 ks) do potrubí 1000x500 mm, délka 1500 mm Pozice v dokumentaci: 1.02</t>
  </si>
  <si>
    <t>112.1.3</t>
  </si>
  <si>
    <t>Regulátor variabilního průtoku A 400 mm tepelně a hlukově izolovaný (izolace z kamenné vlny tloušťky 50 mm) regulátor VAV vyrobený z pozinkovaného plechu, MP-Bus, 24 V Vmin = 0 m3/h, Vmax = 3760 m3/h, skokové přepínání mezi Vmin a V max Pozicové číslo v dokumentaci: 1.03</t>
  </si>
  <si>
    <t>112.1.4</t>
  </si>
  <si>
    <t>Regulátor variabilního průtoku 400x250 mm tepelně a hlukově izolovaný (izolace z kamenné vlny tloušťky 50 mm) regulátor VAV vyrobený z pozinkovaného plechu, MP-Bus, 24 V Vmin = 0 m3/h, Vmax = 3760 m3/h, skokové přepínání mezi Vmin a V max Pozicové číslo v dokumentaci: 1.04</t>
  </si>
  <si>
    <t>112.1.5</t>
  </si>
  <si>
    <t>Regulátor variabilního průtoku A 400 mm tepelně a hlukově izolovaný (izolace z kamenné vlny tloušťky 50 mm) regulátor VAV vyrobený z pozinkovaného plechu, MP-Bus, 24 V Vmin = 940 m3/h, Vmax = 4700 m3/h, skokové přepínání mezi Vmin a V max Pozicové číslo v dokumentaci: 1.05</t>
  </si>
  <si>
    <t>112.1.6</t>
  </si>
  <si>
    <t>Regulátor variabilního průtoku 400x300 mm tepelně a hlukově izolovaný (izolace z kamenné vlny tloušťky 50 mm) regulátor VAV vyrobený z pozinkovaného plechu, MP-Bus, 24 V Vmin = 940 m3/h, Vmax = 4700 m3/h, skokové přepínání mezi Vmin a V max Pozicové číslo v dokumentaci: 1.06</t>
  </si>
  <si>
    <t>112.1.7</t>
  </si>
  <si>
    <t>Těsná regulační (uzavírací) klapka 400x250 mm z pozinkovaného plechu, ruční ovládání Pozicové číslo v dokumentaci: 1.07</t>
  </si>
  <si>
    <t>112.1.8</t>
  </si>
  <si>
    <t>Těsná regulační (uzavírací) klapka 450x280 mm z pozinkovaného plechu, ruční ovládání Pozicové číslo v dokumentaci: 1.08</t>
  </si>
  <si>
    <t>112.1.9</t>
  </si>
  <si>
    <t>Těsná regulační (uzavírací) klapka 500x450 mm z pozinkovaného plechu, ruční ovládání Pozicové číslo v dokumentaci: 1.09</t>
  </si>
  <si>
    <t>112.1.10</t>
  </si>
  <si>
    <t>Těsná regulační (uzavírací) klapka 200x250 mm z pozinkovaného plechu, ruční ovládání Pozicové číslo v dokumentaci: 1.10</t>
  </si>
  <si>
    <t>112.1.11</t>
  </si>
  <si>
    <t>Těsná škrticí (uzavírací) klapka A 100 mm, ruční ovládání Pozicové číslo v dokumentaci: 1.11</t>
  </si>
  <si>
    <t>112.1.12</t>
  </si>
  <si>
    <t>Těsná škrticí (uzavírací) klapka A 355 mm, ruční ovládání Pozicové číslo v dokumentaci: 1.12</t>
  </si>
  <si>
    <t>112.1.13</t>
  </si>
  <si>
    <t>Těsná škrticí (uzavírací) klapka A 315 mm, ruční ovládání Pozicové číslo v dokumentaci: 1.13</t>
  </si>
  <si>
    <t>112.1.14</t>
  </si>
  <si>
    <t>Krycí mřížka z pozinkovaného plechu 500x500 mm (síto) Pozicové číslo v dokumentaci: 1.14</t>
  </si>
  <si>
    <t>112.1.15</t>
  </si>
  <si>
    <t>Krycí mřížka z pozinkovaného plechu 500x450 mm (síto) Pozicové číslo v dokumentaci: 1.15</t>
  </si>
  <si>
    <t>112.1.16</t>
  </si>
  <si>
    <t>Krycí mřížka z pozinkovaného plechu 200x250 mm (síto) Pozicové číslo v dokumentaci: 1.16</t>
  </si>
  <si>
    <t>112.1.17</t>
  </si>
  <si>
    <t>Krycí mřížka z pozinkovaného plechu 450x280 mm (síto) Pozicové číslo v dokumentaci: 1.17</t>
  </si>
  <si>
    <t>112.1.18</t>
  </si>
  <si>
    <t>Krycí mřížka z pozinkovaného plechu 400x250 mm (síto) Pozicové číslo v dokumentaci: 1.18</t>
  </si>
  <si>
    <t>112.1.19</t>
  </si>
  <si>
    <t>Kruhová textilní vyústka A 355 mm, délka 5900 mm, včetně následujícího příslušenství (1 ks je náhradní na výměnu): - 1 ks 21500 mm Plastované pozink lanko -  8 ks Nerez zámky - 2 ks Nerez napínáky - 2 ks Lankový závěs pozink 1000 mm - 26 ks Plastové háčky 210 mm - 1 ks Kruhový 355 mm Nerez připojovací pásek</t>
  </si>
  <si>
    <t>Poznámka k položce:
První konec: Začátek, Druhý konec: Zaslepení, 1ks Zip 355, Průtok 2290 m3/h, Použitelný přetlak 100 Pa, Tlaková ztráta třením = 2,3 Pa, mikroperforace S1 A 5750 mm, 1019 m3/h, Směr/Oblast 90/120 + B 5750 mm, 1019 m3/h, 270/120; Tkanina PMS - 100 % polyester, nekonečné vlákno (multifilament), hmotnost 200 g/m2, tloušťka 0,30 mm, prodyšnost 55 m3/h/m2 při 120 Pa, pevnost (osnova/útek) 1830/1020 N (ČSN EN ISO 13934-1), požární odolnost - třída B-s1, d0 dle ČSN EN 13501-1+A1:2010, teplotní odolnost -60 až +110°C, srážlivost (osnova/útek) 0,5/0,5 % při 40°C dle ČSN EN ISO 6330-2000, vhodná pro čisté prostory - třída č. 4 (ČSN EN ISO 14644-1), pratelná v pračce, Barva Světle šedá Pozicové číslo v dokumentaci: 1.19</t>
  </si>
  <si>
    <t>112.1.20</t>
  </si>
  <si>
    <t>Kruhová textilní vyústka A 315 mm, délka 3200 mm, včetně následujícího příslušenství (1 ks je náhradní na výměnu): - 1 ks 16100 mm Plastované pozink lanko -  8 ks Nerez zámky - 2 ks Nerez napínáky - 2 ks Lankový závěs pozink 1000 mm - 16 ks Plastové háčky 210 mm - 1 ks Kruhový 315 mm Nerez připojovací pásek</t>
  </si>
  <si>
    <t>Poznámka k položce:
První konec: Začátek, Druhý konec: Zaslepení, 1ks Zip 315, Průtok 1245 m3/h, Použitelný přetlak 100 Pa, Tlaková ztráta třením = 0,8 Pa, mikroperforace S1 A 3050 mm, 562 m3/h, Směr/Oblast 90/120 + B 3050 mm, 562 m3/h, 270/120; Tkanina PMS - 100 % polyester, nekonečné vlákno (multifilament), hmotnost 200 g/m2, tloušťka 0,30 mm, prodyšnost 55 m3/h/m2 při 120 Pa, pevnost (osnova/útek) 1830/1020 N (ČSN EN ISO 13934-1), požární odolnost - třída B-s1, d0 dle ČSN EN 13501-1+A1:2010, teplotní odolnost -60 až +110°C, srážlivost (osnova/útek) 0,5/0,5 % při 40°C dle ČSN EN ISO 6330-2000, vhodná pro čisté prostory - třída č. 4 (ČSN EN ISO 14644-1), pratelná v pračce, Barva Světle šedá Pozicové číslo v dokumentaci: 1.20</t>
  </si>
  <si>
    <t>112.1.21</t>
  </si>
  <si>
    <t>Klimatizační strop (osvětlení s intenzitou 500 lx) Přesná specifikace: Aktivní kazeta pro odtah a přívod vzduchu (485 x 500 mm) CNS (150 ks), Plochá kazeta bez funkce (485 x 500 mm) CNS (50 ks), Okrajový úhelník, hliník, L = 6,00 m (13 ks), A-profil, hliník, L = 6,10 m (6 ks), B-profil, hliník, L = 6,00 m (12 ks), C-profil, hliník, L = 6,05 m (22 ks), D-profil, 200 mm (100 ks), D-profil, 50 mm (18 ks), Úhel ke spojení D a B-profilů (100 ks), Úhel ke spojení A a B-profilů (41 ks), Speciální odlučovač jednostranný, L = 3,00 m (1 ks), Závěsné pero (250 ks), Závěsný drát, L = 1000 mm (250 ks), LED světelná kazeta s ventilem pro přívod vzduchu L = 2000 mm (9 ks - 2x nouz. osvětlení), Makrolon (9 ks), Talířový ventil (9 ks), Malá kulisa na vzduchotěsnou přepážku (10 ks),</t>
  </si>
  <si>
    <t>Poznámka k položce:
Poloviční kulisa na vzduchotěsnou přepážku (28 ks), Malá kulisa s drážkou (80 ks), Hliníkový plech na přepážky (2000 x 1000 x 0,8 mm) (16 ks), Chromniklový plech na okraje  (2000 x 1000 x 0,8 mm) (22 ks), instalační materiál (silikony, nýty, šroby, kotvy…) na 56,40 m2, plochý stropní systém vč. světelných kazet a zářivek (30,35 m2)</t>
  </si>
  <si>
    <t>D02</t>
  </si>
  <si>
    <t>Pomocná ocelová konstrukce</t>
  </si>
  <si>
    <t>112.1.22</t>
  </si>
  <si>
    <t>Pomocná ocelová konstrukce pro uchycení VZT potrubí a tlumiče hluku na střeše složená ze systémových prvků, povrchová úprava konstrukce žárový pozink (případně zinek/hořčík), určeno pro venkovní prostředí (bližší rozsah viz výkresová dokumentace)</t>
  </si>
  <si>
    <t>D03</t>
  </si>
  <si>
    <t>Čtyřhranné ocelové potrubí sk. I pozinkované, včetně spojovacího, těsnícího a uchytávacího materiálu</t>
  </si>
  <si>
    <t>112.1.23</t>
  </si>
  <si>
    <t>Potrubí do obvodu 1050 mm (0 % tvarovek)</t>
  </si>
  <si>
    <t>112.1.24</t>
  </si>
  <si>
    <t>Potrubí do obvodu 1500 mm (29 % tvarovek)</t>
  </si>
  <si>
    <t>112.1.25</t>
  </si>
  <si>
    <t>Potrubí do obvodu 1890 mm (86 % tvarovek)</t>
  </si>
  <si>
    <t>112.1.26</t>
  </si>
  <si>
    <t>Potrubí do obvodu 2630 mm (46 % tvarovek)</t>
  </si>
  <si>
    <t>112.1.27</t>
  </si>
  <si>
    <t>Potrubí do obvodu 3500 mm (42 % tvarovek)</t>
  </si>
  <si>
    <t>D04</t>
  </si>
  <si>
    <t>SPIRO potrubí sk. I pozinkované, včetně spojovacího, těsnícího a uchytávacího materiálu pro zavěšení</t>
  </si>
  <si>
    <t>112.1.28</t>
  </si>
  <si>
    <t>Potrubí A 400 mm</t>
  </si>
  <si>
    <t>112.1.29</t>
  </si>
  <si>
    <t>Potrubí A 160 mm</t>
  </si>
  <si>
    <t>112.1.30</t>
  </si>
  <si>
    <t>Potrubí A 125 mm</t>
  </si>
  <si>
    <t>112.1.31</t>
  </si>
  <si>
    <t>Potrubí A 100 mm</t>
  </si>
  <si>
    <t>112.1.32</t>
  </si>
  <si>
    <t>Oblouk segmentový 90° A 160 mm</t>
  </si>
  <si>
    <t>112.1.33</t>
  </si>
  <si>
    <t>Oblouk segmentový 90° A 100 mm</t>
  </si>
  <si>
    <t>112.1.34</t>
  </si>
  <si>
    <t>Přechod osový A 400-355 mm</t>
  </si>
  <si>
    <t>112.1.35</t>
  </si>
  <si>
    <t>Přechod osový A 400-315 mm</t>
  </si>
  <si>
    <t>112.1.36</t>
  </si>
  <si>
    <t>Přechod osový A 160-125 mm</t>
  </si>
  <si>
    <t>112.1.37</t>
  </si>
  <si>
    <t>Přechod osový A 160-100 mm</t>
  </si>
  <si>
    <t>112.1.38</t>
  </si>
  <si>
    <t>Přechod osový A 125-100 mm</t>
  </si>
  <si>
    <t>112.1.39</t>
  </si>
  <si>
    <t>Odbočka jednostranná 90°A 400-400-400 mm</t>
  </si>
  <si>
    <t>112.1.40</t>
  </si>
  <si>
    <t>Odbočka jednostranná 90°A 400-400-160 mm</t>
  </si>
  <si>
    <t>112.1.41</t>
  </si>
  <si>
    <t>112.1.42</t>
  </si>
  <si>
    <t>Odbočka jednostranná 90°A 160-160-100 mm</t>
  </si>
  <si>
    <t>112.1.43</t>
  </si>
  <si>
    <t>Odbočka jednostranná 90°A 125-125-100 mm</t>
  </si>
  <si>
    <t>112.1.44</t>
  </si>
  <si>
    <t>Al laminátová hadice s tepelnou a hlukovou izolací A 250 mm</t>
  </si>
  <si>
    <t>D05</t>
  </si>
  <si>
    <t>Izolace</t>
  </si>
  <si>
    <t>112.1.45</t>
  </si>
  <si>
    <t>Technická tepelná izolace - deska z kamenné vlny s polepem hliníkovou fólií se skleněnou mřížkou, střední objemová hmotnost 80 kg/m3, tloušťka 100 mm, včetně krycího oplechování</t>
  </si>
  <si>
    <t>112.1.46</t>
  </si>
  <si>
    <t>Parotěsná technická tepelná izolace - desky z pěnového polyetylenu s uzavřenou buněčnou strukturou, tloušťka 10 mm, samolepící pás</t>
  </si>
  <si>
    <t>D06</t>
  </si>
  <si>
    <t>Větrání sociálních zařízení</t>
  </si>
  <si>
    <t>112.2.1</t>
  </si>
  <si>
    <t>Malý tichý axiální ventilátor zpětná klapka, skříň z nárazuvzdorného plastu bílé barvy, axiální plastové oběžné kolo, asynchronní motor s ochranou proti přetížení, svorkovnice pod čelní mřížkou, kuličková ložiska s tukovou náplní na dobu životnosti, krytí IP45, nastavitelný doběh 1 - 30 minut, V = 60 m3/h, Dp = 24 Pa (230 V, 8 W) Kódové označení v dokumentaci: OV-1 Pozice v dokumentaci: 2.01</t>
  </si>
  <si>
    <t>112.2.2</t>
  </si>
  <si>
    <t>Ultra tichý diagonální ventilátor do potrubí A 125 mm, skříň z galvanizovaného plechu včetně konzoly pro montáž a protihlukového absorbéru, diagonální ocelové oběžné kolo, dvoupólový motor s izolaci třídy B a tepelnou pojistkou proti přetížení, kuličková ložiska s tukovou náplní na dobu životnosti, krytí motoru IP44, svorkovnice na skříni ventilátoru, nastavitelný doběh 1 až 30 minut, V = 80 m3/h, Dp = 90 Pa (230 V, 27 W, 0,12 A), včetně 2 ks pružných spojovacích manžet  Kódové označení v dokumentaci: OV-2 Pozice v dokumentaci: 2.02</t>
  </si>
  <si>
    <t>112.2.3</t>
  </si>
  <si>
    <t>Malý tichý axiální ventilátor zpětná klapka, skříň z nárazuvzdorného plastu bílé barvy, axiální plastové oběžné kolo, asynchronní motor s ochranou proti přetížení, svorkovnice pod čelní mřížkou, kuličková ložiska s tukovou náplní na dobu životnosti, krytí IP45, nastavitelný doběh 1 - 30 minut, V = 80 m3/h, Dp = 30 Pa (230 V, 16 W) Kódové označení v dokumentaci: OV-5 Pozice v dokumentaci: 2.03</t>
  </si>
  <si>
    <t>112.2.4</t>
  </si>
  <si>
    <t>Samočinná (přetlaková) klapka na potrubí A 100 mm Pozice v dokumentaci: 2.04</t>
  </si>
  <si>
    <t>100</t>
  </si>
  <si>
    <t>112.2.5</t>
  </si>
  <si>
    <t>Samočinná (přetlaková) klapka na potrubí A 125 mm Pozice v dokumentaci: 2.05</t>
  </si>
  <si>
    <t>102</t>
  </si>
  <si>
    <t>112.2.6</t>
  </si>
  <si>
    <t>Plastový talířový ventil pro odvod vzduchu, A 125 mm, včetně montážního rámečku s těsněním  ozice v dokumentaci: 2.06</t>
  </si>
  <si>
    <t>104</t>
  </si>
  <si>
    <t>Poznámka k položce:
SPIRO potrubí sk. I pozinkované, včetně spojovacího, těsnícího a uchytávacího materiálu pro zavěšení a včetně případných pomocných kovových konstrukcí potřebných k instalaci potrubí</t>
  </si>
  <si>
    <t>112.2.7</t>
  </si>
  <si>
    <t>106</t>
  </si>
  <si>
    <t>112.2.8</t>
  </si>
  <si>
    <t>108</t>
  </si>
  <si>
    <t>112.2.9</t>
  </si>
  <si>
    <t>Oblouk segmentový 90° A 125 mm</t>
  </si>
  <si>
    <t>112.2.10</t>
  </si>
  <si>
    <t>Odbočka jednostranná 90°A 125-125-125 mm</t>
  </si>
  <si>
    <t>D07</t>
  </si>
  <si>
    <t>Větrání skladů</t>
  </si>
  <si>
    <t>112.3.1</t>
  </si>
  <si>
    <t>Ultra tichý diagonální ventilátor do potrubí A 125 mm, skříň z galvanizovaného plechu včetně konzoly pro montáž a protihlukového absorbéru, diagonální ocelové oběžné kolo, dvoupólový motor s izolaci třídy B a tepelnou pojistkou proti přetížení, kuličková ložiska s tukovou náplní na dobu životnosti, krytí motoru IP44, svorkovnice na skříni ventilátoru, nastavitelný doběh 1 až 30 minut, V = 125 m3/h, Dp = 90 Pa (230 V, 27 W, 0,12 A), včetně 2 ks pružných spojovacích manžet  Kódové označení v dokumentaci: OV-3 Pozice v dokumentaci: 3.01</t>
  </si>
  <si>
    <t>112.3.2</t>
  </si>
  <si>
    <t>Malý tichý axiální ventilátor zpětná klapka, skříň z nárazuvzdorného plastu bílé barvy, axiální plastové oběžné kolo, asynchronní motor s ochranou proti přetížení, svorkovnice pod čelní mřížkou, kuličková ložiska s tukovou náplní na dobu životnosti, krytí IP45, nastavitelný doběh 1 - 30 minut, V = 230 m3/h, Dp = 45 Pa (230 V, 29 W) Kódové označení v dokumentaci: OV-4 Pozice v dokumentaci: 3.02</t>
  </si>
  <si>
    <t>116</t>
  </si>
  <si>
    <t>112.3.3</t>
  </si>
  <si>
    <t>Samočinná (přetlaková) klapka na potrubí A 160 mm Pozice v dokumentaci: 3.03</t>
  </si>
  <si>
    <t>118</t>
  </si>
  <si>
    <t>112.3.4</t>
  </si>
  <si>
    <t>Samočinná (přetlaková) klapka na potrubí A 125 mm Pozice v dokumentaci: 3.04</t>
  </si>
  <si>
    <t>120</t>
  </si>
  <si>
    <t>112.3.5</t>
  </si>
  <si>
    <t>Plastový talířový ventil pro odvod vzduchu, A 125 mm, včetně montážního rámečku s těsněním  ozice v dokumentaci: 3.05</t>
  </si>
  <si>
    <t>122</t>
  </si>
  <si>
    <t>112.3.6</t>
  </si>
  <si>
    <t>Prostorový termostat s  bimetalový kontakt pro řízení teploty, umístění na stěně, rozsah teplot +5 až +60 °C, citlivost 0,5 °C, krytí IP30 (230 V, 10 A) Pozicové číslo v dokumentaci: 3.06</t>
  </si>
  <si>
    <t>124</t>
  </si>
  <si>
    <t>112.3.7</t>
  </si>
  <si>
    <t>Potrubí A 150 mm</t>
  </si>
  <si>
    <t>126</t>
  </si>
  <si>
    <t>112.3.8</t>
  </si>
  <si>
    <t>128</t>
  </si>
  <si>
    <t>D09</t>
  </si>
  <si>
    <t>Větrání šaten</t>
  </si>
  <si>
    <t>112.4.1</t>
  </si>
  <si>
    <t>Jednořadá uzavřená stěnová mřížka z hliníkového plechu, rozměr 500x200 mm, typ lamel 2, rozteč lamel 20 mm , upínání pomocí šroubů</t>
  </si>
  <si>
    <t>130</t>
  </si>
  <si>
    <t>D10</t>
  </si>
  <si>
    <t>Zdroj chladu pro vzduchotechnickou jednotku</t>
  </si>
  <si>
    <t>122.5.1</t>
  </si>
  <si>
    <t>Kondenzační jednotka ke vzduchotechnické jednotce, tepelné čerpadlo s inverterovým řízením, Qchl = 19,0 kW, Qtop = 22,4 kW, chladivo R410A (400 V, 6,69 kW), včetně komunikačního modulu, modulu omezení výkonu, ompletní regulace a kompletní náplně chladiva</t>
  </si>
  <si>
    <t>132</t>
  </si>
  <si>
    <t>D11</t>
  </si>
  <si>
    <t>Měděné potrubí včetně parotěsné tepelné izolace tloušťky 19 mm, včetně kolen nebo oblouků, přechodů,</t>
  </si>
  <si>
    <t>122.5.2</t>
  </si>
  <si>
    <t>Potrubí A 9,52 mm</t>
  </si>
  <si>
    <t>134</t>
  </si>
  <si>
    <t>122.5.3</t>
  </si>
  <si>
    <t>Potrubí A 15,88 mm</t>
  </si>
  <si>
    <t>136</t>
  </si>
  <si>
    <t>D12</t>
  </si>
  <si>
    <t>Demontáž stávajícího vzduchotechnického zařízení</t>
  </si>
  <si>
    <t>122.6.1</t>
  </si>
  <si>
    <t>Demontáž a ekologická likvidace stávajícího vzduchotechnického zařízení Přibližný rozsah demontáží: - přívodní vzduchotechnická jednotka KDK L-2-040 umístěná v 1. PP včetně veškerého příslušenství - odtahový radiální ventilátor na střeše (1 ks) - čtyřhranné kovové potrubí do obvodu cca 2000 mm včetně vyústek a klapek (délka cca 60 m)  - stěnové axiální ventilátory včetně přetlakových žaluzií (2 kpl) - žaluzie ve fasádě anglickém dvorku (1 ks)</t>
  </si>
  <si>
    <t>138</t>
  </si>
  <si>
    <t>113 - Elektroinstalace, slaboproud, motorická instalace</t>
  </si>
  <si>
    <t>113.1 - Rozvaděče</t>
  </si>
  <si>
    <t>113.2 - Hlavní kabelové trasy</t>
  </si>
  <si>
    <t>113.3 - Kabely</t>
  </si>
  <si>
    <t>113.4 - Svítidla a příslušenství</t>
  </si>
  <si>
    <t>113.5 - Elektroinstalace - instalační materiál</t>
  </si>
  <si>
    <t>113.6 - Doplnění hromosvodů</t>
  </si>
  <si>
    <t>113.7 - Slaboproud</t>
  </si>
  <si>
    <t>113.8 - Demontáže</t>
  </si>
  <si>
    <t>113.9 - Ostatní</t>
  </si>
  <si>
    <t>113.1</t>
  </si>
  <si>
    <t>Rozvaděče</t>
  </si>
  <si>
    <t>113.1.1</t>
  </si>
  <si>
    <t>Rozvaděč RK: Skříňový rozvaděč o třech polích 1x 600x2000x400mm a 2x 800x2000x400mm, včetně montážního plechu, bočnic a podstavce výšky 100mm, otočná klika se zámkem, kabelové vývodky, krytí skříně min. IP43/IP20, přívod a vývody shora, kompletní, včetně výzbroje, schéma viz v.č. 928-32470-113-10 a  928-32470-113-11.</t>
  </si>
  <si>
    <t>113.2</t>
  </si>
  <si>
    <t>Hlavní kabelové trasy</t>
  </si>
  <si>
    <t>113.2.1</t>
  </si>
  <si>
    <t>Kabelový žlab pozinkovaný, 100/60mm, včetně příslušenství (žlab, víko, spojky, kolena, přepážky, podpěry včetně kotvení, spojovací materiál, ..atd.) - dodávka a montáž</t>
  </si>
  <si>
    <t>113.2.2</t>
  </si>
  <si>
    <t>Kabelový žlab pozinkovaný, 200/60mm, včetně příslušenství (žlab, víko, spojky, kolena, přepážky, podpěry včetně kotvení, spojovací materiál, ..atd.) - dodávka a montáž</t>
  </si>
  <si>
    <t>113.3</t>
  </si>
  <si>
    <t>Kabely</t>
  </si>
  <si>
    <t>113.3.1</t>
  </si>
  <si>
    <t>Kabel CYKY-O 2x1,5mm2 - dodávka a montáž včetně ukončení</t>
  </si>
  <si>
    <t>113.3.2</t>
  </si>
  <si>
    <t>Kabel CYKY-O 3x1,5mm2 - dodávka a montáž včetně ukončení</t>
  </si>
  <si>
    <t>113.3.3</t>
  </si>
  <si>
    <t>Kabel CYKY-J 3x1,5mm2 - dodávka a montáž včetně ukončení</t>
  </si>
  <si>
    <t>113.3.4</t>
  </si>
  <si>
    <t>Kabel CYKY-O 2x2,5mm2 - dodávka a montáž včetně ukončení</t>
  </si>
  <si>
    <t>113.3.5</t>
  </si>
  <si>
    <t>Kabel CYKY-J 3x2,5mm2 - dodávka a montáž včetně ukončení</t>
  </si>
  <si>
    <t>113.3.6</t>
  </si>
  <si>
    <t>Kabel CYKY-J 5x2,5mm2 - dodávka a montáž včetně ukončení</t>
  </si>
  <si>
    <t>113.3.7</t>
  </si>
  <si>
    <t>Kabel CYKY-J 5x4mm2 - dodávka a montáž včetně ukončení</t>
  </si>
  <si>
    <t>113.3.8</t>
  </si>
  <si>
    <t>Kabel CYKY-J 5x10mm2 - dodávka a montáž včetně ukončení</t>
  </si>
  <si>
    <t>113.3.9</t>
  </si>
  <si>
    <t>Kabel CYKY-J 5x16mm2 - dodávka a montáž včetně ukončení</t>
  </si>
  <si>
    <t>113.3.10</t>
  </si>
  <si>
    <t>Kabel CYKY-J 5x25mm2 - dodávka a montáž včetně ukončení</t>
  </si>
  <si>
    <t>113.3.11</t>
  </si>
  <si>
    <t>Kabel CYKY-J 5x35mm2 - dodávka a montáž včetně ukončení</t>
  </si>
  <si>
    <t>113.3.12</t>
  </si>
  <si>
    <t>Kabel 1-CYKY-J 3x120+70mm2 - dodávka a montáž včetně ukončení</t>
  </si>
  <si>
    <t>113.3.13</t>
  </si>
  <si>
    <t>Ohebný kabel CGSG-G 3x2,5mm2 - dodávka a montáž včetně ukončení</t>
  </si>
  <si>
    <t>113.3.14</t>
  </si>
  <si>
    <t>Ohebný kabel CGSG-G 5x4mm2 - dodávka a montáž včetně ukončení</t>
  </si>
  <si>
    <t>113.3.15</t>
  </si>
  <si>
    <t>Ohebný kabel CGSG-G 5x10mm2 - dodávka a montáž včetně ukončení</t>
  </si>
  <si>
    <t>113.3.16</t>
  </si>
  <si>
    <t>Ohebný kabel CGSG-G 5x16mm2 - dodávka a montáž včetně ukončení</t>
  </si>
  <si>
    <t>113.3.17</t>
  </si>
  <si>
    <t>Ohebný kabel CGTG-G 5x25mm2 - dodávka a montáž včetně ukončení</t>
  </si>
  <si>
    <t>113.3.18</t>
  </si>
  <si>
    <t>Ohebný kabel CGTG-G 5x35mm2 - dodávka a montáž včetně ukončení</t>
  </si>
  <si>
    <t>113.3.19</t>
  </si>
  <si>
    <t>Sdělovací kabel SYKFY 2x2x0,5mm - dodávka a montáž včetně ukončení</t>
  </si>
  <si>
    <t>113.3.20</t>
  </si>
  <si>
    <t>Kabel CYA 6mm2/zž - dodávka a montáž včetně ukončení</t>
  </si>
  <si>
    <t>113.3.21</t>
  </si>
  <si>
    <t>Kabel CYA 16mm2/zž - dodávka a montáž včetně ukončení</t>
  </si>
  <si>
    <t>113.3.22</t>
  </si>
  <si>
    <t>Kabelový PE štítek pro označení kabelu, nesmazatelný</t>
  </si>
  <si>
    <t>113.4</t>
  </si>
  <si>
    <t>Svítidla a příslušenství</t>
  </si>
  <si>
    <t>113.4.1</t>
  </si>
  <si>
    <t>Svítidlo označené A: Stropní přisazené LED svítidlo, 4200lm, 4000K, 33W, IP 44</t>
  </si>
  <si>
    <t>113.4.2</t>
  </si>
  <si>
    <t>Svítidlo označené B: Stropní přisazené LED svítidlo, 6500lm, 4000K, 64W, IP 44</t>
  </si>
  <si>
    <t>113.4.3</t>
  </si>
  <si>
    <t>Svítidlo označené C: Stropní přisazené LED svítidlo, odolné vůči prachu a vlhkosti, 6400lm, 4000K, 50W, IP 66</t>
  </si>
  <si>
    <t>113.4.4</t>
  </si>
  <si>
    <t>Svítidlo označené D: Stropní přisazené LED svítidlo, 2100lm, 4000K, 17W, IP 44</t>
  </si>
  <si>
    <t>113.4.5</t>
  </si>
  <si>
    <t>Svítidlo označené E: Stropní přisazené kruhové LED svítidlo, 1953lm, 4000K, 20,4W, IP 65</t>
  </si>
  <si>
    <t>113.4.6</t>
  </si>
  <si>
    <t>Svítidlo označené F: Stropní přisazené LED svítidlo, odolné vůči prachu a vlhkosti, 4300lm, 4000K, 33W, IP 66</t>
  </si>
  <si>
    <t>113.4.8</t>
  </si>
  <si>
    <t>Svítidlo označené GN: Robustní níástěnné LED svítidlo, s 3-hodinovým nouzovým modulem, 519lm, 4000K, 15,4W, IP 65</t>
  </si>
  <si>
    <t>113.4.9</t>
  </si>
  <si>
    <t>Svítidlo označené N1: Kompaktní LED nouzové přisazené svítidlo s 3-hodinovýn nouzovým modulem, 3W, 94lm, 6500K, IP65 s piktogramem</t>
  </si>
  <si>
    <t>113.4.10</t>
  </si>
  <si>
    <t>Svítidlo označené N2: Kompaktní LED nouzové přisazené svítidlo s 3-hodinovýn nouzovým modulem, 3W, 94lm, 6500K, IP65</t>
  </si>
  <si>
    <t>113.5</t>
  </si>
  <si>
    <t>Elektroinstalace - instalační materiál</t>
  </si>
  <si>
    <t>113.5.1</t>
  </si>
  <si>
    <t>Elektroinstalační plastová trubka tuhá o 21 mm</t>
  </si>
  <si>
    <t>113.5.2</t>
  </si>
  <si>
    <t>Elektroinstalační plastová trubka tuhá o 29 mm</t>
  </si>
  <si>
    <t>113.5.3</t>
  </si>
  <si>
    <t>Trubka ohebná PVC o 16 mm pod omítkou</t>
  </si>
  <si>
    <t>113.5.4</t>
  </si>
  <si>
    <t>Trubka ohebná PVC o 29 mm pod omítkou</t>
  </si>
  <si>
    <t>113.5.5</t>
  </si>
  <si>
    <t>Trubka ohebná PVC o 36 mm pod omítkou</t>
  </si>
  <si>
    <t>113.5.6</t>
  </si>
  <si>
    <t>Lišta plastová vkládací LHD 40/20mm, vč. ohybů a rohů - dodávka a montáž</t>
  </si>
  <si>
    <t>113.5.7</t>
  </si>
  <si>
    <t>Elektroinstalační krabice přístrojová PVC, IP20</t>
  </si>
  <si>
    <t>113.5.8</t>
  </si>
  <si>
    <t>Elektroinstalační krabice odbočná - PVC, IP20, v provedení pod omítku, včetně víka a montážního příslušenství (se svorkvnicí do 4mm2)</t>
  </si>
  <si>
    <t>113.5.9</t>
  </si>
  <si>
    <t>Elektroinstalační krabice na povrch, 5-pólová, do 4mm2, IP54 včetně víka</t>
  </si>
  <si>
    <t>113.5.10</t>
  </si>
  <si>
    <t>Jednopólový vypínač č.1, 230V/10A/IP20, kompletní, bílý, v provedení pod omítku</t>
  </si>
  <si>
    <t>113.5.11</t>
  </si>
  <si>
    <t>Přepínač seriový č.5, 230V/10A/IP20, kompletní, bílý, v provedení pod omítku</t>
  </si>
  <si>
    <t>113.5.12</t>
  </si>
  <si>
    <t>Přepínač střídavý č.6, 230V/10A/IP20, kompletní, bílý, v provedení pod omítku</t>
  </si>
  <si>
    <t>113.5.12.1</t>
  </si>
  <si>
    <t>Přepínač křížový č.7, 230V/10A/IP20, kompletní, bílý, v provedení pod omítku</t>
  </si>
  <si>
    <t>113.5.13</t>
  </si>
  <si>
    <t>Jednopólový vypínač č.1, 230V/10A/IP44, kompletní, bílý, v provedení pod omítku</t>
  </si>
  <si>
    <t>113.5.14</t>
  </si>
  <si>
    <t>Přepínač střídavý č.6, 230V/10A/IP44, kompletní, bílý, v provedení pod omítku</t>
  </si>
  <si>
    <t>113.5.15</t>
  </si>
  <si>
    <t>Tlačítkový ovladač 1/0, 10A/230V,  IP44, kompletní, bílý, v provedení pod omítku</t>
  </si>
  <si>
    <t>113.5.16</t>
  </si>
  <si>
    <t>Pohybový senzor nástěnný</t>
  </si>
  <si>
    <t>113.5.17</t>
  </si>
  <si>
    <t>Spinač trojpólový  25A, 400V, IP55</t>
  </si>
  <si>
    <t>113.5.18</t>
  </si>
  <si>
    <t>Spinač trojpólový  40A, 400V, IP55</t>
  </si>
  <si>
    <t>113.5.19</t>
  </si>
  <si>
    <t>Spinač trojpólový  80A, 400V, IP65</t>
  </si>
  <si>
    <t>113.5.20</t>
  </si>
  <si>
    <t>Tlačítkový ovladač CENTRAL STOP, 10A/230V,  IP44, kompletní, bílý, v provedení pod omítku</t>
  </si>
  <si>
    <t>113.5.21</t>
  </si>
  <si>
    <t>Zásuvka jednonásobná s ochranou před přepětím, 2P+PE, 230V/16A, IP40, kompletní včetně rámečku a montážního příslušenství, béžová</t>
  </si>
  <si>
    <t>113.5.22</t>
  </si>
  <si>
    <t>Zásuvka jednonásobná, 2P+PE, 230V/16A, IP40, kompletní včetně montážního příslušenství, béžová (v dosahu zásuvky s přepěťovou ochranou)</t>
  </si>
  <si>
    <t>113.5.23</t>
  </si>
  <si>
    <t>Zásuvka jednonásobná, 2P+PE, 230V/16A, IP40, kompletní včetně montážního příslušenství, bílá</t>
  </si>
  <si>
    <t>113.5.24</t>
  </si>
  <si>
    <t>Zásuvka jednonásobná s víčkem, 2P+PE, 230V/16A, IP44, kompletní včetně montážního příslušenství, bílá</t>
  </si>
  <si>
    <t>113.5.25</t>
  </si>
  <si>
    <t>Zásuvka třífázová, 3P+N+PE, 400V/16A, IP44, kompletní včetně montážního příslušenství</t>
  </si>
  <si>
    <t>113.5.26</t>
  </si>
  <si>
    <t>El. zvonek 8V~</t>
  </si>
  <si>
    <t>113.5.27</t>
  </si>
  <si>
    <t>Tlačítkový ovladač (zvonkové tlačítko) v provedení pod omítku</t>
  </si>
  <si>
    <t>113.5.28</t>
  </si>
  <si>
    <t>Svorka pro ochranné pospojování Bernard</t>
  </si>
  <si>
    <t>113.5.29</t>
  </si>
  <si>
    <t>Hlavní ochranná přípojnice (HOP)</t>
  </si>
  <si>
    <t>113.5.30</t>
  </si>
  <si>
    <t>Pomocná nosná OK včetně nátěru - dodávka a montáž</t>
  </si>
  <si>
    <t>113.5.31</t>
  </si>
  <si>
    <t>Drobný montážní materiál, stavební výpomoci, nespecifikované montážní práce apod.</t>
  </si>
  <si>
    <t>113.6</t>
  </si>
  <si>
    <t>Doplnění hromosvodů</t>
  </si>
  <si>
    <t>113.6.1</t>
  </si>
  <si>
    <t>Drát  AlMgSi o 8 mm na podpěrách na plochou střechu</t>
  </si>
  <si>
    <t>113.6.2</t>
  </si>
  <si>
    <t>Jímací tyč o celkové délce 2,5m na plochou střechu, kompletní, včetně 2 ks betonových podstavců (17kg)</t>
  </si>
  <si>
    <t>113.6.4</t>
  </si>
  <si>
    <t>Svorka k jímací tyči SJ</t>
  </si>
  <si>
    <t>113.6.5</t>
  </si>
  <si>
    <t>Svorka spojovací SS</t>
  </si>
  <si>
    <t>140</t>
  </si>
  <si>
    <t>113.6.6</t>
  </si>
  <si>
    <t>142</t>
  </si>
  <si>
    <t>113.7</t>
  </si>
  <si>
    <t>Slaboproud</t>
  </si>
  <si>
    <t>113.7.1</t>
  </si>
  <si>
    <t>Datový rozvaděč 19", 12U, 600x600x400mm, kompletní</t>
  </si>
  <si>
    <t>144</t>
  </si>
  <si>
    <t>113.7.2</t>
  </si>
  <si>
    <t>Patch panel 1U, 24xRJ45</t>
  </si>
  <si>
    <t>146</t>
  </si>
  <si>
    <t>113.7.3</t>
  </si>
  <si>
    <t>Vyvazovací panel 1U</t>
  </si>
  <si>
    <t>148</t>
  </si>
  <si>
    <t>113.7.4</t>
  </si>
  <si>
    <t>Napájecí panel, 5x16A, 230V</t>
  </si>
  <si>
    <t>150</t>
  </si>
  <si>
    <t>113.7.5</t>
  </si>
  <si>
    <t>Patch kabely UTP - 1m</t>
  </si>
  <si>
    <t>152</t>
  </si>
  <si>
    <t>113.7.6</t>
  </si>
  <si>
    <t>Kabel UTP 4P Cat.6 - dodávka a montáž včetně ukončení</t>
  </si>
  <si>
    <t>154</t>
  </si>
  <si>
    <t>113.7.7</t>
  </si>
  <si>
    <t>Kabel FTP 4P Cat.6 - dodávka a montáž včetně ukončení</t>
  </si>
  <si>
    <t>156</t>
  </si>
  <si>
    <t>113.7.8</t>
  </si>
  <si>
    <t>Datová zásuvka 1xRJ45, Cat.6, kompletní, zapuštěná montáž, bílá</t>
  </si>
  <si>
    <t>158</t>
  </si>
  <si>
    <t>113.7.9</t>
  </si>
  <si>
    <t>Datová zásuvka 2xRJ45, Cat.6, kompletní, zapuštěná montáž, bílá</t>
  </si>
  <si>
    <t>160</t>
  </si>
  <si>
    <t>113.7.10</t>
  </si>
  <si>
    <t>162</t>
  </si>
  <si>
    <t>113.7.11</t>
  </si>
  <si>
    <t>164</t>
  </si>
  <si>
    <t>113.7.12</t>
  </si>
  <si>
    <t>Elektroinstalační krabice univerzální o 68 mm pod omítkou</t>
  </si>
  <si>
    <t>166</t>
  </si>
  <si>
    <t>113.7.13</t>
  </si>
  <si>
    <t>Drobný montážní materiál, nespecifikované montážní práce apod.</t>
  </si>
  <si>
    <t>168</t>
  </si>
  <si>
    <t>113.8</t>
  </si>
  <si>
    <t>Demontáže</t>
  </si>
  <si>
    <t>113.8.1</t>
  </si>
  <si>
    <t>Demontáž skříňového rozvaděče o dvou polích 2x 800x2000x400mm, kompletní, včetně výzbroje a kabeláže</t>
  </si>
  <si>
    <t>170</t>
  </si>
  <si>
    <t>113.8.2</t>
  </si>
  <si>
    <t>Demontáž stávajících světelných a motorických rozvodů v rozsahu nové elektroinstalace do rozpočtu zahrnout v rozsahu 50% montážních prací.</t>
  </si>
  <si>
    <t>172</t>
  </si>
  <si>
    <t>113.9</t>
  </si>
  <si>
    <t>113.9.1</t>
  </si>
  <si>
    <t>Zpracování dokumentace skutečného stavu</t>
  </si>
  <si>
    <t>174</t>
  </si>
  <si>
    <t>113.9.2</t>
  </si>
  <si>
    <t>Výchozí revizní zpráva</t>
  </si>
  <si>
    <t>176</t>
  </si>
  <si>
    <t>113.9.3</t>
  </si>
  <si>
    <t>Stavební výpomoci, doprava</t>
  </si>
  <si>
    <t>178</t>
  </si>
  <si>
    <t>114 - Vytápění a plynoinstalace</t>
  </si>
  <si>
    <t>723 - Zdravotechnika - vnitřní plynovod</t>
  </si>
  <si>
    <t>733 - Ústřední vytápění - rozvodné potrubí</t>
  </si>
  <si>
    <t>735 - Ústřední vytápění - otopná tělesa</t>
  </si>
  <si>
    <t>783 - Dokončovací práce - nátěry</t>
  </si>
  <si>
    <t>-2027741172</t>
  </si>
  <si>
    <t>-513305358</t>
  </si>
  <si>
    <t>723</t>
  </si>
  <si>
    <t>Zdravotechnika - vnitřní plynovod</t>
  </si>
  <si>
    <t>723111203</t>
  </si>
  <si>
    <t>Potrubí z ocelových trubek závitových černých  spojovaných svařováním, bezešvých běžných DN 20</t>
  </si>
  <si>
    <t>518054567</t>
  </si>
  <si>
    <t>723120804</t>
  </si>
  <si>
    <t>Demontáž potrubí svařovaného z ocelových trubek závitových  do DN 25</t>
  </si>
  <si>
    <t>-147086632</t>
  </si>
  <si>
    <t>723150365</t>
  </si>
  <si>
    <t>Potrubí z ocelových trubek hladkých  chráničky Ø 38/2,6</t>
  </si>
  <si>
    <t>1654421715</t>
  </si>
  <si>
    <t>723230103</t>
  </si>
  <si>
    <t>Armatury se dvěma závity s protipožární armaturou PN 5 kulové uzávěry přímé závity vnitřní G 3/4 FF</t>
  </si>
  <si>
    <t>691106013</t>
  </si>
  <si>
    <t>998723201</t>
  </si>
  <si>
    <t>Přesun hmot pro vnitřní plynovod  stanovený procentní sazbou (%) z ceny vodorovná dopravní vzdálenost do 50 m v objektech výšky do 6 m</t>
  </si>
  <si>
    <t>265716613</t>
  </si>
  <si>
    <t>733</t>
  </si>
  <si>
    <t>Ústřední vytápění - rozvodné potrubí</t>
  </si>
  <si>
    <t>733120815</t>
  </si>
  <si>
    <t>Demontáž potrubí z trubek ocelových hladkých  Ø do 38</t>
  </si>
  <si>
    <t>2120001132</t>
  </si>
  <si>
    <t>733222103</t>
  </si>
  <si>
    <t>Potrubí z trubek měděných polotvrdých spojovaných měkkým pájením D 18/1</t>
  </si>
  <si>
    <t>259306160</t>
  </si>
  <si>
    <t>998733201</t>
  </si>
  <si>
    <t>Přesun hmot pro rozvody potrubí  stanovený procentní sazbou z ceny vodorovná dopravní vzdálenost do 50 m v objektech výšky do 6 m</t>
  </si>
  <si>
    <t>-557558148</t>
  </si>
  <si>
    <t>734200811</t>
  </si>
  <si>
    <t>Demontáž armatur závitových  s jedním závitem do G 1/2</t>
  </si>
  <si>
    <t>1972846702</t>
  </si>
  <si>
    <t>734200821</t>
  </si>
  <si>
    <t>Demontáž armatur závitových  se dvěma závity do G 1/2</t>
  </si>
  <si>
    <t>-1840293342</t>
  </si>
  <si>
    <t>734209102</t>
  </si>
  <si>
    <t>Montáž závitových armatur  s 1 závitem G 3/8 (DN 10)</t>
  </si>
  <si>
    <t>-2051719662</t>
  </si>
  <si>
    <t>734209112</t>
  </si>
  <si>
    <t>Montáž závitových armatur  se 2 závity G 3/8 (DN 10)</t>
  </si>
  <si>
    <t>1911637126</t>
  </si>
  <si>
    <t>104.2.6</t>
  </si>
  <si>
    <t>přepouštěcí ventil přímý DN10, 100kg/h, 2kPa</t>
  </si>
  <si>
    <t>-1955337527</t>
  </si>
  <si>
    <t>734292715</t>
  </si>
  <si>
    <t>Ostatní armatury kulové kohouty PN 42 do 185°C přímé vnitřní závit G 1</t>
  </si>
  <si>
    <t>1651960735</t>
  </si>
  <si>
    <t>584444620</t>
  </si>
  <si>
    <t>735</t>
  </si>
  <si>
    <t>Ústřední vytápění - otopná tělesa</t>
  </si>
  <si>
    <t>735110912</t>
  </si>
  <si>
    <t>Opravy otopných těles článkových litinových  rozpojení otopného tělesa teplovodního</t>
  </si>
  <si>
    <t>253349671</t>
  </si>
  <si>
    <t>735110914</t>
  </si>
  <si>
    <t>Opravy otopných těles článkových litinových  stažení otopného tělesa</t>
  </si>
  <si>
    <t>-1100397303</t>
  </si>
  <si>
    <t>735111350</t>
  </si>
  <si>
    <t>Otopná tělesa litinová článková se základním nátěrem výkon 53-152 W/článek připojovací rozteč/hloubka (mm) 500/160 (0,255 m2/kus)</t>
  </si>
  <si>
    <t>1554426420</t>
  </si>
  <si>
    <t>735111810</t>
  </si>
  <si>
    <t>Demontáž otopných těles litinových  článkových</t>
  </si>
  <si>
    <t>488404965</t>
  </si>
  <si>
    <t>735191904</t>
  </si>
  <si>
    <t>Ostatní opravy otopných těles  vyčištění propláchnutím vodou otopných těles litinových</t>
  </si>
  <si>
    <t>-171162653</t>
  </si>
  <si>
    <t>735192911</t>
  </si>
  <si>
    <t>Ostatní opravy otopných těles  zpětná montáž otopných těles článkových litinových</t>
  </si>
  <si>
    <t>-432950444</t>
  </si>
  <si>
    <t>735494811</t>
  </si>
  <si>
    <t>Vypuštění vody z otopných soustav  bez kotlů, ohříváků, zásobníků a nádrží</t>
  </si>
  <si>
    <t>-1972166072</t>
  </si>
  <si>
    <t>114.3.3</t>
  </si>
  <si>
    <t>topná zkouška a vyvážení ventilů otop.těles</t>
  </si>
  <si>
    <t>-736769815</t>
  </si>
  <si>
    <t>998735201</t>
  </si>
  <si>
    <t>Přesun hmot pro otopná tělesa  stanovený procentní sazbou (%) z ceny vodorovná dopravní vzdálenost do 50 m v objektech výšky do 6 m</t>
  </si>
  <si>
    <t>2111290503</t>
  </si>
  <si>
    <t>783</t>
  </si>
  <si>
    <t>Dokončovací práce - nátěry</t>
  </si>
  <si>
    <t>783614551</t>
  </si>
  <si>
    <t>Základní nátěr armatur a kovových potrubí jednonásobný potrubí do DN 50 mm syntetický</t>
  </si>
  <si>
    <t>-1542996381</t>
  </si>
  <si>
    <t>783615551</t>
  </si>
  <si>
    <t>Mezinátěr armatur a kovových potrubí potrubí do DN 50 mm syntetický standardní</t>
  </si>
  <si>
    <t>16826329</t>
  </si>
  <si>
    <t>783617601</t>
  </si>
  <si>
    <t>Krycí nátěr (email) armatur a kovových potrubí potrubí do DN 50 mm jednonásobný syntetický standardní</t>
  </si>
  <si>
    <t>965905676</t>
  </si>
  <si>
    <t>114.1.6</t>
  </si>
  <si>
    <t>vytvoření připojovacího místa (přívod/vrat) ze st. rozvodu přechod Fe-Cu</t>
  </si>
  <si>
    <t>-750767393</t>
  </si>
  <si>
    <t>114.2.2</t>
  </si>
  <si>
    <t xml:space="preserve">úprava ocel.potrubí, 1x závit, přechod z Fe DN40 - Cu Ø22x1 </t>
  </si>
  <si>
    <t>-2100721146</t>
  </si>
  <si>
    <t>114.3.2</t>
  </si>
  <si>
    <t>stavební pomocné práce</t>
  </si>
  <si>
    <t>1917946786</t>
  </si>
  <si>
    <t>114.3.4</t>
  </si>
  <si>
    <t>tlaková zkouška a zkouška těsnosti potrubí pro zemní plyn</t>
  </si>
  <si>
    <t>-172074337</t>
  </si>
  <si>
    <t>114.3.5</t>
  </si>
  <si>
    <t>revize zemní plyn</t>
  </si>
  <si>
    <t>-1612514172</t>
  </si>
  <si>
    <t>VRN - Vedlejší náklady</t>
  </si>
  <si>
    <t>VRN - Vedlejší rozpočtové náklady</t>
  </si>
  <si>
    <t>VRN1 - Průzkumné, geodetické a projektové práce</t>
  </si>
  <si>
    <t>VRN4 - Inženýrská činnost</t>
  </si>
  <si>
    <t>Vedlejší rozpočtové náklady</t>
  </si>
  <si>
    <t>010001000</t>
  </si>
  <si>
    <t>Průzkumné, geodetické a projektové práce</t>
  </si>
  <si>
    <t>1526100347</t>
  </si>
  <si>
    <t>030001000</t>
  </si>
  <si>
    <t>Zařízení staveniště</t>
  </si>
  <si>
    <t>-469786931</t>
  </si>
  <si>
    <t>090001000</t>
  </si>
  <si>
    <t>Ostatní náklady - přitomnost statika na stavbě</t>
  </si>
  <si>
    <t>1963052567</t>
  </si>
  <si>
    <t>VRN1</t>
  </si>
  <si>
    <t>012103000</t>
  </si>
  <si>
    <t>Geodetické práce před výstavbou - vytýčení nženýrských sítí</t>
  </si>
  <si>
    <t>-1470936871</t>
  </si>
  <si>
    <t>VRN4</t>
  </si>
  <si>
    <t>Inženýrská činnost</t>
  </si>
  <si>
    <t>049303000</t>
  </si>
  <si>
    <t>Náklady vzniklé v souvislosti s předáním stavby - poplatek za bankovní záruku</t>
  </si>
  <si>
    <t>68234594</t>
  </si>
  <si>
    <t>SEZNAM FIGUR</t>
  </si>
  <si>
    <t>Výměra</t>
  </si>
  <si>
    <t xml:space="preserve"> 110</t>
  </si>
  <si>
    <t>Použití figury:</t>
  </si>
  <si>
    <t>Montáž podlah keramických režných protiskluzných lepených flexibilním lepidlem do 50 ks/m2</t>
  </si>
  <si>
    <t>Vyrovnání podkladu samonivelační stěrkou tl 4 mm pevnosti 15 Mpa</t>
  </si>
  <si>
    <t>Lepení pásů z přírodního linolea (marmolea) standardním lepidlem</t>
  </si>
  <si>
    <t>Vodou ředitelná penetrace savého podkladu povlakových podlah ředěná v poměru 1:3</t>
  </si>
  <si>
    <t>Vyrovnání podkladu povlakových podlah stěrkou pevnosti 20 MPa tl 3 mm</t>
  </si>
  <si>
    <t>Základní akrylátová jednonásobná penetrace podkladu v místnostech výšky do 3,80m</t>
  </si>
  <si>
    <t>Dvojnásobné bílé malby ze směsí za mokra výborně otěruvzdorných v místnostech výšky do 3,80 m</t>
  </si>
  <si>
    <t>Montáž obkladů vnitřních keramických hladkých do 45 ks/m2 lepených flexibilním lepidlem</t>
  </si>
  <si>
    <t>Příplatek k montáži obkladů vnitřních keramických hladkých za nerovný povrch</t>
  </si>
  <si>
    <t>Otlučení (osekání) vnitřní vápenné nebo vápenocementové omítky stěn v rozsahu do 10 %</t>
  </si>
  <si>
    <t>Oprava vnitřní vápenné štukové omítky stěn v rozsahu plochy do 10%</t>
  </si>
  <si>
    <t>Oškrabání malby v mísnostech výšky do 3,80 m</t>
  </si>
  <si>
    <t>Příčka z pórobetonových hladkých tvárnic na tenkovrstvou maltu tl 100 mm</t>
  </si>
  <si>
    <t>Potažení vnitřních stěn sklovláknitým pletivem vtlačeným do tenkovrstvé hmoty</t>
  </si>
  <si>
    <t>Potažení vnitřních stěn vápenným štukem tloušťky do 3 mm</t>
  </si>
  <si>
    <t>Příčka z pórobetonových hladkých tvárnic na tenkovrstvou maltu tl 125 mm</t>
  </si>
  <si>
    <t>Příčka z pórobetonových hladkých tvárnic na tenkovrstvou maltu tl 150 mm</t>
  </si>
  <si>
    <t>Příčka z pórobetonových hladkých tvárnic na tenkovrstvou maltu tl 75 mm</t>
  </si>
  <si>
    <t>SDK příčka tl 100 mm profil CW+UW 75 desky 1xA 12,5 TI 60 mm EI 30 Rw 47 DB</t>
  </si>
  <si>
    <t>SDK příčka základní penetrační nátěr</t>
  </si>
  <si>
    <t>SDK příčka tl 130 mm profil CW+UW 100 desky 1xDF 15 TI 80 mm EI 45 Rw 48 dB</t>
  </si>
  <si>
    <t>SDK příčka tl 75 mm profil CW+UW 50 desky 1xH2 12,5 TI 50 mm EI 30 Rw 41 dB</t>
  </si>
  <si>
    <t>SDK příčka instalační tl 155 mm zdvojený profil CW+UW 50 desky 2xH2 12,5 TI 50 mm EI 60 Rw 52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</si>
</sst>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>
      <selection activeCell="K5" sqref="K5:AO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2" t="s">
        <v>14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2"/>
      <c r="AQ5" s="22"/>
      <c r="AR5" s="20"/>
      <c r="BE5" s="309" t="s">
        <v>15</v>
      </c>
      <c r="BS5" s="17" t="s">
        <v>16</v>
      </c>
    </row>
    <row r="6" spans="2:71" s="1" customFormat="1" ht="36.9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314" t="s">
        <v>18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2"/>
      <c r="AQ6" s="22"/>
      <c r="AR6" s="20"/>
      <c r="BE6" s="310"/>
      <c r="BS6" s="17" t="s">
        <v>16</v>
      </c>
    </row>
    <row r="7" spans="2:71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310"/>
      <c r="BS7" s="17" t="s">
        <v>16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/>
      <c r="AO8" s="22"/>
      <c r="AP8" s="22"/>
      <c r="AQ8" s="22"/>
      <c r="AR8" s="20"/>
      <c r="BE8" s="310"/>
      <c r="BS8" s="17" t="s">
        <v>16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0"/>
      <c r="BS9" s="17" t="s">
        <v>16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0"/>
      <c r="BS10" s="17" t="s">
        <v>16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0"/>
      <c r="BS11" s="17" t="s">
        <v>16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0"/>
      <c r="BS12" s="17" t="s">
        <v>16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10"/>
      <c r="BS13" s="17" t="s">
        <v>16</v>
      </c>
    </row>
    <row r="14" spans="2:71" ht="13.2">
      <c r="B14" s="21"/>
      <c r="C14" s="22"/>
      <c r="D14" s="22"/>
      <c r="E14" s="315" t="s">
        <v>29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10"/>
      <c r="BS14" s="17" t="s">
        <v>16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0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0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0"/>
      <c r="BS17" s="17" t="s">
        <v>32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0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0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0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0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0"/>
    </row>
    <row r="23" spans="2:57" s="1" customFormat="1" ht="16.5" customHeight="1">
      <c r="B23" s="21"/>
      <c r="C23" s="22"/>
      <c r="D23" s="22"/>
      <c r="E23" s="317" t="s">
        <v>1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22"/>
      <c r="AP23" s="22"/>
      <c r="AQ23" s="22"/>
      <c r="AR23" s="20"/>
      <c r="BE23" s="31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0"/>
    </row>
    <row r="26" spans="1:57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8">
        <f>ROUND(AG94,2)</f>
        <v>0</v>
      </c>
      <c r="AL26" s="319"/>
      <c r="AM26" s="319"/>
      <c r="AN26" s="319"/>
      <c r="AO26" s="319"/>
      <c r="AP26" s="36"/>
      <c r="AQ26" s="36"/>
      <c r="AR26" s="39"/>
      <c r="BE26" s="31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0" t="s">
        <v>38</v>
      </c>
      <c r="M28" s="320"/>
      <c r="N28" s="320"/>
      <c r="O28" s="320"/>
      <c r="P28" s="320"/>
      <c r="Q28" s="36"/>
      <c r="R28" s="36"/>
      <c r="S28" s="36"/>
      <c r="T28" s="36"/>
      <c r="U28" s="36"/>
      <c r="V28" s="36"/>
      <c r="W28" s="320" t="s">
        <v>39</v>
      </c>
      <c r="X28" s="320"/>
      <c r="Y28" s="320"/>
      <c r="Z28" s="320"/>
      <c r="AA28" s="320"/>
      <c r="AB28" s="320"/>
      <c r="AC28" s="320"/>
      <c r="AD28" s="320"/>
      <c r="AE28" s="320"/>
      <c r="AF28" s="36"/>
      <c r="AG28" s="36"/>
      <c r="AH28" s="36"/>
      <c r="AI28" s="36"/>
      <c r="AJ28" s="36"/>
      <c r="AK28" s="320" t="s">
        <v>40</v>
      </c>
      <c r="AL28" s="320"/>
      <c r="AM28" s="320"/>
      <c r="AN28" s="320"/>
      <c r="AO28" s="320"/>
      <c r="AP28" s="36"/>
      <c r="AQ28" s="36"/>
      <c r="AR28" s="39"/>
      <c r="BE28" s="310"/>
    </row>
    <row r="29" spans="2:57" s="3" customFormat="1" ht="14.4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323">
        <v>0.21</v>
      </c>
      <c r="M29" s="322"/>
      <c r="N29" s="322"/>
      <c r="O29" s="322"/>
      <c r="P29" s="322"/>
      <c r="Q29" s="41"/>
      <c r="R29" s="41"/>
      <c r="S29" s="41"/>
      <c r="T29" s="41"/>
      <c r="U29" s="41"/>
      <c r="V29" s="41"/>
      <c r="W29" s="321">
        <f>ROUND(AZ94,2)</f>
        <v>0</v>
      </c>
      <c r="X29" s="322"/>
      <c r="Y29" s="322"/>
      <c r="Z29" s="322"/>
      <c r="AA29" s="322"/>
      <c r="AB29" s="322"/>
      <c r="AC29" s="322"/>
      <c r="AD29" s="322"/>
      <c r="AE29" s="322"/>
      <c r="AF29" s="41"/>
      <c r="AG29" s="41"/>
      <c r="AH29" s="41"/>
      <c r="AI29" s="41"/>
      <c r="AJ29" s="41"/>
      <c r="AK29" s="321">
        <f>ROUND(AV94,2)</f>
        <v>0</v>
      </c>
      <c r="AL29" s="322"/>
      <c r="AM29" s="322"/>
      <c r="AN29" s="322"/>
      <c r="AO29" s="322"/>
      <c r="AP29" s="41"/>
      <c r="AQ29" s="41"/>
      <c r="AR29" s="42"/>
      <c r="BE29" s="311"/>
    </row>
    <row r="30" spans="2:57" s="3" customFormat="1" ht="14.4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323">
        <v>0.15</v>
      </c>
      <c r="M30" s="322"/>
      <c r="N30" s="322"/>
      <c r="O30" s="322"/>
      <c r="P30" s="322"/>
      <c r="Q30" s="41"/>
      <c r="R30" s="41"/>
      <c r="S30" s="41"/>
      <c r="T30" s="41"/>
      <c r="U30" s="41"/>
      <c r="V30" s="41"/>
      <c r="W30" s="321">
        <f>ROUND(BA94,2)</f>
        <v>0</v>
      </c>
      <c r="X30" s="322"/>
      <c r="Y30" s="322"/>
      <c r="Z30" s="322"/>
      <c r="AA30" s="322"/>
      <c r="AB30" s="322"/>
      <c r="AC30" s="322"/>
      <c r="AD30" s="322"/>
      <c r="AE30" s="322"/>
      <c r="AF30" s="41"/>
      <c r="AG30" s="41"/>
      <c r="AH30" s="41"/>
      <c r="AI30" s="41"/>
      <c r="AJ30" s="41"/>
      <c r="AK30" s="321">
        <f>ROUND(AW94,2)</f>
        <v>0</v>
      </c>
      <c r="AL30" s="322"/>
      <c r="AM30" s="322"/>
      <c r="AN30" s="322"/>
      <c r="AO30" s="322"/>
      <c r="AP30" s="41"/>
      <c r="AQ30" s="41"/>
      <c r="AR30" s="42"/>
      <c r="BE30" s="311"/>
    </row>
    <row r="31" spans="2:57" s="3" customFormat="1" ht="14.4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323">
        <v>0.21</v>
      </c>
      <c r="M31" s="322"/>
      <c r="N31" s="322"/>
      <c r="O31" s="322"/>
      <c r="P31" s="322"/>
      <c r="Q31" s="41"/>
      <c r="R31" s="41"/>
      <c r="S31" s="41"/>
      <c r="T31" s="41"/>
      <c r="U31" s="41"/>
      <c r="V31" s="41"/>
      <c r="W31" s="321">
        <f>ROUND(BB94,2)</f>
        <v>0</v>
      </c>
      <c r="X31" s="322"/>
      <c r="Y31" s="322"/>
      <c r="Z31" s="322"/>
      <c r="AA31" s="322"/>
      <c r="AB31" s="322"/>
      <c r="AC31" s="322"/>
      <c r="AD31" s="322"/>
      <c r="AE31" s="322"/>
      <c r="AF31" s="41"/>
      <c r="AG31" s="41"/>
      <c r="AH31" s="41"/>
      <c r="AI31" s="41"/>
      <c r="AJ31" s="41"/>
      <c r="AK31" s="321">
        <v>0</v>
      </c>
      <c r="AL31" s="322"/>
      <c r="AM31" s="322"/>
      <c r="AN31" s="322"/>
      <c r="AO31" s="322"/>
      <c r="AP31" s="41"/>
      <c r="AQ31" s="41"/>
      <c r="AR31" s="42"/>
      <c r="BE31" s="311"/>
    </row>
    <row r="32" spans="2:57" s="3" customFormat="1" ht="14.4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323">
        <v>0.15</v>
      </c>
      <c r="M32" s="322"/>
      <c r="N32" s="322"/>
      <c r="O32" s="322"/>
      <c r="P32" s="322"/>
      <c r="Q32" s="41"/>
      <c r="R32" s="41"/>
      <c r="S32" s="41"/>
      <c r="T32" s="41"/>
      <c r="U32" s="41"/>
      <c r="V32" s="41"/>
      <c r="W32" s="321">
        <f>ROUND(BC94,2)</f>
        <v>0</v>
      </c>
      <c r="X32" s="322"/>
      <c r="Y32" s="322"/>
      <c r="Z32" s="322"/>
      <c r="AA32" s="322"/>
      <c r="AB32" s="322"/>
      <c r="AC32" s="322"/>
      <c r="AD32" s="322"/>
      <c r="AE32" s="322"/>
      <c r="AF32" s="41"/>
      <c r="AG32" s="41"/>
      <c r="AH32" s="41"/>
      <c r="AI32" s="41"/>
      <c r="AJ32" s="41"/>
      <c r="AK32" s="321">
        <v>0</v>
      </c>
      <c r="AL32" s="322"/>
      <c r="AM32" s="322"/>
      <c r="AN32" s="322"/>
      <c r="AO32" s="322"/>
      <c r="AP32" s="41"/>
      <c r="AQ32" s="41"/>
      <c r="AR32" s="42"/>
      <c r="BE32" s="311"/>
    </row>
    <row r="33" spans="2:57" s="3" customFormat="1" ht="14.4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323">
        <v>0</v>
      </c>
      <c r="M33" s="322"/>
      <c r="N33" s="322"/>
      <c r="O33" s="322"/>
      <c r="P33" s="322"/>
      <c r="Q33" s="41"/>
      <c r="R33" s="41"/>
      <c r="S33" s="41"/>
      <c r="T33" s="41"/>
      <c r="U33" s="41"/>
      <c r="V33" s="41"/>
      <c r="W33" s="321">
        <f>ROUND(BD94,2)</f>
        <v>0</v>
      </c>
      <c r="X33" s="322"/>
      <c r="Y33" s="322"/>
      <c r="Z33" s="322"/>
      <c r="AA33" s="322"/>
      <c r="AB33" s="322"/>
      <c r="AC33" s="322"/>
      <c r="AD33" s="322"/>
      <c r="AE33" s="322"/>
      <c r="AF33" s="41"/>
      <c r="AG33" s="41"/>
      <c r="AH33" s="41"/>
      <c r="AI33" s="41"/>
      <c r="AJ33" s="41"/>
      <c r="AK33" s="321">
        <v>0</v>
      </c>
      <c r="AL33" s="322"/>
      <c r="AM33" s="322"/>
      <c r="AN33" s="322"/>
      <c r="AO33" s="322"/>
      <c r="AP33" s="41"/>
      <c r="AQ33" s="41"/>
      <c r="AR33" s="42"/>
      <c r="BE33" s="311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10"/>
    </row>
    <row r="35" spans="1:57" s="2" customFormat="1" ht="25.95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27" t="s">
        <v>49</v>
      </c>
      <c r="Y35" s="325"/>
      <c r="Z35" s="325"/>
      <c r="AA35" s="325"/>
      <c r="AB35" s="325"/>
      <c r="AC35" s="45"/>
      <c r="AD35" s="45"/>
      <c r="AE35" s="45"/>
      <c r="AF35" s="45"/>
      <c r="AG35" s="45"/>
      <c r="AH35" s="45"/>
      <c r="AI35" s="45"/>
      <c r="AJ35" s="45"/>
      <c r="AK35" s="324">
        <f>SUM(AK26:AK33)</f>
        <v>0</v>
      </c>
      <c r="AL35" s="325"/>
      <c r="AM35" s="325"/>
      <c r="AN35" s="325"/>
      <c r="AO35" s="326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2020-TP-01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17</v>
      </c>
      <c r="D85" s="63"/>
      <c r="E85" s="63"/>
      <c r="F85" s="63"/>
      <c r="G85" s="63"/>
      <c r="H85" s="63"/>
      <c r="I85" s="63"/>
      <c r="J85" s="63"/>
      <c r="K85" s="63"/>
      <c r="L85" s="288" t="str">
        <f>K6</f>
        <v>REKONSTRUKCE ŠKOLNÍCH KUCHYNÍ STUDÉNKA - ZŠ SJEDNOCENÍ - Stavební část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21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23</v>
      </c>
      <c r="AJ87" s="36"/>
      <c r="AK87" s="36"/>
      <c r="AL87" s="36"/>
      <c r="AM87" s="290" t="str">
        <f>IF(AN8="","",AN8)</f>
        <v/>
      </c>
      <c r="AN87" s="290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Studénka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91" t="str">
        <f>IF(E17="","",E17)</f>
        <v>Technoprojekt, a.s.</v>
      </c>
      <c r="AN89" s="292"/>
      <c r="AO89" s="292"/>
      <c r="AP89" s="292"/>
      <c r="AQ89" s="36"/>
      <c r="AR89" s="39"/>
      <c r="AS89" s="293" t="s">
        <v>57</v>
      </c>
      <c r="AT89" s="29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91" t="str">
        <f>IF(E20="","",E20)</f>
        <v>Ladislav Pekárek</v>
      </c>
      <c r="AN90" s="292"/>
      <c r="AO90" s="292"/>
      <c r="AP90" s="292"/>
      <c r="AQ90" s="36"/>
      <c r="AR90" s="39"/>
      <c r="AS90" s="295"/>
      <c r="AT90" s="29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7"/>
      <c r="AT91" s="29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9" t="s">
        <v>58</v>
      </c>
      <c r="D92" s="300"/>
      <c r="E92" s="300"/>
      <c r="F92" s="300"/>
      <c r="G92" s="300"/>
      <c r="H92" s="73"/>
      <c r="I92" s="302" t="s">
        <v>59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1" t="s">
        <v>60</v>
      </c>
      <c r="AH92" s="300"/>
      <c r="AI92" s="300"/>
      <c r="AJ92" s="300"/>
      <c r="AK92" s="300"/>
      <c r="AL92" s="300"/>
      <c r="AM92" s="300"/>
      <c r="AN92" s="302" t="s">
        <v>61</v>
      </c>
      <c r="AO92" s="300"/>
      <c r="AP92" s="303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7">
        <f>ROUND(SUM(AG95:AG101),2)</f>
        <v>0</v>
      </c>
      <c r="AH94" s="307"/>
      <c r="AI94" s="307"/>
      <c r="AJ94" s="307"/>
      <c r="AK94" s="307"/>
      <c r="AL94" s="307"/>
      <c r="AM94" s="307"/>
      <c r="AN94" s="308">
        <f aca="true" t="shared" si="0" ref="AN94:AN101">SUM(AG94,AT94)</f>
        <v>0</v>
      </c>
      <c r="AO94" s="308"/>
      <c r="AP94" s="308"/>
      <c r="AQ94" s="85" t="s">
        <v>1</v>
      </c>
      <c r="AR94" s="86"/>
      <c r="AS94" s="87">
        <f>ROUND(SUM(AS95:AS101),2)</f>
        <v>0</v>
      </c>
      <c r="AT94" s="88">
        <f aca="true" t="shared" si="1" ref="AT94:AT101">ROUND(SUM(AV94:AW94),2)</f>
        <v>0</v>
      </c>
      <c r="AU94" s="89">
        <f>ROUND(SUM(AU95:AU101),5)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0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304" t="s">
        <v>82</v>
      </c>
      <c r="E95" s="304"/>
      <c r="F95" s="304"/>
      <c r="G95" s="304"/>
      <c r="H95" s="304"/>
      <c r="I95" s="96"/>
      <c r="J95" s="304" t="s">
        <v>83</v>
      </c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5">
        <f>'110 - Stavební část'!J30</f>
        <v>0</v>
      </c>
      <c r="AH95" s="306"/>
      <c r="AI95" s="306"/>
      <c r="AJ95" s="306"/>
      <c r="AK95" s="306"/>
      <c r="AL95" s="306"/>
      <c r="AM95" s="306"/>
      <c r="AN95" s="305">
        <f t="shared" si="0"/>
        <v>0</v>
      </c>
      <c r="AO95" s="306"/>
      <c r="AP95" s="306"/>
      <c r="AQ95" s="97" t="s">
        <v>84</v>
      </c>
      <c r="AR95" s="98"/>
      <c r="AS95" s="99">
        <v>0</v>
      </c>
      <c r="AT95" s="100">
        <f t="shared" si="1"/>
        <v>0</v>
      </c>
      <c r="AU95" s="101">
        <f>'110 - Stavební část'!P132</f>
        <v>0</v>
      </c>
      <c r="AV95" s="100">
        <f>'110 - Stavební část'!J33</f>
        <v>0</v>
      </c>
      <c r="AW95" s="100">
        <f>'110 - Stavební část'!J34</f>
        <v>0</v>
      </c>
      <c r="AX95" s="100">
        <f>'110 - Stavební část'!J35</f>
        <v>0</v>
      </c>
      <c r="AY95" s="100">
        <f>'110 - Stavební část'!J36</f>
        <v>0</v>
      </c>
      <c r="AZ95" s="100">
        <f>'110 - Stavební část'!F33</f>
        <v>0</v>
      </c>
      <c r="BA95" s="100">
        <f>'110 - Stavební část'!F34</f>
        <v>0</v>
      </c>
      <c r="BB95" s="100">
        <f>'110 - Stavební část'!F35</f>
        <v>0</v>
      </c>
      <c r="BC95" s="100">
        <f>'110 - Stavební část'!F36</f>
        <v>0</v>
      </c>
      <c r="BD95" s="102">
        <f>'110 - Stavební část'!F37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304" t="s">
        <v>88</v>
      </c>
      <c r="E96" s="304"/>
      <c r="F96" s="304"/>
      <c r="G96" s="304"/>
      <c r="H96" s="304"/>
      <c r="I96" s="96"/>
      <c r="J96" s="304" t="s">
        <v>89</v>
      </c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5">
        <f>'111.1 - Zdravotechnika'!J30</f>
        <v>0</v>
      </c>
      <c r="AH96" s="306"/>
      <c r="AI96" s="306"/>
      <c r="AJ96" s="306"/>
      <c r="AK96" s="306"/>
      <c r="AL96" s="306"/>
      <c r="AM96" s="306"/>
      <c r="AN96" s="305">
        <f t="shared" si="0"/>
        <v>0</v>
      </c>
      <c r="AO96" s="306"/>
      <c r="AP96" s="306"/>
      <c r="AQ96" s="97" t="s">
        <v>84</v>
      </c>
      <c r="AR96" s="98"/>
      <c r="AS96" s="99">
        <v>0</v>
      </c>
      <c r="AT96" s="100">
        <f t="shared" si="1"/>
        <v>0</v>
      </c>
      <c r="AU96" s="101">
        <f>'111.1 - Zdravotechnika'!P125</f>
        <v>0</v>
      </c>
      <c r="AV96" s="100">
        <f>'111.1 - Zdravotechnika'!J33</f>
        <v>0</v>
      </c>
      <c r="AW96" s="100">
        <f>'111.1 - Zdravotechnika'!J34</f>
        <v>0</v>
      </c>
      <c r="AX96" s="100">
        <f>'111.1 - Zdravotechnika'!J35</f>
        <v>0</v>
      </c>
      <c r="AY96" s="100">
        <f>'111.1 - Zdravotechnika'!J36</f>
        <v>0</v>
      </c>
      <c r="AZ96" s="100">
        <f>'111.1 - Zdravotechnika'!F33</f>
        <v>0</v>
      </c>
      <c r="BA96" s="100">
        <f>'111.1 - Zdravotechnika'!F34</f>
        <v>0</v>
      </c>
      <c r="BB96" s="100">
        <f>'111.1 - Zdravotechnika'!F35</f>
        <v>0</v>
      </c>
      <c r="BC96" s="100">
        <f>'111.1 - Zdravotechnika'!F36</f>
        <v>0</v>
      </c>
      <c r="BD96" s="102">
        <f>'111.1 - Zdravotechnika'!F37</f>
        <v>0</v>
      </c>
      <c r="BT96" s="103" t="s">
        <v>85</v>
      </c>
      <c r="BV96" s="103" t="s">
        <v>79</v>
      </c>
      <c r="BW96" s="103" t="s">
        <v>90</v>
      </c>
      <c r="BX96" s="103" t="s">
        <v>5</v>
      </c>
      <c r="CL96" s="103" t="s">
        <v>1</v>
      </c>
      <c r="CM96" s="103" t="s">
        <v>87</v>
      </c>
    </row>
    <row r="97" spans="1:91" s="7" customFormat="1" ht="16.5" customHeight="1">
      <c r="A97" s="93" t="s">
        <v>81</v>
      </c>
      <c r="B97" s="94"/>
      <c r="C97" s="95"/>
      <c r="D97" s="304" t="s">
        <v>91</v>
      </c>
      <c r="E97" s="304"/>
      <c r="F97" s="304"/>
      <c r="G97" s="304"/>
      <c r="H97" s="304"/>
      <c r="I97" s="96"/>
      <c r="J97" s="304" t="s">
        <v>92</v>
      </c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5">
        <f>'111.2 - Lapák tuků'!J30</f>
        <v>0</v>
      </c>
      <c r="AH97" s="306"/>
      <c r="AI97" s="306"/>
      <c r="AJ97" s="306"/>
      <c r="AK97" s="306"/>
      <c r="AL97" s="306"/>
      <c r="AM97" s="306"/>
      <c r="AN97" s="305">
        <f t="shared" si="0"/>
        <v>0</v>
      </c>
      <c r="AO97" s="306"/>
      <c r="AP97" s="306"/>
      <c r="AQ97" s="97" t="s">
        <v>84</v>
      </c>
      <c r="AR97" s="98"/>
      <c r="AS97" s="99">
        <v>0</v>
      </c>
      <c r="AT97" s="100">
        <f t="shared" si="1"/>
        <v>0</v>
      </c>
      <c r="AU97" s="101">
        <f>'111.2 - Lapák tuků'!P124</f>
        <v>0</v>
      </c>
      <c r="AV97" s="100">
        <f>'111.2 - Lapák tuků'!J33</f>
        <v>0</v>
      </c>
      <c r="AW97" s="100">
        <f>'111.2 - Lapák tuků'!J34</f>
        <v>0</v>
      </c>
      <c r="AX97" s="100">
        <f>'111.2 - Lapák tuků'!J35</f>
        <v>0</v>
      </c>
      <c r="AY97" s="100">
        <f>'111.2 - Lapák tuků'!J36</f>
        <v>0</v>
      </c>
      <c r="AZ97" s="100">
        <f>'111.2 - Lapák tuků'!F33</f>
        <v>0</v>
      </c>
      <c r="BA97" s="100">
        <f>'111.2 - Lapák tuků'!F34</f>
        <v>0</v>
      </c>
      <c r="BB97" s="100">
        <f>'111.2 - Lapák tuků'!F35</f>
        <v>0</v>
      </c>
      <c r="BC97" s="100">
        <f>'111.2 - Lapák tuků'!F36</f>
        <v>0</v>
      </c>
      <c r="BD97" s="102">
        <f>'111.2 - Lapák tuků'!F37</f>
        <v>0</v>
      </c>
      <c r="BT97" s="103" t="s">
        <v>85</v>
      </c>
      <c r="BV97" s="103" t="s">
        <v>79</v>
      </c>
      <c r="BW97" s="103" t="s">
        <v>93</v>
      </c>
      <c r="BX97" s="103" t="s">
        <v>5</v>
      </c>
      <c r="CL97" s="103" t="s">
        <v>1</v>
      </c>
      <c r="CM97" s="103" t="s">
        <v>87</v>
      </c>
    </row>
    <row r="98" spans="1:91" s="7" customFormat="1" ht="16.5" customHeight="1">
      <c r="A98" s="93" t="s">
        <v>81</v>
      </c>
      <c r="B98" s="94"/>
      <c r="C98" s="95"/>
      <c r="D98" s="304" t="s">
        <v>94</v>
      </c>
      <c r="E98" s="304"/>
      <c r="F98" s="304"/>
      <c r="G98" s="304"/>
      <c r="H98" s="304"/>
      <c r="I98" s="96"/>
      <c r="J98" s="304" t="s">
        <v>95</v>
      </c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5">
        <f>'112 - Vzduchotechnika, kl...'!J30</f>
        <v>0</v>
      </c>
      <c r="AH98" s="306"/>
      <c r="AI98" s="306"/>
      <c r="AJ98" s="306"/>
      <c r="AK98" s="306"/>
      <c r="AL98" s="306"/>
      <c r="AM98" s="306"/>
      <c r="AN98" s="305">
        <f t="shared" si="0"/>
        <v>0</v>
      </c>
      <c r="AO98" s="306"/>
      <c r="AP98" s="306"/>
      <c r="AQ98" s="97" t="s">
        <v>84</v>
      </c>
      <c r="AR98" s="98"/>
      <c r="AS98" s="99">
        <v>0</v>
      </c>
      <c r="AT98" s="100">
        <f t="shared" si="1"/>
        <v>0</v>
      </c>
      <c r="AU98" s="101">
        <f>'112 - Vzduchotechnika, kl...'!P128</f>
        <v>0</v>
      </c>
      <c r="AV98" s="100">
        <f>'112 - Vzduchotechnika, kl...'!J33</f>
        <v>0</v>
      </c>
      <c r="AW98" s="100">
        <f>'112 - Vzduchotechnika, kl...'!J34</f>
        <v>0</v>
      </c>
      <c r="AX98" s="100">
        <f>'112 - Vzduchotechnika, kl...'!J35</f>
        <v>0</v>
      </c>
      <c r="AY98" s="100">
        <f>'112 - Vzduchotechnika, kl...'!J36</f>
        <v>0</v>
      </c>
      <c r="AZ98" s="100">
        <f>'112 - Vzduchotechnika, kl...'!F33</f>
        <v>0</v>
      </c>
      <c r="BA98" s="100">
        <f>'112 - Vzduchotechnika, kl...'!F34</f>
        <v>0</v>
      </c>
      <c r="BB98" s="100">
        <f>'112 - Vzduchotechnika, kl...'!F35</f>
        <v>0</v>
      </c>
      <c r="BC98" s="100">
        <f>'112 - Vzduchotechnika, kl...'!F36</f>
        <v>0</v>
      </c>
      <c r="BD98" s="102">
        <f>'112 - Vzduchotechnika, kl...'!F37</f>
        <v>0</v>
      </c>
      <c r="BT98" s="103" t="s">
        <v>85</v>
      </c>
      <c r="BV98" s="103" t="s">
        <v>79</v>
      </c>
      <c r="BW98" s="103" t="s">
        <v>96</v>
      </c>
      <c r="BX98" s="103" t="s">
        <v>5</v>
      </c>
      <c r="CL98" s="103" t="s">
        <v>1</v>
      </c>
      <c r="CM98" s="103" t="s">
        <v>87</v>
      </c>
    </row>
    <row r="99" spans="1:91" s="7" customFormat="1" ht="24.75" customHeight="1">
      <c r="A99" s="93" t="s">
        <v>81</v>
      </c>
      <c r="B99" s="94"/>
      <c r="C99" s="95"/>
      <c r="D99" s="304" t="s">
        <v>97</v>
      </c>
      <c r="E99" s="304"/>
      <c r="F99" s="304"/>
      <c r="G99" s="304"/>
      <c r="H99" s="304"/>
      <c r="I99" s="96"/>
      <c r="J99" s="304" t="s">
        <v>98</v>
      </c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5">
        <f>'113 - Elektroinstalace, s...'!J30</f>
        <v>0</v>
      </c>
      <c r="AH99" s="306"/>
      <c r="AI99" s="306"/>
      <c r="AJ99" s="306"/>
      <c r="AK99" s="306"/>
      <c r="AL99" s="306"/>
      <c r="AM99" s="306"/>
      <c r="AN99" s="305">
        <f t="shared" si="0"/>
        <v>0</v>
      </c>
      <c r="AO99" s="306"/>
      <c r="AP99" s="306"/>
      <c r="AQ99" s="97" t="s">
        <v>84</v>
      </c>
      <c r="AR99" s="98"/>
      <c r="AS99" s="99">
        <v>0</v>
      </c>
      <c r="AT99" s="100">
        <f t="shared" si="1"/>
        <v>0</v>
      </c>
      <c r="AU99" s="101">
        <f>'113 - Elektroinstalace, s...'!P125</f>
        <v>0</v>
      </c>
      <c r="AV99" s="100">
        <f>'113 - Elektroinstalace, s...'!J33</f>
        <v>0</v>
      </c>
      <c r="AW99" s="100">
        <f>'113 - Elektroinstalace, s...'!J34</f>
        <v>0</v>
      </c>
      <c r="AX99" s="100">
        <f>'113 - Elektroinstalace, s...'!J35</f>
        <v>0</v>
      </c>
      <c r="AY99" s="100">
        <f>'113 - Elektroinstalace, s...'!J36</f>
        <v>0</v>
      </c>
      <c r="AZ99" s="100">
        <f>'113 - Elektroinstalace, s...'!F33</f>
        <v>0</v>
      </c>
      <c r="BA99" s="100">
        <f>'113 - Elektroinstalace, s...'!F34</f>
        <v>0</v>
      </c>
      <c r="BB99" s="100">
        <f>'113 - Elektroinstalace, s...'!F35</f>
        <v>0</v>
      </c>
      <c r="BC99" s="100">
        <f>'113 - Elektroinstalace, s...'!F36</f>
        <v>0</v>
      </c>
      <c r="BD99" s="102">
        <f>'113 - Elektroinstalace, s...'!F37</f>
        <v>0</v>
      </c>
      <c r="BT99" s="103" t="s">
        <v>85</v>
      </c>
      <c r="BV99" s="103" t="s">
        <v>79</v>
      </c>
      <c r="BW99" s="103" t="s">
        <v>99</v>
      </c>
      <c r="BX99" s="103" t="s">
        <v>5</v>
      </c>
      <c r="CL99" s="103" t="s">
        <v>1</v>
      </c>
      <c r="CM99" s="103" t="s">
        <v>87</v>
      </c>
    </row>
    <row r="100" spans="1:91" s="7" customFormat="1" ht="16.5" customHeight="1">
      <c r="A100" s="93" t="s">
        <v>81</v>
      </c>
      <c r="B100" s="94"/>
      <c r="C100" s="95"/>
      <c r="D100" s="304" t="s">
        <v>100</v>
      </c>
      <c r="E100" s="304"/>
      <c r="F100" s="304"/>
      <c r="G100" s="304"/>
      <c r="H100" s="304"/>
      <c r="I100" s="96"/>
      <c r="J100" s="304" t="s">
        <v>101</v>
      </c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5">
        <f>'114 - Vytápění a plynoins...'!J30</f>
        <v>0</v>
      </c>
      <c r="AH100" s="306"/>
      <c r="AI100" s="306"/>
      <c r="AJ100" s="306"/>
      <c r="AK100" s="306"/>
      <c r="AL100" s="306"/>
      <c r="AM100" s="306"/>
      <c r="AN100" s="305">
        <f t="shared" si="0"/>
        <v>0</v>
      </c>
      <c r="AO100" s="306"/>
      <c r="AP100" s="306"/>
      <c r="AQ100" s="97" t="s">
        <v>84</v>
      </c>
      <c r="AR100" s="98"/>
      <c r="AS100" s="99">
        <v>0</v>
      </c>
      <c r="AT100" s="100">
        <f t="shared" si="1"/>
        <v>0</v>
      </c>
      <c r="AU100" s="101">
        <f>'114 - Vytápění a plynoins...'!P123</f>
        <v>0</v>
      </c>
      <c r="AV100" s="100">
        <f>'114 - Vytápění a plynoins...'!J33</f>
        <v>0</v>
      </c>
      <c r="AW100" s="100">
        <f>'114 - Vytápění a plynoins...'!J34</f>
        <v>0</v>
      </c>
      <c r="AX100" s="100">
        <f>'114 - Vytápění a plynoins...'!J35</f>
        <v>0</v>
      </c>
      <c r="AY100" s="100">
        <f>'114 - Vytápění a plynoins...'!J36</f>
        <v>0</v>
      </c>
      <c r="AZ100" s="100">
        <f>'114 - Vytápění a plynoins...'!F33</f>
        <v>0</v>
      </c>
      <c r="BA100" s="100">
        <f>'114 - Vytápění a plynoins...'!F34</f>
        <v>0</v>
      </c>
      <c r="BB100" s="100">
        <f>'114 - Vytápění a plynoins...'!F35</f>
        <v>0</v>
      </c>
      <c r="BC100" s="100">
        <f>'114 - Vytápění a plynoins...'!F36</f>
        <v>0</v>
      </c>
      <c r="BD100" s="102">
        <f>'114 - Vytápění a plynoins...'!F37</f>
        <v>0</v>
      </c>
      <c r="BT100" s="103" t="s">
        <v>85</v>
      </c>
      <c r="BV100" s="103" t="s">
        <v>79</v>
      </c>
      <c r="BW100" s="103" t="s">
        <v>102</v>
      </c>
      <c r="BX100" s="103" t="s">
        <v>5</v>
      </c>
      <c r="CL100" s="103" t="s">
        <v>1</v>
      </c>
      <c r="CM100" s="103" t="s">
        <v>87</v>
      </c>
    </row>
    <row r="101" spans="1:91" s="7" customFormat="1" ht="16.5" customHeight="1">
      <c r="A101" s="93" t="s">
        <v>81</v>
      </c>
      <c r="B101" s="94"/>
      <c r="C101" s="95"/>
      <c r="D101" s="304" t="s">
        <v>103</v>
      </c>
      <c r="E101" s="304"/>
      <c r="F101" s="304"/>
      <c r="G101" s="304"/>
      <c r="H101" s="304"/>
      <c r="I101" s="96"/>
      <c r="J101" s="304" t="s">
        <v>104</v>
      </c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5">
        <f>'VRN - Vedlejší náklady'!J30</f>
        <v>0</v>
      </c>
      <c r="AH101" s="306"/>
      <c r="AI101" s="306"/>
      <c r="AJ101" s="306"/>
      <c r="AK101" s="306"/>
      <c r="AL101" s="306"/>
      <c r="AM101" s="306"/>
      <c r="AN101" s="305">
        <f t="shared" si="0"/>
        <v>0</v>
      </c>
      <c r="AO101" s="306"/>
      <c r="AP101" s="306"/>
      <c r="AQ101" s="97" t="s">
        <v>105</v>
      </c>
      <c r="AR101" s="98"/>
      <c r="AS101" s="104">
        <v>0</v>
      </c>
      <c r="AT101" s="105">
        <f t="shared" si="1"/>
        <v>0</v>
      </c>
      <c r="AU101" s="106">
        <f>'VRN - Vedlejší náklady'!P119</f>
        <v>0</v>
      </c>
      <c r="AV101" s="105">
        <f>'VRN - Vedlejší náklady'!J33</f>
        <v>0</v>
      </c>
      <c r="AW101" s="105">
        <f>'VRN - Vedlejší náklady'!J34</f>
        <v>0</v>
      </c>
      <c r="AX101" s="105">
        <f>'VRN - Vedlejší náklady'!J35</f>
        <v>0</v>
      </c>
      <c r="AY101" s="105">
        <f>'VRN - Vedlejší náklady'!J36</f>
        <v>0</v>
      </c>
      <c r="AZ101" s="105">
        <f>'VRN - Vedlejší náklady'!F33</f>
        <v>0</v>
      </c>
      <c r="BA101" s="105">
        <f>'VRN - Vedlejší náklady'!F34</f>
        <v>0</v>
      </c>
      <c r="BB101" s="105">
        <f>'VRN - Vedlejší náklady'!F35</f>
        <v>0</v>
      </c>
      <c r="BC101" s="105">
        <f>'VRN - Vedlejší náklady'!F36</f>
        <v>0</v>
      </c>
      <c r="BD101" s="107">
        <f>'VRN - Vedlejší náklady'!F37</f>
        <v>0</v>
      </c>
      <c r="BT101" s="103" t="s">
        <v>85</v>
      </c>
      <c r="BV101" s="103" t="s">
        <v>79</v>
      </c>
      <c r="BW101" s="103" t="s">
        <v>106</v>
      </c>
      <c r="BX101" s="103" t="s">
        <v>5</v>
      </c>
      <c r="CL101" s="103" t="s">
        <v>1</v>
      </c>
      <c r="CM101" s="103" t="s">
        <v>87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MIoeXtKSSeIFo1G5e9wTWm5sSi3hXIKffEdIIbmNpNcMF0lcL9bCKzHVJOcJjbPhAPeog0SLeLDcze9dNk4r9Q==" saltValue="6jBe1ttLsfSZbpAxSH/e3hArDRZNkudndVs8ij/+GQLbpY2+svb44xN1z4TTBLyB08fitgo1kkJKEK7sIFKcNw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10 - Stavební část'!C2" display="/"/>
    <hyperlink ref="A96" location="'111.1 - Zdravotechnika'!C2" display="/"/>
    <hyperlink ref="A97" location="'111.2 - Lapák tuků'!C2" display="/"/>
    <hyperlink ref="A98" location="'112 - Vzduchotechnika, kl...'!C2" display="/"/>
    <hyperlink ref="A99" location="'113 - Elektroinstalace, s...'!C2" display="/"/>
    <hyperlink ref="A100" location="'114 - Vytápění a plynoins...'!C2" display="/"/>
    <hyperlink ref="A101" location="'VR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86</v>
      </c>
      <c r="AZ2" s="109" t="s">
        <v>107</v>
      </c>
      <c r="BA2" s="109" t="s">
        <v>107</v>
      </c>
      <c r="BB2" s="109" t="s">
        <v>108</v>
      </c>
      <c r="BC2" s="109" t="s">
        <v>109</v>
      </c>
      <c r="BD2" s="109" t="s">
        <v>87</v>
      </c>
    </row>
    <row r="3" spans="2:5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  <c r="AZ3" s="109" t="s">
        <v>110</v>
      </c>
      <c r="BA3" s="109" t="s">
        <v>110</v>
      </c>
      <c r="BB3" s="109" t="s">
        <v>108</v>
      </c>
      <c r="BC3" s="109" t="s">
        <v>111</v>
      </c>
      <c r="BD3" s="109" t="s">
        <v>87</v>
      </c>
    </row>
    <row r="4" spans="2:5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  <c r="AZ4" s="109" t="s">
        <v>113</v>
      </c>
      <c r="BA4" s="109" t="s">
        <v>113</v>
      </c>
      <c r="BB4" s="109" t="s">
        <v>108</v>
      </c>
      <c r="BC4" s="109" t="s">
        <v>114</v>
      </c>
      <c r="BD4" s="109" t="s">
        <v>87</v>
      </c>
    </row>
    <row r="5" spans="2:56" s="1" customFormat="1" ht="6.9" customHeight="1">
      <c r="B5" s="20"/>
      <c r="I5" s="108"/>
      <c r="L5" s="20"/>
      <c r="AZ5" s="109" t="s">
        <v>115</v>
      </c>
      <c r="BA5" s="109" t="s">
        <v>115</v>
      </c>
      <c r="BB5" s="109" t="s">
        <v>108</v>
      </c>
      <c r="BC5" s="109" t="s">
        <v>116</v>
      </c>
      <c r="BD5" s="109" t="s">
        <v>87</v>
      </c>
    </row>
    <row r="6" spans="2:56" s="1" customFormat="1" ht="12" customHeight="1">
      <c r="B6" s="20"/>
      <c r="D6" s="115" t="s">
        <v>17</v>
      </c>
      <c r="I6" s="108"/>
      <c r="L6" s="20"/>
      <c r="AZ6" s="109" t="s">
        <v>117</v>
      </c>
      <c r="BA6" s="109" t="s">
        <v>118</v>
      </c>
      <c r="BB6" s="109" t="s">
        <v>108</v>
      </c>
      <c r="BC6" s="109" t="s">
        <v>119</v>
      </c>
      <c r="BD6" s="109" t="s">
        <v>87</v>
      </c>
    </row>
    <row r="7" spans="2:56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  <c r="AZ7" s="109" t="s">
        <v>120</v>
      </c>
      <c r="BA7" s="109" t="s">
        <v>121</v>
      </c>
      <c r="BB7" s="109" t="s">
        <v>108</v>
      </c>
      <c r="BC7" s="109" t="s">
        <v>122</v>
      </c>
      <c r="BD7" s="109" t="s">
        <v>87</v>
      </c>
    </row>
    <row r="8" spans="1:56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Z8" s="109" t="s">
        <v>124</v>
      </c>
      <c r="BA8" s="109" t="s">
        <v>125</v>
      </c>
      <c r="BB8" s="109" t="s">
        <v>108</v>
      </c>
      <c r="BC8" s="109" t="s">
        <v>126</v>
      </c>
      <c r="BD8" s="109" t="s">
        <v>87</v>
      </c>
    </row>
    <row r="9" spans="1:56" s="2" customFormat="1" ht="16.5" customHeight="1">
      <c r="A9" s="34"/>
      <c r="B9" s="39"/>
      <c r="C9" s="34"/>
      <c r="D9" s="34"/>
      <c r="E9" s="331" t="s">
        <v>127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Z9" s="109" t="s">
        <v>128</v>
      </c>
      <c r="BA9" s="109" t="s">
        <v>129</v>
      </c>
      <c r="BB9" s="109" t="s">
        <v>108</v>
      </c>
      <c r="BC9" s="109" t="s">
        <v>130</v>
      </c>
      <c r="BD9" s="109" t="s">
        <v>87</v>
      </c>
    </row>
    <row r="10" spans="1:56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Z10" s="109" t="s">
        <v>131</v>
      </c>
      <c r="BA10" s="109" t="s">
        <v>132</v>
      </c>
      <c r="BB10" s="109" t="s">
        <v>108</v>
      </c>
      <c r="BC10" s="109" t="s">
        <v>133</v>
      </c>
      <c r="BD10" s="109" t="s">
        <v>87</v>
      </c>
    </row>
    <row r="11" spans="1:56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Z11" s="109" t="s">
        <v>134</v>
      </c>
      <c r="BA11" s="109" t="s">
        <v>135</v>
      </c>
      <c r="BB11" s="109" t="s">
        <v>108</v>
      </c>
      <c r="BC11" s="109" t="s">
        <v>136</v>
      </c>
      <c r="BD11" s="109" t="s">
        <v>87</v>
      </c>
    </row>
    <row r="12" spans="1:56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Z12" s="109" t="s">
        <v>137</v>
      </c>
      <c r="BA12" s="109" t="s">
        <v>138</v>
      </c>
      <c r="BB12" s="109" t="s">
        <v>108</v>
      </c>
      <c r="BC12" s="109" t="s">
        <v>139</v>
      </c>
      <c r="BD12" s="109" t="s">
        <v>87</v>
      </c>
    </row>
    <row r="13" spans="1:5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Z13" s="109" t="s">
        <v>140</v>
      </c>
      <c r="BA13" s="109" t="s">
        <v>141</v>
      </c>
      <c r="BB13" s="109" t="s">
        <v>108</v>
      </c>
      <c r="BC13" s="109" t="s">
        <v>142</v>
      </c>
      <c r="BD13" s="109" t="s">
        <v>87</v>
      </c>
    </row>
    <row r="14" spans="1:56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Z14" s="109" t="s">
        <v>143</v>
      </c>
      <c r="BA14" s="109" t="s">
        <v>144</v>
      </c>
      <c r="BB14" s="109" t="s">
        <v>108</v>
      </c>
      <c r="BC14" s="109" t="s">
        <v>145</v>
      </c>
      <c r="BD14" s="109" t="s">
        <v>87</v>
      </c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ROUND((SUM(BE132:BE806)),2)</f>
        <v>0</v>
      </c>
      <c r="G33" s="34"/>
      <c r="H33" s="34"/>
      <c r="I33" s="132">
        <v>0.21</v>
      </c>
      <c r="J33" s="131">
        <f>ROUND(((SUM(BE132:BE806))*I33),2)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ROUND((SUM(BF132:BF806)),2)</f>
        <v>0</v>
      </c>
      <c r="G34" s="34"/>
      <c r="H34" s="34"/>
      <c r="I34" s="132">
        <v>0.15</v>
      </c>
      <c r="J34" s="131">
        <f>ROUND(((SUM(BF132:BF806))*I34),2)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ROUND((SUM(BG132:BG806)),2)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ROUND((SUM(BH132:BH806)),2)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ROUND((SUM(BI132:BI806)),2)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110 - Stavební část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151</v>
      </c>
      <c r="E97" s="165"/>
      <c r="F97" s="165"/>
      <c r="G97" s="165"/>
      <c r="H97" s="165"/>
      <c r="I97" s="166"/>
      <c r="J97" s="167">
        <f>J133</f>
        <v>0</v>
      </c>
      <c r="K97" s="163"/>
      <c r="L97" s="168"/>
    </row>
    <row r="98" spans="2:12" s="9" customFormat="1" ht="24.9" customHeight="1">
      <c r="B98" s="162"/>
      <c r="C98" s="163"/>
      <c r="D98" s="164" t="s">
        <v>152</v>
      </c>
      <c r="E98" s="165"/>
      <c r="F98" s="165"/>
      <c r="G98" s="165"/>
      <c r="H98" s="165"/>
      <c r="I98" s="166"/>
      <c r="J98" s="167">
        <f>J218</f>
        <v>0</v>
      </c>
      <c r="K98" s="163"/>
      <c r="L98" s="168"/>
    </row>
    <row r="99" spans="2:12" s="9" customFormat="1" ht="24.9" customHeight="1">
      <c r="B99" s="162"/>
      <c r="C99" s="163"/>
      <c r="D99" s="164" t="s">
        <v>153</v>
      </c>
      <c r="E99" s="165"/>
      <c r="F99" s="165"/>
      <c r="G99" s="165"/>
      <c r="H99" s="165"/>
      <c r="I99" s="166"/>
      <c r="J99" s="167">
        <f>J301</f>
        <v>0</v>
      </c>
      <c r="K99" s="163"/>
      <c r="L99" s="168"/>
    </row>
    <row r="100" spans="2:12" s="9" customFormat="1" ht="24.9" customHeight="1">
      <c r="B100" s="162"/>
      <c r="C100" s="163"/>
      <c r="D100" s="164" t="s">
        <v>154</v>
      </c>
      <c r="E100" s="165"/>
      <c r="F100" s="165"/>
      <c r="G100" s="165"/>
      <c r="H100" s="165"/>
      <c r="I100" s="166"/>
      <c r="J100" s="167">
        <f>J429</f>
        <v>0</v>
      </c>
      <c r="K100" s="163"/>
      <c r="L100" s="168"/>
    </row>
    <row r="101" spans="2:12" s="9" customFormat="1" ht="24.9" customHeight="1">
      <c r="B101" s="162"/>
      <c r="C101" s="163"/>
      <c r="D101" s="164" t="s">
        <v>155</v>
      </c>
      <c r="E101" s="165"/>
      <c r="F101" s="165"/>
      <c r="G101" s="165"/>
      <c r="H101" s="165"/>
      <c r="I101" s="166"/>
      <c r="J101" s="167">
        <f>J435</f>
        <v>0</v>
      </c>
      <c r="K101" s="163"/>
      <c r="L101" s="168"/>
    </row>
    <row r="102" spans="2:12" s="9" customFormat="1" ht="24.9" customHeight="1">
      <c r="B102" s="162"/>
      <c r="C102" s="163"/>
      <c r="D102" s="164" t="s">
        <v>156</v>
      </c>
      <c r="E102" s="165"/>
      <c r="F102" s="165"/>
      <c r="G102" s="165"/>
      <c r="H102" s="165"/>
      <c r="I102" s="166"/>
      <c r="J102" s="167">
        <f>J437</f>
        <v>0</v>
      </c>
      <c r="K102" s="163"/>
      <c r="L102" s="168"/>
    </row>
    <row r="103" spans="2:12" s="9" customFormat="1" ht="24.9" customHeight="1">
      <c r="B103" s="162"/>
      <c r="C103" s="163"/>
      <c r="D103" s="164" t="s">
        <v>157</v>
      </c>
      <c r="E103" s="165"/>
      <c r="F103" s="165"/>
      <c r="G103" s="165"/>
      <c r="H103" s="165"/>
      <c r="I103" s="166"/>
      <c r="J103" s="167">
        <f>J459</f>
        <v>0</v>
      </c>
      <c r="K103" s="163"/>
      <c r="L103" s="168"/>
    </row>
    <row r="104" spans="2:12" s="9" customFormat="1" ht="24.9" customHeight="1">
      <c r="B104" s="162"/>
      <c r="C104" s="163"/>
      <c r="D104" s="164" t="s">
        <v>158</v>
      </c>
      <c r="E104" s="165"/>
      <c r="F104" s="165"/>
      <c r="G104" s="165"/>
      <c r="H104" s="165"/>
      <c r="I104" s="166"/>
      <c r="J104" s="167">
        <f>J461</f>
        <v>0</v>
      </c>
      <c r="K104" s="163"/>
      <c r="L104" s="168"/>
    </row>
    <row r="105" spans="2:12" s="9" customFormat="1" ht="24.9" customHeight="1">
      <c r="B105" s="162"/>
      <c r="C105" s="163"/>
      <c r="D105" s="164" t="s">
        <v>159</v>
      </c>
      <c r="E105" s="165"/>
      <c r="F105" s="165"/>
      <c r="G105" s="165"/>
      <c r="H105" s="165"/>
      <c r="I105" s="166"/>
      <c r="J105" s="167">
        <f>J466</f>
        <v>0</v>
      </c>
      <c r="K105" s="163"/>
      <c r="L105" s="168"/>
    </row>
    <row r="106" spans="2:12" s="9" customFormat="1" ht="24.9" customHeight="1">
      <c r="B106" s="162"/>
      <c r="C106" s="163"/>
      <c r="D106" s="164" t="s">
        <v>160</v>
      </c>
      <c r="E106" s="165"/>
      <c r="F106" s="165"/>
      <c r="G106" s="165"/>
      <c r="H106" s="165"/>
      <c r="I106" s="166"/>
      <c r="J106" s="167">
        <f>J502</f>
        <v>0</v>
      </c>
      <c r="K106" s="163"/>
      <c r="L106" s="168"/>
    </row>
    <row r="107" spans="2:12" s="9" customFormat="1" ht="24.9" customHeight="1">
      <c r="B107" s="162"/>
      <c r="C107" s="163"/>
      <c r="D107" s="164" t="s">
        <v>161</v>
      </c>
      <c r="E107" s="165"/>
      <c r="F107" s="165"/>
      <c r="G107" s="165"/>
      <c r="H107" s="165"/>
      <c r="I107" s="166"/>
      <c r="J107" s="167">
        <f>J556</f>
        <v>0</v>
      </c>
      <c r="K107" s="163"/>
      <c r="L107" s="168"/>
    </row>
    <row r="108" spans="2:12" s="9" customFormat="1" ht="24.9" customHeight="1">
      <c r="B108" s="162"/>
      <c r="C108" s="163"/>
      <c r="D108" s="164" t="s">
        <v>162</v>
      </c>
      <c r="E108" s="165"/>
      <c r="F108" s="165"/>
      <c r="G108" s="165"/>
      <c r="H108" s="165"/>
      <c r="I108" s="166"/>
      <c r="J108" s="167">
        <f>J608</f>
        <v>0</v>
      </c>
      <c r="K108" s="163"/>
      <c r="L108" s="168"/>
    </row>
    <row r="109" spans="2:12" s="9" customFormat="1" ht="24.9" customHeight="1">
      <c r="B109" s="162"/>
      <c r="C109" s="163"/>
      <c r="D109" s="164" t="s">
        <v>163</v>
      </c>
      <c r="E109" s="165"/>
      <c r="F109" s="165"/>
      <c r="G109" s="165"/>
      <c r="H109" s="165"/>
      <c r="I109" s="166"/>
      <c r="J109" s="167">
        <f>J637</f>
        <v>0</v>
      </c>
      <c r="K109" s="163"/>
      <c r="L109" s="168"/>
    </row>
    <row r="110" spans="2:12" s="9" customFormat="1" ht="24.9" customHeight="1">
      <c r="B110" s="162"/>
      <c r="C110" s="163"/>
      <c r="D110" s="164" t="s">
        <v>164</v>
      </c>
      <c r="E110" s="165"/>
      <c r="F110" s="165"/>
      <c r="G110" s="165"/>
      <c r="H110" s="165"/>
      <c r="I110" s="166"/>
      <c r="J110" s="167">
        <f>J647</f>
        <v>0</v>
      </c>
      <c r="K110" s="163"/>
      <c r="L110" s="168"/>
    </row>
    <row r="111" spans="2:12" s="9" customFormat="1" ht="24.9" customHeight="1">
      <c r="B111" s="162"/>
      <c r="C111" s="163"/>
      <c r="D111" s="164" t="s">
        <v>165</v>
      </c>
      <c r="E111" s="165"/>
      <c r="F111" s="165"/>
      <c r="G111" s="165"/>
      <c r="H111" s="165"/>
      <c r="I111" s="166"/>
      <c r="J111" s="167">
        <f>J731</f>
        <v>0</v>
      </c>
      <c r="K111" s="163"/>
      <c r="L111" s="168"/>
    </row>
    <row r="112" spans="2:12" s="9" customFormat="1" ht="24.9" customHeight="1">
      <c r="B112" s="162"/>
      <c r="C112" s="163"/>
      <c r="D112" s="164" t="s">
        <v>166</v>
      </c>
      <c r="E112" s="165"/>
      <c r="F112" s="165"/>
      <c r="G112" s="165"/>
      <c r="H112" s="165"/>
      <c r="I112" s="166"/>
      <c r="J112" s="167">
        <f>J805</f>
        <v>0</v>
      </c>
      <c r="K112" s="163"/>
      <c r="L112" s="168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11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4"/>
      <c r="C114" s="55"/>
      <c r="D114" s="55"/>
      <c r="E114" s="55"/>
      <c r="F114" s="55"/>
      <c r="G114" s="55"/>
      <c r="H114" s="55"/>
      <c r="I114" s="153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56"/>
      <c r="C118" s="57"/>
      <c r="D118" s="57"/>
      <c r="E118" s="57"/>
      <c r="F118" s="57"/>
      <c r="G118" s="57"/>
      <c r="H118" s="57"/>
      <c r="I118" s="156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167</v>
      </c>
      <c r="D119" s="36"/>
      <c r="E119" s="36"/>
      <c r="F119" s="36"/>
      <c r="G119" s="36"/>
      <c r="H119" s="36"/>
      <c r="I119" s="11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11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17</v>
      </c>
      <c r="D121" s="36"/>
      <c r="E121" s="36"/>
      <c r="F121" s="36"/>
      <c r="G121" s="36"/>
      <c r="H121" s="36"/>
      <c r="I121" s="11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36" t="str">
        <f>E7</f>
        <v>REKONSTRUKCE ŠKOLNÍCH KUCHYNÍ STUDÉNKA - ZŠ SJEDNOCENÍ - Stavební část</v>
      </c>
      <c r="F122" s="337"/>
      <c r="G122" s="337"/>
      <c r="H122" s="337"/>
      <c r="I122" s="11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123</v>
      </c>
      <c r="D123" s="36"/>
      <c r="E123" s="36"/>
      <c r="F123" s="36"/>
      <c r="G123" s="36"/>
      <c r="H123" s="36"/>
      <c r="I123" s="11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88" t="str">
        <f>E9</f>
        <v>110 - Stavební část</v>
      </c>
      <c r="F124" s="338"/>
      <c r="G124" s="338"/>
      <c r="H124" s="338"/>
      <c r="I124" s="11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1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21</v>
      </c>
      <c r="D126" s="36"/>
      <c r="E126" s="36"/>
      <c r="F126" s="27" t="str">
        <f>F12</f>
        <v xml:space="preserve"> </v>
      </c>
      <c r="G126" s="36"/>
      <c r="H126" s="36"/>
      <c r="I126" s="118" t="s">
        <v>23</v>
      </c>
      <c r="J126" s="66">
        <f>IF(J12="","",J12)</f>
        <v>0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11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24</v>
      </c>
      <c r="D128" s="36"/>
      <c r="E128" s="36"/>
      <c r="F128" s="27" t="str">
        <f>E15</f>
        <v>Město Studénka</v>
      </c>
      <c r="G128" s="36"/>
      <c r="H128" s="36"/>
      <c r="I128" s="118" t="s">
        <v>30</v>
      </c>
      <c r="J128" s="32" t="str">
        <f>E21</f>
        <v>Technoprojekt, a.s.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28</v>
      </c>
      <c r="D129" s="36"/>
      <c r="E129" s="36"/>
      <c r="F129" s="27" t="str">
        <f>IF(E18="","",E18)</f>
        <v>Vyplň údaj</v>
      </c>
      <c r="G129" s="36"/>
      <c r="H129" s="36"/>
      <c r="I129" s="118" t="s">
        <v>33</v>
      </c>
      <c r="J129" s="32" t="str">
        <f>E24</f>
        <v>Ladislav Pekárek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11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0" customFormat="1" ht="29.25" customHeight="1">
      <c r="A131" s="169"/>
      <c r="B131" s="170"/>
      <c r="C131" s="171" t="s">
        <v>168</v>
      </c>
      <c r="D131" s="172" t="s">
        <v>62</v>
      </c>
      <c r="E131" s="172" t="s">
        <v>58</v>
      </c>
      <c r="F131" s="172" t="s">
        <v>59</v>
      </c>
      <c r="G131" s="172" t="s">
        <v>169</v>
      </c>
      <c r="H131" s="172" t="s">
        <v>170</v>
      </c>
      <c r="I131" s="173" t="s">
        <v>171</v>
      </c>
      <c r="J131" s="174" t="s">
        <v>148</v>
      </c>
      <c r="K131" s="175" t="s">
        <v>172</v>
      </c>
      <c r="L131" s="176"/>
      <c r="M131" s="75" t="s">
        <v>1</v>
      </c>
      <c r="N131" s="76" t="s">
        <v>41</v>
      </c>
      <c r="O131" s="76" t="s">
        <v>173</v>
      </c>
      <c r="P131" s="76" t="s">
        <v>174</v>
      </c>
      <c r="Q131" s="76" t="s">
        <v>175</v>
      </c>
      <c r="R131" s="76" t="s">
        <v>176</v>
      </c>
      <c r="S131" s="76" t="s">
        <v>177</v>
      </c>
      <c r="T131" s="77" t="s">
        <v>178</v>
      </c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</row>
    <row r="132" spans="1:63" s="2" customFormat="1" ht="22.8" customHeight="1">
      <c r="A132" s="34"/>
      <c r="B132" s="35"/>
      <c r="C132" s="82" t="s">
        <v>179</v>
      </c>
      <c r="D132" s="36"/>
      <c r="E132" s="36"/>
      <c r="F132" s="36"/>
      <c r="G132" s="36"/>
      <c r="H132" s="36"/>
      <c r="I132" s="116"/>
      <c r="J132" s="177">
        <f>BK132</f>
        <v>0</v>
      </c>
      <c r="K132" s="36"/>
      <c r="L132" s="39"/>
      <c r="M132" s="78"/>
      <c r="N132" s="178"/>
      <c r="O132" s="79"/>
      <c r="P132" s="179">
        <f>P133+P218+P301+P429+P435+P437+P459+P461+P466+P502+P556+P608+P637+P647+P731+P805</f>
        <v>0</v>
      </c>
      <c r="Q132" s="79"/>
      <c r="R132" s="179">
        <f>R133+R218+R301+R429+R435+R437+R459+R461+R466+R502+R556+R608+R637+R647+R731+R805</f>
        <v>49.50904821999999</v>
      </c>
      <c r="S132" s="79"/>
      <c r="T132" s="180">
        <f>T133+T218+T301+T429+T435+T437+T459+T461+T466+T502+T556+T608+T637+T647+T731+T805</f>
        <v>33.25178408000001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76</v>
      </c>
      <c r="AU132" s="17" t="s">
        <v>150</v>
      </c>
      <c r="BK132" s="181">
        <f>BK133+BK218+BK301+BK429+BK435+BK437+BK459+BK461+BK466+BK502+BK556+BK608+BK637+BK647+BK731+BK805</f>
        <v>0</v>
      </c>
    </row>
    <row r="133" spans="2:63" s="11" customFormat="1" ht="25.95" customHeight="1">
      <c r="B133" s="182"/>
      <c r="C133" s="183"/>
      <c r="D133" s="184" t="s">
        <v>76</v>
      </c>
      <c r="E133" s="185" t="s">
        <v>180</v>
      </c>
      <c r="F133" s="185" t="s">
        <v>181</v>
      </c>
      <c r="G133" s="183"/>
      <c r="H133" s="183"/>
      <c r="I133" s="186"/>
      <c r="J133" s="187">
        <f>BK133</f>
        <v>0</v>
      </c>
      <c r="K133" s="183"/>
      <c r="L133" s="188"/>
      <c r="M133" s="189"/>
      <c r="N133" s="190"/>
      <c r="O133" s="190"/>
      <c r="P133" s="191">
        <f>SUM(P134:P217)</f>
        <v>0</v>
      </c>
      <c r="Q133" s="190"/>
      <c r="R133" s="191">
        <f>SUM(R134:R217)</f>
        <v>11.14433533</v>
      </c>
      <c r="S133" s="190"/>
      <c r="T133" s="192">
        <f>SUM(T134:T217)</f>
        <v>0</v>
      </c>
      <c r="AR133" s="193" t="s">
        <v>85</v>
      </c>
      <c r="AT133" s="194" t="s">
        <v>76</v>
      </c>
      <c r="AU133" s="194" t="s">
        <v>77</v>
      </c>
      <c r="AY133" s="193" t="s">
        <v>182</v>
      </c>
      <c r="BK133" s="195">
        <f>SUM(BK134:BK217)</f>
        <v>0</v>
      </c>
    </row>
    <row r="134" spans="1:65" s="2" customFormat="1" ht="21.75" customHeight="1">
      <c r="A134" s="34"/>
      <c r="B134" s="35"/>
      <c r="C134" s="196" t="s">
        <v>85</v>
      </c>
      <c r="D134" s="196" t="s">
        <v>183</v>
      </c>
      <c r="E134" s="197" t="s">
        <v>184</v>
      </c>
      <c r="F134" s="198" t="s">
        <v>185</v>
      </c>
      <c r="G134" s="199" t="s">
        <v>186</v>
      </c>
      <c r="H134" s="200">
        <v>1</v>
      </c>
      <c r="I134" s="201"/>
      <c r="J134" s="202">
        <f>ROUND(I134*H134,2)</f>
        <v>0</v>
      </c>
      <c r="K134" s="203"/>
      <c r="L134" s="39"/>
      <c r="M134" s="204" t="s">
        <v>1</v>
      </c>
      <c r="N134" s="205" t="s">
        <v>42</v>
      </c>
      <c r="O134" s="71"/>
      <c r="P134" s="206">
        <f>O134*H134</f>
        <v>0</v>
      </c>
      <c r="Q134" s="206">
        <v>0.02606</v>
      </c>
      <c r="R134" s="206">
        <f>Q134*H134</f>
        <v>0.02606</v>
      </c>
      <c r="S134" s="206">
        <v>0</v>
      </c>
      <c r="T134" s="20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8" t="s">
        <v>187</v>
      </c>
      <c r="AT134" s="208" t="s">
        <v>183</v>
      </c>
      <c r="AU134" s="208" t="s">
        <v>85</v>
      </c>
      <c r="AY134" s="17" t="s">
        <v>182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85</v>
      </c>
      <c r="BK134" s="209">
        <f>ROUND(I134*H134,2)</f>
        <v>0</v>
      </c>
      <c r="BL134" s="17" t="s">
        <v>187</v>
      </c>
      <c r="BM134" s="208" t="s">
        <v>188</v>
      </c>
    </row>
    <row r="135" spans="2:51" s="12" customFormat="1" ht="10.2">
      <c r="B135" s="210"/>
      <c r="C135" s="211"/>
      <c r="D135" s="212" t="s">
        <v>189</v>
      </c>
      <c r="E135" s="213" t="s">
        <v>1</v>
      </c>
      <c r="F135" s="214" t="s">
        <v>190</v>
      </c>
      <c r="G135" s="211"/>
      <c r="H135" s="213" t="s">
        <v>1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189</v>
      </c>
      <c r="AU135" s="220" t="s">
        <v>85</v>
      </c>
      <c r="AV135" s="12" t="s">
        <v>85</v>
      </c>
      <c r="AW135" s="12" t="s">
        <v>32</v>
      </c>
      <c r="AX135" s="12" t="s">
        <v>77</v>
      </c>
      <c r="AY135" s="220" t="s">
        <v>182</v>
      </c>
    </row>
    <row r="136" spans="2:51" s="13" customFormat="1" ht="10.2">
      <c r="B136" s="221"/>
      <c r="C136" s="222"/>
      <c r="D136" s="212" t="s">
        <v>189</v>
      </c>
      <c r="E136" s="223" t="s">
        <v>1</v>
      </c>
      <c r="F136" s="224" t="s">
        <v>85</v>
      </c>
      <c r="G136" s="222"/>
      <c r="H136" s="225">
        <v>1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189</v>
      </c>
      <c r="AU136" s="231" t="s">
        <v>85</v>
      </c>
      <c r="AV136" s="13" t="s">
        <v>87</v>
      </c>
      <c r="AW136" s="13" t="s">
        <v>32</v>
      </c>
      <c r="AX136" s="13" t="s">
        <v>85</v>
      </c>
      <c r="AY136" s="231" t="s">
        <v>182</v>
      </c>
    </row>
    <row r="137" spans="1:65" s="2" customFormat="1" ht="21.75" customHeight="1">
      <c r="A137" s="34"/>
      <c r="B137" s="35"/>
      <c r="C137" s="196" t="s">
        <v>87</v>
      </c>
      <c r="D137" s="196" t="s">
        <v>183</v>
      </c>
      <c r="E137" s="197" t="s">
        <v>191</v>
      </c>
      <c r="F137" s="198" t="s">
        <v>192</v>
      </c>
      <c r="G137" s="199" t="s">
        <v>186</v>
      </c>
      <c r="H137" s="200">
        <v>6</v>
      </c>
      <c r="I137" s="201"/>
      <c r="J137" s="202">
        <f>ROUND(I137*H137,2)</f>
        <v>0</v>
      </c>
      <c r="K137" s="203"/>
      <c r="L137" s="39"/>
      <c r="M137" s="204" t="s">
        <v>1</v>
      </c>
      <c r="N137" s="205" t="s">
        <v>42</v>
      </c>
      <c r="O137" s="71"/>
      <c r="P137" s="206">
        <f>O137*H137</f>
        <v>0</v>
      </c>
      <c r="Q137" s="206">
        <v>0.03208</v>
      </c>
      <c r="R137" s="206">
        <f>Q137*H137</f>
        <v>0.19247999999999998</v>
      </c>
      <c r="S137" s="206">
        <v>0</v>
      </c>
      <c r="T137" s="20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8" t="s">
        <v>187</v>
      </c>
      <c r="AT137" s="208" t="s">
        <v>183</v>
      </c>
      <c r="AU137" s="208" t="s">
        <v>85</v>
      </c>
      <c r="AY137" s="17" t="s">
        <v>182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85</v>
      </c>
      <c r="BK137" s="209">
        <f>ROUND(I137*H137,2)</f>
        <v>0</v>
      </c>
      <c r="BL137" s="17" t="s">
        <v>187</v>
      </c>
      <c r="BM137" s="208" t="s">
        <v>193</v>
      </c>
    </row>
    <row r="138" spans="2:51" s="12" customFormat="1" ht="10.2">
      <c r="B138" s="210"/>
      <c r="C138" s="211"/>
      <c r="D138" s="212" t="s">
        <v>189</v>
      </c>
      <c r="E138" s="213" t="s">
        <v>1</v>
      </c>
      <c r="F138" s="214" t="s">
        <v>194</v>
      </c>
      <c r="G138" s="211"/>
      <c r="H138" s="213" t="s">
        <v>1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189</v>
      </c>
      <c r="AU138" s="220" t="s">
        <v>85</v>
      </c>
      <c r="AV138" s="12" t="s">
        <v>85</v>
      </c>
      <c r="AW138" s="12" t="s">
        <v>32</v>
      </c>
      <c r="AX138" s="12" t="s">
        <v>77</v>
      </c>
      <c r="AY138" s="220" t="s">
        <v>182</v>
      </c>
    </row>
    <row r="139" spans="2:51" s="13" customFormat="1" ht="10.2">
      <c r="B139" s="221"/>
      <c r="C139" s="222"/>
      <c r="D139" s="212" t="s">
        <v>189</v>
      </c>
      <c r="E139" s="223" t="s">
        <v>1</v>
      </c>
      <c r="F139" s="224" t="s">
        <v>195</v>
      </c>
      <c r="G139" s="222"/>
      <c r="H139" s="225">
        <v>5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189</v>
      </c>
      <c r="AU139" s="231" t="s">
        <v>85</v>
      </c>
      <c r="AV139" s="13" t="s">
        <v>87</v>
      </c>
      <c r="AW139" s="13" t="s">
        <v>32</v>
      </c>
      <c r="AX139" s="13" t="s">
        <v>77</v>
      </c>
      <c r="AY139" s="231" t="s">
        <v>182</v>
      </c>
    </row>
    <row r="140" spans="2:51" s="12" customFormat="1" ht="10.2">
      <c r="B140" s="210"/>
      <c r="C140" s="211"/>
      <c r="D140" s="212" t="s">
        <v>189</v>
      </c>
      <c r="E140" s="213" t="s">
        <v>1</v>
      </c>
      <c r="F140" s="214" t="s">
        <v>196</v>
      </c>
      <c r="G140" s="211"/>
      <c r="H140" s="213" t="s">
        <v>1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189</v>
      </c>
      <c r="AU140" s="220" t="s">
        <v>85</v>
      </c>
      <c r="AV140" s="12" t="s">
        <v>85</v>
      </c>
      <c r="AW140" s="12" t="s">
        <v>32</v>
      </c>
      <c r="AX140" s="12" t="s">
        <v>77</v>
      </c>
      <c r="AY140" s="220" t="s">
        <v>182</v>
      </c>
    </row>
    <row r="141" spans="2:51" s="13" customFormat="1" ht="10.2">
      <c r="B141" s="221"/>
      <c r="C141" s="222"/>
      <c r="D141" s="212" t="s">
        <v>189</v>
      </c>
      <c r="E141" s="223" t="s">
        <v>1</v>
      </c>
      <c r="F141" s="224" t="s">
        <v>85</v>
      </c>
      <c r="G141" s="222"/>
      <c r="H141" s="225">
        <v>1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189</v>
      </c>
      <c r="AU141" s="231" t="s">
        <v>85</v>
      </c>
      <c r="AV141" s="13" t="s">
        <v>87</v>
      </c>
      <c r="AW141" s="13" t="s">
        <v>32</v>
      </c>
      <c r="AX141" s="13" t="s">
        <v>77</v>
      </c>
      <c r="AY141" s="231" t="s">
        <v>182</v>
      </c>
    </row>
    <row r="142" spans="2:51" s="14" customFormat="1" ht="10.2">
      <c r="B142" s="232"/>
      <c r="C142" s="233"/>
      <c r="D142" s="212" t="s">
        <v>189</v>
      </c>
      <c r="E142" s="234" t="s">
        <v>1</v>
      </c>
      <c r="F142" s="235" t="s">
        <v>197</v>
      </c>
      <c r="G142" s="233"/>
      <c r="H142" s="236">
        <v>6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189</v>
      </c>
      <c r="AU142" s="242" t="s">
        <v>85</v>
      </c>
      <c r="AV142" s="14" t="s">
        <v>187</v>
      </c>
      <c r="AW142" s="14" t="s">
        <v>32</v>
      </c>
      <c r="AX142" s="14" t="s">
        <v>85</v>
      </c>
      <c r="AY142" s="242" t="s">
        <v>182</v>
      </c>
    </row>
    <row r="143" spans="1:65" s="2" customFormat="1" ht="21.75" customHeight="1">
      <c r="A143" s="34"/>
      <c r="B143" s="35"/>
      <c r="C143" s="196" t="s">
        <v>180</v>
      </c>
      <c r="D143" s="196" t="s">
        <v>183</v>
      </c>
      <c r="E143" s="197" t="s">
        <v>198</v>
      </c>
      <c r="F143" s="198" t="s">
        <v>199</v>
      </c>
      <c r="G143" s="199" t="s">
        <v>200</v>
      </c>
      <c r="H143" s="200">
        <v>0.13</v>
      </c>
      <c r="I143" s="201"/>
      <c r="J143" s="202">
        <f>ROUND(I143*H143,2)</f>
        <v>0</v>
      </c>
      <c r="K143" s="203"/>
      <c r="L143" s="39"/>
      <c r="M143" s="204" t="s">
        <v>1</v>
      </c>
      <c r="N143" s="205" t="s">
        <v>42</v>
      </c>
      <c r="O143" s="71"/>
      <c r="P143" s="206">
        <f>O143*H143</f>
        <v>0</v>
      </c>
      <c r="Q143" s="206">
        <v>0.01954</v>
      </c>
      <c r="R143" s="206">
        <f>Q143*H143</f>
        <v>0.0025402</v>
      </c>
      <c r="S143" s="206">
        <v>0</v>
      </c>
      <c r="T143" s="20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8" t="s">
        <v>187</v>
      </c>
      <c r="AT143" s="208" t="s">
        <v>183</v>
      </c>
      <c r="AU143" s="208" t="s">
        <v>85</v>
      </c>
      <c r="AY143" s="17" t="s">
        <v>182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85</v>
      </c>
      <c r="BK143" s="209">
        <f>ROUND(I143*H143,2)</f>
        <v>0</v>
      </c>
      <c r="BL143" s="17" t="s">
        <v>187</v>
      </c>
      <c r="BM143" s="208" t="s">
        <v>201</v>
      </c>
    </row>
    <row r="144" spans="2:51" s="12" customFormat="1" ht="10.2">
      <c r="B144" s="210"/>
      <c r="C144" s="211"/>
      <c r="D144" s="212" t="s">
        <v>189</v>
      </c>
      <c r="E144" s="213" t="s">
        <v>1</v>
      </c>
      <c r="F144" s="214" t="s">
        <v>202</v>
      </c>
      <c r="G144" s="211"/>
      <c r="H144" s="213" t="s">
        <v>1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189</v>
      </c>
      <c r="AU144" s="220" t="s">
        <v>85</v>
      </c>
      <c r="AV144" s="12" t="s">
        <v>85</v>
      </c>
      <c r="AW144" s="12" t="s">
        <v>32</v>
      </c>
      <c r="AX144" s="12" t="s">
        <v>77</v>
      </c>
      <c r="AY144" s="220" t="s">
        <v>182</v>
      </c>
    </row>
    <row r="145" spans="2:51" s="13" customFormat="1" ht="10.2">
      <c r="B145" s="221"/>
      <c r="C145" s="222"/>
      <c r="D145" s="212" t="s">
        <v>189</v>
      </c>
      <c r="E145" s="223" t="s">
        <v>1</v>
      </c>
      <c r="F145" s="224" t="s">
        <v>203</v>
      </c>
      <c r="G145" s="222"/>
      <c r="H145" s="225">
        <v>0.022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189</v>
      </c>
      <c r="AU145" s="231" t="s">
        <v>85</v>
      </c>
      <c r="AV145" s="13" t="s">
        <v>87</v>
      </c>
      <c r="AW145" s="13" t="s">
        <v>32</v>
      </c>
      <c r="AX145" s="13" t="s">
        <v>77</v>
      </c>
      <c r="AY145" s="231" t="s">
        <v>182</v>
      </c>
    </row>
    <row r="146" spans="2:51" s="12" customFormat="1" ht="10.2">
      <c r="B146" s="210"/>
      <c r="C146" s="211"/>
      <c r="D146" s="212" t="s">
        <v>189</v>
      </c>
      <c r="E146" s="213" t="s">
        <v>1</v>
      </c>
      <c r="F146" s="214" t="s">
        <v>204</v>
      </c>
      <c r="G146" s="211"/>
      <c r="H146" s="213" t="s">
        <v>1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189</v>
      </c>
      <c r="AU146" s="220" t="s">
        <v>85</v>
      </c>
      <c r="AV146" s="12" t="s">
        <v>85</v>
      </c>
      <c r="AW146" s="12" t="s">
        <v>32</v>
      </c>
      <c r="AX146" s="12" t="s">
        <v>77</v>
      </c>
      <c r="AY146" s="220" t="s">
        <v>182</v>
      </c>
    </row>
    <row r="147" spans="2:51" s="13" customFormat="1" ht="10.2">
      <c r="B147" s="221"/>
      <c r="C147" s="222"/>
      <c r="D147" s="212" t="s">
        <v>189</v>
      </c>
      <c r="E147" s="223" t="s">
        <v>1</v>
      </c>
      <c r="F147" s="224" t="s">
        <v>205</v>
      </c>
      <c r="G147" s="222"/>
      <c r="H147" s="225">
        <v>0.012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189</v>
      </c>
      <c r="AU147" s="231" t="s">
        <v>85</v>
      </c>
      <c r="AV147" s="13" t="s">
        <v>87</v>
      </c>
      <c r="AW147" s="13" t="s">
        <v>32</v>
      </c>
      <c r="AX147" s="13" t="s">
        <v>77</v>
      </c>
      <c r="AY147" s="231" t="s">
        <v>182</v>
      </c>
    </row>
    <row r="148" spans="2:51" s="12" customFormat="1" ht="10.2">
      <c r="B148" s="210"/>
      <c r="C148" s="211"/>
      <c r="D148" s="212" t="s">
        <v>189</v>
      </c>
      <c r="E148" s="213" t="s">
        <v>1</v>
      </c>
      <c r="F148" s="214" t="s">
        <v>206</v>
      </c>
      <c r="G148" s="211"/>
      <c r="H148" s="213" t="s">
        <v>1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189</v>
      </c>
      <c r="AU148" s="220" t="s">
        <v>85</v>
      </c>
      <c r="AV148" s="12" t="s">
        <v>85</v>
      </c>
      <c r="AW148" s="12" t="s">
        <v>32</v>
      </c>
      <c r="AX148" s="12" t="s">
        <v>77</v>
      </c>
      <c r="AY148" s="220" t="s">
        <v>182</v>
      </c>
    </row>
    <row r="149" spans="2:51" s="13" customFormat="1" ht="10.2">
      <c r="B149" s="221"/>
      <c r="C149" s="222"/>
      <c r="D149" s="212" t="s">
        <v>189</v>
      </c>
      <c r="E149" s="223" t="s">
        <v>1</v>
      </c>
      <c r="F149" s="224" t="s">
        <v>207</v>
      </c>
      <c r="G149" s="222"/>
      <c r="H149" s="225">
        <v>0.03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189</v>
      </c>
      <c r="AU149" s="231" t="s">
        <v>85</v>
      </c>
      <c r="AV149" s="13" t="s">
        <v>87</v>
      </c>
      <c r="AW149" s="13" t="s">
        <v>32</v>
      </c>
      <c r="AX149" s="13" t="s">
        <v>77</v>
      </c>
      <c r="AY149" s="231" t="s">
        <v>182</v>
      </c>
    </row>
    <row r="150" spans="2:51" s="12" customFormat="1" ht="10.2">
      <c r="B150" s="210"/>
      <c r="C150" s="211"/>
      <c r="D150" s="212" t="s">
        <v>189</v>
      </c>
      <c r="E150" s="213" t="s">
        <v>1</v>
      </c>
      <c r="F150" s="214" t="s">
        <v>208</v>
      </c>
      <c r="G150" s="211"/>
      <c r="H150" s="213" t="s">
        <v>1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189</v>
      </c>
      <c r="AU150" s="220" t="s">
        <v>85</v>
      </c>
      <c r="AV150" s="12" t="s">
        <v>85</v>
      </c>
      <c r="AW150" s="12" t="s">
        <v>32</v>
      </c>
      <c r="AX150" s="12" t="s">
        <v>77</v>
      </c>
      <c r="AY150" s="220" t="s">
        <v>182</v>
      </c>
    </row>
    <row r="151" spans="2:51" s="13" customFormat="1" ht="10.2">
      <c r="B151" s="221"/>
      <c r="C151" s="222"/>
      <c r="D151" s="212" t="s">
        <v>189</v>
      </c>
      <c r="E151" s="223" t="s">
        <v>1</v>
      </c>
      <c r="F151" s="224" t="s">
        <v>209</v>
      </c>
      <c r="G151" s="222"/>
      <c r="H151" s="225">
        <v>0.06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189</v>
      </c>
      <c r="AU151" s="231" t="s">
        <v>85</v>
      </c>
      <c r="AV151" s="13" t="s">
        <v>87</v>
      </c>
      <c r="AW151" s="13" t="s">
        <v>32</v>
      </c>
      <c r="AX151" s="13" t="s">
        <v>77</v>
      </c>
      <c r="AY151" s="231" t="s">
        <v>182</v>
      </c>
    </row>
    <row r="152" spans="2:51" s="13" customFormat="1" ht="10.2">
      <c r="B152" s="221"/>
      <c r="C152" s="222"/>
      <c r="D152" s="212" t="s">
        <v>189</v>
      </c>
      <c r="E152" s="223" t="s">
        <v>1</v>
      </c>
      <c r="F152" s="224" t="s">
        <v>210</v>
      </c>
      <c r="G152" s="222"/>
      <c r="H152" s="225">
        <v>0.006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AT152" s="231" t="s">
        <v>189</v>
      </c>
      <c r="AU152" s="231" t="s">
        <v>85</v>
      </c>
      <c r="AV152" s="13" t="s">
        <v>87</v>
      </c>
      <c r="AW152" s="13" t="s">
        <v>32</v>
      </c>
      <c r="AX152" s="13" t="s">
        <v>77</v>
      </c>
      <c r="AY152" s="231" t="s">
        <v>182</v>
      </c>
    </row>
    <row r="153" spans="2:51" s="12" customFormat="1" ht="10.2">
      <c r="B153" s="210"/>
      <c r="C153" s="211"/>
      <c r="D153" s="212" t="s">
        <v>189</v>
      </c>
      <c r="E153" s="213" t="s">
        <v>1</v>
      </c>
      <c r="F153" s="214" t="s">
        <v>211</v>
      </c>
      <c r="G153" s="211"/>
      <c r="H153" s="213" t="s">
        <v>1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189</v>
      </c>
      <c r="AU153" s="220" t="s">
        <v>85</v>
      </c>
      <c r="AV153" s="12" t="s">
        <v>85</v>
      </c>
      <c r="AW153" s="12" t="s">
        <v>32</v>
      </c>
      <c r="AX153" s="12" t="s">
        <v>77</v>
      </c>
      <c r="AY153" s="220" t="s">
        <v>182</v>
      </c>
    </row>
    <row r="154" spans="2:51" s="14" customFormat="1" ht="10.2">
      <c r="B154" s="232"/>
      <c r="C154" s="233"/>
      <c r="D154" s="212" t="s">
        <v>189</v>
      </c>
      <c r="E154" s="234" t="s">
        <v>1</v>
      </c>
      <c r="F154" s="235" t="s">
        <v>197</v>
      </c>
      <c r="G154" s="233"/>
      <c r="H154" s="236">
        <v>0.13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189</v>
      </c>
      <c r="AU154" s="242" t="s">
        <v>85</v>
      </c>
      <c r="AV154" s="14" t="s">
        <v>187</v>
      </c>
      <c r="AW154" s="14" t="s">
        <v>32</v>
      </c>
      <c r="AX154" s="14" t="s">
        <v>85</v>
      </c>
      <c r="AY154" s="242" t="s">
        <v>182</v>
      </c>
    </row>
    <row r="155" spans="1:65" s="2" customFormat="1" ht="16.5" customHeight="1">
      <c r="A155" s="34"/>
      <c r="B155" s="35"/>
      <c r="C155" s="243" t="s">
        <v>187</v>
      </c>
      <c r="D155" s="243" t="s">
        <v>212</v>
      </c>
      <c r="E155" s="244" t="s">
        <v>213</v>
      </c>
      <c r="F155" s="245" t="s">
        <v>214</v>
      </c>
      <c r="G155" s="246" t="s">
        <v>200</v>
      </c>
      <c r="H155" s="247">
        <v>0.034</v>
      </c>
      <c r="I155" s="248"/>
      <c r="J155" s="249">
        <f>ROUND(I155*H155,2)</f>
        <v>0</v>
      </c>
      <c r="K155" s="250"/>
      <c r="L155" s="251"/>
      <c r="M155" s="252" t="s">
        <v>1</v>
      </c>
      <c r="N155" s="253" t="s">
        <v>42</v>
      </c>
      <c r="O155" s="71"/>
      <c r="P155" s="206">
        <f>O155*H155</f>
        <v>0</v>
      </c>
      <c r="Q155" s="206">
        <v>1</v>
      </c>
      <c r="R155" s="206">
        <f>Q155*H155</f>
        <v>0.034</v>
      </c>
      <c r="S155" s="206">
        <v>0</v>
      </c>
      <c r="T155" s="20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8" t="s">
        <v>215</v>
      </c>
      <c r="AT155" s="208" t="s">
        <v>212</v>
      </c>
      <c r="AU155" s="208" t="s">
        <v>85</v>
      </c>
      <c r="AY155" s="17" t="s">
        <v>182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7" t="s">
        <v>85</v>
      </c>
      <c r="BK155" s="209">
        <f>ROUND(I155*H155,2)</f>
        <v>0</v>
      </c>
      <c r="BL155" s="17" t="s">
        <v>187</v>
      </c>
      <c r="BM155" s="208" t="s">
        <v>216</v>
      </c>
    </row>
    <row r="156" spans="2:51" s="12" customFormat="1" ht="10.2">
      <c r="B156" s="210"/>
      <c r="C156" s="211"/>
      <c r="D156" s="212" t="s">
        <v>189</v>
      </c>
      <c r="E156" s="213" t="s">
        <v>1</v>
      </c>
      <c r="F156" s="214" t="s">
        <v>202</v>
      </c>
      <c r="G156" s="211"/>
      <c r="H156" s="213" t="s">
        <v>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189</v>
      </c>
      <c r="AU156" s="220" t="s">
        <v>85</v>
      </c>
      <c r="AV156" s="12" t="s">
        <v>85</v>
      </c>
      <c r="AW156" s="12" t="s">
        <v>32</v>
      </c>
      <c r="AX156" s="12" t="s">
        <v>77</v>
      </c>
      <c r="AY156" s="220" t="s">
        <v>182</v>
      </c>
    </row>
    <row r="157" spans="2:51" s="13" customFormat="1" ht="10.2">
      <c r="B157" s="221"/>
      <c r="C157" s="222"/>
      <c r="D157" s="212" t="s">
        <v>189</v>
      </c>
      <c r="E157" s="223" t="s">
        <v>1</v>
      </c>
      <c r="F157" s="224" t="s">
        <v>203</v>
      </c>
      <c r="G157" s="222"/>
      <c r="H157" s="225">
        <v>0.022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189</v>
      </c>
      <c r="AU157" s="231" t="s">
        <v>85</v>
      </c>
      <c r="AV157" s="13" t="s">
        <v>87</v>
      </c>
      <c r="AW157" s="13" t="s">
        <v>32</v>
      </c>
      <c r="AX157" s="13" t="s">
        <v>77</v>
      </c>
      <c r="AY157" s="231" t="s">
        <v>182</v>
      </c>
    </row>
    <row r="158" spans="2:51" s="12" customFormat="1" ht="10.2">
      <c r="B158" s="210"/>
      <c r="C158" s="211"/>
      <c r="D158" s="212" t="s">
        <v>189</v>
      </c>
      <c r="E158" s="213" t="s">
        <v>1</v>
      </c>
      <c r="F158" s="214" t="s">
        <v>204</v>
      </c>
      <c r="G158" s="211"/>
      <c r="H158" s="213" t="s">
        <v>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189</v>
      </c>
      <c r="AU158" s="220" t="s">
        <v>85</v>
      </c>
      <c r="AV158" s="12" t="s">
        <v>85</v>
      </c>
      <c r="AW158" s="12" t="s">
        <v>32</v>
      </c>
      <c r="AX158" s="12" t="s">
        <v>77</v>
      </c>
      <c r="AY158" s="220" t="s">
        <v>182</v>
      </c>
    </row>
    <row r="159" spans="2:51" s="13" customFormat="1" ht="10.2">
      <c r="B159" s="221"/>
      <c r="C159" s="222"/>
      <c r="D159" s="212" t="s">
        <v>189</v>
      </c>
      <c r="E159" s="223" t="s">
        <v>1</v>
      </c>
      <c r="F159" s="224" t="s">
        <v>205</v>
      </c>
      <c r="G159" s="222"/>
      <c r="H159" s="225">
        <v>0.012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AT159" s="231" t="s">
        <v>189</v>
      </c>
      <c r="AU159" s="231" t="s">
        <v>85</v>
      </c>
      <c r="AV159" s="13" t="s">
        <v>87</v>
      </c>
      <c r="AW159" s="13" t="s">
        <v>32</v>
      </c>
      <c r="AX159" s="13" t="s">
        <v>77</v>
      </c>
      <c r="AY159" s="231" t="s">
        <v>182</v>
      </c>
    </row>
    <row r="160" spans="2:51" s="14" customFormat="1" ht="10.2">
      <c r="B160" s="232"/>
      <c r="C160" s="233"/>
      <c r="D160" s="212" t="s">
        <v>189</v>
      </c>
      <c r="E160" s="234" t="s">
        <v>1</v>
      </c>
      <c r="F160" s="235" t="s">
        <v>197</v>
      </c>
      <c r="G160" s="233"/>
      <c r="H160" s="236">
        <v>0.034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189</v>
      </c>
      <c r="AU160" s="242" t="s">
        <v>85</v>
      </c>
      <c r="AV160" s="14" t="s">
        <v>187</v>
      </c>
      <c r="AW160" s="14" t="s">
        <v>32</v>
      </c>
      <c r="AX160" s="14" t="s">
        <v>85</v>
      </c>
      <c r="AY160" s="242" t="s">
        <v>182</v>
      </c>
    </row>
    <row r="161" spans="1:65" s="2" customFormat="1" ht="16.5" customHeight="1">
      <c r="A161" s="34"/>
      <c r="B161" s="35"/>
      <c r="C161" s="243" t="s">
        <v>195</v>
      </c>
      <c r="D161" s="243" t="s">
        <v>212</v>
      </c>
      <c r="E161" s="244" t="s">
        <v>217</v>
      </c>
      <c r="F161" s="245" t="s">
        <v>218</v>
      </c>
      <c r="G161" s="246" t="s">
        <v>200</v>
      </c>
      <c r="H161" s="247">
        <v>0.09</v>
      </c>
      <c r="I161" s="248"/>
      <c r="J161" s="249">
        <f>ROUND(I161*H161,2)</f>
        <v>0</v>
      </c>
      <c r="K161" s="250"/>
      <c r="L161" s="251"/>
      <c r="M161" s="252" t="s">
        <v>1</v>
      </c>
      <c r="N161" s="253" t="s">
        <v>42</v>
      </c>
      <c r="O161" s="71"/>
      <c r="P161" s="206">
        <f>O161*H161</f>
        <v>0</v>
      </c>
      <c r="Q161" s="206">
        <v>1</v>
      </c>
      <c r="R161" s="206">
        <f>Q161*H161</f>
        <v>0.09</v>
      </c>
      <c r="S161" s="206">
        <v>0</v>
      </c>
      <c r="T161" s="20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8" t="s">
        <v>215</v>
      </c>
      <c r="AT161" s="208" t="s">
        <v>212</v>
      </c>
      <c r="AU161" s="208" t="s">
        <v>85</v>
      </c>
      <c r="AY161" s="17" t="s">
        <v>182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85</v>
      </c>
      <c r="BK161" s="209">
        <f>ROUND(I161*H161,2)</f>
        <v>0</v>
      </c>
      <c r="BL161" s="17" t="s">
        <v>187</v>
      </c>
      <c r="BM161" s="208" t="s">
        <v>219</v>
      </c>
    </row>
    <row r="162" spans="2:51" s="12" customFormat="1" ht="10.2">
      <c r="B162" s="210"/>
      <c r="C162" s="211"/>
      <c r="D162" s="212" t="s">
        <v>189</v>
      </c>
      <c r="E162" s="213" t="s">
        <v>1</v>
      </c>
      <c r="F162" s="214" t="s">
        <v>206</v>
      </c>
      <c r="G162" s="211"/>
      <c r="H162" s="213" t="s">
        <v>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189</v>
      </c>
      <c r="AU162" s="220" t="s">
        <v>85</v>
      </c>
      <c r="AV162" s="12" t="s">
        <v>85</v>
      </c>
      <c r="AW162" s="12" t="s">
        <v>32</v>
      </c>
      <c r="AX162" s="12" t="s">
        <v>77</v>
      </c>
      <c r="AY162" s="220" t="s">
        <v>182</v>
      </c>
    </row>
    <row r="163" spans="2:51" s="13" customFormat="1" ht="10.2">
      <c r="B163" s="221"/>
      <c r="C163" s="222"/>
      <c r="D163" s="212" t="s">
        <v>189</v>
      </c>
      <c r="E163" s="223" t="s">
        <v>1</v>
      </c>
      <c r="F163" s="224" t="s">
        <v>207</v>
      </c>
      <c r="G163" s="222"/>
      <c r="H163" s="225">
        <v>0.03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189</v>
      </c>
      <c r="AU163" s="231" t="s">
        <v>85</v>
      </c>
      <c r="AV163" s="13" t="s">
        <v>87</v>
      </c>
      <c r="AW163" s="13" t="s">
        <v>32</v>
      </c>
      <c r="AX163" s="13" t="s">
        <v>77</v>
      </c>
      <c r="AY163" s="231" t="s">
        <v>182</v>
      </c>
    </row>
    <row r="164" spans="2:51" s="12" customFormat="1" ht="10.2">
      <c r="B164" s="210"/>
      <c r="C164" s="211"/>
      <c r="D164" s="212" t="s">
        <v>189</v>
      </c>
      <c r="E164" s="213" t="s">
        <v>1</v>
      </c>
      <c r="F164" s="214" t="s">
        <v>208</v>
      </c>
      <c r="G164" s="211"/>
      <c r="H164" s="213" t="s">
        <v>1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189</v>
      </c>
      <c r="AU164" s="220" t="s">
        <v>85</v>
      </c>
      <c r="AV164" s="12" t="s">
        <v>85</v>
      </c>
      <c r="AW164" s="12" t="s">
        <v>32</v>
      </c>
      <c r="AX164" s="12" t="s">
        <v>77</v>
      </c>
      <c r="AY164" s="220" t="s">
        <v>182</v>
      </c>
    </row>
    <row r="165" spans="2:51" s="13" customFormat="1" ht="10.2">
      <c r="B165" s="221"/>
      <c r="C165" s="222"/>
      <c r="D165" s="212" t="s">
        <v>189</v>
      </c>
      <c r="E165" s="223" t="s">
        <v>1</v>
      </c>
      <c r="F165" s="224" t="s">
        <v>209</v>
      </c>
      <c r="G165" s="222"/>
      <c r="H165" s="225">
        <v>0.06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189</v>
      </c>
      <c r="AU165" s="231" t="s">
        <v>85</v>
      </c>
      <c r="AV165" s="13" t="s">
        <v>87</v>
      </c>
      <c r="AW165" s="13" t="s">
        <v>32</v>
      </c>
      <c r="AX165" s="13" t="s">
        <v>77</v>
      </c>
      <c r="AY165" s="231" t="s">
        <v>182</v>
      </c>
    </row>
    <row r="166" spans="2:51" s="14" customFormat="1" ht="10.2">
      <c r="B166" s="232"/>
      <c r="C166" s="233"/>
      <c r="D166" s="212" t="s">
        <v>189</v>
      </c>
      <c r="E166" s="234" t="s">
        <v>1</v>
      </c>
      <c r="F166" s="235" t="s">
        <v>197</v>
      </c>
      <c r="G166" s="233"/>
      <c r="H166" s="236">
        <v>0.09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189</v>
      </c>
      <c r="AU166" s="242" t="s">
        <v>85</v>
      </c>
      <c r="AV166" s="14" t="s">
        <v>187</v>
      </c>
      <c r="AW166" s="14" t="s">
        <v>32</v>
      </c>
      <c r="AX166" s="14" t="s">
        <v>85</v>
      </c>
      <c r="AY166" s="242" t="s">
        <v>182</v>
      </c>
    </row>
    <row r="167" spans="1:65" s="2" customFormat="1" ht="16.5" customHeight="1">
      <c r="A167" s="34"/>
      <c r="B167" s="35"/>
      <c r="C167" s="243" t="s">
        <v>220</v>
      </c>
      <c r="D167" s="243" t="s">
        <v>212</v>
      </c>
      <c r="E167" s="244" t="s">
        <v>221</v>
      </c>
      <c r="F167" s="245" t="s">
        <v>222</v>
      </c>
      <c r="G167" s="246" t="s">
        <v>200</v>
      </c>
      <c r="H167" s="247">
        <v>0.006</v>
      </c>
      <c r="I167" s="248"/>
      <c r="J167" s="249">
        <f>ROUND(I167*H167,2)</f>
        <v>0</v>
      </c>
      <c r="K167" s="250"/>
      <c r="L167" s="251"/>
      <c r="M167" s="252" t="s">
        <v>1</v>
      </c>
      <c r="N167" s="253" t="s">
        <v>42</v>
      </c>
      <c r="O167" s="71"/>
      <c r="P167" s="206">
        <f>O167*H167</f>
        <v>0</v>
      </c>
      <c r="Q167" s="206">
        <v>1</v>
      </c>
      <c r="R167" s="206">
        <f>Q167*H167</f>
        <v>0.006</v>
      </c>
      <c r="S167" s="206">
        <v>0</v>
      </c>
      <c r="T167" s="20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8" t="s">
        <v>215</v>
      </c>
      <c r="AT167" s="208" t="s">
        <v>212</v>
      </c>
      <c r="AU167" s="208" t="s">
        <v>85</v>
      </c>
      <c r="AY167" s="17" t="s">
        <v>182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7" t="s">
        <v>85</v>
      </c>
      <c r="BK167" s="209">
        <f>ROUND(I167*H167,2)</f>
        <v>0</v>
      </c>
      <c r="BL167" s="17" t="s">
        <v>187</v>
      </c>
      <c r="BM167" s="208" t="s">
        <v>223</v>
      </c>
    </row>
    <row r="168" spans="2:51" s="13" customFormat="1" ht="10.2">
      <c r="B168" s="221"/>
      <c r="C168" s="222"/>
      <c r="D168" s="212" t="s">
        <v>189</v>
      </c>
      <c r="E168" s="223" t="s">
        <v>1</v>
      </c>
      <c r="F168" s="224" t="s">
        <v>210</v>
      </c>
      <c r="G168" s="222"/>
      <c r="H168" s="225">
        <v>0.006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189</v>
      </c>
      <c r="AU168" s="231" t="s">
        <v>85</v>
      </c>
      <c r="AV168" s="13" t="s">
        <v>87</v>
      </c>
      <c r="AW168" s="13" t="s">
        <v>32</v>
      </c>
      <c r="AX168" s="13" t="s">
        <v>85</v>
      </c>
      <c r="AY168" s="231" t="s">
        <v>182</v>
      </c>
    </row>
    <row r="169" spans="1:65" s="2" customFormat="1" ht="21.75" customHeight="1">
      <c r="A169" s="34"/>
      <c r="B169" s="35"/>
      <c r="C169" s="196" t="s">
        <v>224</v>
      </c>
      <c r="D169" s="196" t="s">
        <v>183</v>
      </c>
      <c r="E169" s="197" t="s">
        <v>225</v>
      </c>
      <c r="F169" s="198" t="s">
        <v>226</v>
      </c>
      <c r="G169" s="199" t="s">
        <v>108</v>
      </c>
      <c r="H169" s="200">
        <v>19.01</v>
      </c>
      <c r="I169" s="201"/>
      <c r="J169" s="202">
        <f>ROUND(I169*H169,2)</f>
        <v>0</v>
      </c>
      <c r="K169" s="203"/>
      <c r="L169" s="39"/>
      <c r="M169" s="204" t="s">
        <v>1</v>
      </c>
      <c r="N169" s="205" t="s">
        <v>42</v>
      </c>
      <c r="O169" s="71"/>
      <c r="P169" s="206">
        <f>O169*H169</f>
        <v>0</v>
      </c>
      <c r="Q169" s="206">
        <v>0.05168</v>
      </c>
      <c r="R169" s="206">
        <f>Q169*H169</f>
        <v>0.9824368</v>
      </c>
      <c r="S169" s="206">
        <v>0</v>
      </c>
      <c r="T169" s="20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8" t="s">
        <v>187</v>
      </c>
      <c r="AT169" s="208" t="s">
        <v>183</v>
      </c>
      <c r="AU169" s="208" t="s">
        <v>85</v>
      </c>
      <c r="AY169" s="17" t="s">
        <v>182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7" t="s">
        <v>85</v>
      </c>
      <c r="BK169" s="209">
        <f>ROUND(I169*H169,2)</f>
        <v>0</v>
      </c>
      <c r="BL169" s="17" t="s">
        <v>187</v>
      </c>
      <c r="BM169" s="208" t="s">
        <v>227</v>
      </c>
    </row>
    <row r="170" spans="2:51" s="12" customFormat="1" ht="10.2">
      <c r="B170" s="210"/>
      <c r="C170" s="211"/>
      <c r="D170" s="212" t="s">
        <v>189</v>
      </c>
      <c r="E170" s="213" t="s">
        <v>1</v>
      </c>
      <c r="F170" s="214" t="s">
        <v>228</v>
      </c>
      <c r="G170" s="211"/>
      <c r="H170" s="213" t="s">
        <v>1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189</v>
      </c>
      <c r="AU170" s="220" t="s">
        <v>85</v>
      </c>
      <c r="AV170" s="12" t="s">
        <v>85</v>
      </c>
      <c r="AW170" s="12" t="s">
        <v>32</v>
      </c>
      <c r="AX170" s="12" t="s">
        <v>77</v>
      </c>
      <c r="AY170" s="220" t="s">
        <v>182</v>
      </c>
    </row>
    <row r="171" spans="2:51" s="13" customFormat="1" ht="10.2">
      <c r="B171" s="221"/>
      <c r="C171" s="222"/>
      <c r="D171" s="212" t="s">
        <v>189</v>
      </c>
      <c r="E171" s="223" t="s">
        <v>1</v>
      </c>
      <c r="F171" s="224" t="s">
        <v>229</v>
      </c>
      <c r="G171" s="222"/>
      <c r="H171" s="225">
        <v>9.005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189</v>
      </c>
      <c r="AU171" s="231" t="s">
        <v>85</v>
      </c>
      <c r="AV171" s="13" t="s">
        <v>87</v>
      </c>
      <c r="AW171" s="13" t="s">
        <v>32</v>
      </c>
      <c r="AX171" s="13" t="s">
        <v>77</v>
      </c>
      <c r="AY171" s="231" t="s">
        <v>182</v>
      </c>
    </row>
    <row r="172" spans="2:51" s="13" customFormat="1" ht="10.2">
      <c r="B172" s="221"/>
      <c r="C172" s="222"/>
      <c r="D172" s="212" t="s">
        <v>189</v>
      </c>
      <c r="E172" s="223" t="s">
        <v>1</v>
      </c>
      <c r="F172" s="224" t="s">
        <v>230</v>
      </c>
      <c r="G172" s="222"/>
      <c r="H172" s="225">
        <v>10.005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189</v>
      </c>
      <c r="AU172" s="231" t="s">
        <v>85</v>
      </c>
      <c r="AV172" s="13" t="s">
        <v>87</v>
      </c>
      <c r="AW172" s="13" t="s">
        <v>32</v>
      </c>
      <c r="AX172" s="13" t="s">
        <v>77</v>
      </c>
      <c r="AY172" s="231" t="s">
        <v>182</v>
      </c>
    </row>
    <row r="173" spans="2:51" s="14" customFormat="1" ht="10.2">
      <c r="B173" s="232"/>
      <c r="C173" s="233"/>
      <c r="D173" s="212" t="s">
        <v>189</v>
      </c>
      <c r="E173" s="234" t="s">
        <v>131</v>
      </c>
      <c r="F173" s="235" t="s">
        <v>197</v>
      </c>
      <c r="G173" s="233"/>
      <c r="H173" s="236">
        <v>19.01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189</v>
      </c>
      <c r="AU173" s="242" t="s">
        <v>85</v>
      </c>
      <c r="AV173" s="14" t="s">
        <v>187</v>
      </c>
      <c r="AW173" s="14" t="s">
        <v>32</v>
      </c>
      <c r="AX173" s="14" t="s">
        <v>85</v>
      </c>
      <c r="AY173" s="242" t="s">
        <v>182</v>
      </c>
    </row>
    <row r="174" spans="1:65" s="2" customFormat="1" ht="21.75" customHeight="1">
      <c r="A174" s="34"/>
      <c r="B174" s="35"/>
      <c r="C174" s="196" t="s">
        <v>215</v>
      </c>
      <c r="D174" s="196" t="s">
        <v>183</v>
      </c>
      <c r="E174" s="197" t="s">
        <v>231</v>
      </c>
      <c r="F174" s="198" t="s">
        <v>232</v>
      </c>
      <c r="G174" s="199" t="s">
        <v>108</v>
      </c>
      <c r="H174" s="200">
        <v>25.671</v>
      </c>
      <c r="I174" s="201"/>
      <c r="J174" s="202">
        <f>ROUND(I174*H174,2)</f>
        <v>0</v>
      </c>
      <c r="K174" s="203"/>
      <c r="L174" s="39"/>
      <c r="M174" s="204" t="s">
        <v>1</v>
      </c>
      <c r="N174" s="205" t="s">
        <v>42</v>
      </c>
      <c r="O174" s="71"/>
      <c r="P174" s="206">
        <f>O174*H174</f>
        <v>0</v>
      </c>
      <c r="Q174" s="206">
        <v>0.06917</v>
      </c>
      <c r="R174" s="206">
        <f>Q174*H174</f>
        <v>1.7756630699999998</v>
      </c>
      <c r="S174" s="206">
        <v>0</v>
      </c>
      <c r="T174" s="207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8" t="s">
        <v>187</v>
      </c>
      <c r="AT174" s="208" t="s">
        <v>183</v>
      </c>
      <c r="AU174" s="208" t="s">
        <v>85</v>
      </c>
      <c r="AY174" s="17" t="s">
        <v>182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7" t="s">
        <v>85</v>
      </c>
      <c r="BK174" s="209">
        <f>ROUND(I174*H174,2)</f>
        <v>0</v>
      </c>
      <c r="BL174" s="17" t="s">
        <v>187</v>
      </c>
      <c r="BM174" s="208" t="s">
        <v>233</v>
      </c>
    </row>
    <row r="175" spans="2:51" s="12" customFormat="1" ht="10.2">
      <c r="B175" s="210"/>
      <c r="C175" s="211"/>
      <c r="D175" s="212" t="s">
        <v>189</v>
      </c>
      <c r="E175" s="213" t="s">
        <v>1</v>
      </c>
      <c r="F175" s="214" t="s">
        <v>234</v>
      </c>
      <c r="G175" s="211"/>
      <c r="H175" s="213" t="s">
        <v>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189</v>
      </c>
      <c r="AU175" s="220" t="s">
        <v>85</v>
      </c>
      <c r="AV175" s="12" t="s">
        <v>85</v>
      </c>
      <c r="AW175" s="12" t="s">
        <v>32</v>
      </c>
      <c r="AX175" s="12" t="s">
        <v>77</v>
      </c>
      <c r="AY175" s="220" t="s">
        <v>182</v>
      </c>
    </row>
    <row r="176" spans="2:51" s="13" customFormat="1" ht="10.2">
      <c r="B176" s="221"/>
      <c r="C176" s="222"/>
      <c r="D176" s="212" t="s">
        <v>189</v>
      </c>
      <c r="E176" s="223" t="s">
        <v>1</v>
      </c>
      <c r="F176" s="224" t="s">
        <v>235</v>
      </c>
      <c r="G176" s="222"/>
      <c r="H176" s="225">
        <v>6.202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189</v>
      </c>
      <c r="AU176" s="231" t="s">
        <v>85</v>
      </c>
      <c r="AV176" s="13" t="s">
        <v>87</v>
      </c>
      <c r="AW176" s="13" t="s">
        <v>32</v>
      </c>
      <c r="AX176" s="13" t="s">
        <v>77</v>
      </c>
      <c r="AY176" s="231" t="s">
        <v>182</v>
      </c>
    </row>
    <row r="177" spans="2:51" s="13" customFormat="1" ht="10.2">
      <c r="B177" s="221"/>
      <c r="C177" s="222"/>
      <c r="D177" s="212" t="s">
        <v>189</v>
      </c>
      <c r="E177" s="223" t="s">
        <v>1</v>
      </c>
      <c r="F177" s="224" t="s">
        <v>236</v>
      </c>
      <c r="G177" s="222"/>
      <c r="H177" s="225">
        <v>1.2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AT177" s="231" t="s">
        <v>189</v>
      </c>
      <c r="AU177" s="231" t="s">
        <v>85</v>
      </c>
      <c r="AV177" s="13" t="s">
        <v>87</v>
      </c>
      <c r="AW177" s="13" t="s">
        <v>32</v>
      </c>
      <c r="AX177" s="13" t="s">
        <v>77</v>
      </c>
      <c r="AY177" s="231" t="s">
        <v>182</v>
      </c>
    </row>
    <row r="178" spans="2:51" s="12" customFormat="1" ht="10.2">
      <c r="B178" s="210"/>
      <c r="C178" s="211"/>
      <c r="D178" s="212" t="s">
        <v>189</v>
      </c>
      <c r="E178" s="213" t="s">
        <v>1</v>
      </c>
      <c r="F178" s="214" t="s">
        <v>228</v>
      </c>
      <c r="G178" s="211"/>
      <c r="H178" s="213" t="s">
        <v>1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189</v>
      </c>
      <c r="AU178" s="220" t="s">
        <v>85</v>
      </c>
      <c r="AV178" s="12" t="s">
        <v>85</v>
      </c>
      <c r="AW178" s="12" t="s">
        <v>32</v>
      </c>
      <c r="AX178" s="12" t="s">
        <v>77</v>
      </c>
      <c r="AY178" s="220" t="s">
        <v>182</v>
      </c>
    </row>
    <row r="179" spans="2:51" s="13" customFormat="1" ht="10.2">
      <c r="B179" s="221"/>
      <c r="C179" s="222"/>
      <c r="D179" s="212" t="s">
        <v>189</v>
      </c>
      <c r="E179" s="223" t="s">
        <v>1</v>
      </c>
      <c r="F179" s="224" t="s">
        <v>237</v>
      </c>
      <c r="G179" s="222"/>
      <c r="H179" s="225">
        <v>16.319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AT179" s="231" t="s">
        <v>189</v>
      </c>
      <c r="AU179" s="231" t="s">
        <v>85</v>
      </c>
      <c r="AV179" s="13" t="s">
        <v>87</v>
      </c>
      <c r="AW179" s="13" t="s">
        <v>32</v>
      </c>
      <c r="AX179" s="13" t="s">
        <v>77</v>
      </c>
      <c r="AY179" s="231" t="s">
        <v>182</v>
      </c>
    </row>
    <row r="180" spans="2:51" s="13" customFormat="1" ht="10.2">
      <c r="B180" s="221"/>
      <c r="C180" s="222"/>
      <c r="D180" s="212" t="s">
        <v>189</v>
      </c>
      <c r="E180" s="223" t="s">
        <v>1</v>
      </c>
      <c r="F180" s="224" t="s">
        <v>238</v>
      </c>
      <c r="G180" s="222"/>
      <c r="H180" s="225">
        <v>1.95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189</v>
      </c>
      <c r="AU180" s="231" t="s">
        <v>85</v>
      </c>
      <c r="AV180" s="13" t="s">
        <v>87</v>
      </c>
      <c r="AW180" s="13" t="s">
        <v>32</v>
      </c>
      <c r="AX180" s="13" t="s">
        <v>77</v>
      </c>
      <c r="AY180" s="231" t="s">
        <v>182</v>
      </c>
    </row>
    <row r="181" spans="2:51" s="14" customFormat="1" ht="10.2">
      <c r="B181" s="232"/>
      <c r="C181" s="233"/>
      <c r="D181" s="212" t="s">
        <v>189</v>
      </c>
      <c r="E181" s="234" t="s">
        <v>120</v>
      </c>
      <c r="F181" s="235" t="s">
        <v>197</v>
      </c>
      <c r="G181" s="233"/>
      <c r="H181" s="236">
        <v>25.671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189</v>
      </c>
      <c r="AU181" s="242" t="s">
        <v>85</v>
      </c>
      <c r="AV181" s="14" t="s">
        <v>187</v>
      </c>
      <c r="AW181" s="14" t="s">
        <v>32</v>
      </c>
      <c r="AX181" s="14" t="s">
        <v>85</v>
      </c>
      <c r="AY181" s="242" t="s">
        <v>182</v>
      </c>
    </row>
    <row r="182" spans="1:65" s="2" customFormat="1" ht="21.75" customHeight="1">
      <c r="A182" s="34"/>
      <c r="B182" s="35"/>
      <c r="C182" s="196" t="s">
        <v>239</v>
      </c>
      <c r="D182" s="196" t="s">
        <v>183</v>
      </c>
      <c r="E182" s="197" t="s">
        <v>240</v>
      </c>
      <c r="F182" s="198" t="s">
        <v>241</v>
      </c>
      <c r="G182" s="199" t="s">
        <v>108</v>
      </c>
      <c r="H182" s="200">
        <v>66.676</v>
      </c>
      <c r="I182" s="201"/>
      <c r="J182" s="202">
        <f>ROUND(I182*H182,2)</f>
        <v>0</v>
      </c>
      <c r="K182" s="203"/>
      <c r="L182" s="39"/>
      <c r="M182" s="204" t="s">
        <v>1</v>
      </c>
      <c r="N182" s="205" t="s">
        <v>42</v>
      </c>
      <c r="O182" s="71"/>
      <c r="P182" s="206">
        <f>O182*H182</f>
        <v>0</v>
      </c>
      <c r="Q182" s="206">
        <v>0.08626</v>
      </c>
      <c r="R182" s="206">
        <f>Q182*H182</f>
        <v>5.75147176</v>
      </c>
      <c r="S182" s="206">
        <v>0</v>
      </c>
      <c r="T182" s="20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8" t="s">
        <v>187</v>
      </c>
      <c r="AT182" s="208" t="s">
        <v>183</v>
      </c>
      <c r="AU182" s="208" t="s">
        <v>85</v>
      </c>
      <c r="AY182" s="17" t="s">
        <v>182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85</v>
      </c>
      <c r="BK182" s="209">
        <f>ROUND(I182*H182,2)</f>
        <v>0</v>
      </c>
      <c r="BL182" s="17" t="s">
        <v>187</v>
      </c>
      <c r="BM182" s="208" t="s">
        <v>242</v>
      </c>
    </row>
    <row r="183" spans="2:51" s="12" customFormat="1" ht="10.2">
      <c r="B183" s="210"/>
      <c r="C183" s="211"/>
      <c r="D183" s="212" t="s">
        <v>189</v>
      </c>
      <c r="E183" s="213" t="s">
        <v>1</v>
      </c>
      <c r="F183" s="214" t="s">
        <v>228</v>
      </c>
      <c r="G183" s="211"/>
      <c r="H183" s="213" t="s">
        <v>1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189</v>
      </c>
      <c r="AU183" s="220" t="s">
        <v>85</v>
      </c>
      <c r="AV183" s="12" t="s">
        <v>85</v>
      </c>
      <c r="AW183" s="12" t="s">
        <v>32</v>
      </c>
      <c r="AX183" s="12" t="s">
        <v>77</v>
      </c>
      <c r="AY183" s="220" t="s">
        <v>182</v>
      </c>
    </row>
    <row r="184" spans="2:51" s="13" customFormat="1" ht="10.2">
      <c r="B184" s="221"/>
      <c r="C184" s="222"/>
      <c r="D184" s="212" t="s">
        <v>189</v>
      </c>
      <c r="E184" s="223" t="s">
        <v>1</v>
      </c>
      <c r="F184" s="224" t="s">
        <v>243</v>
      </c>
      <c r="G184" s="222"/>
      <c r="H184" s="225">
        <v>8.505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189</v>
      </c>
      <c r="AU184" s="231" t="s">
        <v>85</v>
      </c>
      <c r="AV184" s="13" t="s">
        <v>87</v>
      </c>
      <c r="AW184" s="13" t="s">
        <v>32</v>
      </c>
      <c r="AX184" s="13" t="s">
        <v>77</v>
      </c>
      <c r="AY184" s="231" t="s">
        <v>182</v>
      </c>
    </row>
    <row r="185" spans="2:51" s="13" customFormat="1" ht="10.2">
      <c r="B185" s="221"/>
      <c r="C185" s="222"/>
      <c r="D185" s="212" t="s">
        <v>189</v>
      </c>
      <c r="E185" s="223" t="s">
        <v>1</v>
      </c>
      <c r="F185" s="224" t="s">
        <v>244</v>
      </c>
      <c r="G185" s="222"/>
      <c r="H185" s="225">
        <v>-1.576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189</v>
      </c>
      <c r="AU185" s="231" t="s">
        <v>85</v>
      </c>
      <c r="AV185" s="13" t="s">
        <v>87</v>
      </c>
      <c r="AW185" s="13" t="s">
        <v>32</v>
      </c>
      <c r="AX185" s="13" t="s">
        <v>77</v>
      </c>
      <c r="AY185" s="231" t="s">
        <v>182</v>
      </c>
    </row>
    <row r="186" spans="2:51" s="13" customFormat="1" ht="10.2">
      <c r="B186" s="221"/>
      <c r="C186" s="222"/>
      <c r="D186" s="212" t="s">
        <v>189</v>
      </c>
      <c r="E186" s="223" t="s">
        <v>1</v>
      </c>
      <c r="F186" s="224" t="s">
        <v>245</v>
      </c>
      <c r="G186" s="222"/>
      <c r="H186" s="225">
        <v>-1.379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189</v>
      </c>
      <c r="AU186" s="231" t="s">
        <v>85</v>
      </c>
      <c r="AV186" s="13" t="s">
        <v>87</v>
      </c>
      <c r="AW186" s="13" t="s">
        <v>32</v>
      </c>
      <c r="AX186" s="13" t="s">
        <v>77</v>
      </c>
      <c r="AY186" s="231" t="s">
        <v>182</v>
      </c>
    </row>
    <row r="187" spans="2:51" s="13" customFormat="1" ht="10.2">
      <c r="B187" s="221"/>
      <c r="C187" s="222"/>
      <c r="D187" s="212" t="s">
        <v>189</v>
      </c>
      <c r="E187" s="223" t="s">
        <v>1</v>
      </c>
      <c r="F187" s="224" t="s">
        <v>243</v>
      </c>
      <c r="G187" s="222"/>
      <c r="H187" s="225">
        <v>8.505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189</v>
      </c>
      <c r="AU187" s="231" t="s">
        <v>85</v>
      </c>
      <c r="AV187" s="13" t="s">
        <v>87</v>
      </c>
      <c r="AW187" s="13" t="s">
        <v>32</v>
      </c>
      <c r="AX187" s="13" t="s">
        <v>77</v>
      </c>
      <c r="AY187" s="231" t="s">
        <v>182</v>
      </c>
    </row>
    <row r="188" spans="2:51" s="13" customFormat="1" ht="10.2">
      <c r="B188" s="221"/>
      <c r="C188" s="222"/>
      <c r="D188" s="212" t="s">
        <v>189</v>
      </c>
      <c r="E188" s="223" t="s">
        <v>1</v>
      </c>
      <c r="F188" s="224" t="s">
        <v>246</v>
      </c>
      <c r="G188" s="222"/>
      <c r="H188" s="225">
        <v>-2.167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AT188" s="231" t="s">
        <v>189</v>
      </c>
      <c r="AU188" s="231" t="s">
        <v>85</v>
      </c>
      <c r="AV188" s="13" t="s">
        <v>87</v>
      </c>
      <c r="AW188" s="13" t="s">
        <v>32</v>
      </c>
      <c r="AX188" s="13" t="s">
        <v>77</v>
      </c>
      <c r="AY188" s="231" t="s">
        <v>182</v>
      </c>
    </row>
    <row r="189" spans="2:51" s="13" customFormat="1" ht="10.2">
      <c r="B189" s="221"/>
      <c r="C189" s="222"/>
      <c r="D189" s="212" t="s">
        <v>189</v>
      </c>
      <c r="E189" s="223" t="s">
        <v>1</v>
      </c>
      <c r="F189" s="224" t="s">
        <v>247</v>
      </c>
      <c r="G189" s="222"/>
      <c r="H189" s="225">
        <v>17.01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AT189" s="231" t="s">
        <v>189</v>
      </c>
      <c r="AU189" s="231" t="s">
        <v>85</v>
      </c>
      <c r="AV189" s="13" t="s">
        <v>87</v>
      </c>
      <c r="AW189" s="13" t="s">
        <v>32</v>
      </c>
      <c r="AX189" s="13" t="s">
        <v>77</v>
      </c>
      <c r="AY189" s="231" t="s">
        <v>182</v>
      </c>
    </row>
    <row r="190" spans="2:51" s="13" customFormat="1" ht="10.2">
      <c r="B190" s="221"/>
      <c r="C190" s="222"/>
      <c r="D190" s="212" t="s">
        <v>189</v>
      </c>
      <c r="E190" s="223" t="s">
        <v>1</v>
      </c>
      <c r="F190" s="224" t="s">
        <v>248</v>
      </c>
      <c r="G190" s="222"/>
      <c r="H190" s="225">
        <v>-1.773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189</v>
      </c>
      <c r="AU190" s="231" t="s">
        <v>85</v>
      </c>
      <c r="AV190" s="13" t="s">
        <v>87</v>
      </c>
      <c r="AW190" s="13" t="s">
        <v>32</v>
      </c>
      <c r="AX190" s="13" t="s">
        <v>77</v>
      </c>
      <c r="AY190" s="231" t="s">
        <v>182</v>
      </c>
    </row>
    <row r="191" spans="2:51" s="13" customFormat="1" ht="10.2">
      <c r="B191" s="221"/>
      <c r="C191" s="222"/>
      <c r="D191" s="212" t="s">
        <v>189</v>
      </c>
      <c r="E191" s="223" t="s">
        <v>1</v>
      </c>
      <c r="F191" s="224" t="s">
        <v>249</v>
      </c>
      <c r="G191" s="222"/>
      <c r="H191" s="225">
        <v>20.183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189</v>
      </c>
      <c r="AU191" s="231" t="s">
        <v>85</v>
      </c>
      <c r="AV191" s="13" t="s">
        <v>87</v>
      </c>
      <c r="AW191" s="13" t="s">
        <v>32</v>
      </c>
      <c r="AX191" s="13" t="s">
        <v>77</v>
      </c>
      <c r="AY191" s="231" t="s">
        <v>182</v>
      </c>
    </row>
    <row r="192" spans="2:51" s="13" customFormat="1" ht="10.2">
      <c r="B192" s="221"/>
      <c r="C192" s="222"/>
      <c r="D192" s="212" t="s">
        <v>189</v>
      </c>
      <c r="E192" s="223" t="s">
        <v>1</v>
      </c>
      <c r="F192" s="224" t="s">
        <v>248</v>
      </c>
      <c r="G192" s="222"/>
      <c r="H192" s="225">
        <v>-1.773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189</v>
      </c>
      <c r="AU192" s="231" t="s">
        <v>85</v>
      </c>
      <c r="AV192" s="13" t="s">
        <v>87</v>
      </c>
      <c r="AW192" s="13" t="s">
        <v>32</v>
      </c>
      <c r="AX192" s="13" t="s">
        <v>77</v>
      </c>
      <c r="AY192" s="231" t="s">
        <v>182</v>
      </c>
    </row>
    <row r="193" spans="2:51" s="13" customFormat="1" ht="10.2">
      <c r="B193" s="221"/>
      <c r="C193" s="222"/>
      <c r="D193" s="212" t="s">
        <v>189</v>
      </c>
      <c r="E193" s="223" t="s">
        <v>1</v>
      </c>
      <c r="F193" s="224" t="s">
        <v>244</v>
      </c>
      <c r="G193" s="222"/>
      <c r="H193" s="225">
        <v>-1.576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AT193" s="231" t="s">
        <v>189</v>
      </c>
      <c r="AU193" s="231" t="s">
        <v>85</v>
      </c>
      <c r="AV193" s="13" t="s">
        <v>87</v>
      </c>
      <c r="AW193" s="13" t="s">
        <v>32</v>
      </c>
      <c r="AX193" s="13" t="s">
        <v>77</v>
      </c>
      <c r="AY193" s="231" t="s">
        <v>182</v>
      </c>
    </row>
    <row r="194" spans="2:51" s="13" customFormat="1" ht="10.2">
      <c r="B194" s="221"/>
      <c r="C194" s="222"/>
      <c r="D194" s="212" t="s">
        <v>189</v>
      </c>
      <c r="E194" s="223" t="s">
        <v>1</v>
      </c>
      <c r="F194" s="224" t="s">
        <v>250</v>
      </c>
      <c r="G194" s="222"/>
      <c r="H194" s="225">
        <v>5.198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189</v>
      </c>
      <c r="AU194" s="231" t="s">
        <v>85</v>
      </c>
      <c r="AV194" s="13" t="s">
        <v>87</v>
      </c>
      <c r="AW194" s="13" t="s">
        <v>32</v>
      </c>
      <c r="AX194" s="13" t="s">
        <v>77</v>
      </c>
      <c r="AY194" s="231" t="s">
        <v>182</v>
      </c>
    </row>
    <row r="195" spans="2:51" s="13" customFormat="1" ht="10.2">
      <c r="B195" s="221"/>
      <c r="C195" s="222"/>
      <c r="D195" s="212" t="s">
        <v>189</v>
      </c>
      <c r="E195" s="223" t="s">
        <v>1</v>
      </c>
      <c r="F195" s="224" t="s">
        <v>251</v>
      </c>
      <c r="G195" s="222"/>
      <c r="H195" s="225">
        <v>-1.97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189</v>
      </c>
      <c r="AU195" s="231" t="s">
        <v>85</v>
      </c>
      <c r="AV195" s="13" t="s">
        <v>87</v>
      </c>
      <c r="AW195" s="13" t="s">
        <v>32</v>
      </c>
      <c r="AX195" s="13" t="s">
        <v>77</v>
      </c>
      <c r="AY195" s="231" t="s">
        <v>182</v>
      </c>
    </row>
    <row r="196" spans="2:51" s="13" customFormat="1" ht="10.2">
      <c r="B196" s="221"/>
      <c r="C196" s="222"/>
      <c r="D196" s="212" t="s">
        <v>189</v>
      </c>
      <c r="E196" s="223" t="s">
        <v>1</v>
      </c>
      <c r="F196" s="224" t="s">
        <v>252</v>
      </c>
      <c r="G196" s="222"/>
      <c r="H196" s="225">
        <v>14.254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AT196" s="231" t="s">
        <v>189</v>
      </c>
      <c r="AU196" s="231" t="s">
        <v>85</v>
      </c>
      <c r="AV196" s="13" t="s">
        <v>87</v>
      </c>
      <c r="AW196" s="13" t="s">
        <v>32</v>
      </c>
      <c r="AX196" s="13" t="s">
        <v>77</v>
      </c>
      <c r="AY196" s="231" t="s">
        <v>182</v>
      </c>
    </row>
    <row r="197" spans="2:51" s="13" customFormat="1" ht="10.2">
      <c r="B197" s="221"/>
      <c r="C197" s="222"/>
      <c r="D197" s="212" t="s">
        <v>189</v>
      </c>
      <c r="E197" s="223" t="s">
        <v>1</v>
      </c>
      <c r="F197" s="224" t="s">
        <v>253</v>
      </c>
      <c r="G197" s="222"/>
      <c r="H197" s="225">
        <v>19.373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189</v>
      </c>
      <c r="AU197" s="231" t="s">
        <v>85</v>
      </c>
      <c r="AV197" s="13" t="s">
        <v>87</v>
      </c>
      <c r="AW197" s="13" t="s">
        <v>32</v>
      </c>
      <c r="AX197" s="13" t="s">
        <v>77</v>
      </c>
      <c r="AY197" s="231" t="s">
        <v>182</v>
      </c>
    </row>
    <row r="198" spans="2:51" s="13" customFormat="1" ht="10.2">
      <c r="B198" s="221"/>
      <c r="C198" s="222"/>
      <c r="D198" s="212" t="s">
        <v>189</v>
      </c>
      <c r="E198" s="223" t="s">
        <v>1</v>
      </c>
      <c r="F198" s="224" t="s">
        <v>254</v>
      </c>
      <c r="G198" s="222"/>
      <c r="H198" s="225">
        <v>-11.798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AT198" s="231" t="s">
        <v>189</v>
      </c>
      <c r="AU198" s="231" t="s">
        <v>85</v>
      </c>
      <c r="AV198" s="13" t="s">
        <v>87</v>
      </c>
      <c r="AW198" s="13" t="s">
        <v>32</v>
      </c>
      <c r="AX198" s="13" t="s">
        <v>77</v>
      </c>
      <c r="AY198" s="231" t="s">
        <v>182</v>
      </c>
    </row>
    <row r="199" spans="2:51" s="13" customFormat="1" ht="10.2">
      <c r="B199" s="221"/>
      <c r="C199" s="222"/>
      <c r="D199" s="212" t="s">
        <v>189</v>
      </c>
      <c r="E199" s="223" t="s">
        <v>1</v>
      </c>
      <c r="F199" s="224" t="s">
        <v>255</v>
      </c>
      <c r="G199" s="222"/>
      <c r="H199" s="225">
        <v>-2.34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AT199" s="231" t="s">
        <v>189</v>
      </c>
      <c r="AU199" s="231" t="s">
        <v>85</v>
      </c>
      <c r="AV199" s="13" t="s">
        <v>87</v>
      </c>
      <c r="AW199" s="13" t="s">
        <v>32</v>
      </c>
      <c r="AX199" s="13" t="s">
        <v>77</v>
      </c>
      <c r="AY199" s="231" t="s">
        <v>182</v>
      </c>
    </row>
    <row r="200" spans="2:51" s="14" customFormat="1" ht="10.2">
      <c r="B200" s="232"/>
      <c r="C200" s="233"/>
      <c r="D200" s="212" t="s">
        <v>189</v>
      </c>
      <c r="E200" s="234" t="s">
        <v>124</v>
      </c>
      <c r="F200" s="235" t="s">
        <v>197</v>
      </c>
      <c r="G200" s="233"/>
      <c r="H200" s="236">
        <v>66.676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189</v>
      </c>
      <c r="AU200" s="242" t="s">
        <v>85</v>
      </c>
      <c r="AV200" s="14" t="s">
        <v>187</v>
      </c>
      <c r="AW200" s="14" t="s">
        <v>32</v>
      </c>
      <c r="AX200" s="14" t="s">
        <v>85</v>
      </c>
      <c r="AY200" s="242" t="s">
        <v>182</v>
      </c>
    </row>
    <row r="201" spans="1:65" s="2" customFormat="1" ht="21.75" customHeight="1">
      <c r="A201" s="34"/>
      <c r="B201" s="35"/>
      <c r="C201" s="196" t="s">
        <v>256</v>
      </c>
      <c r="D201" s="196" t="s">
        <v>183</v>
      </c>
      <c r="E201" s="197" t="s">
        <v>257</v>
      </c>
      <c r="F201" s="198" t="s">
        <v>258</v>
      </c>
      <c r="G201" s="199" t="s">
        <v>108</v>
      </c>
      <c r="H201" s="200">
        <v>22.118</v>
      </c>
      <c r="I201" s="201"/>
      <c r="J201" s="202">
        <f>ROUND(I201*H201,2)</f>
        <v>0</v>
      </c>
      <c r="K201" s="203"/>
      <c r="L201" s="39"/>
      <c r="M201" s="204" t="s">
        <v>1</v>
      </c>
      <c r="N201" s="205" t="s">
        <v>42</v>
      </c>
      <c r="O201" s="71"/>
      <c r="P201" s="206">
        <f>O201*H201</f>
        <v>0</v>
      </c>
      <c r="Q201" s="206">
        <v>0.10325</v>
      </c>
      <c r="R201" s="206">
        <f>Q201*H201</f>
        <v>2.2836834999999995</v>
      </c>
      <c r="S201" s="206">
        <v>0</v>
      </c>
      <c r="T201" s="20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8" t="s">
        <v>187</v>
      </c>
      <c r="AT201" s="208" t="s">
        <v>183</v>
      </c>
      <c r="AU201" s="208" t="s">
        <v>85</v>
      </c>
      <c r="AY201" s="17" t="s">
        <v>182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7" t="s">
        <v>85</v>
      </c>
      <c r="BK201" s="209">
        <f>ROUND(I201*H201,2)</f>
        <v>0</v>
      </c>
      <c r="BL201" s="17" t="s">
        <v>187</v>
      </c>
      <c r="BM201" s="208" t="s">
        <v>259</v>
      </c>
    </row>
    <row r="202" spans="2:51" s="12" customFormat="1" ht="10.2">
      <c r="B202" s="210"/>
      <c r="C202" s="211"/>
      <c r="D202" s="212" t="s">
        <v>189</v>
      </c>
      <c r="E202" s="213" t="s">
        <v>1</v>
      </c>
      <c r="F202" s="214" t="s">
        <v>228</v>
      </c>
      <c r="G202" s="211"/>
      <c r="H202" s="213" t="s">
        <v>1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189</v>
      </c>
      <c r="AU202" s="220" t="s">
        <v>85</v>
      </c>
      <c r="AV202" s="12" t="s">
        <v>85</v>
      </c>
      <c r="AW202" s="12" t="s">
        <v>32</v>
      </c>
      <c r="AX202" s="12" t="s">
        <v>77</v>
      </c>
      <c r="AY202" s="220" t="s">
        <v>182</v>
      </c>
    </row>
    <row r="203" spans="2:51" s="13" customFormat="1" ht="10.2">
      <c r="B203" s="221"/>
      <c r="C203" s="222"/>
      <c r="D203" s="212" t="s">
        <v>189</v>
      </c>
      <c r="E203" s="223" t="s">
        <v>128</v>
      </c>
      <c r="F203" s="224" t="s">
        <v>260</v>
      </c>
      <c r="G203" s="222"/>
      <c r="H203" s="225">
        <v>16.16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189</v>
      </c>
      <c r="AU203" s="231" t="s">
        <v>85</v>
      </c>
      <c r="AV203" s="13" t="s">
        <v>87</v>
      </c>
      <c r="AW203" s="13" t="s">
        <v>32</v>
      </c>
      <c r="AX203" s="13" t="s">
        <v>77</v>
      </c>
      <c r="AY203" s="231" t="s">
        <v>182</v>
      </c>
    </row>
    <row r="204" spans="2:51" s="12" customFormat="1" ht="10.2">
      <c r="B204" s="210"/>
      <c r="C204" s="211"/>
      <c r="D204" s="212" t="s">
        <v>189</v>
      </c>
      <c r="E204" s="213" t="s">
        <v>1</v>
      </c>
      <c r="F204" s="214" t="s">
        <v>261</v>
      </c>
      <c r="G204" s="211"/>
      <c r="H204" s="213" t="s">
        <v>1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189</v>
      </c>
      <c r="AU204" s="220" t="s">
        <v>85</v>
      </c>
      <c r="AV204" s="12" t="s">
        <v>85</v>
      </c>
      <c r="AW204" s="12" t="s">
        <v>32</v>
      </c>
      <c r="AX204" s="12" t="s">
        <v>77</v>
      </c>
      <c r="AY204" s="220" t="s">
        <v>182</v>
      </c>
    </row>
    <row r="205" spans="2:51" s="12" customFormat="1" ht="10.2">
      <c r="B205" s="210"/>
      <c r="C205" s="211"/>
      <c r="D205" s="212" t="s">
        <v>189</v>
      </c>
      <c r="E205" s="213" t="s">
        <v>1</v>
      </c>
      <c r="F205" s="214" t="s">
        <v>262</v>
      </c>
      <c r="G205" s="211"/>
      <c r="H205" s="213" t="s">
        <v>1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189</v>
      </c>
      <c r="AU205" s="220" t="s">
        <v>85</v>
      </c>
      <c r="AV205" s="12" t="s">
        <v>85</v>
      </c>
      <c r="AW205" s="12" t="s">
        <v>32</v>
      </c>
      <c r="AX205" s="12" t="s">
        <v>77</v>
      </c>
      <c r="AY205" s="220" t="s">
        <v>182</v>
      </c>
    </row>
    <row r="206" spans="2:51" s="13" customFormat="1" ht="10.2">
      <c r="B206" s="221"/>
      <c r="C206" s="222"/>
      <c r="D206" s="212" t="s">
        <v>189</v>
      </c>
      <c r="E206" s="223" t="s">
        <v>1</v>
      </c>
      <c r="F206" s="224" t="s">
        <v>263</v>
      </c>
      <c r="G206" s="222"/>
      <c r="H206" s="225">
        <v>0.87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189</v>
      </c>
      <c r="AU206" s="231" t="s">
        <v>85</v>
      </c>
      <c r="AV206" s="13" t="s">
        <v>87</v>
      </c>
      <c r="AW206" s="13" t="s">
        <v>32</v>
      </c>
      <c r="AX206" s="13" t="s">
        <v>77</v>
      </c>
      <c r="AY206" s="231" t="s">
        <v>182</v>
      </c>
    </row>
    <row r="207" spans="2:51" s="13" customFormat="1" ht="10.2">
      <c r="B207" s="221"/>
      <c r="C207" s="222"/>
      <c r="D207" s="212" t="s">
        <v>189</v>
      </c>
      <c r="E207" s="223" t="s">
        <v>1</v>
      </c>
      <c r="F207" s="224" t="s">
        <v>264</v>
      </c>
      <c r="G207" s="222"/>
      <c r="H207" s="225">
        <v>0.099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189</v>
      </c>
      <c r="AU207" s="231" t="s">
        <v>85</v>
      </c>
      <c r="AV207" s="13" t="s">
        <v>87</v>
      </c>
      <c r="AW207" s="13" t="s">
        <v>32</v>
      </c>
      <c r="AX207" s="13" t="s">
        <v>77</v>
      </c>
      <c r="AY207" s="231" t="s">
        <v>182</v>
      </c>
    </row>
    <row r="208" spans="2:51" s="13" customFormat="1" ht="10.2">
      <c r="B208" s="221"/>
      <c r="C208" s="222"/>
      <c r="D208" s="212" t="s">
        <v>189</v>
      </c>
      <c r="E208" s="223" t="s">
        <v>1</v>
      </c>
      <c r="F208" s="224" t="s">
        <v>265</v>
      </c>
      <c r="G208" s="222"/>
      <c r="H208" s="225">
        <v>0.6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AT208" s="231" t="s">
        <v>189</v>
      </c>
      <c r="AU208" s="231" t="s">
        <v>85</v>
      </c>
      <c r="AV208" s="13" t="s">
        <v>87</v>
      </c>
      <c r="AW208" s="13" t="s">
        <v>32</v>
      </c>
      <c r="AX208" s="13" t="s">
        <v>77</v>
      </c>
      <c r="AY208" s="231" t="s">
        <v>182</v>
      </c>
    </row>
    <row r="209" spans="2:51" s="13" customFormat="1" ht="10.2">
      <c r="B209" s="221"/>
      <c r="C209" s="222"/>
      <c r="D209" s="212" t="s">
        <v>189</v>
      </c>
      <c r="E209" s="223" t="s">
        <v>1</v>
      </c>
      <c r="F209" s="224" t="s">
        <v>264</v>
      </c>
      <c r="G209" s="222"/>
      <c r="H209" s="225">
        <v>0.099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189</v>
      </c>
      <c r="AU209" s="231" t="s">
        <v>85</v>
      </c>
      <c r="AV209" s="13" t="s">
        <v>87</v>
      </c>
      <c r="AW209" s="13" t="s">
        <v>32</v>
      </c>
      <c r="AX209" s="13" t="s">
        <v>77</v>
      </c>
      <c r="AY209" s="231" t="s">
        <v>182</v>
      </c>
    </row>
    <row r="210" spans="2:51" s="12" customFormat="1" ht="10.2">
      <c r="B210" s="210"/>
      <c r="C210" s="211"/>
      <c r="D210" s="212" t="s">
        <v>189</v>
      </c>
      <c r="E210" s="213" t="s">
        <v>1</v>
      </c>
      <c r="F210" s="214" t="s">
        <v>266</v>
      </c>
      <c r="G210" s="211"/>
      <c r="H210" s="213" t="s">
        <v>1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189</v>
      </c>
      <c r="AU210" s="220" t="s">
        <v>85</v>
      </c>
      <c r="AV210" s="12" t="s">
        <v>85</v>
      </c>
      <c r="AW210" s="12" t="s">
        <v>32</v>
      </c>
      <c r="AX210" s="12" t="s">
        <v>77</v>
      </c>
      <c r="AY210" s="220" t="s">
        <v>182</v>
      </c>
    </row>
    <row r="211" spans="2:51" s="13" customFormat="1" ht="10.2">
      <c r="B211" s="221"/>
      <c r="C211" s="222"/>
      <c r="D211" s="212" t="s">
        <v>189</v>
      </c>
      <c r="E211" s="223" t="s">
        <v>1</v>
      </c>
      <c r="F211" s="224" t="s">
        <v>267</v>
      </c>
      <c r="G211" s="222"/>
      <c r="H211" s="225">
        <v>1.068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189</v>
      </c>
      <c r="AU211" s="231" t="s">
        <v>85</v>
      </c>
      <c r="AV211" s="13" t="s">
        <v>87</v>
      </c>
      <c r="AW211" s="13" t="s">
        <v>32</v>
      </c>
      <c r="AX211" s="13" t="s">
        <v>77</v>
      </c>
      <c r="AY211" s="231" t="s">
        <v>182</v>
      </c>
    </row>
    <row r="212" spans="2:51" s="13" customFormat="1" ht="10.2">
      <c r="B212" s="221"/>
      <c r="C212" s="222"/>
      <c r="D212" s="212" t="s">
        <v>189</v>
      </c>
      <c r="E212" s="223" t="s">
        <v>1</v>
      </c>
      <c r="F212" s="224" t="s">
        <v>268</v>
      </c>
      <c r="G212" s="222"/>
      <c r="H212" s="225">
        <v>0.159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AT212" s="231" t="s">
        <v>189</v>
      </c>
      <c r="AU212" s="231" t="s">
        <v>85</v>
      </c>
      <c r="AV212" s="13" t="s">
        <v>87</v>
      </c>
      <c r="AW212" s="13" t="s">
        <v>32</v>
      </c>
      <c r="AX212" s="13" t="s">
        <v>77</v>
      </c>
      <c r="AY212" s="231" t="s">
        <v>182</v>
      </c>
    </row>
    <row r="213" spans="2:51" s="13" customFormat="1" ht="10.2">
      <c r="B213" s="221"/>
      <c r="C213" s="222"/>
      <c r="D213" s="212" t="s">
        <v>189</v>
      </c>
      <c r="E213" s="223" t="s">
        <v>1</v>
      </c>
      <c r="F213" s="224" t="s">
        <v>269</v>
      </c>
      <c r="G213" s="222"/>
      <c r="H213" s="225">
        <v>1.164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189</v>
      </c>
      <c r="AU213" s="231" t="s">
        <v>85</v>
      </c>
      <c r="AV213" s="13" t="s">
        <v>87</v>
      </c>
      <c r="AW213" s="13" t="s">
        <v>32</v>
      </c>
      <c r="AX213" s="13" t="s">
        <v>77</v>
      </c>
      <c r="AY213" s="231" t="s">
        <v>182</v>
      </c>
    </row>
    <row r="214" spans="2:51" s="13" customFormat="1" ht="10.2">
      <c r="B214" s="221"/>
      <c r="C214" s="222"/>
      <c r="D214" s="212" t="s">
        <v>189</v>
      </c>
      <c r="E214" s="223" t="s">
        <v>1</v>
      </c>
      <c r="F214" s="224" t="s">
        <v>264</v>
      </c>
      <c r="G214" s="222"/>
      <c r="H214" s="225">
        <v>0.099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AT214" s="231" t="s">
        <v>189</v>
      </c>
      <c r="AU214" s="231" t="s">
        <v>85</v>
      </c>
      <c r="AV214" s="13" t="s">
        <v>87</v>
      </c>
      <c r="AW214" s="13" t="s">
        <v>32</v>
      </c>
      <c r="AX214" s="13" t="s">
        <v>77</v>
      </c>
      <c r="AY214" s="231" t="s">
        <v>182</v>
      </c>
    </row>
    <row r="215" spans="2:51" s="13" customFormat="1" ht="10.2">
      <c r="B215" s="221"/>
      <c r="C215" s="222"/>
      <c r="D215" s="212" t="s">
        <v>189</v>
      </c>
      <c r="E215" s="223" t="s">
        <v>1</v>
      </c>
      <c r="F215" s="224" t="s">
        <v>270</v>
      </c>
      <c r="G215" s="222"/>
      <c r="H215" s="225">
        <v>1.701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189</v>
      </c>
      <c r="AU215" s="231" t="s">
        <v>85</v>
      </c>
      <c r="AV215" s="13" t="s">
        <v>87</v>
      </c>
      <c r="AW215" s="13" t="s">
        <v>32</v>
      </c>
      <c r="AX215" s="13" t="s">
        <v>77</v>
      </c>
      <c r="AY215" s="231" t="s">
        <v>182</v>
      </c>
    </row>
    <row r="216" spans="2:51" s="13" customFormat="1" ht="10.2">
      <c r="B216" s="221"/>
      <c r="C216" s="222"/>
      <c r="D216" s="212" t="s">
        <v>189</v>
      </c>
      <c r="E216" s="223" t="s">
        <v>1</v>
      </c>
      <c r="F216" s="224" t="s">
        <v>264</v>
      </c>
      <c r="G216" s="222"/>
      <c r="H216" s="225">
        <v>0.099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189</v>
      </c>
      <c r="AU216" s="231" t="s">
        <v>85</v>
      </c>
      <c r="AV216" s="13" t="s">
        <v>87</v>
      </c>
      <c r="AW216" s="13" t="s">
        <v>32</v>
      </c>
      <c r="AX216" s="13" t="s">
        <v>77</v>
      </c>
      <c r="AY216" s="231" t="s">
        <v>182</v>
      </c>
    </row>
    <row r="217" spans="2:51" s="14" customFormat="1" ht="10.2">
      <c r="B217" s="232"/>
      <c r="C217" s="233"/>
      <c r="D217" s="212" t="s">
        <v>189</v>
      </c>
      <c r="E217" s="234" t="s">
        <v>1</v>
      </c>
      <c r="F217" s="235" t="s">
        <v>197</v>
      </c>
      <c r="G217" s="233"/>
      <c r="H217" s="236">
        <v>22.118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189</v>
      </c>
      <c r="AU217" s="242" t="s">
        <v>85</v>
      </c>
      <c r="AV217" s="14" t="s">
        <v>187</v>
      </c>
      <c r="AW217" s="14" t="s">
        <v>32</v>
      </c>
      <c r="AX217" s="14" t="s">
        <v>85</v>
      </c>
      <c r="AY217" s="242" t="s">
        <v>182</v>
      </c>
    </row>
    <row r="218" spans="2:63" s="11" customFormat="1" ht="25.95" customHeight="1">
      <c r="B218" s="182"/>
      <c r="C218" s="183"/>
      <c r="D218" s="184" t="s">
        <v>76</v>
      </c>
      <c r="E218" s="185" t="s">
        <v>220</v>
      </c>
      <c r="F218" s="185" t="s">
        <v>271</v>
      </c>
      <c r="G218" s="183"/>
      <c r="H218" s="183"/>
      <c r="I218" s="186"/>
      <c r="J218" s="187">
        <f>BK218</f>
        <v>0</v>
      </c>
      <c r="K218" s="183"/>
      <c r="L218" s="188"/>
      <c r="M218" s="189"/>
      <c r="N218" s="190"/>
      <c r="O218" s="190"/>
      <c r="P218" s="191">
        <f>SUM(P219:P300)</f>
        <v>0</v>
      </c>
      <c r="Q218" s="190"/>
      <c r="R218" s="191">
        <f>SUM(R219:R300)</f>
        <v>29.749792179999996</v>
      </c>
      <c r="S218" s="190"/>
      <c r="T218" s="192">
        <f>SUM(T219:T300)</f>
        <v>0</v>
      </c>
      <c r="AR218" s="193" t="s">
        <v>85</v>
      </c>
      <c r="AT218" s="194" t="s">
        <v>76</v>
      </c>
      <c r="AU218" s="194" t="s">
        <v>77</v>
      </c>
      <c r="AY218" s="193" t="s">
        <v>182</v>
      </c>
      <c r="BK218" s="195">
        <f>SUM(BK219:BK300)</f>
        <v>0</v>
      </c>
    </row>
    <row r="219" spans="1:65" s="2" customFormat="1" ht="21.75" customHeight="1">
      <c r="A219" s="34"/>
      <c r="B219" s="35"/>
      <c r="C219" s="196" t="s">
        <v>272</v>
      </c>
      <c r="D219" s="196" t="s">
        <v>183</v>
      </c>
      <c r="E219" s="197" t="s">
        <v>273</v>
      </c>
      <c r="F219" s="198" t="s">
        <v>274</v>
      </c>
      <c r="G219" s="199" t="s">
        <v>108</v>
      </c>
      <c r="H219" s="200">
        <v>255.034</v>
      </c>
      <c r="I219" s="201"/>
      <c r="J219" s="202">
        <f>ROUND(I219*H219,2)</f>
        <v>0</v>
      </c>
      <c r="K219" s="203"/>
      <c r="L219" s="39"/>
      <c r="M219" s="204" t="s">
        <v>1</v>
      </c>
      <c r="N219" s="205" t="s">
        <v>42</v>
      </c>
      <c r="O219" s="71"/>
      <c r="P219" s="206">
        <f>O219*H219</f>
        <v>0</v>
      </c>
      <c r="Q219" s="206">
        <v>0.00438</v>
      </c>
      <c r="R219" s="206">
        <f>Q219*H219</f>
        <v>1.11704892</v>
      </c>
      <c r="S219" s="206">
        <v>0</v>
      </c>
      <c r="T219" s="20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8" t="s">
        <v>187</v>
      </c>
      <c r="AT219" s="208" t="s">
        <v>183</v>
      </c>
      <c r="AU219" s="208" t="s">
        <v>85</v>
      </c>
      <c r="AY219" s="17" t="s">
        <v>182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7" t="s">
        <v>85</v>
      </c>
      <c r="BK219" s="209">
        <f>ROUND(I219*H219,2)</f>
        <v>0</v>
      </c>
      <c r="BL219" s="17" t="s">
        <v>187</v>
      </c>
      <c r="BM219" s="208" t="s">
        <v>275</v>
      </c>
    </row>
    <row r="220" spans="2:51" s="12" customFormat="1" ht="10.2">
      <c r="B220" s="210"/>
      <c r="C220" s="211"/>
      <c r="D220" s="212" t="s">
        <v>189</v>
      </c>
      <c r="E220" s="213" t="s">
        <v>1</v>
      </c>
      <c r="F220" s="214" t="s">
        <v>276</v>
      </c>
      <c r="G220" s="211"/>
      <c r="H220" s="213" t="s">
        <v>1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189</v>
      </c>
      <c r="AU220" s="220" t="s">
        <v>85</v>
      </c>
      <c r="AV220" s="12" t="s">
        <v>85</v>
      </c>
      <c r="AW220" s="12" t="s">
        <v>32</v>
      </c>
      <c r="AX220" s="12" t="s">
        <v>77</v>
      </c>
      <c r="AY220" s="220" t="s">
        <v>182</v>
      </c>
    </row>
    <row r="221" spans="2:51" s="13" customFormat="1" ht="10.2">
      <c r="B221" s="221"/>
      <c r="C221" s="222"/>
      <c r="D221" s="212" t="s">
        <v>189</v>
      </c>
      <c r="E221" s="223" t="s">
        <v>1</v>
      </c>
      <c r="F221" s="224" t="s">
        <v>277</v>
      </c>
      <c r="G221" s="222"/>
      <c r="H221" s="225">
        <v>255.034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AT221" s="231" t="s">
        <v>189</v>
      </c>
      <c r="AU221" s="231" t="s">
        <v>85</v>
      </c>
      <c r="AV221" s="13" t="s">
        <v>87</v>
      </c>
      <c r="AW221" s="13" t="s">
        <v>32</v>
      </c>
      <c r="AX221" s="13" t="s">
        <v>85</v>
      </c>
      <c r="AY221" s="231" t="s">
        <v>182</v>
      </c>
    </row>
    <row r="222" spans="1:65" s="2" customFormat="1" ht="16.5" customHeight="1">
      <c r="A222" s="34"/>
      <c r="B222" s="35"/>
      <c r="C222" s="196" t="s">
        <v>278</v>
      </c>
      <c r="D222" s="196" t="s">
        <v>183</v>
      </c>
      <c r="E222" s="197" t="s">
        <v>279</v>
      </c>
      <c r="F222" s="198" t="s">
        <v>280</v>
      </c>
      <c r="G222" s="199" t="s">
        <v>108</v>
      </c>
      <c r="H222" s="200">
        <v>255.034</v>
      </c>
      <c r="I222" s="201"/>
      <c r="J222" s="202">
        <f>ROUND(I222*H222,2)</f>
        <v>0</v>
      </c>
      <c r="K222" s="203"/>
      <c r="L222" s="39"/>
      <c r="M222" s="204" t="s">
        <v>1</v>
      </c>
      <c r="N222" s="205" t="s">
        <v>42</v>
      </c>
      <c r="O222" s="71"/>
      <c r="P222" s="206">
        <f>O222*H222</f>
        <v>0</v>
      </c>
      <c r="Q222" s="206">
        <v>0.003</v>
      </c>
      <c r="R222" s="206">
        <f>Q222*H222</f>
        <v>0.765102</v>
      </c>
      <c r="S222" s="206">
        <v>0</v>
      </c>
      <c r="T222" s="20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8" t="s">
        <v>187</v>
      </c>
      <c r="AT222" s="208" t="s">
        <v>183</v>
      </c>
      <c r="AU222" s="208" t="s">
        <v>85</v>
      </c>
      <c r="AY222" s="17" t="s">
        <v>182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7" t="s">
        <v>85</v>
      </c>
      <c r="BK222" s="209">
        <f>ROUND(I222*H222,2)</f>
        <v>0</v>
      </c>
      <c r="BL222" s="17" t="s">
        <v>187</v>
      </c>
      <c r="BM222" s="208" t="s">
        <v>281</v>
      </c>
    </row>
    <row r="223" spans="2:51" s="13" customFormat="1" ht="10.2">
      <c r="B223" s="221"/>
      <c r="C223" s="222"/>
      <c r="D223" s="212" t="s">
        <v>189</v>
      </c>
      <c r="E223" s="223" t="s">
        <v>1</v>
      </c>
      <c r="F223" s="224" t="s">
        <v>277</v>
      </c>
      <c r="G223" s="222"/>
      <c r="H223" s="225">
        <v>255.034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189</v>
      </c>
      <c r="AU223" s="231" t="s">
        <v>85</v>
      </c>
      <c r="AV223" s="13" t="s">
        <v>87</v>
      </c>
      <c r="AW223" s="13" t="s">
        <v>32</v>
      </c>
      <c r="AX223" s="13" t="s">
        <v>85</v>
      </c>
      <c r="AY223" s="231" t="s">
        <v>182</v>
      </c>
    </row>
    <row r="224" spans="1:65" s="2" customFormat="1" ht="21.75" customHeight="1">
      <c r="A224" s="34"/>
      <c r="B224" s="35"/>
      <c r="C224" s="196" t="s">
        <v>282</v>
      </c>
      <c r="D224" s="196" t="s">
        <v>183</v>
      </c>
      <c r="E224" s="197" t="s">
        <v>283</v>
      </c>
      <c r="F224" s="198" t="s">
        <v>284</v>
      </c>
      <c r="G224" s="199" t="s">
        <v>108</v>
      </c>
      <c r="H224" s="200">
        <v>462.868</v>
      </c>
      <c r="I224" s="201"/>
      <c r="J224" s="202">
        <f>ROUND(I224*H224,2)</f>
        <v>0</v>
      </c>
      <c r="K224" s="203"/>
      <c r="L224" s="39"/>
      <c r="M224" s="204" t="s">
        <v>1</v>
      </c>
      <c r="N224" s="205" t="s">
        <v>42</v>
      </c>
      <c r="O224" s="71"/>
      <c r="P224" s="206">
        <f>O224*H224</f>
        <v>0</v>
      </c>
      <c r="Q224" s="206">
        <v>0.0057</v>
      </c>
      <c r="R224" s="206">
        <f>Q224*H224</f>
        <v>2.6383476</v>
      </c>
      <c r="S224" s="206">
        <v>0</v>
      </c>
      <c r="T224" s="207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8" t="s">
        <v>187</v>
      </c>
      <c r="AT224" s="208" t="s">
        <v>183</v>
      </c>
      <c r="AU224" s="208" t="s">
        <v>85</v>
      </c>
      <c r="AY224" s="17" t="s">
        <v>182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7" t="s">
        <v>85</v>
      </c>
      <c r="BK224" s="209">
        <f>ROUND(I224*H224,2)</f>
        <v>0</v>
      </c>
      <c r="BL224" s="17" t="s">
        <v>187</v>
      </c>
      <c r="BM224" s="208" t="s">
        <v>285</v>
      </c>
    </row>
    <row r="225" spans="2:51" s="13" customFormat="1" ht="10.2">
      <c r="B225" s="221"/>
      <c r="C225" s="222"/>
      <c r="D225" s="212" t="s">
        <v>189</v>
      </c>
      <c r="E225" s="223" t="s">
        <v>1</v>
      </c>
      <c r="F225" s="224" t="s">
        <v>117</v>
      </c>
      <c r="G225" s="222"/>
      <c r="H225" s="225">
        <v>462.868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AT225" s="231" t="s">
        <v>189</v>
      </c>
      <c r="AU225" s="231" t="s">
        <v>85</v>
      </c>
      <c r="AV225" s="13" t="s">
        <v>87</v>
      </c>
      <c r="AW225" s="13" t="s">
        <v>32</v>
      </c>
      <c r="AX225" s="13" t="s">
        <v>85</v>
      </c>
      <c r="AY225" s="231" t="s">
        <v>182</v>
      </c>
    </row>
    <row r="226" spans="1:65" s="2" customFormat="1" ht="16.5" customHeight="1">
      <c r="A226" s="34"/>
      <c r="B226" s="35"/>
      <c r="C226" s="196" t="s">
        <v>286</v>
      </c>
      <c r="D226" s="196" t="s">
        <v>183</v>
      </c>
      <c r="E226" s="197" t="s">
        <v>287</v>
      </c>
      <c r="F226" s="198" t="s">
        <v>288</v>
      </c>
      <c r="G226" s="199" t="s">
        <v>289</v>
      </c>
      <c r="H226" s="200">
        <v>10.999</v>
      </c>
      <c r="I226" s="201"/>
      <c r="J226" s="202">
        <f>ROUND(I226*H226,2)</f>
        <v>0</v>
      </c>
      <c r="K226" s="203"/>
      <c r="L226" s="39"/>
      <c r="M226" s="204" t="s">
        <v>1</v>
      </c>
      <c r="N226" s="205" t="s">
        <v>42</v>
      </c>
      <c r="O226" s="71"/>
      <c r="P226" s="206">
        <f>O226*H226</f>
        <v>0</v>
      </c>
      <c r="Q226" s="206">
        <v>2.25634</v>
      </c>
      <c r="R226" s="206">
        <f>Q226*H226</f>
        <v>24.81748366</v>
      </c>
      <c r="S226" s="206">
        <v>0</v>
      </c>
      <c r="T226" s="207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8" t="s">
        <v>187</v>
      </c>
      <c r="AT226" s="208" t="s">
        <v>183</v>
      </c>
      <c r="AU226" s="208" t="s">
        <v>85</v>
      </c>
      <c r="AY226" s="17" t="s">
        <v>182</v>
      </c>
      <c r="BE226" s="209">
        <f>IF(N226="základní",J226,0)</f>
        <v>0</v>
      </c>
      <c r="BF226" s="209">
        <f>IF(N226="snížená",J226,0)</f>
        <v>0</v>
      </c>
      <c r="BG226" s="209">
        <f>IF(N226="zákl. přenesená",J226,0)</f>
        <v>0</v>
      </c>
      <c r="BH226" s="209">
        <f>IF(N226="sníž. přenesená",J226,0)</f>
        <v>0</v>
      </c>
      <c r="BI226" s="209">
        <f>IF(N226="nulová",J226,0)</f>
        <v>0</v>
      </c>
      <c r="BJ226" s="17" t="s">
        <v>85</v>
      </c>
      <c r="BK226" s="209">
        <f>ROUND(I226*H226,2)</f>
        <v>0</v>
      </c>
      <c r="BL226" s="17" t="s">
        <v>187</v>
      </c>
      <c r="BM226" s="208" t="s">
        <v>290</v>
      </c>
    </row>
    <row r="227" spans="2:51" s="12" customFormat="1" ht="10.2">
      <c r="B227" s="210"/>
      <c r="C227" s="211"/>
      <c r="D227" s="212" t="s">
        <v>189</v>
      </c>
      <c r="E227" s="213" t="s">
        <v>1</v>
      </c>
      <c r="F227" s="214" t="s">
        <v>262</v>
      </c>
      <c r="G227" s="211"/>
      <c r="H227" s="213" t="s">
        <v>1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189</v>
      </c>
      <c r="AU227" s="220" t="s">
        <v>85</v>
      </c>
      <c r="AV227" s="12" t="s">
        <v>85</v>
      </c>
      <c r="AW227" s="12" t="s">
        <v>32</v>
      </c>
      <c r="AX227" s="12" t="s">
        <v>77</v>
      </c>
      <c r="AY227" s="220" t="s">
        <v>182</v>
      </c>
    </row>
    <row r="228" spans="2:51" s="13" customFormat="1" ht="10.2">
      <c r="B228" s="221"/>
      <c r="C228" s="222"/>
      <c r="D228" s="212" t="s">
        <v>189</v>
      </c>
      <c r="E228" s="223" t="s">
        <v>1</v>
      </c>
      <c r="F228" s="224" t="s">
        <v>291</v>
      </c>
      <c r="G228" s="222"/>
      <c r="H228" s="225">
        <v>0.899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AT228" s="231" t="s">
        <v>189</v>
      </c>
      <c r="AU228" s="231" t="s">
        <v>85</v>
      </c>
      <c r="AV228" s="13" t="s">
        <v>87</v>
      </c>
      <c r="AW228" s="13" t="s">
        <v>32</v>
      </c>
      <c r="AX228" s="13" t="s">
        <v>77</v>
      </c>
      <c r="AY228" s="231" t="s">
        <v>182</v>
      </c>
    </row>
    <row r="229" spans="2:51" s="12" customFormat="1" ht="10.2">
      <c r="B229" s="210"/>
      <c r="C229" s="211"/>
      <c r="D229" s="212" t="s">
        <v>189</v>
      </c>
      <c r="E229" s="213" t="s">
        <v>1</v>
      </c>
      <c r="F229" s="214" t="s">
        <v>266</v>
      </c>
      <c r="G229" s="211"/>
      <c r="H229" s="213" t="s">
        <v>1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189</v>
      </c>
      <c r="AU229" s="220" t="s">
        <v>85</v>
      </c>
      <c r="AV229" s="12" t="s">
        <v>85</v>
      </c>
      <c r="AW229" s="12" t="s">
        <v>32</v>
      </c>
      <c r="AX229" s="12" t="s">
        <v>77</v>
      </c>
      <c r="AY229" s="220" t="s">
        <v>182</v>
      </c>
    </row>
    <row r="230" spans="2:51" s="13" customFormat="1" ht="10.2">
      <c r="B230" s="221"/>
      <c r="C230" s="222"/>
      <c r="D230" s="212" t="s">
        <v>189</v>
      </c>
      <c r="E230" s="223" t="s">
        <v>1</v>
      </c>
      <c r="F230" s="224" t="s">
        <v>292</v>
      </c>
      <c r="G230" s="222"/>
      <c r="H230" s="225">
        <v>1.772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189</v>
      </c>
      <c r="AU230" s="231" t="s">
        <v>85</v>
      </c>
      <c r="AV230" s="13" t="s">
        <v>87</v>
      </c>
      <c r="AW230" s="13" t="s">
        <v>32</v>
      </c>
      <c r="AX230" s="13" t="s">
        <v>77</v>
      </c>
      <c r="AY230" s="231" t="s">
        <v>182</v>
      </c>
    </row>
    <row r="231" spans="2:51" s="12" customFormat="1" ht="10.2">
      <c r="B231" s="210"/>
      <c r="C231" s="211"/>
      <c r="D231" s="212" t="s">
        <v>189</v>
      </c>
      <c r="E231" s="213" t="s">
        <v>1</v>
      </c>
      <c r="F231" s="214" t="s">
        <v>293</v>
      </c>
      <c r="G231" s="211"/>
      <c r="H231" s="213" t="s">
        <v>1</v>
      </c>
      <c r="I231" s="215"/>
      <c r="J231" s="211"/>
      <c r="K231" s="211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189</v>
      </c>
      <c r="AU231" s="220" t="s">
        <v>85</v>
      </c>
      <c r="AV231" s="12" t="s">
        <v>85</v>
      </c>
      <c r="AW231" s="12" t="s">
        <v>32</v>
      </c>
      <c r="AX231" s="12" t="s">
        <v>77</v>
      </c>
      <c r="AY231" s="220" t="s">
        <v>182</v>
      </c>
    </row>
    <row r="232" spans="2:51" s="13" customFormat="1" ht="10.2">
      <c r="B232" s="221"/>
      <c r="C232" s="222"/>
      <c r="D232" s="212" t="s">
        <v>189</v>
      </c>
      <c r="E232" s="223" t="s">
        <v>1</v>
      </c>
      <c r="F232" s="224" t="s">
        <v>294</v>
      </c>
      <c r="G232" s="222"/>
      <c r="H232" s="225">
        <v>1.481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AT232" s="231" t="s">
        <v>189</v>
      </c>
      <c r="AU232" s="231" t="s">
        <v>85</v>
      </c>
      <c r="AV232" s="13" t="s">
        <v>87</v>
      </c>
      <c r="AW232" s="13" t="s">
        <v>32</v>
      </c>
      <c r="AX232" s="13" t="s">
        <v>77</v>
      </c>
      <c r="AY232" s="231" t="s">
        <v>182</v>
      </c>
    </row>
    <row r="233" spans="2:51" s="12" customFormat="1" ht="10.2">
      <c r="B233" s="210"/>
      <c r="C233" s="211"/>
      <c r="D233" s="212" t="s">
        <v>189</v>
      </c>
      <c r="E233" s="213" t="s">
        <v>1</v>
      </c>
      <c r="F233" s="214" t="s">
        <v>295</v>
      </c>
      <c r="G233" s="211"/>
      <c r="H233" s="213" t="s">
        <v>1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189</v>
      </c>
      <c r="AU233" s="220" t="s">
        <v>85</v>
      </c>
      <c r="AV233" s="12" t="s">
        <v>85</v>
      </c>
      <c r="AW233" s="12" t="s">
        <v>32</v>
      </c>
      <c r="AX233" s="12" t="s">
        <v>77</v>
      </c>
      <c r="AY233" s="220" t="s">
        <v>182</v>
      </c>
    </row>
    <row r="234" spans="2:51" s="13" customFormat="1" ht="10.2">
      <c r="B234" s="221"/>
      <c r="C234" s="222"/>
      <c r="D234" s="212" t="s">
        <v>189</v>
      </c>
      <c r="E234" s="223" t="s">
        <v>1</v>
      </c>
      <c r="F234" s="224" t="s">
        <v>296</v>
      </c>
      <c r="G234" s="222"/>
      <c r="H234" s="225">
        <v>1.59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189</v>
      </c>
      <c r="AU234" s="231" t="s">
        <v>85</v>
      </c>
      <c r="AV234" s="13" t="s">
        <v>87</v>
      </c>
      <c r="AW234" s="13" t="s">
        <v>32</v>
      </c>
      <c r="AX234" s="13" t="s">
        <v>77</v>
      </c>
      <c r="AY234" s="231" t="s">
        <v>182</v>
      </c>
    </row>
    <row r="235" spans="2:51" s="12" customFormat="1" ht="10.2">
      <c r="B235" s="210"/>
      <c r="C235" s="211"/>
      <c r="D235" s="212" t="s">
        <v>189</v>
      </c>
      <c r="E235" s="213" t="s">
        <v>1</v>
      </c>
      <c r="F235" s="214" t="s">
        <v>297</v>
      </c>
      <c r="G235" s="211"/>
      <c r="H235" s="213" t="s">
        <v>1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189</v>
      </c>
      <c r="AU235" s="220" t="s">
        <v>85</v>
      </c>
      <c r="AV235" s="12" t="s">
        <v>85</v>
      </c>
      <c r="AW235" s="12" t="s">
        <v>32</v>
      </c>
      <c r="AX235" s="12" t="s">
        <v>77</v>
      </c>
      <c r="AY235" s="220" t="s">
        <v>182</v>
      </c>
    </row>
    <row r="236" spans="2:51" s="13" customFormat="1" ht="10.2">
      <c r="B236" s="221"/>
      <c r="C236" s="222"/>
      <c r="D236" s="212" t="s">
        <v>189</v>
      </c>
      <c r="E236" s="223" t="s">
        <v>1</v>
      </c>
      <c r="F236" s="224" t="s">
        <v>298</v>
      </c>
      <c r="G236" s="222"/>
      <c r="H236" s="225">
        <v>3.243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AT236" s="231" t="s">
        <v>189</v>
      </c>
      <c r="AU236" s="231" t="s">
        <v>85</v>
      </c>
      <c r="AV236" s="13" t="s">
        <v>87</v>
      </c>
      <c r="AW236" s="13" t="s">
        <v>32</v>
      </c>
      <c r="AX236" s="13" t="s">
        <v>77</v>
      </c>
      <c r="AY236" s="231" t="s">
        <v>182</v>
      </c>
    </row>
    <row r="237" spans="2:51" s="12" customFormat="1" ht="10.2">
      <c r="B237" s="210"/>
      <c r="C237" s="211"/>
      <c r="D237" s="212" t="s">
        <v>189</v>
      </c>
      <c r="E237" s="213" t="s">
        <v>1</v>
      </c>
      <c r="F237" s="214" t="s">
        <v>299</v>
      </c>
      <c r="G237" s="211"/>
      <c r="H237" s="213" t="s">
        <v>1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189</v>
      </c>
      <c r="AU237" s="220" t="s">
        <v>85</v>
      </c>
      <c r="AV237" s="12" t="s">
        <v>85</v>
      </c>
      <c r="AW237" s="12" t="s">
        <v>32</v>
      </c>
      <c r="AX237" s="12" t="s">
        <v>77</v>
      </c>
      <c r="AY237" s="220" t="s">
        <v>182</v>
      </c>
    </row>
    <row r="238" spans="2:51" s="13" customFormat="1" ht="10.2">
      <c r="B238" s="221"/>
      <c r="C238" s="222"/>
      <c r="D238" s="212" t="s">
        <v>189</v>
      </c>
      <c r="E238" s="223" t="s">
        <v>1</v>
      </c>
      <c r="F238" s="224" t="s">
        <v>300</v>
      </c>
      <c r="G238" s="222"/>
      <c r="H238" s="225">
        <v>0.746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AT238" s="231" t="s">
        <v>189</v>
      </c>
      <c r="AU238" s="231" t="s">
        <v>85</v>
      </c>
      <c r="AV238" s="13" t="s">
        <v>87</v>
      </c>
      <c r="AW238" s="13" t="s">
        <v>32</v>
      </c>
      <c r="AX238" s="13" t="s">
        <v>77</v>
      </c>
      <c r="AY238" s="231" t="s">
        <v>182</v>
      </c>
    </row>
    <row r="239" spans="2:51" s="12" customFormat="1" ht="10.2">
      <c r="B239" s="210"/>
      <c r="C239" s="211"/>
      <c r="D239" s="212" t="s">
        <v>189</v>
      </c>
      <c r="E239" s="213" t="s">
        <v>1</v>
      </c>
      <c r="F239" s="214" t="s">
        <v>301</v>
      </c>
      <c r="G239" s="211"/>
      <c r="H239" s="213" t="s">
        <v>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189</v>
      </c>
      <c r="AU239" s="220" t="s">
        <v>85</v>
      </c>
      <c r="AV239" s="12" t="s">
        <v>85</v>
      </c>
      <c r="AW239" s="12" t="s">
        <v>32</v>
      </c>
      <c r="AX239" s="12" t="s">
        <v>77</v>
      </c>
      <c r="AY239" s="220" t="s">
        <v>182</v>
      </c>
    </row>
    <row r="240" spans="2:51" s="13" customFormat="1" ht="10.2">
      <c r="B240" s="221"/>
      <c r="C240" s="222"/>
      <c r="D240" s="212" t="s">
        <v>189</v>
      </c>
      <c r="E240" s="223" t="s">
        <v>1</v>
      </c>
      <c r="F240" s="224" t="s">
        <v>302</v>
      </c>
      <c r="G240" s="222"/>
      <c r="H240" s="225">
        <v>0.333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AT240" s="231" t="s">
        <v>189</v>
      </c>
      <c r="AU240" s="231" t="s">
        <v>85</v>
      </c>
      <c r="AV240" s="13" t="s">
        <v>87</v>
      </c>
      <c r="AW240" s="13" t="s">
        <v>32</v>
      </c>
      <c r="AX240" s="13" t="s">
        <v>77</v>
      </c>
      <c r="AY240" s="231" t="s">
        <v>182</v>
      </c>
    </row>
    <row r="241" spans="2:51" s="12" customFormat="1" ht="10.2">
      <c r="B241" s="210"/>
      <c r="C241" s="211"/>
      <c r="D241" s="212" t="s">
        <v>189</v>
      </c>
      <c r="E241" s="213" t="s">
        <v>1</v>
      </c>
      <c r="F241" s="214" t="s">
        <v>303</v>
      </c>
      <c r="G241" s="211"/>
      <c r="H241" s="213" t="s">
        <v>1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189</v>
      </c>
      <c r="AU241" s="220" t="s">
        <v>85</v>
      </c>
      <c r="AV241" s="12" t="s">
        <v>85</v>
      </c>
      <c r="AW241" s="12" t="s">
        <v>32</v>
      </c>
      <c r="AX241" s="12" t="s">
        <v>77</v>
      </c>
      <c r="AY241" s="220" t="s">
        <v>182</v>
      </c>
    </row>
    <row r="242" spans="2:51" s="13" customFormat="1" ht="10.2">
      <c r="B242" s="221"/>
      <c r="C242" s="222"/>
      <c r="D242" s="212" t="s">
        <v>189</v>
      </c>
      <c r="E242" s="223" t="s">
        <v>1</v>
      </c>
      <c r="F242" s="224" t="s">
        <v>304</v>
      </c>
      <c r="G242" s="222"/>
      <c r="H242" s="225">
        <v>0.138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189</v>
      </c>
      <c r="AU242" s="231" t="s">
        <v>85</v>
      </c>
      <c r="AV242" s="13" t="s">
        <v>87</v>
      </c>
      <c r="AW242" s="13" t="s">
        <v>32</v>
      </c>
      <c r="AX242" s="13" t="s">
        <v>77</v>
      </c>
      <c r="AY242" s="231" t="s">
        <v>182</v>
      </c>
    </row>
    <row r="243" spans="2:51" s="12" customFormat="1" ht="10.2">
      <c r="B243" s="210"/>
      <c r="C243" s="211"/>
      <c r="D243" s="212" t="s">
        <v>189</v>
      </c>
      <c r="E243" s="213" t="s">
        <v>1</v>
      </c>
      <c r="F243" s="214" t="s">
        <v>305</v>
      </c>
      <c r="G243" s="211"/>
      <c r="H243" s="213" t="s">
        <v>1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189</v>
      </c>
      <c r="AU243" s="220" t="s">
        <v>85</v>
      </c>
      <c r="AV243" s="12" t="s">
        <v>85</v>
      </c>
      <c r="AW243" s="12" t="s">
        <v>32</v>
      </c>
      <c r="AX243" s="12" t="s">
        <v>77</v>
      </c>
      <c r="AY243" s="220" t="s">
        <v>182</v>
      </c>
    </row>
    <row r="244" spans="2:51" s="13" customFormat="1" ht="10.2">
      <c r="B244" s="221"/>
      <c r="C244" s="222"/>
      <c r="D244" s="212" t="s">
        <v>189</v>
      </c>
      <c r="E244" s="223" t="s">
        <v>1</v>
      </c>
      <c r="F244" s="224" t="s">
        <v>306</v>
      </c>
      <c r="G244" s="222"/>
      <c r="H244" s="225">
        <v>0.128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189</v>
      </c>
      <c r="AU244" s="231" t="s">
        <v>85</v>
      </c>
      <c r="AV244" s="13" t="s">
        <v>87</v>
      </c>
      <c r="AW244" s="13" t="s">
        <v>32</v>
      </c>
      <c r="AX244" s="13" t="s">
        <v>77</v>
      </c>
      <c r="AY244" s="231" t="s">
        <v>182</v>
      </c>
    </row>
    <row r="245" spans="2:51" s="12" customFormat="1" ht="10.2">
      <c r="B245" s="210"/>
      <c r="C245" s="211"/>
      <c r="D245" s="212" t="s">
        <v>189</v>
      </c>
      <c r="E245" s="213" t="s">
        <v>1</v>
      </c>
      <c r="F245" s="214" t="s">
        <v>307</v>
      </c>
      <c r="G245" s="211"/>
      <c r="H245" s="213" t="s">
        <v>1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189</v>
      </c>
      <c r="AU245" s="220" t="s">
        <v>85</v>
      </c>
      <c r="AV245" s="12" t="s">
        <v>85</v>
      </c>
      <c r="AW245" s="12" t="s">
        <v>32</v>
      </c>
      <c r="AX245" s="12" t="s">
        <v>77</v>
      </c>
      <c r="AY245" s="220" t="s">
        <v>182</v>
      </c>
    </row>
    <row r="246" spans="2:51" s="13" customFormat="1" ht="10.2">
      <c r="B246" s="221"/>
      <c r="C246" s="222"/>
      <c r="D246" s="212" t="s">
        <v>189</v>
      </c>
      <c r="E246" s="223" t="s">
        <v>1</v>
      </c>
      <c r="F246" s="224" t="s">
        <v>308</v>
      </c>
      <c r="G246" s="222"/>
      <c r="H246" s="225">
        <v>0.669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AT246" s="231" t="s">
        <v>189</v>
      </c>
      <c r="AU246" s="231" t="s">
        <v>85</v>
      </c>
      <c r="AV246" s="13" t="s">
        <v>87</v>
      </c>
      <c r="AW246" s="13" t="s">
        <v>32</v>
      </c>
      <c r="AX246" s="13" t="s">
        <v>77</v>
      </c>
      <c r="AY246" s="231" t="s">
        <v>182</v>
      </c>
    </row>
    <row r="247" spans="2:51" s="14" customFormat="1" ht="10.2">
      <c r="B247" s="232"/>
      <c r="C247" s="233"/>
      <c r="D247" s="212" t="s">
        <v>189</v>
      </c>
      <c r="E247" s="234" t="s">
        <v>1</v>
      </c>
      <c r="F247" s="235" t="s">
        <v>197</v>
      </c>
      <c r="G247" s="233"/>
      <c r="H247" s="236">
        <v>10.999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189</v>
      </c>
      <c r="AU247" s="242" t="s">
        <v>85</v>
      </c>
      <c r="AV247" s="14" t="s">
        <v>187</v>
      </c>
      <c r="AW247" s="14" t="s">
        <v>32</v>
      </c>
      <c r="AX247" s="14" t="s">
        <v>85</v>
      </c>
      <c r="AY247" s="242" t="s">
        <v>182</v>
      </c>
    </row>
    <row r="248" spans="1:65" s="2" customFormat="1" ht="21.75" customHeight="1">
      <c r="A248" s="34"/>
      <c r="B248" s="35"/>
      <c r="C248" s="196" t="s">
        <v>8</v>
      </c>
      <c r="D248" s="196" t="s">
        <v>183</v>
      </c>
      <c r="E248" s="197" t="s">
        <v>309</v>
      </c>
      <c r="F248" s="198" t="s">
        <v>310</v>
      </c>
      <c r="G248" s="199" t="s">
        <v>186</v>
      </c>
      <c r="H248" s="200">
        <v>9</v>
      </c>
      <c r="I248" s="201"/>
      <c r="J248" s="202">
        <f>ROUND(I248*H248,2)</f>
        <v>0</v>
      </c>
      <c r="K248" s="203"/>
      <c r="L248" s="39"/>
      <c r="M248" s="204" t="s">
        <v>1</v>
      </c>
      <c r="N248" s="205" t="s">
        <v>42</v>
      </c>
      <c r="O248" s="71"/>
      <c r="P248" s="206">
        <f>O248*H248</f>
        <v>0</v>
      </c>
      <c r="Q248" s="206">
        <v>0.00048</v>
      </c>
      <c r="R248" s="206">
        <f>Q248*H248</f>
        <v>0.00432</v>
      </c>
      <c r="S248" s="206">
        <v>0</v>
      </c>
      <c r="T248" s="207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8" t="s">
        <v>187</v>
      </c>
      <c r="AT248" s="208" t="s">
        <v>183</v>
      </c>
      <c r="AU248" s="208" t="s">
        <v>85</v>
      </c>
      <c r="AY248" s="17" t="s">
        <v>182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7" t="s">
        <v>85</v>
      </c>
      <c r="BK248" s="209">
        <f>ROUND(I248*H248,2)</f>
        <v>0</v>
      </c>
      <c r="BL248" s="17" t="s">
        <v>187</v>
      </c>
      <c r="BM248" s="208" t="s">
        <v>311</v>
      </c>
    </row>
    <row r="249" spans="2:51" s="12" customFormat="1" ht="10.2">
      <c r="B249" s="210"/>
      <c r="C249" s="211"/>
      <c r="D249" s="212" t="s">
        <v>189</v>
      </c>
      <c r="E249" s="213" t="s">
        <v>1</v>
      </c>
      <c r="F249" s="214" t="s">
        <v>312</v>
      </c>
      <c r="G249" s="211"/>
      <c r="H249" s="213" t="s">
        <v>1</v>
      </c>
      <c r="I249" s="215"/>
      <c r="J249" s="211"/>
      <c r="K249" s="211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189</v>
      </c>
      <c r="AU249" s="220" t="s">
        <v>85</v>
      </c>
      <c r="AV249" s="12" t="s">
        <v>85</v>
      </c>
      <c r="AW249" s="12" t="s">
        <v>32</v>
      </c>
      <c r="AX249" s="12" t="s">
        <v>77</v>
      </c>
      <c r="AY249" s="220" t="s">
        <v>182</v>
      </c>
    </row>
    <row r="250" spans="2:51" s="13" customFormat="1" ht="10.2">
      <c r="B250" s="221"/>
      <c r="C250" s="222"/>
      <c r="D250" s="212" t="s">
        <v>189</v>
      </c>
      <c r="E250" s="223" t="s">
        <v>1</v>
      </c>
      <c r="F250" s="224" t="s">
        <v>85</v>
      </c>
      <c r="G250" s="222"/>
      <c r="H250" s="225">
        <v>1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AT250" s="231" t="s">
        <v>189</v>
      </c>
      <c r="AU250" s="231" t="s">
        <v>85</v>
      </c>
      <c r="AV250" s="13" t="s">
        <v>87</v>
      </c>
      <c r="AW250" s="13" t="s">
        <v>32</v>
      </c>
      <c r="AX250" s="13" t="s">
        <v>77</v>
      </c>
      <c r="AY250" s="231" t="s">
        <v>182</v>
      </c>
    </row>
    <row r="251" spans="2:51" s="12" customFormat="1" ht="10.2">
      <c r="B251" s="210"/>
      <c r="C251" s="211"/>
      <c r="D251" s="212" t="s">
        <v>189</v>
      </c>
      <c r="E251" s="213" t="s">
        <v>1</v>
      </c>
      <c r="F251" s="214" t="s">
        <v>313</v>
      </c>
      <c r="G251" s="211"/>
      <c r="H251" s="213" t="s">
        <v>1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189</v>
      </c>
      <c r="AU251" s="220" t="s">
        <v>85</v>
      </c>
      <c r="AV251" s="12" t="s">
        <v>85</v>
      </c>
      <c r="AW251" s="12" t="s">
        <v>32</v>
      </c>
      <c r="AX251" s="12" t="s">
        <v>77</v>
      </c>
      <c r="AY251" s="220" t="s">
        <v>182</v>
      </c>
    </row>
    <row r="252" spans="2:51" s="13" customFormat="1" ht="10.2">
      <c r="B252" s="221"/>
      <c r="C252" s="222"/>
      <c r="D252" s="212" t="s">
        <v>189</v>
      </c>
      <c r="E252" s="223" t="s">
        <v>1</v>
      </c>
      <c r="F252" s="224" t="s">
        <v>180</v>
      </c>
      <c r="G252" s="222"/>
      <c r="H252" s="225">
        <v>3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189</v>
      </c>
      <c r="AU252" s="231" t="s">
        <v>85</v>
      </c>
      <c r="AV252" s="13" t="s">
        <v>87</v>
      </c>
      <c r="AW252" s="13" t="s">
        <v>32</v>
      </c>
      <c r="AX252" s="13" t="s">
        <v>77</v>
      </c>
      <c r="AY252" s="231" t="s">
        <v>182</v>
      </c>
    </row>
    <row r="253" spans="2:51" s="12" customFormat="1" ht="10.2">
      <c r="B253" s="210"/>
      <c r="C253" s="211"/>
      <c r="D253" s="212" t="s">
        <v>189</v>
      </c>
      <c r="E253" s="213" t="s">
        <v>1</v>
      </c>
      <c r="F253" s="214" t="s">
        <v>314</v>
      </c>
      <c r="G253" s="211"/>
      <c r="H253" s="213" t="s">
        <v>1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189</v>
      </c>
      <c r="AU253" s="220" t="s">
        <v>85</v>
      </c>
      <c r="AV253" s="12" t="s">
        <v>85</v>
      </c>
      <c r="AW253" s="12" t="s">
        <v>32</v>
      </c>
      <c r="AX253" s="12" t="s">
        <v>77</v>
      </c>
      <c r="AY253" s="220" t="s">
        <v>182</v>
      </c>
    </row>
    <row r="254" spans="2:51" s="13" customFormat="1" ht="10.2">
      <c r="B254" s="221"/>
      <c r="C254" s="222"/>
      <c r="D254" s="212" t="s">
        <v>189</v>
      </c>
      <c r="E254" s="223" t="s">
        <v>1</v>
      </c>
      <c r="F254" s="224" t="s">
        <v>87</v>
      </c>
      <c r="G254" s="222"/>
      <c r="H254" s="225">
        <v>2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AT254" s="231" t="s">
        <v>189</v>
      </c>
      <c r="AU254" s="231" t="s">
        <v>85</v>
      </c>
      <c r="AV254" s="13" t="s">
        <v>87</v>
      </c>
      <c r="AW254" s="13" t="s">
        <v>32</v>
      </c>
      <c r="AX254" s="13" t="s">
        <v>77</v>
      </c>
      <c r="AY254" s="231" t="s">
        <v>182</v>
      </c>
    </row>
    <row r="255" spans="2:51" s="12" customFormat="1" ht="10.2">
      <c r="B255" s="210"/>
      <c r="C255" s="211"/>
      <c r="D255" s="212" t="s">
        <v>189</v>
      </c>
      <c r="E255" s="213" t="s">
        <v>1</v>
      </c>
      <c r="F255" s="214" t="s">
        <v>315</v>
      </c>
      <c r="G255" s="211"/>
      <c r="H255" s="213" t="s">
        <v>1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189</v>
      </c>
      <c r="AU255" s="220" t="s">
        <v>85</v>
      </c>
      <c r="AV255" s="12" t="s">
        <v>85</v>
      </c>
      <c r="AW255" s="12" t="s">
        <v>32</v>
      </c>
      <c r="AX255" s="12" t="s">
        <v>77</v>
      </c>
      <c r="AY255" s="220" t="s">
        <v>182</v>
      </c>
    </row>
    <row r="256" spans="2:51" s="13" customFormat="1" ht="10.2">
      <c r="B256" s="221"/>
      <c r="C256" s="222"/>
      <c r="D256" s="212" t="s">
        <v>189</v>
      </c>
      <c r="E256" s="223" t="s">
        <v>1</v>
      </c>
      <c r="F256" s="224" t="s">
        <v>85</v>
      </c>
      <c r="G256" s="222"/>
      <c r="H256" s="225">
        <v>1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189</v>
      </c>
      <c r="AU256" s="231" t="s">
        <v>85</v>
      </c>
      <c r="AV256" s="13" t="s">
        <v>87</v>
      </c>
      <c r="AW256" s="13" t="s">
        <v>32</v>
      </c>
      <c r="AX256" s="13" t="s">
        <v>77</v>
      </c>
      <c r="AY256" s="231" t="s">
        <v>182</v>
      </c>
    </row>
    <row r="257" spans="2:51" s="12" customFormat="1" ht="10.2">
      <c r="B257" s="210"/>
      <c r="C257" s="211"/>
      <c r="D257" s="212" t="s">
        <v>189</v>
      </c>
      <c r="E257" s="213" t="s">
        <v>1</v>
      </c>
      <c r="F257" s="214" t="s">
        <v>316</v>
      </c>
      <c r="G257" s="211"/>
      <c r="H257" s="213" t="s">
        <v>1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189</v>
      </c>
      <c r="AU257" s="220" t="s">
        <v>85</v>
      </c>
      <c r="AV257" s="12" t="s">
        <v>85</v>
      </c>
      <c r="AW257" s="12" t="s">
        <v>32</v>
      </c>
      <c r="AX257" s="12" t="s">
        <v>77</v>
      </c>
      <c r="AY257" s="220" t="s">
        <v>182</v>
      </c>
    </row>
    <row r="258" spans="2:51" s="13" customFormat="1" ht="10.2">
      <c r="B258" s="221"/>
      <c r="C258" s="222"/>
      <c r="D258" s="212" t="s">
        <v>189</v>
      </c>
      <c r="E258" s="223" t="s">
        <v>1</v>
      </c>
      <c r="F258" s="224" t="s">
        <v>85</v>
      </c>
      <c r="G258" s="222"/>
      <c r="H258" s="225">
        <v>1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189</v>
      </c>
      <c r="AU258" s="231" t="s">
        <v>85</v>
      </c>
      <c r="AV258" s="13" t="s">
        <v>87</v>
      </c>
      <c r="AW258" s="13" t="s">
        <v>32</v>
      </c>
      <c r="AX258" s="13" t="s">
        <v>77</v>
      </c>
      <c r="AY258" s="231" t="s">
        <v>182</v>
      </c>
    </row>
    <row r="259" spans="2:51" s="12" customFormat="1" ht="10.2">
      <c r="B259" s="210"/>
      <c r="C259" s="211"/>
      <c r="D259" s="212" t="s">
        <v>189</v>
      </c>
      <c r="E259" s="213" t="s">
        <v>1</v>
      </c>
      <c r="F259" s="214" t="s">
        <v>317</v>
      </c>
      <c r="G259" s="211"/>
      <c r="H259" s="213" t="s">
        <v>1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189</v>
      </c>
      <c r="AU259" s="220" t="s">
        <v>85</v>
      </c>
      <c r="AV259" s="12" t="s">
        <v>85</v>
      </c>
      <c r="AW259" s="12" t="s">
        <v>32</v>
      </c>
      <c r="AX259" s="12" t="s">
        <v>77</v>
      </c>
      <c r="AY259" s="220" t="s">
        <v>182</v>
      </c>
    </row>
    <row r="260" spans="2:51" s="13" customFormat="1" ht="10.2">
      <c r="B260" s="221"/>
      <c r="C260" s="222"/>
      <c r="D260" s="212" t="s">
        <v>189</v>
      </c>
      <c r="E260" s="223" t="s">
        <v>1</v>
      </c>
      <c r="F260" s="224" t="s">
        <v>85</v>
      </c>
      <c r="G260" s="222"/>
      <c r="H260" s="225">
        <v>1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AT260" s="231" t="s">
        <v>189</v>
      </c>
      <c r="AU260" s="231" t="s">
        <v>85</v>
      </c>
      <c r="AV260" s="13" t="s">
        <v>87</v>
      </c>
      <c r="AW260" s="13" t="s">
        <v>32</v>
      </c>
      <c r="AX260" s="13" t="s">
        <v>77</v>
      </c>
      <c r="AY260" s="231" t="s">
        <v>182</v>
      </c>
    </row>
    <row r="261" spans="2:51" s="14" customFormat="1" ht="10.2">
      <c r="B261" s="232"/>
      <c r="C261" s="233"/>
      <c r="D261" s="212" t="s">
        <v>189</v>
      </c>
      <c r="E261" s="234" t="s">
        <v>1</v>
      </c>
      <c r="F261" s="235" t="s">
        <v>197</v>
      </c>
      <c r="G261" s="233"/>
      <c r="H261" s="236">
        <v>9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189</v>
      </c>
      <c r="AU261" s="242" t="s">
        <v>85</v>
      </c>
      <c r="AV261" s="14" t="s">
        <v>187</v>
      </c>
      <c r="AW261" s="14" t="s">
        <v>32</v>
      </c>
      <c r="AX261" s="14" t="s">
        <v>85</v>
      </c>
      <c r="AY261" s="242" t="s">
        <v>182</v>
      </c>
    </row>
    <row r="262" spans="1:65" s="2" customFormat="1" ht="16.5" customHeight="1">
      <c r="A262" s="34"/>
      <c r="B262" s="35"/>
      <c r="C262" s="243" t="s">
        <v>318</v>
      </c>
      <c r="D262" s="243" t="s">
        <v>212</v>
      </c>
      <c r="E262" s="244" t="s">
        <v>319</v>
      </c>
      <c r="F262" s="245" t="s">
        <v>320</v>
      </c>
      <c r="G262" s="246" t="s">
        <v>186</v>
      </c>
      <c r="H262" s="247">
        <v>1</v>
      </c>
      <c r="I262" s="248"/>
      <c r="J262" s="249">
        <f>ROUND(I262*H262,2)</f>
        <v>0</v>
      </c>
      <c r="K262" s="250"/>
      <c r="L262" s="251"/>
      <c r="M262" s="252" t="s">
        <v>1</v>
      </c>
      <c r="N262" s="253" t="s">
        <v>42</v>
      </c>
      <c r="O262" s="71"/>
      <c r="P262" s="206">
        <f>O262*H262</f>
        <v>0</v>
      </c>
      <c r="Q262" s="206">
        <v>0.01286</v>
      </c>
      <c r="R262" s="206">
        <f>Q262*H262</f>
        <v>0.01286</v>
      </c>
      <c r="S262" s="206">
        <v>0</v>
      </c>
      <c r="T262" s="207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8" t="s">
        <v>215</v>
      </c>
      <c r="AT262" s="208" t="s">
        <v>212</v>
      </c>
      <c r="AU262" s="208" t="s">
        <v>85</v>
      </c>
      <c r="AY262" s="17" t="s">
        <v>182</v>
      </c>
      <c r="BE262" s="209">
        <f>IF(N262="základní",J262,0)</f>
        <v>0</v>
      </c>
      <c r="BF262" s="209">
        <f>IF(N262="snížená",J262,0)</f>
        <v>0</v>
      </c>
      <c r="BG262" s="209">
        <f>IF(N262="zákl. přenesená",J262,0)</f>
        <v>0</v>
      </c>
      <c r="BH262" s="209">
        <f>IF(N262="sníž. přenesená",J262,0)</f>
        <v>0</v>
      </c>
      <c r="BI262" s="209">
        <f>IF(N262="nulová",J262,0)</f>
        <v>0</v>
      </c>
      <c r="BJ262" s="17" t="s">
        <v>85</v>
      </c>
      <c r="BK262" s="209">
        <f>ROUND(I262*H262,2)</f>
        <v>0</v>
      </c>
      <c r="BL262" s="17" t="s">
        <v>187</v>
      </c>
      <c r="BM262" s="208" t="s">
        <v>321</v>
      </c>
    </row>
    <row r="263" spans="2:51" s="12" customFormat="1" ht="10.2">
      <c r="B263" s="210"/>
      <c r="C263" s="211"/>
      <c r="D263" s="212" t="s">
        <v>189</v>
      </c>
      <c r="E263" s="213" t="s">
        <v>1</v>
      </c>
      <c r="F263" s="214" t="s">
        <v>317</v>
      </c>
      <c r="G263" s="211"/>
      <c r="H263" s="213" t="s">
        <v>1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189</v>
      </c>
      <c r="AU263" s="220" t="s">
        <v>85</v>
      </c>
      <c r="AV263" s="12" t="s">
        <v>85</v>
      </c>
      <c r="AW263" s="12" t="s">
        <v>32</v>
      </c>
      <c r="AX263" s="12" t="s">
        <v>77</v>
      </c>
      <c r="AY263" s="220" t="s">
        <v>182</v>
      </c>
    </row>
    <row r="264" spans="2:51" s="13" customFormat="1" ht="10.2">
      <c r="B264" s="221"/>
      <c r="C264" s="222"/>
      <c r="D264" s="212" t="s">
        <v>189</v>
      </c>
      <c r="E264" s="223" t="s">
        <v>1</v>
      </c>
      <c r="F264" s="224" t="s">
        <v>85</v>
      </c>
      <c r="G264" s="222"/>
      <c r="H264" s="225">
        <v>1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189</v>
      </c>
      <c r="AU264" s="231" t="s">
        <v>85</v>
      </c>
      <c r="AV264" s="13" t="s">
        <v>87</v>
      </c>
      <c r="AW264" s="13" t="s">
        <v>32</v>
      </c>
      <c r="AX264" s="13" t="s">
        <v>85</v>
      </c>
      <c r="AY264" s="231" t="s">
        <v>182</v>
      </c>
    </row>
    <row r="265" spans="1:65" s="2" customFormat="1" ht="16.5" customHeight="1">
      <c r="A265" s="34"/>
      <c r="B265" s="35"/>
      <c r="C265" s="243" t="s">
        <v>322</v>
      </c>
      <c r="D265" s="243" t="s">
        <v>212</v>
      </c>
      <c r="E265" s="244" t="s">
        <v>323</v>
      </c>
      <c r="F265" s="245" t="s">
        <v>324</v>
      </c>
      <c r="G265" s="246" t="s">
        <v>186</v>
      </c>
      <c r="H265" s="247">
        <v>2</v>
      </c>
      <c r="I265" s="248"/>
      <c r="J265" s="249">
        <f>ROUND(I265*H265,2)</f>
        <v>0</v>
      </c>
      <c r="K265" s="250"/>
      <c r="L265" s="251"/>
      <c r="M265" s="252" t="s">
        <v>1</v>
      </c>
      <c r="N265" s="253" t="s">
        <v>42</v>
      </c>
      <c r="O265" s="71"/>
      <c r="P265" s="206">
        <f>O265*H265</f>
        <v>0</v>
      </c>
      <c r="Q265" s="206">
        <v>0.0136</v>
      </c>
      <c r="R265" s="206">
        <f>Q265*H265</f>
        <v>0.0272</v>
      </c>
      <c r="S265" s="206">
        <v>0</v>
      </c>
      <c r="T265" s="207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8" t="s">
        <v>215</v>
      </c>
      <c r="AT265" s="208" t="s">
        <v>212</v>
      </c>
      <c r="AU265" s="208" t="s">
        <v>85</v>
      </c>
      <c r="AY265" s="17" t="s">
        <v>182</v>
      </c>
      <c r="BE265" s="209">
        <f>IF(N265="základní",J265,0)</f>
        <v>0</v>
      </c>
      <c r="BF265" s="209">
        <f>IF(N265="snížená",J265,0)</f>
        <v>0</v>
      </c>
      <c r="BG265" s="209">
        <f>IF(N265="zákl. přenesená",J265,0)</f>
        <v>0</v>
      </c>
      <c r="BH265" s="209">
        <f>IF(N265="sníž. přenesená",J265,0)</f>
        <v>0</v>
      </c>
      <c r="BI265" s="209">
        <f>IF(N265="nulová",J265,0)</f>
        <v>0</v>
      </c>
      <c r="BJ265" s="17" t="s">
        <v>85</v>
      </c>
      <c r="BK265" s="209">
        <f>ROUND(I265*H265,2)</f>
        <v>0</v>
      </c>
      <c r="BL265" s="17" t="s">
        <v>187</v>
      </c>
      <c r="BM265" s="208" t="s">
        <v>325</v>
      </c>
    </row>
    <row r="266" spans="2:51" s="12" customFormat="1" ht="10.2">
      <c r="B266" s="210"/>
      <c r="C266" s="211"/>
      <c r="D266" s="212" t="s">
        <v>189</v>
      </c>
      <c r="E266" s="213" t="s">
        <v>1</v>
      </c>
      <c r="F266" s="214" t="s">
        <v>315</v>
      </c>
      <c r="G266" s="211"/>
      <c r="H266" s="213" t="s">
        <v>1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189</v>
      </c>
      <c r="AU266" s="220" t="s">
        <v>85</v>
      </c>
      <c r="AV266" s="12" t="s">
        <v>85</v>
      </c>
      <c r="AW266" s="12" t="s">
        <v>32</v>
      </c>
      <c r="AX266" s="12" t="s">
        <v>77</v>
      </c>
      <c r="AY266" s="220" t="s">
        <v>182</v>
      </c>
    </row>
    <row r="267" spans="2:51" s="13" customFormat="1" ht="10.2">
      <c r="B267" s="221"/>
      <c r="C267" s="222"/>
      <c r="D267" s="212" t="s">
        <v>189</v>
      </c>
      <c r="E267" s="223" t="s">
        <v>1</v>
      </c>
      <c r="F267" s="224" t="s">
        <v>85</v>
      </c>
      <c r="G267" s="222"/>
      <c r="H267" s="225">
        <v>1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AT267" s="231" t="s">
        <v>189</v>
      </c>
      <c r="AU267" s="231" t="s">
        <v>85</v>
      </c>
      <c r="AV267" s="13" t="s">
        <v>87</v>
      </c>
      <c r="AW267" s="13" t="s">
        <v>32</v>
      </c>
      <c r="AX267" s="13" t="s">
        <v>77</v>
      </c>
      <c r="AY267" s="231" t="s">
        <v>182</v>
      </c>
    </row>
    <row r="268" spans="2:51" s="12" customFormat="1" ht="10.2">
      <c r="B268" s="210"/>
      <c r="C268" s="211"/>
      <c r="D268" s="212" t="s">
        <v>189</v>
      </c>
      <c r="E268" s="213" t="s">
        <v>1</v>
      </c>
      <c r="F268" s="214" t="s">
        <v>316</v>
      </c>
      <c r="G268" s="211"/>
      <c r="H268" s="213" t="s">
        <v>1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189</v>
      </c>
      <c r="AU268" s="220" t="s">
        <v>85</v>
      </c>
      <c r="AV268" s="12" t="s">
        <v>85</v>
      </c>
      <c r="AW268" s="12" t="s">
        <v>32</v>
      </c>
      <c r="AX268" s="12" t="s">
        <v>77</v>
      </c>
      <c r="AY268" s="220" t="s">
        <v>182</v>
      </c>
    </row>
    <row r="269" spans="2:51" s="13" customFormat="1" ht="10.2">
      <c r="B269" s="221"/>
      <c r="C269" s="222"/>
      <c r="D269" s="212" t="s">
        <v>189</v>
      </c>
      <c r="E269" s="223" t="s">
        <v>1</v>
      </c>
      <c r="F269" s="224" t="s">
        <v>85</v>
      </c>
      <c r="G269" s="222"/>
      <c r="H269" s="225">
        <v>1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AT269" s="231" t="s">
        <v>189</v>
      </c>
      <c r="AU269" s="231" t="s">
        <v>85</v>
      </c>
      <c r="AV269" s="13" t="s">
        <v>87</v>
      </c>
      <c r="AW269" s="13" t="s">
        <v>32</v>
      </c>
      <c r="AX269" s="13" t="s">
        <v>77</v>
      </c>
      <c r="AY269" s="231" t="s">
        <v>182</v>
      </c>
    </row>
    <row r="270" spans="2:51" s="14" customFormat="1" ht="10.2">
      <c r="B270" s="232"/>
      <c r="C270" s="233"/>
      <c r="D270" s="212" t="s">
        <v>189</v>
      </c>
      <c r="E270" s="234" t="s">
        <v>1</v>
      </c>
      <c r="F270" s="235" t="s">
        <v>197</v>
      </c>
      <c r="G270" s="233"/>
      <c r="H270" s="236">
        <v>2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189</v>
      </c>
      <c r="AU270" s="242" t="s">
        <v>85</v>
      </c>
      <c r="AV270" s="14" t="s">
        <v>187</v>
      </c>
      <c r="AW270" s="14" t="s">
        <v>32</v>
      </c>
      <c r="AX270" s="14" t="s">
        <v>85</v>
      </c>
      <c r="AY270" s="242" t="s">
        <v>182</v>
      </c>
    </row>
    <row r="271" spans="1:65" s="2" customFormat="1" ht="16.5" customHeight="1">
      <c r="A271" s="34"/>
      <c r="B271" s="35"/>
      <c r="C271" s="243" t="s">
        <v>326</v>
      </c>
      <c r="D271" s="243" t="s">
        <v>212</v>
      </c>
      <c r="E271" s="244" t="s">
        <v>327</v>
      </c>
      <c r="F271" s="245" t="s">
        <v>328</v>
      </c>
      <c r="G271" s="246" t="s">
        <v>186</v>
      </c>
      <c r="H271" s="247">
        <v>1</v>
      </c>
      <c r="I271" s="248"/>
      <c r="J271" s="249">
        <f>ROUND(I271*H271,2)</f>
        <v>0</v>
      </c>
      <c r="K271" s="250"/>
      <c r="L271" s="251"/>
      <c r="M271" s="252" t="s">
        <v>1</v>
      </c>
      <c r="N271" s="253" t="s">
        <v>42</v>
      </c>
      <c r="O271" s="71"/>
      <c r="P271" s="206">
        <f>O271*H271</f>
        <v>0</v>
      </c>
      <c r="Q271" s="206">
        <v>0.01336</v>
      </c>
      <c r="R271" s="206">
        <f>Q271*H271</f>
        <v>0.01336</v>
      </c>
      <c r="S271" s="206">
        <v>0</v>
      </c>
      <c r="T271" s="207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8" t="s">
        <v>215</v>
      </c>
      <c r="AT271" s="208" t="s">
        <v>212</v>
      </c>
      <c r="AU271" s="208" t="s">
        <v>85</v>
      </c>
      <c r="AY271" s="17" t="s">
        <v>182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7" t="s">
        <v>85</v>
      </c>
      <c r="BK271" s="209">
        <f>ROUND(I271*H271,2)</f>
        <v>0</v>
      </c>
      <c r="BL271" s="17" t="s">
        <v>187</v>
      </c>
      <c r="BM271" s="208" t="s">
        <v>329</v>
      </c>
    </row>
    <row r="272" spans="2:51" s="12" customFormat="1" ht="10.2">
      <c r="B272" s="210"/>
      <c r="C272" s="211"/>
      <c r="D272" s="212" t="s">
        <v>189</v>
      </c>
      <c r="E272" s="213" t="s">
        <v>1</v>
      </c>
      <c r="F272" s="214" t="s">
        <v>314</v>
      </c>
      <c r="G272" s="211"/>
      <c r="H272" s="213" t="s">
        <v>1</v>
      </c>
      <c r="I272" s="215"/>
      <c r="J272" s="211"/>
      <c r="K272" s="211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189</v>
      </c>
      <c r="AU272" s="220" t="s">
        <v>85</v>
      </c>
      <c r="AV272" s="12" t="s">
        <v>85</v>
      </c>
      <c r="AW272" s="12" t="s">
        <v>32</v>
      </c>
      <c r="AX272" s="12" t="s">
        <v>77</v>
      </c>
      <c r="AY272" s="220" t="s">
        <v>182</v>
      </c>
    </row>
    <row r="273" spans="2:51" s="13" customFormat="1" ht="10.2">
      <c r="B273" s="221"/>
      <c r="C273" s="222"/>
      <c r="D273" s="212" t="s">
        <v>189</v>
      </c>
      <c r="E273" s="223" t="s">
        <v>1</v>
      </c>
      <c r="F273" s="224" t="s">
        <v>85</v>
      </c>
      <c r="G273" s="222"/>
      <c r="H273" s="225">
        <v>1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AT273" s="231" t="s">
        <v>189</v>
      </c>
      <c r="AU273" s="231" t="s">
        <v>85</v>
      </c>
      <c r="AV273" s="13" t="s">
        <v>87</v>
      </c>
      <c r="AW273" s="13" t="s">
        <v>32</v>
      </c>
      <c r="AX273" s="13" t="s">
        <v>85</v>
      </c>
      <c r="AY273" s="231" t="s">
        <v>182</v>
      </c>
    </row>
    <row r="274" spans="1:65" s="2" customFormat="1" ht="16.5" customHeight="1">
      <c r="A274" s="34"/>
      <c r="B274" s="35"/>
      <c r="C274" s="243" t="s">
        <v>330</v>
      </c>
      <c r="D274" s="243" t="s">
        <v>212</v>
      </c>
      <c r="E274" s="244" t="s">
        <v>331</v>
      </c>
      <c r="F274" s="245" t="s">
        <v>332</v>
      </c>
      <c r="G274" s="246" t="s">
        <v>186</v>
      </c>
      <c r="H274" s="247">
        <v>3</v>
      </c>
      <c r="I274" s="248"/>
      <c r="J274" s="249">
        <f>ROUND(I274*H274,2)</f>
        <v>0</v>
      </c>
      <c r="K274" s="250"/>
      <c r="L274" s="251"/>
      <c r="M274" s="252" t="s">
        <v>1</v>
      </c>
      <c r="N274" s="253" t="s">
        <v>42</v>
      </c>
      <c r="O274" s="71"/>
      <c r="P274" s="206">
        <f>O274*H274</f>
        <v>0</v>
      </c>
      <c r="Q274" s="206">
        <v>0.01389</v>
      </c>
      <c r="R274" s="206">
        <f>Q274*H274</f>
        <v>0.04167</v>
      </c>
      <c r="S274" s="206">
        <v>0</v>
      </c>
      <c r="T274" s="207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8" t="s">
        <v>215</v>
      </c>
      <c r="AT274" s="208" t="s">
        <v>212</v>
      </c>
      <c r="AU274" s="208" t="s">
        <v>85</v>
      </c>
      <c r="AY274" s="17" t="s">
        <v>182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7" t="s">
        <v>85</v>
      </c>
      <c r="BK274" s="209">
        <f>ROUND(I274*H274,2)</f>
        <v>0</v>
      </c>
      <c r="BL274" s="17" t="s">
        <v>187</v>
      </c>
      <c r="BM274" s="208" t="s">
        <v>333</v>
      </c>
    </row>
    <row r="275" spans="2:51" s="12" customFormat="1" ht="10.2">
      <c r="B275" s="210"/>
      <c r="C275" s="211"/>
      <c r="D275" s="212" t="s">
        <v>189</v>
      </c>
      <c r="E275" s="213" t="s">
        <v>1</v>
      </c>
      <c r="F275" s="214" t="s">
        <v>312</v>
      </c>
      <c r="G275" s="211"/>
      <c r="H275" s="213" t="s">
        <v>1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189</v>
      </c>
      <c r="AU275" s="220" t="s">
        <v>85</v>
      </c>
      <c r="AV275" s="12" t="s">
        <v>85</v>
      </c>
      <c r="AW275" s="12" t="s">
        <v>32</v>
      </c>
      <c r="AX275" s="12" t="s">
        <v>77</v>
      </c>
      <c r="AY275" s="220" t="s">
        <v>182</v>
      </c>
    </row>
    <row r="276" spans="2:51" s="13" customFormat="1" ht="10.2">
      <c r="B276" s="221"/>
      <c r="C276" s="222"/>
      <c r="D276" s="212" t="s">
        <v>189</v>
      </c>
      <c r="E276" s="223" t="s">
        <v>1</v>
      </c>
      <c r="F276" s="224" t="s">
        <v>85</v>
      </c>
      <c r="G276" s="222"/>
      <c r="H276" s="225">
        <v>1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AT276" s="231" t="s">
        <v>189</v>
      </c>
      <c r="AU276" s="231" t="s">
        <v>85</v>
      </c>
      <c r="AV276" s="13" t="s">
        <v>87</v>
      </c>
      <c r="AW276" s="13" t="s">
        <v>32</v>
      </c>
      <c r="AX276" s="13" t="s">
        <v>77</v>
      </c>
      <c r="AY276" s="231" t="s">
        <v>182</v>
      </c>
    </row>
    <row r="277" spans="2:51" s="12" customFormat="1" ht="10.2">
      <c r="B277" s="210"/>
      <c r="C277" s="211"/>
      <c r="D277" s="212" t="s">
        <v>189</v>
      </c>
      <c r="E277" s="213" t="s">
        <v>1</v>
      </c>
      <c r="F277" s="214" t="s">
        <v>313</v>
      </c>
      <c r="G277" s="211"/>
      <c r="H277" s="213" t="s">
        <v>1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189</v>
      </c>
      <c r="AU277" s="220" t="s">
        <v>85</v>
      </c>
      <c r="AV277" s="12" t="s">
        <v>85</v>
      </c>
      <c r="AW277" s="12" t="s">
        <v>32</v>
      </c>
      <c r="AX277" s="12" t="s">
        <v>77</v>
      </c>
      <c r="AY277" s="220" t="s">
        <v>182</v>
      </c>
    </row>
    <row r="278" spans="2:51" s="13" customFormat="1" ht="10.2">
      <c r="B278" s="221"/>
      <c r="C278" s="222"/>
      <c r="D278" s="212" t="s">
        <v>189</v>
      </c>
      <c r="E278" s="223" t="s">
        <v>1</v>
      </c>
      <c r="F278" s="224" t="s">
        <v>85</v>
      </c>
      <c r="G278" s="222"/>
      <c r="H278" s="225">
        <v>1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189</v>
      </c>
      <c r="AU278" s="231" t="s">
        <v>85</v>
      </c>
      <c r="AV278" s="13" t="s">
        <v>87</v>
      </c>
      <c r="AW278" s="13" t="s">
        <v>32</v>
      </c>
      <c r="AX278" s="13" t="s">
        <v>77</v>
      </c>
      <c r="AY278" s="231" t="s">
        <v>182</v>
      </c>
    </row>
    <row r="279" spans="2:51" s="12" customFormat="1" ht="10.2">
      <c r="B279" s="210"/>
      <c r="C279" s="211"/>
      <c r="D279" s="212" t="s">
        <v>189</v>
      </c>
      <c r="E279" s="213" t="s">
        <v>1</v>
      </c>
      <c r="F279" s="214" t="s">
        <v>314</v>
      </c>
      <c r="G279" s="211"/>
      <c r="H279" s="213" t="s">
        <v>1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189</v>
      </c>
      <c r="AU279" s="220" t="s">
        <v>85</v>
      </c>
      <c r="AV279" s="12" t="s">
        <v>85</v>
      </c>
      <c r="AW279" s="12" t="s">
        <v>32</v>
      </c>
      <c r="AX279" s="12" t="s">
        <v>77</v>
      </c>
      <c r="AY279" s="220" t="s">
        <v>182</v>
      </c>
    </row>
    <row r="280" spans="2:51" s="13" customFormat="1" ht="10.2">
      <c r="B280" s="221"/>
      <c r="C280" s="222"/>
      <c r="D280" s="212" t="s">
        <v>189</v>
      </c>
      <c r="E280" s="223" t="s">
        <v>1</v>
      </c>
      <c r="F280" s="224" t="s">
        <v>85</v>
      </c>
      <c r="G280" s="222"/>
      <c r="H280" s="225">
        <v>1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189</v>
      </c>
      <c r="AU280" s="231" t="s">
        <v>85</v>
      </c>
      <c r="AV280" s="13" t="s">
        <v>87</v>
      </c>
      <c r="AW280" s="13" t="s">
        <v>32</v>
      </c>
      <c r="AX280" s="13" t="s">
        <v>77</v>
      </c>
      <c r="AY280" s="231" t="s">
        <v>182</v>
      </c>
    </row>
    <row r="281" spans="2:51" s="14" customFormat="1" ht="10.2">
      <c r="B281" s="232"/>
      <c r="C281" s="233"/>
      <c r="D281" s="212" t="s">
        <v>189</v>
      </c>
      <c r="E281" s="234" t="s">
        <v>1</v>
      </c>
      <c r="F281" s="235" t="s">
        <v>197</v>
      </c>
      <c r="G281" s="233"/>
      <c r="H281" s="236">
        <v>3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189</v>
      </c>
      <c r="AU281" s="242" t="s">
        <v>85</v>
      </c>
      <c r="AV281" s="14" t="s">
        <v>187</v>
      </c>
      <c r="AW281" s="14" t="s">
        <v>32</v>
      </c>
      <c r="AX281" s="14" t="s">
        <v>85</v>
      </c>
      <c r="AY281" s="242" t="s">
        <v>182</v>
      </c>
    </row>
    <row r="282" spans="1:65" s="2" customFormat="1" ht="16.5" customHeight="1">
      <c r="A282" s="34"/>
      <c r="B282" s="35"/>
      <c r="C282" s="243" t="s">
        <v>334</v>
      </c>
      <c r="D282" s="243" t="s">
        <v>212</v>
      </c>
      <c r="E282" s="244" t="s">
        <v>335</v>
      </c>
      <c r="F282" s="245" t="s">
        <v>336</v>
      </c>
      <c r="G282" s="246" t="s">
        <v>186</v>
      </c>
      <c r="H282" s="247">
        <v>2</v>
      </c>
      <c r="I282" s="248"/>
      <c r="J282" s="249">
        <f>ROUND(I282*H282,2)</f>
        <v>0</v>
      </c>
      <c r="K282" s="250"/>
      <c r="L282" s="251"/>
      <c r="M282" s="252" t="s">
        <v>1</v>
      </c>
      <c r="N282" s="253" t="s">
        <v>42</v>
      </c>
      <c r="O282" s="71"/>
      <c r="P282" s="206">
        <f>O282*H282</f>
        <v>0</v>
      </c>
      <c r="Q282" s="206">
        <v>0.01553</v>
      </c>
      <c r="R282" s="206">
        <f>Q282*H282</f>
        <v>0.03106</v>
      </c>
      <c r="S282" s="206">
        <v>0</v>
      </c>
      <c r="T282" s="207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8" t="s">
        <v>215</v>
      </c>
      <c r="AT282" s="208" t="s">
        <v>212</v>
      </c>
      <c r="AU282" s="208" t="s">
        <v>85</v>
      </c>
      <c r="AY282" s="17" t="s">
        <v>182</v>
      </c>
      <c r="BE282" s="209">
        <f>IF(N282="základní",J282,0)</f>
        <v>0</v>
      </c>
      <c r="BF282" s="209">
        <f>IF(N282="snížená",J282,0)</f>
        <v>0</v>
      </c>
      <c r="BG282" s="209">
        <f>IF(N282="zákl. přenesená",J282,0)</f>
        <v>0</v>
      </c>
      <c r="BH282" s="209">
        <f>IF(N282="sníž. přenesená",J282,0)</f>
        <v>0</v>
      </c>
      <c r="BI282" s="209">
        <f>IF(N282="nulová",J282,0)</f>
        <v>0</v>
      </c>
      <c r="BJ282" s="17" t="s">
        <v>85</v>
      </c>
      <c r="BK282" s="209">
        <f>ROUND(I282*H282,2)</f>
        <v>0</v>
      </c>
      <c r="BL282" s="17" t="s">
        <v>187</v>
      </c>
      <c r="BM282" s="208" t="s">
        <v>337</v>
      </c>
    </row>
    <row r="283" spans="2:51" s="12" customFormat="1" ht="10.2">
      <c r="B283" s="210"/>
      <c r="C283" s="211"/>
      <c r="D283" s="212" t="s">
        <v>189</v>
      </c>
      <c r="E283" s="213" t="s">
        <v>1</v>
      </c>
      <c r="F283" s="214" t="s">
        <v>313</v>
      </c>
      <c r="G283" s="211"/>
      <c r="H283" s="213" t="s">
        <v>1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189</v>
      </c>
      <c r="AU283" s="220" t="s">
        <v>85</v>
      </c>
      <c r="AV283" s="12" t="s">
        <v>85</v>
      </c>
      <c r="AW283" s="12" t="s">
        <v>32</v>
      </c>
      <c r="AX283" s="12" t="s">
        <v>77</v>
      </c>
      <c r="AY283" s="220" t="s">
        <v>182</v>
      </c>
    </row>
    <row r="284" spans="2:51" s="13" customFormat="1" ht="10.2">
      <c r="B284" s="221"/>
      <c r="C284" s="222"/>
      <c r="D284" s="212" t="s">
        <v>189</v>
      </c>
      <c r="E284" s="223" t="s">
        <v>1</v>
      </c>
      <c r="F284" s="224" t="s">
        <v>87</v>
      </c>
      <c r="G284" s="222"/>
      <c r="H284" s="225">
        <v>2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AT284" s="231" t="s">
        <v>189</v>
      </c>
      <c r="AU284" s="231" t="s">
        <v>85</v>
      </c>
      <c r="AV284" s="13" t="s">
        <v>87</v>
      </c>
      <c r="AW284" s="13" t="s">
        <v>32</v>
      </c>
      <c r="AX284" s="13" t="s">
        <v>85</v>
      </c>
      <c r="AY284" s="231" t="s">
        <v>182</v>
      </c>
    </row>
    <row r="285" spans="1:65" s="2" customFormat="1" ht="21.75" customHeight="1">
      <c r="A285" s="34"/>
      <c r="B285" s="35"/>
      <c r="C285" s="196" t="s">
        <v>7</v>
      </c>
      <c r="D285" s="196" t="s">
        <v>183</v>
      </c>
      <c r="E285" s="197" t="s">
        <v>338</v>
      </c>
      <c r="F285" s="198" t="s">
        <v>339</v>
      </c>
      <c r="G285" s="199" t="s">
        <v>186</v>
      </c>
      <c r="H285" s="200">
        <v>3</v>
      </c>
      <c r="I285" s="201"/>
      <c r="J285" s="202">
        <f>ROUND(I285*H285,2)</f>
        <v>0</v>
      </c>
      <c r="K285" s="203"/>
      <c r="L285" s="39"/>
      <c r="M285" s="204" t="s">
        <v>1</v>
      </c>
      <c r="N285" s="205" t="s">
        <v>42</v>
      </c>
      <c r="O285" s="71"/>
      <c r="P285" s="206">
        <f>O285*H285</f>
        <v>0</v>
      </c>
      <c r="Q285" s="206">
        <v>0.04684</v>
      </c>
      <c r="R285" s="206">
        <f>Q285*H285</f>
        <v>0.14052</v>
      </c>
      <c r="S285" s="206">
        <v>0</v>
      </c>
      <c r="T285" s="207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8" t="s">
        <v>187</v>
      </c>
      <c r="AT285" s="208" t="s">
        <v>183</v>
      </c>
      <c r="AU285" s="208" t="s">
        <v>85</v>
      </c>
      <c r="AY285" s="17" t="s">
        <v>182</v>
      </c>
      <c r="BE285" s="209">
        <f>IF(N285="základní",J285,0)</f>
        <v>0</v>
      </c>
      <c r="BF285" s="209">
        <f>IF(N285="snížená",J285,0)</f>
        <v>0</v>
      </c>
      <c r="BG285" s="209">
        <f>IF(N285="zákl. přenesená",J285,0)</f>
        <v>0</v>
      </c>
      <c r="BH285" s="209">
        <f>IF(N285="sníž. přenesená",J285,0)</f>
        <v>0</v>
      </c>
      <c r="BI285" s="209">
        <f>IF(N285="nulová",J285,0)</f>
        <v>0</v>
      </c>
      <c r="BJ285" s="17" t="s">
        <v>85</v>
      </c>
      <c r="BK285" s="209">
        <f>ROUND(I285*H285,2)</f>
        <v>0</v>
      </c>
      <c r="BL285" s="17" t="s">
        <v>187</v>
      </c>
      <c r="BM285" s="208" t="s">
        <v>340</v>
      </c>
    </row>
    <row r="286" spans="2:51" s="12" customFormat="1" ht="10.2">
      <c r="B286" s="210"/>
      <c r="C286" s="211"/>
      <c r="D286" s="212" t="s">
        <v>189</v>
      </c>
      <c r="E286" s="213" t="s">
        <v>1</v>
      </c>
      <c r="F286" s="214" t="s">
        <v>313</v>
      </c>
      <c r="G286" s="211"/>
      <c r="H286" s="213" t="s">
        <v>1</v>
      </c>
      <c r="I286" s="215"/>
      <c r="J286" s="211"/>
      <c r="K286" s="211"/>
      <c r="L286" s="216"/>
      <c r="M286" s="217"/>
      <c r="N286" s="218"/>
      <c r="O286" s="218"/>
      <c r="P286" s="218"/>
      <c r="Q286" s="218"/>
      <c r="R286" s="218"/>
      <c r="S286" s="218"/>
      <c r="T286" s="219"/>
      <c r="AT286" s="220" t="s">
        <v>189</v>
      </c>
      <c r="AU286" s="220" t="s">
        <v>85</v>
      </c>
      <c r="AV286" s="12" t="s">
        <v>85</v>
      </c>
      <c r="AW286" s="12" t="s">
        <v>32</v>
      </c>
      <c r="AX286" s="12" t="s">
        <v>77</v>
      </c>
      <c r="AY286" s="220" t="s">
        <v>182</v>
      </c>
    </row>
    <row r="287" spans="2:51" s="13" customFormat="1" ht="10.2">
      <c r="B287" s="221"/>
      <c r="C287" s="222"/>
      <c r="D287" s="212" t="s">
        <v>189</v>
      </c>
      <c r="E287" s="223" t="s">
        <v>1</v>
      </c>
      <c r="F287" s="224" t="s">
        <v>85</v>
      </c>
      <c r="G287" s="222"/>
      <c r="H287" s="225">
        <v>1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AT287" s="231" t="s">
        <v>189</v>
      </c>
      <c r="AU287" s="231" t="s">
        <v>85</v>
      </c>
      <c r="AV287" s="13" t="s">
        <v>87</v>
      </c>
      <c r="AW287" s="13" t="s">
        <v>32</v>
      </c>
      <c r="AX287" s="13" t="s">
        <v>77</v>
      </c>
      <c r="AY287" s="231" t="s">
        <v>182</v>
      </c>
    </row>
    <row r="288" spans="2:51" s="12" customFormat="1" ht="10.2">
      <c r="B288" s="210"/>
      <c r="C288" s="211"/>
      <c r="D288" s="212" t="s">
        <v>189</v>
      </c>
      <c r="E288" s="213" t="s">
        <v>1</v>
      </c>
      <c r="F288" s="214" t="s">
        <v>316</v>
      </c>
      <c r="G288" s="211"/>
      <c r="H288" s="213" t="s">
        <v>1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189</v>
      </c>
      <c r="AU288" s="220" t="s">
        <v>85</v>
      </c>
      <c r="AV288" s="12" t="s">
        <v>85</v>
      </c>
      <c r="AW288" s="12" t="s">
        <v>32</v>
      </c>
      <c r="AX288" s="12" t="s">
        <v>77</v>
      </c>
      <c r="AY288" s="220" t="s">
        <v>182</v>
      </c>
    </row>
    <row r="289" spans="2:51" s="13" customFormat="1" ht="10.2">
      <c r="B289" s="221"/>
      <c r="C289" s="222"/>
      <c r="D289" s="212" t="s">
        <v>189</v>
      </c>
      <c r="E289" s="223" t="s">
        <v>1</v>
      </c>
      <c r="F289" s="224" t="s">
        <v>87</v>
      </c>
      <c r="G289" s="222"/>
      <c r="H289" s="225">
        <v>2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189</v>
      </c>
      <c r="AU289" s="231" t="s">
        <v>85</v>
      </c>
      <c r="AV289" s="13" t="s">
        <v>87</v>
      </c>
      <c r="AW289" s="13" t="s">
        <v>32</v>
      </c>
      <c r="AX289" s="13" t="s">
        <v>77</v>
      </c>
      <c r="AY289" s="231" t="s">
        <v>182</v>
      </c>
    </row>
    <row r="290" spans="2:51" s="14" customFormat="1" ht="10.2">
      <c r="B290" s="232"/>
      <c r="C290" s="233"/>
      <c r="D290" s="212" t="s">
        <v>189</v>
      </c>
      <c r="E290" s="234" t="s">
        <v>1</v>
      </c>
      <c r="F290" s="235" t="s">
        <v>197</v>
      </c>
      <c r="G290" s="233"/>
      <c r="H290" s="236">
        <v>3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189</v>
      </c>
      <c r="AU290" s="242" t="s">
        <v>85</v>
      </c>
      <c r="AV290" s="14" t="s">
        <v>187</v>
      </c>
      <c r="AW290" s="14" t="s">
        <v>32</v>
      </c>
      <c r="AX290" s="14" t="s">
        <v>85</v>
      </c>
      <c r="AY290" s="242" t="s">
        <v>182</v>
      </c>
    </row>
    <row r="291" spans="1:65" s="2" customFormat="1" ht="16.5" customHeight="1">
      <c r="A291" s="34"/>
      <c r="B291" s="35"/>
      <c r="C291" s="243" t="s">
        <v>341</v>
      </c>
      <c r="D291" s="243" t="s">
        <v>212</v>
      </c>
      <c r="E291" s="244" t="s">
        <v>342</v>
      </c>
      <c r="F291" s="245" t="s">
        <v>343</v>
      </c>
      <c r="G291" s="246" t="s">
        <v>186</v>
      </c>
      <c r="H291" s="247">
        <v>3</v>
      </c>
      <c r="I291" s="248"/>
      <c r="J291" s="249">
        <f>ROUND(I291*H291,2)</f>
        <v>0</v>
      </c>
      <c r="K291" s="250"/>
      <c r="L291" s="251"/>
      <c r="M291" s="252" t="s">
        <v>1</v>
      </c>
      <c r="N291" s="253" t="s">
        <v>42</v>
      </c>
      <c r="O291" s="71"/>
      <c r="P291" s="206">
        <f>O291*H291</f>
        <v>0</v>
      </c>
      <c r="Q291" s="206">
        <v>0.0114</v>
      </c>
      <c r="R291" s="206">
        <f>Q291*H291</f>
        <v>0.0342</v>
      </c>
      <c r="S291" s="206">
        <v>0</v>
      </c>
      <c r="T291" s="207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8" t="s">
        <v>215</v>
      </c>
      <c r="AT291" s="208" t="s">
        <v>212</v>
      </c>
      <c r="AU291" s="208" t="s">
        <v>85</v>
      </c>
      <c r="AY291" s="17" t="s">
        <v>182</v>
      </c>
      <c r="BE291" s="209">
        <f>IF(N291="základní",J291,0)</f>
        <v>0</v>
      </c>
      <c r="BF291" s="209">
        <f>IF(N291="snížená",J291,0)</f>
        <v>0</v>
      </c>
      <c r="BG291" s="209">
        <f>IF(N291="zákl. přenesená",J291,0)</f>
        <v>0</v>
      </c>
      <c r="BH291" s="209">
        <f>IF(N291="sníž. přenesená",J291,0)</f>
        <v>0</v>
      </c>
      <c r="BI291" s="209">
        <f>IF(N291="nulová",J291,0)</f>
        <v>0</v>
      </c>
      <c r="BJ291" s="17" t="s">
        <v>85</v>
      </c>
      <c r="BK291" s="209">
        <f>ROUND(I291*H291,2)</f>
        <v>0</v>
      </c>
      <c r="BL291" s="17" t="s">
        <v>187</v>
      </c>
      <c r="BM291" s="208" t="s">
        <v>344</v>
      </c>
    </row>
    <row r="292" spans="2:51" s="12" customFormat="1" ht="10.2">
      <c r="B292" s="210"/>
      <c r="C292" s="211"/>
      <c r="D292" s="212" t="s">
        <v>189</v>
      </c>
      <c r="E292" s="213" t="s">
        <v>1</v>
      </c>
      <c r="F292" s="214" t="s">
        <v>313</v>
      </c>
      <c r="G292" s="211"/>
      <c r="H292" s="213" t="s">
        <v>1</v>
      </c>
      <c r="I292" s="215"/>
      <c r="J292" s="211"/>
      <c r="K292" s="211"/>
      <c r="L292" s="216"/>
      <c r="M292" s="217"/>
      <c r="N292" s="218"/>
      <c r="O292" s="218"/>
      <c r="P292" s="218"/>
      <c r="Q292" s="218"/>
      <c r="R292" s="218"/>
      <c r="S292" s="218"/>
      <c r="T292" s="219"/>
      <c r="AT292" s="220" t="s">
        <v>189</v>
      </c>
      <c r="AU292" s="220" t="s">
        <v>85</v>
      </c>
      <c r="AV292" s="12" t="s">
        <v>85</v>
      </c>
      <c r="AW292" s="12" t="s">
        <v>32</v>
      </c>
      <c r="AX292" s="12" t="s">
        <v>77</v>
      </c>
      <c r="AY292" s="220" t="s">
        <v>182</v>
      </c>
    </row>
    <row r="293" spans="2:51" s="13" customFormat="1" ht="10.2">
      <c r="B293" s="221"/>
      <c r="C293" s="222"/>
      <c r="D293" s="212" t="s">
        <v>189</v>
      </c>
      <c r="E293" s="223" t="s">
        <v>1</v>
      </c>
      <c r="F293" s="224" t="s">
        <v>85</v>
      </c>
      <c r="G293" s="222"/>
      <c r="H293" s="225">
        <v>1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189</v>
      </c>
      <c r="AU293" s="231" t="s">
        <v>85</v>
      </c>
      <c r="AV293" s="13" t="s">
        <v>87</v>
      </c>
      <c r="AW293" s="13" t="s">
        <v>32</v>
      </c>
      <c r="AX293" s="13" t="s">
        <v>77</v>
      </c>
      <c r="AY293" s="231" t="s">
        <v>182</v>
      </c>
    </row>
    <row r="294" spans="2:51" s="12" customFormat="1" ht="10.2">
      <c r="B294" s="210"/>
      <c r="C294" s="211"/>
      <c r="D294" s="212" t="s">
        <v>189</v>
      </c>
      <c r="E294" s="213" t="s">
        <v>1</v>
      </c>
      <c r="F294" s="214" t="s">
        <v>316</v>
      </c>
      <c r="G294" s="211"/>
      <c r="H294" s="213" t="s">
        <v>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189</v>
      </c>
      <c r="AU294" s="220" t="s">
        <v>85</v>
      </c>
      <c r="AV294" s="12" t="s">
        <v>85</v>
      </c>
      <c r="AW294" s="12" t="s">
        <v>32</v>
      </c>
      <c r="AX294" s="12" t="s">
        <v>77</v>
      </c>
      <c r="AY294" s="220" t="s">
        <v>182</v>
      </c>
    </row>
    <row r="295" spans="2:51" s="13" customFormat="1" ht="10.2">
      <c r="B295" s="221"/>
      <c r="C295" s="222"/>
      <c r="D295" s="212" t="s">
        <v>189</v>
      </c>
      <c r="E295" s="223" t="s">
        <v>1</v>
      </c>
      <c r="F295" s="224" t="s">
        <v>87</v>
      </c>
      <c r="G295" s="222"/>
      <c r="H295" s="225">
        <v>2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AT295" s="231" t="s">
        <v>189</v>
      </c>
      <c r="AU295" s="231" t="s">
        <v>85</v>
      </c>
      <c r="AV295" s="13" t="s">
        <v>87</v>
      </c>
      <c r="AW295" s="13" t="s">
        <v>32</v>
      </c>
      <c r="AX295" s="13" t="s">
        <v>77</v>
      </c>
      <c r="AY295" s="231" t="s">
        <v>182</v>
      </c>
    </row>
    <row r="296" spans="2:51" s="14" customFormat="1" ht="10.2">
      <c r="B296" s="232"/>
      <c r="C296" s="233"/>
      <c r="D296" s="212" t="s">
        <v>189</v>
      </c>
      <c r="E296" s="234" t="s">
        <v>1</v>
      </c>
      <c r="F296" s="235" t="s">
        <v>197</v>
      </c>
      <c r="G296" s="233"/>
      <c r="H296" s="236">
        <v>3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189</v>
      </c>
      <c r="AU296" s="242" t="s">
        <v>85</v>
      </c>
      <c r="AV296" s="14" t="s">
        <v>187</v>
      </c>
      <c r="AW296" s="14" t="s">
        <v>32</v>
      </c>
      <c r="AX296" s="14" t="s">
        <v>85</v>
      </c>
      <c r="AY296" s="242" t="s">
        <v>182</v>
      </c>
    </row>
    <row r="297" spans="1:65" s="2" customFormat="1" ht="21.75" customHeight="1">
      <c r="A297" s="34"/>
      <c r="B297" s="35"/>
      <c r="C297" s="196" t="s">
        <v>345</v>
      </c>
      <c r="D297" s="196" t="s">
        <v>183</v>
      </c>
      <c r="E297" s="197" t="s">
        <v>346</v>
      </c>
      <c r="F297" s="198" t="s">
        <v>347</v>
      </c>
      <c r="G297" s="199" t="s">
        <v>186</v>
      </c>
      <c r="H297" s="200">
        <v>1</v>
      </c>
      <c r="I297" s="201"/>
      <c r="J297" s="202">
        <f>ROUND(I297*H297,2)</f>
        <v>0</v>
      </c>
      <c r="K297" s="203"/>
      <c r="L297" s="39"/>
      <c r="M297" s="204" t="s">
        <v>1</v>
      </c>
      <c r="N297" s="205" t="s">
        <v>42</v>
      </c>
      <c r="O297" s="71"/>
      <c r="P297" s="206">
        <f>O297*H297</f>
        <v>0</v>
      </c>
      <c r="Q297" s="206">
        <v>0.05362</v>
      </c>
      <c r="R297" s="206">
        <f>Q297*H297</f>
        <v>0.05362</v>
      </c>
      <c r="S297" s="206">
        <v>0</v>
      </c>
      <c r="T297" s="207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8" t="s">
        <v>187</v>
      </c>
      <c r="AT297" s="208" t="s">
        <v>183</v>
      </c>
      <c r="AU297" s="208" t="s">
        <v>85</v>
      </c>
      <c r="AY297" s="17" t="s">
        <v>182</v>
      </c>
      <c r="BE297" s="209">
        <f>IF(N297="základní",J297,0)</f>
        <v>0</v>
      </c>
      <c r="BF297" s="209">
        <f>IF(N297="snížená",J297,0)</f>
        <v>0</v>
      </c>
      <c r="BG297" s="209">
        <f>IF(N297="zákl. přenesená",J297,0)</f>
        <v>0</v>
      </c>
      <c r="BH297" s="209">
        <f>IF(N297="sníž. přenesená",J297,0)</f>
        <v>0</v>
      </c>
      <c r="BI297" s="209">
        <f>IF(N297="nulová",J297,0)</f>
        <v>0</v>
      </c>
      <c r="BJ297" s="17" t="s">
        <v>85</v>
      </c>
      <c r="BK297" s="209">
        <f>ROUND(I297*H297,2)</f>
        <v>0</v>
      </c>
      <c r="BL297" s="17" t="s">
        <v>187</v>
      </c>
      <c r="BM297" s="208" t="s">
        <v>348</v>
      </c>
    </row>
    <row r="298" spans="2:51" s="12" customFormat="1" ht="10.2">
      <c r="B298" s="210"/>
      <c r="C298" s="211"/>
      <c r="D298" s="212" t="s">
        <v>189</v>
      </c>
      <c r="E298" s="213" t="s">
        <v>1</v>
      </c>
      <c r="F298" s="214" t="s">
        <v>349</v>
      </c>
      <c r="G298" s="211"/>
      <c r="H298" s="213" t="s">
        <v>1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189</v>
      </c>
      <c r="AU298" s="220" t="s">
        <v>85</v>
      </c>
      <c r="AV298" s="12" t="s">
        <v>85</v>
      </c>
      <c r="AW298" s="12" t="s">
        <v>32</v>
      </c>
      <c r="AX298" s="12" t="s">
        <v>77</v>
      </c>
      <c r="AY298" s="220" t="s">
        <v>182</v>
      </c>
    </row>
    <row r="299" spans="2:51" s="13" customFormat="1" ht="10.2">
      <c r="B299" s="221"/>
      <c r="C299" s="222"/>
      <c r="D299" s="212" t="s">
        <v>189</v>
      </c>
      <c r="E299" s="223" t="s">
        <v>1</v>
      </c>
      <c r="F299" s="224" t="s">
        <v>85</v>
      </c>
      <c r="G299" s="222"/>
      <c r="H299" s="225">
        <v>1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189</v>
      </c>
      <c r="AU299" s="231" t="s">
        <v>85</v>
      </c>
      <c r="AV299" s="13" t="s">
        <v>87</v>
      </c>
      <c r="AW299" s="13" t="s">
        <v>32</v>
      </c>
      <c r="AX299" s="13" t="s">
        <v>85</v>
      </c>
      <c r="AY299" s="231" t="s">
        <v>182</v>
      </c>
    </row>
    <row r="300" spans="1:65" s="2" customFormat="1" ht="16.5" customHeight="1">
      <c r="A300" s="34"/>
      <c r="B300" s="35"/>
      <c r="C300" s="243" t="s">
        <v>350</v>
      </c>
      <c r="D300" s="243" t="s">
        <v>212</v>
      </c>
      <c r="E300" s="244" t="s">
        <v>351</v>
      </c>
      <c r="F300" s="245" t="s">
        <v>352</v>
      </c>
      <c r="G300" s="246" t="s">
        <v>186</v>
      </c>
      <c r="H300" s="247">
        <v>1</v>
      </c>
      <c r="I300" s="248"/>
      <c r="J300" s="249">
        <f>ROUND(I300*H300,2)</f>
        <v>0</v>
      </c>
      <c r="K300" s="250"/>
      <c r="L300" s="251"/>
      <c r="M300" s="252" t="s">
        <v>1</v>
      </c>
      <c r="N300" s="253" t="s">
        <v>42</v>
      </c>
      <c r="O300" s="71"/>
      <c r="P300" s="206">
        <f>O300*H300</f>
        <v>0</v>
      </c>
      <c r="Q300" s="206">
        <v>0.053</v>
      </c>
      <c r="R300" s="206">
        <f>Q300*H300</f>
        <v>0.053</v>
      </c>
      <c r="S300" s="206">
        <v>0</v>
      </c>
      <c r="T300" s="207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8" t="s">
        <v>215</v>
      </c>
      <c r="AT300" s="208" t="s">
        <v>212</v>
      </c>
      <c r="AU300" s="208" t="s">
        <v>85</v>
      </c>
      <c r="AY300" s="17" t="s">
        <v>182</v>
      </c>
      <c r="BE300" s="209">
        <f>IF(N300="základní",J300,0)</f>
        <v>0</v>
      </c>
      <c r="BF300" s="209">
        <f>IF(N300="snížená",J300,0)</f>
        <v>0</v>
      </c>
      <c r="BG300" s="209">
        <f>IF(N300="zákl. přenesená",J300,0)</f>
        <v>0</v>
      </c>
      <c r="BH300" s="209">
        <f>IF(N300="sníž. přenesená",J300,0)</f>
        <v>0</v>
      </c>
      <c r="BI300" s="209">
        <f>IF(N300="nulová",J300,0)</f>
        <v>0</v>
      </c>
      <c r="BJ300" s="17" t="s">
        <v>85</v>
      </c>
      <c r="BK300" s="209">
        <f>ROUND(I300*H300,2)</f>
        <v>0</v>
      </c>
      <c r="BL300" s="17" t="s">
        <v>187</v>
      </c>
      <c r="BM300" s="208" t="s">
        <v>353</v>
      </c>
    </row>
    <row r="301" spans="2:63" s="11" customFormat="1" ht="25.95" customHeight="1">
      <c r="B301" s="182"/>
      <c r="C301" s="183"/>
      <c r="D301" s="184" t="s">
        <v>76</v>
      </c>
      <c r="E301" s="185" t="s">
        <v>239</v>
      </c>
      <c r="F301" s="185" t="s">
        <v>354</v>
      </c>
      <c r="G301" s="183"/>
      <c r="H301" s="183"/>
      <c r="I301" s="186"/>
      <c r="J301" s="187">
        <f>BK301</f>
        <v>0</v>
      </c>
      <c r="K301" s="183"/>
      <c r="L301" s="188"/>
      <c r="M301" s="189"/>
      <c r="N301" s="190"/>
      <c r="O301" s="190"/>
      <c r="P301" s="191">
        <f>SUM(P302:P428)</f>
        <v>0</v>
      </c>
      <c r="Q301" s="190"/>
      <c r="R301" s="191">
        <f>SUM(R302:R428)</f>
        <v>0.0479908</v>
      </c>
      <c r="S301" s="190"/>
      <c r="T301" s="192">
        <f>SUM(T302:T428)</f>
        <v>32.108986</v>
      </c>
      <c r="AR301" s="193" t="s">
        <v>85</v>
      </c>
      <c r="AT301" s="194" t="s">
        <v>76</v>
      </c>
      <c r="AU301" s="194" t="s">
        <v>77</v>
      </c>
      <c r="AY301" s="193" t="s">
        <v>182</v>
      </c>
      <c r="BK301" s="195">
        <f>SUM(BK302:BK428)</f>
        <v>0</v>
      </c>
    </row>
    <row r="302" spans="1:65" s="2" customFormat="1" ht="21.75" customHeight="1">
      <c r="A302" s="34"/>
      <c r="B302" s="35"/>
      <c r="C302" s="196" t="s">
        <v>355</v>
      </c>
      <c r="D302" s="196" t="s">
        <v>183</v>
      </c>
      <c r="E302" s="197" t="s">
        <v>356</v>
      </c>
      <c r="F302" s="198" t="s">
        <v>357</v>
      </c>
      <c r="G302" s="199" t="s">
        <v>108</v>
      </c>
      <c r="H302" s="200">
        <v>228.04</v>
      </c>
      <c r="I302" s="201"/>
      <c r="J302" s="202">
        <f>ROUND(I302*H302,2)</f>
        <v>0</v>
      </c>
      <c r="K302" s="203"/>
      <c r="L302" s="39"/>
      <c r="M302" s="204" t="s">
        <v>1</v>
      </c>
      <c r="N302" s="205" t="s">
        <v>42</v>
      </c>
      <c r="O302" s="71"/>
      <c r="P302" s="206">
        <f>O302*H302</f>
        <v>0</v>
      </c>
      <c r="Q302" s="206">
        <v>0.00013</v>
      </c>
      <c r="R302" s="206">
        <f>Q302*H302</f>
        <v>0.029645199999999997</v>
      </c>
      <c r="S302" s="206">
        <v>0</v>
      </c>
      <c r="T302" s="207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8" t="s">
        <v>187</v>
      </c>
      <c r="AT302" s="208" t="s">
        <v>183</v>
      </c>
      <c r="AU302" s="208" t="s">
        <v>85</v>
      </c>
      <c r="AY302" s="17" t="s">
        <v>182</v>
      </c>
      <c r="BE302" s="209">
        <f>IF(N302="základní",J302,0)</f>
        <v>0</v>
      </c>
      <c r="BF302" s="209">
        <f>IF(N302="snížená",J302,0)</f>
        <v>0</v>
      </c>
      <c r="BG302" s="209">
        <f>IF(N302="zákl. přenesená",J302,0)</f>
        <v>0</v>
      </c>
      <c r="BH302" s="209">
        <f>IF(N302="sníž. přenesená",J302,0)</f>
        <v>0</v>
      </c>
      <c r="BI302" s="209">
        <f>IF(N302="nulová",J302,0)</f>
        <v>0</v>
      </c>
      <c r="BJ302" s="17" t="s">
        <v>85</v>
      </c>
      <c r="BK302" s="209">
        <f>ROUND(I302*H302,2)</f>
        <v>0</v>
      </c>
      <c r="BL302" s="17" t="s">
        <v>187</v>
      </c>
      <c r="BM302" s="208" t="s">
        <v>358</v>
      </c>
    </row>
    <row r="303" spans="2:51" s="12" customFormat="1" ht="10.2">
      <c r="B303" s="210"/>
      <c r="C303" s="211"/>
      <c r="D303" s="212" t="s">
        <v>189</v>
      </c>
      <c r="E303" s="213" t="s">
        <v>1</v>
      </c>
      <c r="F303" s="214" t="s">
        <v>234</v>
      </c>
      <c r="G303" s="211"/>
      <c r="H303" s="213" t="s">
        <v>1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189</v>
      </c>
      <c r="AU303" s="220" t="s">
        <v>85</v>
      </c>
      <c r="AV303" s="12" t="s">
        <v>85</v>
      </c>
      <c r="AW303" s="12" t="s">
        <v>32</v>
      </c>
      <c r="AX303" s="12" t="s">
        <v>77</v>
      </c>
      <c r="AY303" s="220" t="s">
        <v>182</v>
      </c>
    </row>
    <row r="304" spans="2:51" s="13" customFormat="1" ht="10.2">
      <c r="B304" s="221"/>
      <c r="C304" s="222"/>
      <c r="D304" s="212" t="s">
        <v>189</v>
      </c>
      <c r="E304" s="223" t="s">
        <v>1</v>
      </c>
      <c r="F304" s="224" t="s">
        <v>359</v>
      </c>
      <c r="G304" s="222"/>
      <c r="H304" s="225">
        <v>114.02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AT304" s="231" t="s">
        <v>189</v>
      </c>
      <c r="AU304" s="231" t="s">
        <v>85</v>
      </c>
      <c r="AV304" s="13" t="s">
        <v>87</v>
      </c>
      <c r="AW304" s="13" t="s">
        <v>32</v>
      </c>
      <c r="AX304" s="13" t="s">
        <v>77</v>
      </c>
      <c r="AY304" s="231" t="s">
        <v>182</v>
      </c>
    </row>
    <row r="305" spans="2:51" s="12" customFormat="1" ht="10.2">
      <c r="B305" s="210"/>
      <c r="C305" s="211"/>
      <c r="D305" s="212" t="s">
        <v>189</v>
      </c>
      <c r="E305" s="213" t="s">
        <v>1</v>
      </c>
      <c r="F305" s="214" t="s">
        <v>228</v>
      </c>
      <c r="G305" s="211"/>
      <c r="H305" s="213" t="s">
        <v>1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189</v>
      </c>
      <c r="AU305" s="220" t="s">
        <v>85</v>
      </c>
      <c r="AV305" s="12" t="s">
        <v>85</v>
      </c>
      <c r="AW305" s="12" t="s">
        <v>32</v>
      </c>
      <c r="AX305" s="12" t="s">
        <v>77</v>
      </c>
      <c r="AY305" s="220" t="s">
        <v>182</v>
      </c>
    </row>
    <row r="306" spans="2:51" s="13" customFormat="1" ht="10.2">
      <c r="B306" s="221"/>
      <c r="C306" s="222"/>
      <c r="D306" s="212" t="s">
        <v>189</v>
      </c>
      <c r="E306" s="223" t="s">
        <v>1</v>
      </c>
      <c r="F306" s="224" t="s">
        <v>359</v>
      </c>
      <c r="G306" s="222"/>
      <c r="H306" s="225">
        <v>114.02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AT306" s="231" t="s">
        <v>189</v>
      </c>
      <c r="AU306" s="231" t="s">
        <v>85</v>
      </c>
      <c r="AV306" s="13" t="s">
        <v>87</v>
      </c>
      <c r="AW306" s="13" t="s">
        <v>32</v>
      </c>
      <c r="AX306" s="13" t="s">
        <v>77</v>
      </c>
      <c r="AY306" s="231" t="s">
        <v>182</v>
      </c>
    </row>
    <row r="307" spans="2:51" s="14" customFormat="1" ht="10.2">
      <c r="B307" s="232"/>
      <c r="C307" s="233"/>
      <c r="D307" s="212" t="s">
        <v>189</v>
      </c>
      <c r="E307" s="234" t="s">
        <v>1</v>
      </c>
      <c r="F307" s="235" t="s">
        <v>197</v>
      </c>
      <c r="G307" s="233"/>
      <c r="H307" s="236">
        <v>228.04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AT307" s="242" t="s">
        <v>189</v>
      </c>
      <c r="AU307" s="242" t="s">
        <v>85</v>
      </c>
      <c r="AV307" s="14" t="s">
        <v>187</v>
      </c>
      <c r="AW307" s="14" t="s">
        <v>32</v>
      </c>
      <c r="AX307" s="14" t="s">
        <v>85</v>
      </c>
      <c r="AY307" s="242" t="s">
        <v>182</v>
      </c>
    </row>
    <row r="308" spans="1:65" s="2" customFormat="1" ht="16.5" customHeight="1">
      <c r="A308" s="34"/>
      <c r="B308" s="35"/>
      <c r="C308" s="196" t="s">
        <v>360</v>
      </c>
      <c r="D308" s="196" t="s">
        <v>183</v>
      </c>
      <c r="E308" s="197" t="s">
        <v>361</v>
      </c>
      <c r="F308" s="198" t="s">
        <v>362</v>
      </c>
      <c r="G308" s="199" t="s">
        <v>363</v>
      </c>
      <c r="H308" s="200">
        <v>50</v>
      </c>
      <c r="I308" s="201"/>
      <c r="J308" s="202">
        <f>ROUND(I308*H308,2)</f>
        <v>0</v>
      </c>
      <c r="K308" s="203"/>
      <c r="L308" s="39"/>
      <c r="M308" s="204" t="s">
        <v>1</v>
      </c>
      <c r="N308" s="205" t="s">
        <v>42</v>
      </c>
      <c r="O308" s="71"/>
      <c r="P308" s="206">
        <f>O308*H308</f>
        <v>0</v>
      </c>
      <c r="Q308" s="206">
        <v>0</v>
      </c>
      <c r="R308" s="206">
        <f>Q308*H308</f>
        <v>0</v>
      </c>
      <c r="S308" s="206">
        <v>0</v>
      </c>
      <c r="T308" s="207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8" t="s">
        <v>187</v>
      </c>
      <c r="AT308" s="208" t="s">
        <v>183</v>
      </c>
      <c r="AU308" s="208" t="s">
        <v>85</v>
      </c>
      <c r="AY308" s="17" t="s">
        <v>182</v>
      </c>
      <c r="BE308" s="209">
        <f>IF(N308="základní",J308,0)</f>
        <v>0</v>
      </c>
      <c r="BF308" s="209">
        <f>IF(N308="snížená",J308,0)</f>
        <v>0</v>
      </c>
      <c r="BG308" s="209">
        <f>IF(N308="zákl. přenesená",J308,0)</f>
        <v>0</v>
      </c>
      <c r="BH308" s="209">
        <f>IF(N308="sníž. přenesená",J308,0)</f>
        <v>0</v>
      </c>
      <c r="BI308" s="209">
        <f>IF(N308="nulová",J308,0)</f>
        <v>0</v>
      </c>
      <c r="BJ308" s="17" t="s">
        <v>85</v>
      </c>
      <c r="BK308" s="209">
        <f>ROUND(I308*H308,2)</f>
        <v>0</v>
      </c>
      <c r="BL308" s="17" t="s">
        <v>187</v>
      </c>
      <c r="BM308" s="208" t="s">
        <v>364</v>
      </c>
    </row>
    <row r="309" spans="1:65" s="2" customFormat="1" ht="16.5" customHeight="1">
      <c r="A309" s="34"/>
      <c r="B309" s="35"/>
      <c r="C309" s="196" t="s">
        <v>365</v>
      </c>
      <c r="D309" s="196" t="s">
        <v>183</v>
      </c>
      <c r="E309" s="197" t="s">
        <v>366</v>
      </c>
      <c r="F309" s="198" t="s">
        <v>367</v>
      </c>
      <c r="G309" s="199" t="s">
        <v>363</v>
      </c>
      <c r="H309" s="200">
        <v>3000</v>
      </c>
      <c r="I309" s="201"/>
      <c r="J309" s="202">
        <f>ROUND(I309*H309,2)</f>
        <v>0</v>
      </c>
      <c r="K309" s="203"/>
      <c r="L309" s="39"/>
      <c r="M309" s="204" t="s">
        <v>1</v>
      </c>
      <c r="N309" s="205" t="s">
        <v>42</v>
      </c>
      <c r="O309" s="71"/>
      <c r="P309" s="206">
        <f>O309*H309</f>
        <v>0</v>
      </c>
      <c r="Q309" s="206">
        <v>0</v>
      </c>
      <c r="R309" s="206">
        <f>Q309*H309</f>
        <v>0</v>
      </c>
      <c r="S309" s="206">
        <v>0</v>
      </c>
      <c r="T309" s="207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8" t="s">
        <v>187</v>
      </c>
      <c r="AT309" s="208" t="s">
        <v>183</v>
      </c>
      <c r="AU309" s="208" t="s">
        <v>85</v>
      </c>
      <c r="AY309" s="17" t="s">
        <v>182</v>
      </c>
      <c r="BE309" s="209">
        <f>IF(N309="základní",J309,0)</f>
        <v>0</v>
      </c>
      <c r="BF309" s="209">
        <f>IF(N309="snížená",J309,0)</f>
        <v>0</v>
      </c>
      <c r="BG309" s="209">
        <f>IF(N309="zákl. přenesená",J309,0)</f>
        <v>0</v>
      </c>
      <c r="BH309" s="209">
        <f>IF(N309="sníž. přenesená",J309,0)</f>
        <v>0</v>
      </c>
      <c r="BI309" s="209">
        <f>IF(N309="nulová",J309,0)</f>
        <v>0</v>
      </c>
      <c r="BJ309" s="17" t="s">
        <v>85</v>
      </c>
      <c r="BK309" s="209">
        <f>ROUND(I309*H309,2)</f>
        <v>0</v>
      </c>
      <c r="BL309" s="17" t="s">
        <v>187</v>
      </c>
      <c r="BM309" s="208" t="s">
        <v>368</v>
      </c>
    </row>
    <row r="310" spans="2:51" s="13" customFormat="1" ht="10.2">
      <c r="B310" s="221"/>
      <c r="C310" s="222"/>
      <c r="D310" s="212" t="s">
        <v>189</v>
      </c>
      <c r="E310" s="222"/>
      <c r="F310" s="224" t="s">
        <v>369</v>
      </c>
      <c r="G310" s="222"/>
      <c r="H310" s="225">
        <v>3000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AT310" s="231" t="s">
        <v>189</v>
      </c>
      <c r="AU310" s="231" t="s">
        <v>85</v>
      </c>
      <c r="AV310" s="13" t="s">
        <v>87</v>
      </c>
      <c r="AW310" s="13" t="s">
        <v>4</v>
      </c>
      <c r="AX310" s="13" t="s">
        <v>85</v>
      </c>
      <c r="AY310" s="231" t="s">
        <v>182</v>
      </c>
    </row>
    <row r="311" spans="1:65" s="2" customFormat="1" ht="16.5" customHeight="1">
      <c r="A311" s="34"/>
      <c r="B311" s="35"/>
      <c r="C311" s="196" t="s">
        <v>370</v>
      </c>
      <c r="D311" s="196" t="s">
        <v>183</v>
      </c>
      <c r="E311" s="197" t="s">
        <v>371</v>
      </c>
      <c r="F311" s="198" t="s">
        <v>372</v>
      </c>
      <c r="G311" s="199" t="s">
        <v>363</v>
      </c>
      <c r="H311" s="200">
        <v>50</v>
      </c>
      <c r="I311" s="201"/>
      <c r="J311" s="202">
        <f>ROUND(I311*H311,2)</f>
        <v>0</v>
      </c>
      <c r="K311" s="203"/>
      <c r="L311" s="39"/>
      <c r="M311" s="204" t="s">
        <v>1</v>
      </c>
      <c r="N311" s="205" t="s">
        <v>42</v>
      </c>
      <c r="O311" s="71"/>
      <c r="P311" s="206">
        <f>O311*H311</f>
        <v>0</v>
      </c>
      <c r="Q311" s="206">
        <v>0</v>
      </c>
      <c r="R311" s="206">
        <f>Q311*H311</f>
        <v>0</v>
      </c>
      <c r="S311" s="206">
        <v>0</v>
      </c>
      <c r="T311" s="207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8" t="s">
        <v>187</v>
      </c>
      <c r="AT311" s="208" t="s">
        <v>183</v>
      </c>
      <c r="AU311" s="208" t="s">
        <v>85</v>
      </c>
      <c r="AY311" s="17" t="s">
        <v>182</v>
      </c>
      <c r="BE311" s="209">
        <f>IF(N311="základní",J311,0)</f>
        <v>0</v>
      </c>
      <c r="BF311" s="209">
        <f>IF(N311="snížená",J311,0)</f>
        <v>0</v>
      </c>
      <c r="BG311" s="209">
        <f>IF(N311="zákl. přenesená",J311,0)</f>
        <v>0</v>
      </c>
      <c r="BH311" s="209">
        <f>IF(N311="sníž. přenesená",J311,0)</f>
        <v>0</v>
      </c>
      <c r="BI311" s="209">
        <f>IF(N311="nulová",J311,0)</f>
        <v>0</v>
      </c>
      <c r="BJ311" s="17" t="s">
        <v>85</v>
      </c>
      <c r="BK311" s="209">
        <f>ROUND(I311*H311,2)</f>
        <v>0</v>
      </c>
      <c r="BL311" s="17" t="s">
        <v>187</v>
      </c>
      <c r="BM311" s="208" t="s">
        <v>373</v>
      </c>
    </row>
    <row r="312" spans="1:65" s="2" customFormat="1" ht="21.75" customHeight="1">
      <c r="A312" s="34"/>
      <c r="B312" s="35"/>
      <c r="C312" s="196" t="s">
        <v>374</v>
      </c>
      <c r="D312" s="196" t="s">
        <v>183</v>
      </c>
      <c r="E312" s="197" t="s">
        <v>375</v>
      </c>
      <c r="F312" s="198" t="s">
        <v>376</v>
      </c>
      <c r="G312" s="199" t="s">
        <v>108</v>
      </c>
      <c r="H312" s="200">
        <v>458.64</v>
      </c>
      <c r="I312" s="201"/>
      <c r="J312" s="202">
        <f>ROUND(I312*H312,2)</f>
        <v>0</v>
      </c>
      <c r="K312" s="203"/>
      <c r="L312" s="39"/>
      <c r="M312" s="204" t="s">
        <v>1</v>
      </c>
      <c r="N312" s="205" t="s">
        <v>42</v>
      </c>
      <c r="O312" s="71"/>
      <c r="P312" s="206">
        <f>O312*H312</f>
        <v>0</v>
      </c>
      <c r="Q312" s="206">
        <v>4E-05</v>
      </c>
      <c r="R312" s="206">
        <f>Q312*H312</f>
        <v>0.0183456</v>
      </c>
      <c r="S312" s="206">
        <v>0</v>
      </c>
      <c r="T312" s="207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8" t="s">
        <v>187</v>
      </c>
      <c r="AT312" s="208" t="s">
        <v>183</v>
      </c>
      <c r="AU312" s="208" t="s">
        <v>85</v>
      </c>
      <c r="AY312" s="17" t="s">
        <v>182</v>
      </c>
      <c r="BE312" s="209">
        <f>IF(N312="základní",J312,0)</f>
        <v>0</v>
      </c>
      <c r="BF312" s="209">
        <f>IF(N312="snížená",J312,0)</f>
        <v>0</v>
      </c>
      <c r="BG312" s="209">
        <f>IF(N312="zákl. přenesená",J312,0)</f>
        <v>0</v>
      </c>
      <c r="BH312" s="209">
        <f>IF(N312="sníž. přenesená",J312,0)</f>
        <v>0</v>
      </c>
      <c r="BI312" s="209">
        <f>IF(N312="nulová",J312,0)</f>
        <v>0</v>
      </c>
      <c r="BJ312" s="17" t="s">
        <v>85</v>
      </c>
      <c r="BK312" s="209">
        <f>ROUND(I312*H312,2)</f>
        <v>0</v>
      </c>
      <c r="BL312" s="17" t="s">
        <v>187</v>
      </c>
      <c r="BM312" s="208" t="s">
        <v>377</v>
      </c>
    </row>
    <row r="313" spans="2:51" s="12" customFormat="1" ht="10.2">
      <c r="B313" s="210"/>
      <c r="C313" s="211"/>
      <c r="D313" s="212" t="s">
        <v>189</v>
      </c>
      <c r="E313" s="213" t="s">
        <v>1</v>
      </c>
      <c r="F313" s="214" t="s">
        <v>234</v>
      </c>
      <c r="G313" s="211"/>
      <c r="H313" s="213" t="s">
        <v>1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189</v>
      </c>
      <c r="AU313" s="220" t="s">
        <v>85</v>
      </c>
      <c r="AV313" s="12" t="s">
        <v>85</v>
      </c>
      <c r="AW313" s="12" t="s">
        <v>32</v>
      </c>
      <c r="AX313" s="12" t="s">
        <v>77</v>
      </c>
      <c r="AY313" s="220" t="s">
        <v>182</v>
      </c>
    </row>
    <row r="314" spans="2:51" s="13" customFormat="1" ht="10.2">
      <c r="B314" s="221"/>
      <c r="C314" s="222"/>
      <c r="D314" s="212" t="s">
        <v>189</v>
      </c>
      <c r="E314" s="223" t="s">
        <v>1</v>
      </c>
      <c r="F314" s="224" t="s">
        <v>378</v>
      </c>
      <c r="G314" s="222"/>
      <c r="H314" s="225">
        <v>167.895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AT314" s="231" t="s">
        <v>189</v>
      </c>
      <c r="AU314" s="231" t="s">
        <v>85</v>
      </c>
      <c r="AV314" s="13" t="s">
        <v>87</v>
      </c>
      <c r="AW314" s="13" t="s">
        <v>32</v>
      </c>
      <c r="AX314" s="13" t="s">
        <v>77</v>
      </c>
      <c r="AY314" s="231" t="s">
        <v>182</v>
      </c>
    </row>
    <row r="315" spans="2:51" s="12" customFormat="1" ht="10.2">
      <c r="B315" s="210"/>
      <c r="C315" s="211"/>
      <c r="D315" s="212" t="s">
        <v>189</v>
      </c>
      <c r="E315" s="213" t="s">
        <v>1</v>
      </c>
      <c r="F315" s="214" t="s">
        <v>228</v>
      </c>
      <c r="G315" s="211"/>
      <c r="H315" s="213" t="s">
        <v>1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189</v>
      </c>
      <c r="AU315" s="220" t="s">
        <v>85</v>
      </c>
      <c r="AV315" s="12" t="s">
        <v>85</v>
      </c>
      <c r="AW315" s="12" t="s">
        <v>32</v>
      </c>
      <c r="AX315" s="12" t="s">
        <v>77</v>
      </c>
      <c r="AY315" s="220" t="s">
        <v>182</v>
      </c>
    </row>
    <row r="316" spans="2:51" s="13" customFormat="1" ht="10.2">
      <c r="B316" s="221"/>
      <c r="C316" s="222"/>
      <c r="D316" s="212" t="s">
        <v>189</v>
      </c>
      <c r="E316" s="223" t="s">
        <v>1</v>
      </c>
      <c r="F316" s="224" t="s">
        <v>379</v>
      </c>
      <c r="G316" s="222"/>
      <c r="H316" s="225">
        <v>290.745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AT316" s="231" t="s">
        <v>189</v>
      </c>
      <c r="AU316" s="231" t="s">
        <v>85</v>
      </c>
      <c r="AV316" s="13" t="s">
        <v>87</v>
      </c>
      <c r="AW316" s="13" t="s">
        <v>32</v>
      </c>
      <c r="AX316" s="13" t="s">
        <v>77</v>
      </c>
      <c r="AY316" s="231" t="s">
        <v>182</v>
      </c>
    </row>
    <row r="317" spans="2:51" s="14" customFormat="1" ht="10.2">
      <c r="B317" s="232"/>
      <c r="C317" s="233"/>
      <c r="D317" s="212" t="s">
        <v>189</v>
      </c>
      <c r="E317" s="234" t="s">
        <v>1</v>
      </c>
      <c r="F317" s="235" t="s">
        <v>197</v>
      </c>
      <c r="G317" s="233"/>
      <c r="H317" s="236">
        <v>458.64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AT317" s="242" t="s">
        <v>189</v>
      </c>
      <c r="AU317" s="242" t="s">
        <v>85</v>
      </c>
      <c r="AV317" s="14" t="s">
        <v>187</v>
      </c>
      <c r="AW317" s="14" t="s">
        <v>32</v>
      </c>
      <c r="AX317" s="14" t="s">
        <v>85</v>
      </c>
      <c r="AY317" s="242" t="s">
        <v>182</v>
      </c>
    </row>
    <row r="318" spans="1:65" s="2" customFormat="1" ht="21.75" customHeight="1">
      <c r="A318" s="34"/>
      <c r="B318" s="35"/>
      <c r="C318" s="196" t="s">
        <v>380</v>
      </c>
      <c r="D318" s="196" t="s">
        <v>183</v>
      </c>
      <c r="E318" s="197" t="s">
        <v>381</v>
      </c>
      <c r="F318" s="198" t="s">
        <v>382</v>
      </c>
      <c r="G318" s="199" t="s">
        <v>108</v>
      </c>
      <c r="H318" s="200">
        <v>47.058</v>
      </c>
      <c r="I318" s="201"/>
      <c r="J318" s="202">
        <f>ROUND(I318*H318,2)</f>
        <v>0</v>
      </c>
      <c r="K318" s="203"/>
      <c r="L318" s="39"/>
      <c r="M318" s="204" t="s">
        <v>1</v>
      </c>
      <c r="N318" s="205" t="s">
        <v>42</v>
      </c>
      <c r="O318" s="71"/>
      <c r="P318" s="206">
        <f>O318*H318</f>
        <v>0</v>
      </c>
      <c r="Q318" s="206">
        <v>0</v>
      </c>
      <c r="R318" s="206">
        <f>Q318*H318</f>
        <v>0</v>
      </c>
      <c r="S318" s="206">
        <v>0.117</v>
      </c>
      <c r="T318" s="207">
        <f>S318*H318</f>
        <v>5.5057860000000005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8" t="s">
        <v>187</v>
      </c>
      <c r="AT318" s="208" t="s">
        <v>183</v>
      </c>
      <c r="AU318" s="208" t="s">
        <v>85</v>
      </c>
      <c r="AY318" s="17" t="s">
        <v>182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7" t="s">
        <v>85</v>
      </c>
      <c r="BK318" s="209">
        <f>ROUND(I318*H318,2)</f>
        <v>0</v>
      </c>
      <c r="BL318" s="17" t="s">
        <v>187</v>
      </c>
      <c r="BM318" s="208" t="s">
        <v>383</v>
      </c>
    </row>
    <row r="319" spans="2:51" s="12" customFormat="1" ht="10.2">
      <c r="B319" s="210"/>
      <c r="C319" s="211"/>
      <c r="D319" s="212" t="s">
        <v>189</v>
      </c>
      <c r="E319" s="213" t="s">
        <v>1</v>
      </c>
      <c r="F319" s="214" t="s">
        <v>234</v>
      </c>
      <c r="G319" s="211"/>
      <c r="H319" s="213" t="s">
        <v>1</v>
      </c>
      <c r="I319" s="215"/>
      <c r="J319" s="211"/>
      <c r="K319" s="211"/>
      <c r="L319" s="216"/>
      <c r="M319" s="217"/>
      <c r="N319" s="218"/>
      <c r="O319" s="218"/>
      <c r="P319" s="218"/>
      <c r="Q319" s="218"/>
      <c r="R319" s="218"/>
      <c r="S319" s="218"/>
      <c r="T319" s="219"/>
      <c r="AT319" s="220" t="s">
        <v>189</v>
      </c>
      <c r="AU319" s="220" t="s">
        <v>85</v>
      </c>
      <c r="AV319" s="12" t="s">
        <v>85</v>
      </c>
      <c r="AW319" s="12" t="s">
        <v>32</v>
      </c>
      <c r="AX319" s="12" t="s">
        <v>77</v>
      </c>
      <c r="AY319" s="220" t="s">
        <v>182</v>
      </c>
    </row>
    <row r="320" spans="2:51" s="13" customFormat="1" ht="10.2">
      <c r="B320" s="221"/>
      <c r="C320" s="222"/>
      <c r="D320" s="212" t="s">
        <v>189</v>
      </c>
      <c r="E320" s="223" t="s">
        <v>1</v>
      </c>
      <c r="F320" s="224" t="s">
        <v>384</v>
      </c>
      <c r="G320" s="222"/>
      <c r="H320" s="225">
        <v>3.636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AT320" s="231" t="s">
        <v>189</v>
      </c>
      <c r="AU320" s="231" t="s">
        <v>85</v>
      </c>
      <c r="AV320" s="13" t="s">
        <v>87</v>
      </c>
      <c r="AW320" s="13" t="s">
        <v>32</v>
      </c>
      <c r="AX320" s="13" t="s">
        <v>77</v>
      </c>
      <c r="AY320" s="231" t="s">
        <v>182</v>
      </c>
    </row>
    <row r="321" spans="2:51" s="13" customFormat="1" ht="10.2">
      <c r="B321" s="221"/>
      <c r="C321" s="222"/>
      <c r="D321" s="212" t="s">
        <v>189</v>
      </c>
      <c r="E321" s="223" t="s">
        <v>1</v>
      </c>
      <c r="F321" s="224" t="s">
        <v>385</v>
      </c>
      <c r="G321" s="222"/>
      <c r="H321" s="225">
        <v>2.72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AT321" s="231" t="s">
        <v>189</v>
      </c>
      <c r="AU321" s="231" t="s">
        <v>85</v>
      </c>
      <c r="AV321" s="13" t="s">
        <v>87</v>
      </c>
      <c r="AW321" s="13" t="s">
        <v>32</v>
      </c>
      <c r="AX321" s="13" t="s">
        <v>77</v>
      </c>
      <c r="AY321" s="231" t="s">
        <v>182</v>
      </c>
    </row>
    <row r="322" spans="2:51" s="12" customFormat="1" ht="10.2">
      <c r="B322" s="210"/>
      <c r="C322" s="211"/>
      <c r="D322" s="212" t="s">
        <v>189</v>
      </c>
      <c r="E322" s="213" t="s">
        <v>1</v>
      </c>
      <c r="F322" s="214" t="s">
        <v>228</v>
      </c>
      <c r="G322" s="211"/>
      <c r="H322" s="213" t="s">
        <v>1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189</v>
      </c>
      <c r="AU322" s="220" t="s">
        <v>85</v>
      </c>
      <c r="AV322" s="12" t="s">
        <v>85</v>
      </c>
      <c r="AW322" s="12" t="s">
        <v>32</v>
      </c>
      <c r="AX322" s="12" t="s">
        <v>77</v>
      </c>
      <c r="AY322" s="220" t="s">
        <v>182</v>
      </c>
    </row>
    <row r="323" spans="2:51" s="13" customFormat="1" ht="10.2">
      <c r="B323" s="221"/>
      <c r="C323" s="222"/>
      <c r="D323" s="212" t="s">
        <v>189</v>
      </c>
      <c r="E323" s="223" t="s">
        <v>1</v>
      </c>
      <c r="F323" s="224" t="s">
        <v>230</v>
      </c>
      <c r="G323" s="222"/>
      <c r="H323" s="225">
        <v>10.005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AT323" s="231" t="s">
        <v>189</v>
      </c>
      <c r="AU323" s="231" t="s">
        <v>85</v>
      </c>
      <c r="AV323" s="13" t="s">
        <v>87</v>
      </c>
      <c r="AW323" s="13" t="s">
        <v>32</v>
      </c>
      <c r="AX323" s="13" t="s">
        <v>77</v>
      </c>
      <c r="AY323" s="231" t="s">
        <v>182</v>
      </c>
    </row>
    <row r="324" spans="2:51" s="13" customFormat="1" ht="10.2">
      <c r="B324" s="221"/>
      <c r="C324" s="222"/>
      <c r="D324" s="212" t="s">
        <v>189</v>
      </c>
      <c r="E324" s="223" t="s">
        <v>1</v>
      </c>
      <c r="F324" s="224" t="s">
        <v>386</v>
      </c>
      <c r="G324" s="222"/>
      <c r="H324" s="225">
        <v>10.35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AT324" s="231" t="s">
        <v>189</v>
      </c>
      <c r="AU324" s="231" t="s">
        <v>85</v>
      </c>
      <c r="AV324" s="13" t="s">
        <v>87</v>
      </c>
      <c r="AW324" s="13" t="s">
        <v>32</v>
      </c>
      <c r="AX324" s="13" t="s">
        <v>77</v>
      </c>
      <c r="AY324" s="231" t="s">
        <v>182</v>
      </c>
    </row>
    <row r="325" spans="2:51" s="13" customFormat="1" ht="10.2">
      <c r="B325" s="221"/>
      <c r="C325" s="222"/>
      <c r="D325" s="212" t="s">
        <v>189</v>
      </c>
      <c r="E325" s="223" t="s">
        <v>1</v>
      </c>
      <c r="F325" s="224" t="s">
        <v>387</v>
      </c>
      <c r="G325" s="222"/>
      <c r="H325" s="225">
        <v>9.315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AT325" s="231" t="s">
        <v>189</v>
      </c>
      <c r="AU325" s="231" t="s">
        <v>85</v>
      </c>
      <c r="AV325" s="13" t="s">
        <v>87</v>
      </c>
      <c r="AW325" s="13" t="s">
        <v>32</v>
      </c>
      <c r="AX325" s="13" t="s">
        <v>77</v>
      </c>
      <c r="AY325" s="231" t="s">
        <v>182</v>
      </c>
    </row>
    <row r="326" spans="2:51" s="13" customFormat="1" ht="10.2">
      <c r="B326" s="221"/>
      <c r="C326" s="222"/>
      <c r="D326" s="212" t="s">
        <v>189</v>
      </c>
      <c r="E326" s="223" t="s">
        <v>1</v>
      </c>
      <c r="F326" s="224" t="s">
        <v>388</v>
      </c>
      <c r="G326" s="222"/>
      <c r="H326" s="225">
        <v>4.68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189</v>
      </c>
      <c r="AU326" s="231" t="s">
        <v>85</v>
      </c>
      <c r="AV326" s="13" t="s">
        <v>87</v>
      </c>
      <c r="AW326" s="13" t="s">
        <v>32</v>
      </c>
      <c r="AX326" s="13" t="s">
        <v>77</v>
      </c>
      <c r="AY326" s="231" t="s">
        <v>182</v>
      </c>
    </row>
    <row r="327" spans="2:51" s="13" customFormat="1" ht="10.2">
      <c r="B327" s="221"/>
      <c r="C327" s="222"/>
      <c r="D327" s="212" t="s">
        <v>189</v>
      </c>
      <c r="E327" s="223" t="s">
        <v>1</v>
      </c>
      <c r="F327" s="224" t="s">
        <v>389</v>
      </c>
      <c r="G327" s="222"/>
      <c r="H327" s="225">
        <v>3.22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189</v>
      </c>
      <c r="AU327" s="231" t="s">
        <v>85</v>
      </c>
      <c r="AV327" s="13" t="s">
        <v>87</v>
      </c>
      <c r="AW327" s="13" t="s">
        <v>32</v>
      </c>
      <c r="AX327" s="13" t="s">
        <v>77</v>
      </c>
      <c r="AY327" s="231" t="s">
        <v>182</v>
      </c>
    </row>
    <row r="328" spans="2:51" s="13" customFormat="1" ht="10.2">
      <c r="B328" s="221"/>
      <c r="C328" s="222"/>
      <c r="D328" s="212" t="s">
        <v>189</v>
      </c>
      <c r="E328" s="223" t="s">
        <v>1</v>
      </c>
      <c r="F328" s="224" t="s">
        <v>390</v>
      </c>
      <c r="G328" s="222"/>
      <c r="H328" s="225">
        <v>1.112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AT328" s="231" t="s">
        <v>189</v>
      </c>
      <c r="AU328" s="231" t="s">
        <v>85</v>
      </c>
      <c r="AV328" s="13" t="s">
        <v>87</v>
      </c>
      <c r="AW328" s="13" t="s">
        <v>32</v>
      </c>
      <c r="AX328" s="13" t="s">
        <v>77</v>
      </c>
      <c r="AY328" s="231" t="s">
        <v>182</v>
      </c>
    </row>
    <row r="329" spans="2:51" s="13" customFormat="1" ht="10.2">
      <c r="B329" s="221"/>
      <c r="C329" s="222"/>
      <c r="D329" s="212" t="s">
        <v>189</v>
      </c>
      <c r="E329" s="223" t="s">
        <v>1</v>
      </c>
      <c r="F329" s="224" t="s">
        <v>391</v>
      </c>
      <c r="G329" s="222"/>
      <c r="H329" s="225">
        <v>2.02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AT329" s="231" t="s">
        <v>189</v>
      </c>
      <c r="AU329" s="231" t="s">
        <v>85</v>
      </c>
      <c r="AV329" s="13" t="s">
        <v>87</v>
      </c>
      <c r="AW329" s="13" t="s">
        <v>32</v>
      </c>
      <c r="AX329" s="13" t="s">
        <v>77</v>
      </c>
      <c r="AY329" s="231" t="s">
        <v>182</v>
      </c>
    </row>
    <row r="330" spans="2:51" s="14" customFormat="1" ht="10.2">
      <c r="B330" s="232"/>
      <c r="C330" s="233"/>
      <c r="D330" s="212" t="s">
        <v>189</v>
      </c>
      <c r="E330" s="234" t="s">
        <v>1</v>
      </c>
      <c r="F330" s="235" t="s">
        <v>197</v>
      </c>
      <c r="G330" s="233"/>
      <c r="H330" s="236">
        <v>47.058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189</v>
      </c>
      <c r="AU330" s="242" t="s">
        <v>85</v>
      </c>
      <c r="AV330" s="14" t="s">
        <v>187</v>
      </c>
      <c r="AW330" s="14" t="s">
        <v>32</v>
      </c>
      <c r="AX330" s="14" t="s">
        <v>85</v>
      </c>
      <c r="AY330" s="242" t="s">
        <v>182</v>
      </c>
    </row>
    <row r="331" spans="1:65" s="2" customFormat="1" ht="16.5" customHeight="1">
      <c r="A331" s="34"/>
      <c r="B331" s="35"/>
      <c r="C331" s="196" t="s">
        <v>392</v>
      </c>
      <c r="D331" s="196" t="s">
        <v>183</v>
      </c>
      <c r="E331" s="197" t="s">
        <v>393</v>
      </c>
      <c r="F331" s="198" t="s">
        <v>394</v>
      </c>
      <c r="G331" s="199" t="s">
        <v>289</v>
      </c>
      <c r="H331" s="200">
        <v>7.918</v>
      </c>
      <c r="I331" s="201"/>
      <c r="J331" s="202">
        <f>ROUND(I331*H331,2)</f>
        <v>0</v>
      </c>
      <c r="K331" s="203"/>
      <c r="L331" s="39"/>
      <c r="M331" s="204" t="s">
        <v>1</v>
      </c>
      <c r="N331" s="205" t="s">
        <v>42</v>
      </c>
      <c r="O331" s="71"/>
      <c r="P331" s="206">
        <f>O331*H331</f>
        <v>0</v>
      </c>
      <c r="Q331" s="206">
        <v>0</v>
      </c>
      <c r="R331" s="206">
        <f>Q331*H331</f>
        <v>0</v>
      </c>
      <c r="S331" s="206">
        <v>2.2</v>
      </c>
      <c r="T331" s="207">
        <f>S331*H331</f>
        <v>17.419600000000003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8" t="s">
        <v>187</v>
      </c>
      <c r="AT331" s="208" t="s">
        <v>183</v>
      </c>
      <c r="AU331" s="208" t="s">
        <v>85</v>
      </c>
      <c r="AY331" s="17" t="s">
        <v>182</v>
      </c>
      <c r="BE331" s="209">
        <f>IF(N331="základní",J331,0)</f>
        <v>0</v>
      </c>
      <c r="BF331" s="209">
        <f>IF(N331="snížená",J331,0)</f>
        <v>0</v>
      </c>
      <c r="BG331" s="209">
        <f>IF(N331="zákl. přenesená",J331,0)</f>
        <v>0</v>
      </c>
      <c r="BH331" s="209">
        <f>IF(N331="sníž. přenesená",J331,0)</f>
        <v>0</v>
      </c>
      <c r="BI331" s="209">
        <f>IF(N331="nulová",J331,0)</f>
        <v>0</v>
      </c>
      <c r="BJ331" s="17" t="s">
        <v>85</v>
      </c>
      <c r="BK331" s="209">
        <f>ROUND(I331*H331,2)</f>
        <v>0</v>
      </c>
      <c r="BL331" s="17" t="s">
        <v>187</v>
      </c>
      <c r="BM331" s="208" t="s">
        <v>395</v>
      </c>
    </row>
    <row r="332" spans="2:51" s="12" customFormat="1" ht="10.2">
      <c r="B332" s="210"/>
      <c r="C332" s="211"/>
      <c r="D332" s="212" t="s">
        <v>189</v>
      </c>
      <c r="E332" s="213" t="s">
        <v>1</v>
      </c>
      <c r="F332" s="214" t="s">
        <v>262</v>
      </c>
      <c r="G332" s="211"/>
      <c r="H332" s="213" t="s">
        <v>1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189</v>
      </c>
      <c r="AU332" s="220" t="s">
        <v>85</v>
      </c>
      <c r="AV332" s="12" t="s">
        <v>85</v>
      </c>
      <c r="AW332" s="12" t="s">
        <v>32</v>
      </c>
      <c r="AX332" s="12" t="s">
        <v>77</v>
      </c>
      <c r="AY332" s="220" t="s">
        <v>182</v>
      </c>
    </row>
    <row r="333" spans="2:51" s="13" customFormat="1" ht="10.2">
      <c r="B333" s="221"/>
      <c r="C333" s="222"/>
      <c r="D333" s="212" t="s">
        <v>189</v>
      </c>
      <c r="E333" s="223" t="s">
        <v>1</v>
      </c>
      <c r="F333" s="224" t="s">
        <v>291</v>
      </c>
      <c r="G333" s="222"/>
      <c r="H333" s="225">
        <v>0.899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AT333" s="231" t="s">
        <v>189</v>
      </c>
      <c r="AU333" s="231" t="s">
        <v>85</v>
      </c>
      <c r="AV333" s="13" t="s">
        <v>87</v>
      </c>
      <c r="AW333" s="13" t="s">
        <v>32</v>
      </c>
      <c r="AX333" s="13" t="s">
        <v>77</v>
      </c>
      <c r="AY333" s="231" t="s">
        <v>182</v>
      </c>
    </row>
    <row r="334" spans="2:51" s="12" customFormat="1" ht="10.2">
      <c r="B334" s="210"/>
      <c r="C334" s="211"/>
      <c r="D334" s="212" t="s">
        <v>189</v>
      </c>
      <c r="E334" s="213" t="s">
        <v>1</v>
      </c>
      <c r="F334" s="214" t="s">
        <v>266</v>
      </c>
      <c r="G334" s="211"/>
      <c r="H334" s="213" t="s">
        <v>1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189</v>
      </c>
      <c r="AU334" s="220" t="s">
        <v>85</v>
      </c>
      <c r="AV334" s="12" t="s">
        <v>85</v>
      </c>
      <c r="AW334" s="12" t="s">
        <v>32</v>
      </c>
      <c r="AX334" s="12" t="s">
        <v>77</v>
      </c>
      <c r="AY334" s="220" t="s">
        <v>182</v>
      </c>
    </row>
    <row r="335" spans="2:51" s="13" customFormat="1" ht="10.2">
      <c r="B335" s="221"/>
      <c r="C335" s="222"/>
      <c r="D335" s="212" t="s">
        <v>189</v>
      </c>
      <c r="E335" s="223" t="s">
        <v>1</v>
      </c>
      <c r="F335" s="224" t="s">
        <v>292</v>
      </c>
      <c r="G335" s="222"/>
      <c r="H335" s="225">
        <v>1.772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AT335" s="231" t="s">
        <v>189</v>
      </c>
      <c r="AU335" s="231" t="s">
        <v>85</v>
      </c>
      <c r="AV335" s="13" t="s">
        <v>87</v>
      </c>
      <c r="AW335" s="13" t="s">
        <v>32</v>
      </c>
      <c r="AX335" s="13" t="s">
        <v>77</v>
      </c>
      <c r="AY335" s="231" t="s">
        <v>182</v>
      </c>
    </row>
    <row r="336" spans="2:51" s="12" customFormat="1" ht="10.2">
      <c r="B336" s="210"/>
      <c r="C336" s="211"/>
      <c r="D336" s="212" t="s">
        <v>189</v>
      </c>
      <c r="E336" s="213" t="s">
        <v>1</v>
      </c>
      <c r="F336" s="214" t="s">
        <v>293</v>
      </c>
      <c r="G336" s="211"/>
      <c r="H336" s="213" t="s">
        <v>1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189</v>
      </c>
      <c r="AU336" s="220" t="s">
        <v>85</v>
      </c>
      <c r="AV336" s="12" t="s">
        <v>85</v>
      </c>
      <c r="AW336" s="12" t="s">
        <v>32</v>
      </c>
      <c r="AX336" s="12" t="s">
        <v>77</v>
      </c>
      <c r="AY336" s="220" t="s">
        <v>182</v>
      </c>
    </row>
    <row r="337" spans="2:51" s="13" customFormat="1" ht="10.2">
      <c r="B337" s="221"/>
      <c r="C337" s="222"/>
      <c r="D337" s="212" t="s">
        <v>189</v>
      </c>
      <c r="E337" s="223" t="s">
        <v>1</v>
      </c>
      <c r="F337" s="224" t="s">
        <v>294</v>
      </c>
      <c r="G337" s="222"/>
      <c r="H337" s="225">
        <v>1.481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AT337" s="231" t="s">
        <v>189</v>
      </c>
      <c r="AU337" s="231" t="s">
        <v>85</v>
      </c>
      <c r="AV337" s="13" t="s">
        <v>87</v>
      </c>
      <c r="AW337" s="13" t="s">
        <v>32</v>
      </c>
      <c r="AX337" s="13" t="s">
        <v>77</v>
      </c>
      <c r="AY337" s="231" t="s">
        <v>182</v>
      </c>
    </row>
    <row r="338" spans="2:51" s="12" customFormat="1" ht="10.2">
      <c r="B338" s="210"/>
      <c r="C338" s="211"/>
      <c r="D338" s="212" t="s">
        <v>189</v>
      </c>
      <c r="E338" s="213" t="s">
        <v>1</v>
      </c>
      <c r="F338" s="214" t="s">
        <v>295</v>
      </c>
      <c r="G338" s="211"/>
      <c r="H338" s="213" t="s">
        <v>1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189</v>
      </c>
      <c r="AU338" s="220" t="s">
        <v>85</v>
      </c>
      <c r="AV338" s="12" t="s">
        <v>85</v>
      </c>
      <c r="AW338" s="12" t="s">
        <v>32</v>
      </c>
      <c r="AX338" s="12" t="s">
        <v>77</v>
      </c>
      <c r="AY338" s="220" t="s">
        <v>182</v>
      </c>
    </row>
    <row r="339" spans="2:51" s="13" customFormat="1" ht="10.2">
      <c r="B339" s="221"/>
      <c r="C339" s="222"/>
      <c r="D339" s="212" t="s">
        <v>189</v>
      </c>
      <c r="E339" s="223" t="s">
        <v>1</v>
      </c>
      <c r="F339" s="224" t="s">
        <v>296</v>
      </c>
      <c r="G339" s="222"/>
      <c r="H339" s="225">
        <v>1.59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AT339" s="231" t="s">
        <v>189</v>
      </c>
      <c r="AU339" s="231" t="s">
        <v>85</v>
      </c>
      <c r="AV339" s="13" t="s">
        <v>87</v>
      </c>
      <c r="AW339" s="13" t="s">
        <v>32</v>
      </c>
      <c r="AX339" s="13" t="s">
        <v>77</v>
      </c>
      <c r="AY339" s="231" t="s">
        <v>182</v>
      </c>
    </row>
    <row r="340" spans="2:51" s="12" customFormat="1" ht="10.2">
      <c r="B340" s="210"/>
      <c r="C340" s="211"/>
      <c r="D340" s="212" t="s">
        <v>189</v>
      </c>
      <c r="E340" s="213" t="s">
        <v>1</v>
      </c>
      <c r="F340" s="214" t="s">
        <v>297</v>
      </c>
      <c r="G340" s="211"/>
      <c r="H340" s="213" t="s">
        <v>1</v>
      </c>
      <c r="I340" s="215"/>
      <c r="J340" s="211"/>
      <c r="K340" s="211"/>
      <c r="L340" s="216"/>
      <c r="M340" s="217"/>
      <c r="N340" s="218"/>
      <c r="O340" s="218"/>
      <c r="P340" s="218"/>
      <c r="Q340" s="218"/>
      <c r="R340" s="218"/>
      <c r="S340" s="218"/>
      <c r="T340" s="219"/>
      <c r="AT340" s="220" t="s">
        <v>189</v>
      </c>
      <c r="AU340" s="220" t="s">
        <v>85</v>
      </c>
      <c r="AV340" s="12" t="s">
        <v>85</v>
      </c>
      <c r="AW340" s="12" t="s">
        <v>32</v>
      </c>
      <c r="AX340" s="12" t="s">
        <v>77</v>
      </c>
      <c r="AY340" s="220" t="s">
        <v>182</v>
      </c>
    </row>
    <row r="341" spans="2:51" s="13" customFormat="1" ht="10.2">
      <c r="B341" s="221"/>
      <c r="C341" s="222"/>
      <c r="D341" s="212" t="s">
        <v>189</v>
      </c>
      <c r="E341" s="223" t="s">
        <v>1</v>
      </c>
      <c r="F341" s="224" t="s">
        <v>396</v>
      </c>
      <c r="G341" s="222"/>
      <c r="H341" s="225">
        <v>0.162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AT341" s="231" t="s">
        <v>189</v>
      </c>
      <c r="AU341" s="231" t="s">
        <v>85</v>
      </c>
      <c r="AV341" s="13" t="s">
        <v>87</v>
      </c>
      <c r="AW341" s="13" t="s">
        <v>32</v>
      </c>
      <c r="AX341" s="13" t="s">
        <v>77</v>
      </c>
      <c r="AY341" s="231" t="s">
        <v>182</v>
      </c>
    </row>
    <row r="342" spans="2:51" s="12" customFormat="1" ht="10.2">
      <c r="B342" s="210"/>
      <c r="C342" s="211"/>
      <c r="D342" s="212" t="s">
        <v>189</v>
      </c>
      <c r="E342" s="213" t="s">
        <v>1</v>
      </c>
      <c r="F342" s="214" t="s">
        <v>299</v>
      </c>
      <c r="G342" s="211"/>
      <c r="H342" s="213" t="s">
        <v>1</v>
      </c>
      <c r="I342" s="215"/>
      <c r="J342" s="211"/>
      <c r="K342" s="211"/>
      <c r="L342" s="216"/>
      <c r="M342" s="217"/>
      <c r="N342" s="218"/>
      <c r="O342" s="218"/>
      <c r="P342" s="218"/>
      <c r="Q342" s="218"/>
      <c r="R342" s="218"/>
      <c r="S342" s="218"/>
      <c r="T342" s="219"/>
      <c r="AT342" s="220" t="s">
        <v>189</v>
      </c>
      <c r="AU342" s="220" t="s">
        <v>85</v>
      </c>
      <c r="AV342" s="12" t="s">
        <v>85</v>
      </c>
      <c r="AW342" s="12" t="s">
        <v>32</v>
      </c>
      <c r="AX342" s="12" t="s">
        <v>77</v>
      </c>
      <c r="AY342" s="220" t="s">
        <v>182</v>
      </c>
    </row>
    <row r="343" spans="2:51" s="13" customFormat="1" ht="10.2">
      <c r="B343" s="221"/>
      <c r="C343" s="222"/>
      <c r="D343" s="212" t="s">
        <v>189</v>
      </c>
      <c r="E343" s="223" t="s">
        <v>1</v>
      </c>
      <c r="F343" s="224" t="s">
        <v>300</v>
      </c>
      <c r="G343" s="222"/>
      <c r="H343" s="225">
        <v>0.746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AT343" s="231" t="s">
        <v>189</v>
      </c>
      <c r="AU343" s="231" t="s">
        <v>85</v>
      </c>
      <c r="AV343" s="13" t="s">
        <v>87</v>
      </c>
      <c r="AW343" s="13" t="s">
        <v>32</v>
      </c>
      <c r="AX343" s="13" t="s">
        <v>77</v>
      </c>
      <c r="AY343" s="231" t="s">
        <v>182</v>
      </c>
    </row>
    <row r="344" spans="2:51" s="12" customFormat="1" ht="10.2">
      <c r="B344" s="210"/>
      <c r="C344" s="211"/>
      <c r="D344" s="212" t="s">
        <v>189</v>
      </c>
      <c r="E344" s="213" t="s">
        <v>1</v>
      </c>
      <c r="F344" s="214" t="s">
        <v>301</v>
      </c>
      <c r="G344" s="211"/>
      <c r="H344" s="213" t="s">
        <v>1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189</v>
      </c>
      <c r="AU344" s="220" t="s">
        <v>85</v>
      </c>
      <c r="AV344" s="12" t="s">
        <v>85</v>
      </c>
      <c r="AW344" s="12" t="s">
        <v>32</v>
      </c>
      <c r="AX344" s="12" t="s">
        <v>77</v>
      </c>
      <c r="AY344" s="220" t="s">
        <v>182</v>
      </c>
    </row>
    <row r="345" spans="2:51" s="13" customFormat="1" ht="10.2">
      <c r="B345" s="221"/>
      <c r="C345" s="222"/>
      <c r="D345" s="212" t="s">
        <v>189</v>
      </c>
      <c r="E345" s="223" t="s">
        <v>1</v>
      </c>
      <c r="F345" s="224" t="s">
        <v>302</v>
      </c>
      <c r="G345" s="222"/>
      <c r="H345" s="225">
        <v>0.333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AT345" s="231" t="s">
        <v>189</v>
      </c>
      <c r="AU345" s="231" t="s">
        <v>85</v>
      </c>
      <c r="AV345" s="13" t="s">
        <v>87</v>
      </c>
      <c r="AW345" s="13" t="s">
        <v>32</v>
      </c>
      <c r="AX345" s="13" t="s">
        <v>77</v>
      </c>
      <c r="AY345" s="231" t="s">
        <v>182</v>
      </c>
    </row>
    <row r="346" spans="2:51" s="12" customFormat="1" ht="10.2">
      <c r="B346" s="210"/>
      <c r="C346" s="211"/>
      <c r="D346" s="212" t="s">
        <v>189</v>
      </c>
      <c r="E346" s="213" t="s">
        <v>1</v>
      </c>
      <c r="F346" s="214" t="s">
        <v>303</v>
      </c>
      <c r="G346" s="211"/>
      <c r="H346" s="213" t="s">
        <v>1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189</v>
      </c>
      <c r="AU346" s="220" t="s">
        <v>85</v>
      </c>
      <c r="AV346" s="12" t="s">
        <v>85</v>
      </c>
      <c r="AW346" s="12" t="s">
        <v>32</v>
      </c>
      <c r="AX346" s="12" t="s">
        <v>77</v>
      </c>
      <c r="AY346" s="220" t="s">
        <v>182</v>
      </c>
    </row>
    <row r="347" spans="2:51" s="13" customFormat="1" ht="10.2">
      <c r="B347" s="221"/>
      <c r="C347" s="222"/>
      <c r="D347" s="212" t="s">
        <v>189</v>
      </c>
      <c r="E347" s="223" t="s">
        <v>1</v>
      </c>
      <c r="F347" s="224" t="s">
        <v>304</v>
      </c>
      <c r="G347" s="222"/>
      <c r="H347" s="225">
        <v>0.138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AT347" s="231" t="s">
        <v>189</v>
      </c>
      <c r="AU347" s="231" t="s">
        <v>85</v>
      </c>
      <c r="AV347" s="13" t="s">
        <v>87</v>
      </c>
      <c r="AW347" s="13" t="s">
        <v>32</v>
      </c>
      <c r="AX347" s="13" t="s">
        <v>77</v>
      </c>
      <c r="AY347" s="231" t="s">
        <v>182</v>
      </c>
    </row>
    <row r="348" spans="2:51" s="12" customFormat="1" ht="10.2">
      <c r="B348" s="210"/>
      <c r="C348" s="211"/>
      <c r="D348" s="212" t="s">
        <v>189</v>
      </c>
      <c r="E348" s="213" t="s">
        <v>1</v>
      </c>
      <c r="F348" s="214" t="s">
        <v>305</v>
      </c>
      <c r="G348" s="211"/>
      <c r="H348" s="213" t="s">
        <v>1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189</v>
      </c>
      <c r="AU348" s="220" t="s">
        <v>85</v>
      </c>
      <c r="AV348" s="12" t="s">
        <v>85</v>
      </c>
      <c r="AW348" s="12" t="s">
        <v>32</v>
      </c>
      <c r="AX348" s="12" t="s">
        <v>77</v>
      </c>
      <c r="AY348" s="220" t="s">
        <v>182</v>
      </c>
    </row>
    <row r="349" spans="2:51" s="13" customFormat="1" ht="10.2">
      <c r="B349" s="221"/>
      <c r="C349" s="222"/>
      <c r="D349" s="212" t="s">
        <v>189</v>
      </c>
      <c r="E349" s="223" t="s">
        <v>1</v>
      </c>
      <c r="F349" s="224" t="s">
        <v>306</v>
      </c>
      <c r="G349" s="222"/>
      <c r="H349" s="225">
        <v>0.128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AT349" s="231" t="s">
        <v>189</v>
      </c>
      <c r="AU349" s="231" t="s">
        <v>85</v>
      </c>
      <c r="AV349" s="13" t="s">
        <v>87</v>
      </c>
      <c r="AW349" s="13" t="s">
        <v>32</v>
      </c>
      <c r="AX349" s="13" t="s">
        <v>77</v>
      </c>
      <c r="AY349" s="231" t="s">
        <v>182</v>
      </c>
    </row>
    <row r="350" spans="2:51" s="12" customFormat="1" ht="10.2">
      <c r="B350" s="210"/>
      <c r="C350" s="211"/>
      <c r="D350" s="212" t="s">
        <v>189</v>
      </c>
      <c r="E350" s="213" t="s">
        <v>1</v>
      </c>
      <c r="F350" s="214" t="s">
        <v>307</v>
      </c>
      <c r="G350" s="211"/>
      <c r="H350" s="213" t="s">
        <v>1</v>
      </c>
      <c r="I350" s="215"/>
      <c r="J350" s="211"/>
      <c r="K350" s="211"/>
      <c r="L350" s="216"/>
      <c r="M350" s="217"/>
      <c r="N350" s="218"/>
      <c r="O350" s="218"/>
      <c r="P350" s="218"/>
      <c r="Q350" s="218"/>
      <c r="R350" s="218"/>
      <c r="S350" s="218"/>
      <c r="T350" s="219"/>
      <c r="AT350" s="220" t="s">
        <v>189</v>
      </c>
      <c r="AU350" s="220" t="s">
        <v>85</v>
      </c>
      <c r="AV350" s="12" t="s">
        <v>85</v>
      </c>
      <c r="AW350" s="12" t="s">
        <v>32</v>
      </c>
      <c r="AX350" s="12" t="s">
        <v>77</v>
      </c>
      <c r="AY350" s="220" t="s">
        <v>182</v>
      </c>
    </row>
    <row r="351" spans="2:51" s="13" customFormat="1" ht="10.2">
      <c r="B351" s="221"/>
      <c r="C351" s="222"/>
      <c r="D351" s="212" t="s">
        <v>189</v>
      </c>
      <c r="E351" s="223" t="s">
        <v>1</v>
      </c>
      <c r="F351" s="224" t="s">
        <v>308</v>
      </c>
      <c r="G351" s="222"/>
      <c r="H351" s="225">
        <v>0.669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AT351" s="231" t="s">
        <v>189</v>
      </c>
      <c r="AU351" s="231" t="s">
        <v>85</v>
      </c>
      <c r="AV351" s="13" t="s">
        <v>87</v>
      </c>
      <c r="AW351" s="13" t="s">
        <v>32</v>
      </c>
      <c r="AX351" s="13" t="s">
        <v>77</v>
      </c>
      <c r="AY351" s="231" t="s">
        <v>182</v>
      </c>
    </row>
    <row r="352" spans="2:51" s="14" customFormat="1" ht="10.2">
      <c r="B352" s="232"/>
      <c r="C352" s="233"/>
      <c r="D352" s="212" t="s">
        <v>189</v>
      </c>
      <c r="E352" s="234" t="s">
        <v>1</v>
      </c>
      <c r="F352" s="235" t="s">
        <v>197</v>
      </c>
      <c r="G352" s="233"/>
      <c r="H352" s="236">
        <v>7.918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AT352" s="242" t="s">
        <v>189</v>
      </c>
      <c r="AU352" s="242" t="s">
        <v>85</v>
      </c>
      <c r="AV352" s="14" t="s">
        <v>187</v>
      </c>
      <c r="AW352" s="14" t="s">
        <v>32</v>
      </c>
      <c r="AX352" s="14" t="s">
        <v>85</v>
      </c>
      <c r="AY352" s="242" t="s">
        <v>182</v>
      </c>
    </row>
    <row r="353" spans="1:65" s="2" customFormat="1" ht="21.75" customHeight="1">
      <c r="A353" s="34"/>
      <c r="B353" s="35"/>
      <c r="C353" s="196" t="s">
        <v>397</v>
      </c>
      <c r="D353" s="196" t="s">
        <v>183</v>
      </c>
      <c r="E353" s="197" t="s">
        <v>398</v>
      </c>
      <c r="F353" s="198" t="s">
        <v>399</v>
      </c>
      <c r="G353" s="199" t="s">
        <v>108</v>
      </c>
      <c r="H353" s="200">
        <v>128.23</v>
      </c>
      <c r="I353" s="201"/>
      <c r="J353" s="202">
        <f>ROUND(I353*H353,2)</f>
        <v>0</v>
      </c>
      <c r="K353" s="203"/>
      <c r="L353" s="39"/>
      <c r="M353" s="204" t="s">
        <v>1</v>
      </c>
      <c r="N353" s="205" t="s">
        <v>42</v>
      </c>
      <c r="O353" s="71"/>
      <c r="P353" s="206">
        <f>O353*H353</f>
        <v>0</v>
      </c>
      <c r="Q353" s="206">
        <v>0</v>
      </c>
      <c r="R353" s="206">
        <f>Q353*H353</f>
        <v>0</v>
      </c>
      <c r="S353" s="206">
        <v>0.035</v>
      </c>
      <c r="T353" s="207">
        <f>S353*H353</f>
        <v>4.48805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8" t="s">
        <v>187</v>
      </c>
      <c r="AT353" s="208" t="s">
        <v>183</v>
      </c>
      <c r="AU353" s="208" t="s">
        <v>85</v>
      </c>
      <c r="AY353" s="17" t="s">
        <v>182</v>
      </c>
      <c r="BE353" s="209">
        <f>IF(N353="základní",J353,0)</f>
        <v>0</v>
      </c>
      <c r="BF353" s="209">
        <f>IF(N353="snížená",J353,0)</f>
        <v>0</v>
      </c>
      <c r="BG353" s="209">
        <f>IF(N353="zákl. přenesená",J353,0)</f>
        <v>0</v>
      </c>
      <c r="BH353" s="209">
        <f>IF(N353="sníž. přenesená",J353,0)</f>
        <v>0</v>
      </c>
      <c r="BI353" s="209">
        <f>IF(N353="nulová",J353,0)</f>
        <v>0</v>
      </c>
      <c r="BJ353" s="17" t="s">
        <v>85</v>
      </c>
      <c r="BK353" s="209">
        <f>ROUND(I353*H353,2)</f>
        <v>0</v>
      </c>
      <c r="BL353" s="17" t="s">
        <v>187</v>
      </c>
      <c r="BM353" s="208" t="s">
        <v>400</v>
      </c>
    </row>
    <row r="354" spans="2:51" s="12" customFormat="1" ht="10.2">
      <c r="B354" s="210"/>
      <c r="C354" s="211"/>
      <c r="D354" s="212" t="s">
        <v>189</v>
      </c>
      <c r="E354" s="213" t="s">
        <v>1</v>
      </c>
      <c r="F354" s="214" t="s">
        <v>401</v>
      </c>
      <c r="G354" s="211"/>
      <c r="H354" s="213" t="s">
        <v>1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189</v>
      </c>
      <c r="AU354" s="220" t="s">
        <v>85</v>
      </c>
      <c r="AV354" s="12" t="s">
        <v>85</v>
      </c>
      <c r="AW354" s="12" t="s">
        <v>32</v>
      </c>
      <c r="AX354" s="12" t="s">
        <v>77</v>
      </c>
      <c r="AY354" s="220" t="s">
        <v>182</v>
      </c>
    </row>
    <row r="355" spans="2:51" s="13" customFormat="1" ht="10.2">
      <c r="B355" s="221"/>
      <c r="C355" s="222"/>
      <c r="D355" s="212" t="s">
        <v>189</v>
      </c>
      <c r="E355" s="223" t="s">
        <v>1</v>
      </c>
      <c r="F355" s="224" t="s">
        <v>402</v>
      </c>
      <c r="G355" s="222"/>
      <c r="H355" s="225">
        <v>2.94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AT355" s="231" t="s">
        <v>189</v>
      </c>
      <c r="AU355" s="231" t="s">
        <v>85</v>
      </c>
      <c r="AV355" s="13" t="s">
        <v>87</v>
      </c>
      <c r="AW355" s="13" t="s">
        <v>32</v>
      </c>
      <c r="AX355" s="13" t="s">
        <v>77</v>
      </c>
      <c r="AY355" s="231" t="s">
        <v>182</v>
      </c>
    </row>
    <row r="356" spans="2:51" s="12" customFormat="1" ht="10.2">
      <c r="B356" s="210"/>
      <c r="C356" s="211"/>
      <c r="D356" s="212" t="s">
        <v>189</v>
      </c>
      <c r="E356" s="213" t="s">
        <v>1</v>
      </c>
      <c r="F356" s="214" t="s">
        <v>403</v>
      </c>
      <c r="G356" s="211"/>
      <c r="H356" s="213" t="s">
        <v>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189</v>
      </c>
      <c r="AU356" s="220" t="s">
        <v>85</v>
      </c>
      <c r="AV356" s="12" t="s">
        <v>85</v>
      </c>
      <c r="AW356" s="12" t="s">
        <v>32</v>
      </c>
      <c r="AX356" s="12" t="s">
        <v>77</v>
      </c>
      <c r="AY356" s="220" t="s">
        <v>182</v>
      </c>
    </row>
    <row r="357" spans="2:51" s="13" customFormat="1" ht="10.2">
      <c r="B357" s="221"/>
      <c r="C357" s="222"/>
      <c r="D357" s="212" t="s">
        <v>189</v>
      </c>
      <c r="E357" s="223" t="s">
        <v>1</v>
      </c>
      <c r="F357" s="224" t="s">
        <v>404</v>
      </c>
      <c r="G357" s="222"/>
      <c r="H357" s="225">
        <v>1.49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AT357" s="231" t="s">
        <v>189</v>
      </c>
      <c r="AU357" s="231" t="s">
        <v>85</v>
      </c>
      <c r="AV357" s="13" t="s">
        <v>87</v>
      </c>
      <c r="AW357" s="13" t="s">
        <v>32</v>
      </c>
      <c r="AX357" s="13" t="s">
        <v>77</v>
      </c>
      <c r="AY357" s="231" t="s">
        <v>182</v>
      </c>
    </row>
    <row r="358" spans="2:51" s="12" customFormat="1" ht="10.2">
      <c r="B358" s="210"/>
      <c r="C358" s="211"/>
      <c r="D358" s="212" t="s">
        <v>189</v>
      </c>
      <c r="E358" s="213" t="s">
        <v>1</v>
      </c>
      <c r="F358" s="214" t="s">
        <v>405</v>
      </c>
      <c r="G358" s="211"/>
      <c r="H358" s="213" t="s">
        <v>1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189</v>
      </c>
      <c r="AU358" s="220" t="s">
        <v>85</v>
      </c>
      <c r="AV358" s="12" t="s">
        <v>85</v>
      </c>
      <c r="AW358" s="12" t="s">
        <v>32</v>
      </c>
      <c r="AX358" s="12" t="s">
        <v>77</v>
      </c>
      <c r="AY358" s="220" t="s">
        <v>182</v>
      </c>
    </row>
    <row r="359" spans="2:51" s="13" customFormat="1" ht="10.2">
      <c r="B359" s="221"/>
      <c r="C359" s="222"/>
      <c r="D359" s="212" t="s">
        <v>189</v>
      </c>
      <c r="E359" s="223" t="s">
        <v>1</v>
      </c>
      <c r="F359" s="224" t="s">
        <v>406</v>
      </c>
      <c r="G359" s="222"/>
      <c r="H359" s="225">
        <v>75.63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189</v>
      </c>
      <c r="AU359" s="231" t="s">
        <v>85</v>
      </c>
      <c r="AV359" s="13" t="s">
        <v>87</v>
      </c>
      <c r="AW359" s="13" t="s">
        <v>32</v>
      </c>
      <c r="AX359" s="13" t="s">
        <v>77</v>
      </c>
      <c r="AY359" s="231" t="s">
        <v>182</v>
      </c>
    </row>
    <row r="360" spans="2:51" s="12" customFormat="1" ht="10.2">
      <c r="B360" s="210"/>
      <c r="C360" s="211"/>
      <c r="D360" s="212" t="s">
        <v>189</v>
      </c>
      <c r="E360" s="213" t="s">
        <v>1</v>
      </c>
      <c r="F360" s="214" t="s">
        <v>295</v>
      </c>
      <c r="G360" s="211"/>
      <c r="H360" s="213" t="s">
        <v>1</v>
      </c>
      <c r="I360" s="215"/>
      <c r="J360" s="211"/>
      <c r="K360" s="211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189</v>
      </c>
      <c r="AU360" s="220" t="s">
        <v>85</v>
      </c>
      <c r="AV360" s="12" t="s">
        <v>85</v>
      </c>
      <c r="AW360" s="12" t="s">
        <v>32</v>
      </c>
      <c r="AX360" s="12" t="s">
        <v>77</v>
      </c>
      <c r="AY360" s="220" t="s">
        <v>182</v>
      </c>
    </row>
    <row r="361" spans="2:51" s="13" customFormat="1" ht="10.2">
      <c r="B361" s="221"/>
      <c r="C361" s="222"/>
      <c r="D361" s="212" t="s">
        <v>189</v>
      </c>
      <c r="E361" s="223" t="s">
        <v>1</v>
      </c>
      <c r="F361" s="224" t="s">
        <v>407</v>
      </c>
      <c r="G361" s="222"/>
      <c r="H361" s="225">
        <v>36.86</v>
      </c>
      <c r="I361" s="226"/>
      <c r="J361" s="222"/>
      <c r="K361" s="222"/>
      <c r="L361" s="227"/>
      <c r="M361" s="228"/>
      <c r="N361" s="229"/>
      <c r="O361" s="229"/>
      <c r="P361" s="229"/>
      <c r="Q361" s="229"/>
      <c r="R361" s="229"/>
      <c r="S361" s="229"/>
      <c r="T361" s="230"/>
      <c r="AT361" s="231" t="s">
        <v>189</v>
      </c>
      <c r="AU361" s="231" t="s">
        <v>85</v>
      </c>
      <c r="AV361" s="13" t="s">
        <v>87</v>
      </c>
      <c r="AW361" s="13" t="s">
        <v>32</v>
      </c>
      <c r="AX361" s="13" t="s">
        <v>77</v>
      </c>
      <c r="AY361" s="231" t="s">
        <v>182</v>
      </c>
    </row>
    <row r="362" spans="2:51" s="12" customFormat="1" ht="10.2">
      <c r="B362" s="210"/>
      <c r="C362" s="211"/>
      <c r="D362" s="212" t="s">
        <v>189</v>
      </c>
      <c r="E362" s="213" t="s">
        <v>1</v>
      </c>
      <c r="F362" s="214" t="s">
        <v>301</v>
      </c>
      <c r="G362" s="211"/>
      <c r="H362" s="213" t="s">
        <v>1</v>
      </c>
      <c r="I362" s="215"/>
      <c r="J362" s="211"/>
      <c r="K362" s="211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189</v>
      </c>
      <c r="AU362" s="220" t="s">
        <v>85</v>
      </c>
      <c r="AV362" s="12" t="s">
        <v>85</v>
      </c>
      <c r="AW362" s="12" t="s">
        <v>32</v>
      </c>
      <c r="AX362" s="12" t="s">
        <v>77</v>
      </c>
      <c r="AY362" s="220" t="s">
        <v>182</v>
      </c>
    </row>
    <row r="363" spans="2:51" s="13" customFormat="1" ht="10.2">
      <c r="B363" s="221"/>
      <c r="C363" s="222"/>
      <c r="D363" s="212" t="s">
        <v>189</v>
      </c>
      <c r="E363" s="223" t="s">
        <v>1</v>
      </c>
      <c r="F363" s="224" t="s">
        <v>408</v>
      </c>
      <c r="G363" s="222"/>
      <c r="H363" s="225">
        <v>2.38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AT363" s="231" t="s">
        <v>189</v>
      </c>
      <c r="AU363" s="231" t="s">
        <v>85</v>
      </c>
      <c r="AV363" s="13" t="s">
        <v>87</v>
      </c>
      <c r="AW363" s="13" t="s">
        <v>32</v>
      </c>
      <c r="AX363" s="13" t="s">
        <v>77</v>
      </c>
      <c r="AY363" s="231" t="s">
        <v>182</v>
      </c>
    </row>
    <row r="364" spans="2:51" s="12" customFormat="1" ht="10.2">
      <c r="B364" s="210"/>
      <c r="C364" s="211"/>
      <c r="D364" s="212" t="s">
        <v>189</v>
      </c>
      <c r="E364" s="213" t="s">
        <v>1</v>
      </c>
      <c r="F364" s="214" t="s">
        <v>409</v>
      </c>
      <c r="G364" s="211"/>
      <c r="H364" s="213" t="s">
        <v>1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189</v>
      </c>
      <c r="AU364" s="220" t="s">
        <v>85</v>
      </c>
      <c r="AV364" s="12" t="s">
        <v>85</v>
      </c>
      <c r="AW364" s="12" t="s">
        <v>32</v>
      </c>
      <c r="AX364" s="12" t="s">
        <v>77</v>
      </c>
      <c r="AY364" s="220" t="s">
        <v>182</v>
      </c>
    </row>
    <row r="365" spans="2:51" s="13" customFormat="1" ht="10.2">
      <c r="B365" s="221"/>
      <c r="C365" s="222"/>
      <c r="D365" s="212" t="s">
        <v>189</v>
      </c>
      <c r="E365" s="223" t="s">
        <v>1</v>
      </c>
      <c r="F365" s="224" t="s">
        <v>410</v>
      </c>
      <c r="G365" s="222"/>
      <c r="H365" s="225">
        <v>1.35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AT365" s="231" t="s">
        <v>189</v>
      </c>
      <c r="AU365" s="231" t="s">
        <v>85</v>
      </c>
      <c r="AV365" s="13" t="s">
        <v>87</v>
      </c>
      <c r="AW365" s="13" t="s">
        <v>32</v>
      </c>
      <c r="AX365" s="13" t="s">
        <v>77</v>
      </c>
      <c r="AY365" s="231" t="s">
        <v>182</v>
      </c>
    </row>
    <row r="366" spans="2:51" s="12" customFormat="1" ht="10.2">
      <c r="B366" s="210"/>
      <c r="C366" s="211"/>
      <c r="D366" s="212" t="s">
        <v>189</v>
      </c>
      <c r="E366" s="213" t="s">
        <v>1</v>
      </c>
      <c r="F366" s="214" t="s">
        <v>307</v>
      </c>
      <c r="G366" s="211"/>
      <c r="H366" s="213" t="s">
        <v>1</v>
      </c>
      <c r="I366" s="215"/>
      <c r="J366" s="211"/>
      <c r="K366" s="211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189</v>
      </c>
      <c r="AU366" s="220" t="s">
        <v>85</v>
      </c>
      <c r="AV366" s="12" t="s">
        <v>85</v>
      </c>
      <c r="AW366" s="12" t="s">
        <v>32</v>
      </c>
      <c r="AX366" s="12" t="s">
        <v>77</v>
      </c>
      <c r="AY366" s="220" t="s">
        <v>182</v>
      </c>
    </row>
    <row r="367" spans="2:51" s="13" customFormat="1" ht="10.2">
      <c r="B367" s="221"/>
      <c r="C367" s="222"/>
      <c r="D367" s="212" t="s">
        <v>189</v>
      </c>
      <c r="E367" s="223" t="s">
        <v>1</v>
      </c>
      <c r="F367" s="224" t="s">
        <v>411</v>
      </c>
      <c r="G367" s="222"/>
      <c r="H367" s="225">
        <v>7.58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AT367" s="231" t="s">
        <v>189</v>
      </c>
      <c r="AU367" s="231" t="s">
        <v>85</v>
      </c>
      <c r="AV367" s="13" t="s">
        <v>87</v>
      </c>
      <c r="AW367" s="13" t="s">
        <v>32</v>
      </c>
      <c r="AX367" s="13" t="s">
        <v>77</v>
      </c>
      <c r="AY367" s="231" t="s">
        <v>182</v>
      </c>
    </row>
    <row r="368" spans="2:51" s="14" customFormat="1" ht="10.2">
      <c r="B368" s="232"/>
      <c r="C368" s="233"/>
      <c r="D368" s="212" t="s">
        <v>189</v>
      </c>
      <c r="E368" s="234" t="s">
        <v>1</v>
      </c>
      <c r="F368" s="235" t="s">
        <v>197</v>
      </c>
      <c r="G368" s="233"/>
      <c r="H368" s="236">
        <v>128.23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189</v>
      </c>
      <c r="AU368" s="242" t="s">
        <v>85</v>
      </c>
      <c r="AV368" s="14" t="s">
        <v>187</v>
      </c>
      <c r="AW368" s="14" t="s">
        <v>32</v>
      </c>
      <c r="AX368" s="14" t="s">
        <v>85</v>
      </c>
      <c r="AY368" s="242" t="s">
        <v>182</v>
      </c>
    </row>
    <row r="369" spans="1:65" s="2" customFormat="1" ht="21.75" customHeight="1">
      <c r="A369" s="34"/>
      <c r="B369" s="35"/>
      <c r="C369" s="196" t="s">
        <v>412</v>
      </c>
      <c r="D369" s="196" t="s">
        <v>183</v>
      </c>
      <c r="E369" s="197" t="s">
        <v>413</v>
      </c>
      <c r="F369" s="198" t="s">
        <v>414</v>
      </c>
      <c r="G369" s="199" t="s">
        <v>108</v>
      </c>
      <c r="H369" s="200">
        <v>2.758</v>
      </c>
      <c r="I369" s="201"/>
      <c r="J369" s="202">
        <f>ROUND(I369*H369,2)</f>
        <v>0</v>
      </c>
      <c r="K369" s="203"/>
      <c r="L369" s="39"/>
      <c r="M369" s="204" t="s">
        <v>1</v>
      </c>
      <c r="N369" s="205" t="s">
        <v>42</v>
      </c>
      <c r="O369" s="71"/>
      <c r="P369" s="206">
        <f>O369*H369</f>
        <v>0</v>
      </c>
      <c r="Q369" s="206">
        <v>0</v>
      </c>
      <c r="R369" s="206">
        <f>Q369*H369</f>
        <v>0</v>
      </c>
      <c r="S369" s="206">
        <v>0.076</v>
      </c>
      <c r="T369" s="207">
        <f>S369*H369</f>
        <v>0.209608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8" t="s">
        <v>187</v>
      </c>
      <c r="AT369" s="208" t="s">
        <v>183</v>
      </c>
      <c r="AU369" s="208" t="s">
        <v>85</v>
      </c>
      <c r="AY369" s="17" t="s">
        <v>182</v>
      </c>
      <c r="BE369" s="209">
        <f>IF(N369="základní",J369,0)</f>
        <v>0</v>
      </c>
      <c r="BF369" s="209">
        <f>IF(N369="snížená",J369,0)</f>
        <v>0</v>
      </c>
      <c r="BG369" s="209">
        <f>IF(N369="zákl. přenesená",J369,0)</f>
        <v>0</v>
      </c>
      <c r="BH369" s="209">
        <f>IF(N369="sníž. přenesená",J369,0)</f>
        <v>0</v>
      </c>
      <c r="BI369" s="209">
        <f>IF(N369="nulová",J369,0)</f>
        <v>0</v>
      </c>
      <c r="BJ369" s="17" t="s">
        <v>85</v>
      </c>
      <c r="BK369" s="209">
        <f>ROUND(I369*H369,2)</f>
        <v>0</v>
      </c>
      <c r="BL369" s="17" t="s">
        <v>187</v>
      </c>
      <c r="BM369" s="208" t="s">
        <v>415</v>
      </c>
    </row>
    <row r="370" spans="2:51" s="12" customFormat="1" ht="10.2">
      <c r="B370" s="210"/>
      <c r="C370" s="211"/>
      <c r="D370" s="212" t="s">
        <v>189</v>
      </c>
      <c r="E370" s="213" t="s">
        <v>1</v>
      </c>
      <c r="F370" s="214" t="s">
        <v>228</v>
      </c>
      <c r="G370" s="211"/>
      <c r="H370" s="213" t="s">
        <v>1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189</v>
      </c>
      <c r="AU370" s="220" t="s">
        <v>85</v>
      </c>
      <c r="AV370" s="12" t="s">
        <v>85</v>
      </c>
      <c r="AW370" s="12" t="s">
        <v>32</v>
      </c>
      <c r="AX370" s="12" t="s">
        <v>77</v>
      </c>
      <c r="AY370" s="220" t="s">
        <v>182</v>
      </c>
    </row>
    <row r="371" spans="2:51" s="13" customFormat="1" ht="10.2">
      <c r="B371" s="221"/>
      <c r="C371" s="222"/>
      <c r="D371" s="212" t="s">
        <v>189</v>
      </c>
      <c r="E371" s="223" t="s">
        <v>1</v>
      </c>
      <c r="F371" s="224" t="s">
        <v>416</v>
      </c>
      <c r="G371" s="222"/>
      <c r="H371" s="225">
        <v>1.182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189</v>
      </c>
      <c r="AU371" s="231" t="s">
        <v>85</v>
      </c>
      <c r="AV371" s="13" t="s">
        <v>87</v>
      </c>
      <c r="AW371" s="13" t="s">
        <v>32</v>
      </c>
      <c r="AX371" s="13" t="s">
        <v>77</v>
      </c>
      <c r="AY371" s="231" t="s">
        <v>182</v>
      </c>
    </row>
    <row r="372" spans="2:51" s="13" customFormat="1" ht="10.2">
      <c r="B372" s="221"/>
      <c r="C372" s="222"/>
      <c r="D372" s="212" t="s">
        <v>189</v>
      </c>
      <c r="E372" s="223" t="s">
        <v>1</v>
      </c>
      <c r="F372" s="224" t="s">
        <v>417</v>
      </c>
      <c r="G372" s="222"/>
      <c r="H372" s="225">
        <v>1.576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189</v>
      </c>
      <c r="AU372" s="231" t="s">
        <v>85</v>
      </c>
      <c r="AV372" s="13" t="s">
        <v>87</v>
      </c>
      <c r="AW372" s="13" t="s">
        <v>32</v>
      </c>
      <c r="AX372" s="13" t="s">
        <v>77</v>
      </c>
      <c r="AY372" s="231" t="s">
        <v>182</v>
      </c>
    </row>
    <row r="373" spans="2:51" s="14" customFormat="1" ht="10.2">
      <c r="B373" s="232"/>
      <c r="C373" s="233"/>
      <c r="D373" s="212" t="s">
        <v>189</v>
      </c>
      <c r="E373" s="234" t="s">
        <v>1</v>
      </c>
      <c r="F373" s="235" t="s">
        <v>197</v>
      </c>
      <c r="G373" s="233"/>
      <c r="H373" s="236">
        <v>2.758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AT373" s="242" t="s">
        <v>189</v>
      </c>
      <c r="AU373" s="242" t="s">
        <v>85</v>
      </c>
      <c r="AV373" s="14" t="s">
        <v>187</v>
      </c>
      <c r="AW373" s="14" t="s">
        <v>32</v>
      </c>
      <c r="AX373" s="14" t="s">
        <v>85</v>
      </c>
      <c r="AY373" s="242" t="s">
        <v>182</v>
      </c>
    </row>
    <row r="374" spans="1:65" s="2" customFormat="1" ht="21.75" customHeight="1">
      <c r="A374" s="34"/>
      <c r="B374" s="35"/>
      <c r="C374" s="196" t="s">
        <v>418</v>
      </c>
      <c r="D374" s="196" t="s">
        <v>183</v>
      </c>
      <c r="E374" s="197" t="s">
        <v>419</v>
      </c>
      <c r="F374" s="198" t="s">
        <v>420</v>
      </c>
      <c r="G374" s="199" t="s">
        <v>108</v>
      </c>
      <c r="H374" s="200">
        <v>6.09</v>
      </c>
      <c r="I374" s="201"/>
      <c r="J374" s="202">
        <f>ROUND(I374*H374,2)</f>
        <v>0</v>
      </c>
      <c r="K374" s="203"/>
      <c r="L374" s="39"/>
      <c r="M374" s="204" t="s">
        <v>1</v>
      </c>
      <c r="N374" s="205" t="s">
        <v>42</v>
      </c>
      <c r="O374" s="71"/>
      <c r="P374" s="206">
        <f>O374*H374</f>
        <v>0</v>
      </c>
      <c r="Q374" s="206">
        <v>0</v>
      </c>
      <c r="R374" s="206">
        <f>Q374*H374</f>
        <v>0</v>
      </c>
      <c r="S374" s="206">
        <v>0.063</v>
      </c>
      <c r="T374" s="207">
        <f>S374*H374</f>
        <v>0.38367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8" t="s">
        <v>187</v>
      </c>
      <c r="AT374" s="208" t="s">
        <v>183</v>
      </c>
      <c r="AU374" s="208" t="s">
        <v>85</v>
      </c>
      <c r="AY374" s="17" t="s">
        <v>182</v>
      </c>
      <c r="BE374" s="209">
        <f>IF(N374="základní",J374,0)</f>
        <v>0</v>
      </c>
      <c r="BF374" s="209">
        <f>IF(N374="snížená",J374,0)</f>
        <v>0</v>
      </c>
      <c r="BG374" s="209">
        <f>IF(N374="zákl. přenesená",J374,0)</f>
        <v>0</v>
      </c>
      <c r="BH374" s="209">
        <f>IF(N374="sníž. přenesená",J374,0)</f>
        <v>0</v>
      </c>
      <c r="BI374" s="209">
        <f>IF(N374="nulová",J374,0)</f>
        <v>0</v>
      </c>
      <c r="BJ374" s="17" t="s">
        <v>85</v>
      </c>
      <c r="BK374" s="209">
        <f>ROUND(I374*H374,2)</f>
        <v>0</v>
      </c>
      <c r="BL374" s="17" t="s">
        <v>187</v>
      </c>
      <c r="BM374" s="208" t="s">
        <v>421</v>
      </c>
    </row>
    <row r="375" spans="2:51" s="12" customFormat="1" ht="10.2">
      <c r="B375" s="210"/>
      <c r="C375" s="211"/>
      <c r="D375" s="212" t="s">
        <v>189</v>
      </c>
      <c r="E375" s="213" t="s">
        <v>1</v>
      </c>
      <c r="F375" s="214" t="s">
        <v>228</v>
      </c>
      <c r="G375" s="211"/>
      <c r="H375" s="213" t="s">
        <v>1</v>
      </c>
      <c r="I375" s="215"/>
      <c r="J375" s="211"/>
      <c r="K375" s="211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189</v>
      </c>
      <c r="AU375" s="220" t="s">
        <v>85</v>
      </c>
      <c r="AV375" s="12" t="s">
        <v>85</v>
      </c>
      <c r="AW375" s="12" t="s">
        <v>32</v>
      </c>
      <c r="AX375" s="12" t="s">
        <v>77</v>
      </c>
      <c r="AY375" s="220" t="s">
        <v>182</v>
      </c>
    </row>
    <row r="376" spans="2:51" s="13" customFormat="1" ht="10.2">
      <c r="B376" s="221"/>
      <c r="C376" s="222"/>
      <c r="D376" s="212" t="s">
        <v>189</v>
      </c>
      <c r="E376" s="223" t="s">
        <v>1</v>
      </c>
      <c r="F376" s="224" t="s">
        <v>422</v>
      </c>
      <c r="G376" s="222"/>
      <c r="H376" s="225">
        <v>6.09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189</v>
      </c>
      <c r="AU376" s="231" t="s">
        <v>85</v>
      </c>
      <c r="AV376" s="13" t="s">
        <v>87</v>
      </c>
      <c r="AW376" s="13" t="s">
        <v>32</v>
      </c>
      <c r="AX376" s="13" t="s">
        <v>85</v>
      </c>
      <c r="AY376" s="231" t="s">
        <v>182</v>
      </c>
    </row>
    <row r="377" spans="1:65" s="2" customFormat="1" ht="21.75" customHeight="1">
      <c r="A377" s="34"/>
      <c r="B377" s="35"/>
      <c r="C377" s="196" t="s">
        <v>423</v>
      </c>
      <c r="D377" s="196" t="s">
        <v>183</v>
      </c>
      <c r="E377" s="197" t="s">
        <v>424</v>
      </c>
      <c r="F377" s="198" t="s">
        <v>425</v>
      </c>
      <c r="G377" s="199" t="s">
        <v>108</v>
      </c>
      <c r="H377" s="200">
        <v>462.868</v>
      </c>
      <c r="I377" s="201"/>
      <c r="J377" s="202">
        <f>ROUND(I377*H377,2)</f>
        <v>0</v>
      </c>
      <c r="K377" s="203"/>
      <c r="L377" s="39"/>
      <c r="M377" s="204" t="s">
        <v>1</v>
      </c>
      <c r="N377" s="205" t="s">
        <v>42</v>
      </c>
      <c r="O377" s="71"/>
      <c r="P377" s="206">
        <f>O377*H377</f>
        <v>0</v>
      </c>
      <c r="Q377" s="206">
        <v>0</v>
      </c>
      <c r="R377" s="206">
        <f>Q377*H377</f>
        <v>0</v>
      </c>
      <c r="S377" s="206">
        <v>0.004</v>
      </c>
      <c r="T377" s="207">
        <f>S377*H377</f>
        <v>1.851472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8" t="s">
        <v>187</v>
      </c>
      <c r="AT377" s="208" t="s">
        <v>183</v>
      </c>
      <c r="AU377" s="208" t="s">
        <v>85</v>
      </c>
      <c r="AY377" s="17" t="s">
        <v>182</v>
      </c>
      <c r="BE377" s="209">
        <f>IF(N377="základní",J377,0)</f>
        <v>0</v>
      </c>
      <c r="BF377" s="209">
        <f>IF(N377="snížená",J377,0)</f>
        <v>0</v>
      </c>
      <c r="BG377" s="209">
        <f>IF(N377="zákl. přenesená",J377,0)</f>
        <v>0</v>
      </c>
      <c r="BH377" s="209">
        <f>IF(N377="sníž. přenesená",J377,0)</f>
        <v>0</v>
      </c>
      <c r="BI377" s="209">
        <f>IF(N377="nulová",J377,0)</f>
        <v>0</v>
      </c>
      <c r="BJ377" s="17" t="s">
        <v>85</v>
      </c>
      <c r="BK377" s="209">
        <f>ROUND(I377*H377,2)</f>
        <v>0</v>
      </c>
      <c r="BL377" s="17" t="s">
        <v>187</v>
      </c>
      <c r="BM377" s="208" t="s">
        <v>426</v>
      </c>
    </row>
    <row r="378" spans="2:51" s="12" customFormat="1" ht="10.2">
      <c r="B378" s="210"/>
      <c r="C378" s="211"/>
      <c r="D378" s="212" t="s">
        <v>189</v>
      </c>
      <c r="E378" s="213" t="s">
        <v>1</v>
      </c>
      <c r="F378" s="214" t="s">
        <v>427</v>
      </c>
      <c r="G378" s="211"/>
      <c r="H378" s="213" t="s">
        <v>1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189</v>
      </c>
      <c r="AU378" s="220" t="s">
        <v>85</v>
      </c>
      <c r="AV378" s="12" t="s">
        <v>85</v>
      </c>
      <c r="AW378" s="12" t="s">
        <v>32</v>
      </c>
      <c r="AX378" s="12" t="s">
        <v>77</v>
      </c>
      <c r="AY378" s="220" t="s">
        <v>182</v>
      </c>
    </row>
    <row r="379" spans="2:51" s="12" customFormat="1" ht="10.2">
      <c r="B379" s="210"/>
      <c r="C379" s="211"/>
      <c r="D379" s="212" t="s">
        <v>189</v>
      </c>
      <c r="E379" s="213" t="s">
        <v>1</v>
      </c>
      <c r="F379" s="214" t="s">
        <v>428</v>
      </c>
      <c r="G379" s="211"/>
      <c r="H379" s="213" t="s">
        <v>1</v>
      </c>
      <c r="I379" s="215"/>
      <c r="J379" s="211"/>
      <c r="K379" s="211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189</v>
      </c>
      <c r="AU379" s="220" t="s">
        <v>85</v>
      </c>
      <c r="AV379" s="12" t="s">
        <v>85</v>
      </c>
      <c r="AW379" s="12" t="s">
        <v>32</v>
      </c>
      <c r="AX379" s="12" t="s">
        <v>77</v>
      </c>
      <c r="AY379" s="220" t="s">
        <v>182</v>
      </c>
    </row>
    <row r="380" spans="2:51" s="12" customFormat="1" ht="10.2">
      <c r="B380" s="210"/>
      <c r="C380" s="211"/>
      <c r="D380" s="212" t="s">
        <v>189</v>
      </c>
      <c r="E380" s="213" t="s">
        <v>1</v>
      </c>
      <c r="F380" s="214" t="s">
        <v>234</v>
      </c>
      <c r="G380" s="211"/>
      <c r="H380" s="213" t="s">
        <v>1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189</v>
      </c>
      <c r="AU380" s="220" t="s">
        <v>85</v>
      </c>
      <c r="AV380" s="12" t="s">
        <v>85</v>
      </c>
      <c r="AW380" s="12" t="s">
        <v>32</v>
      </c>
      <c r="AX380" s="12" t="s">
        <v>77</v>
      </c>
      <c r="AY380" s="220" t="s">
        <v>182</v>
      </c>
    </row>
    <row r="381" spans="2:51" s="12" customFormat="1" ht="10.2">
      <c r="B381" s="210"/>
      <c r="C381" s="211"/>
      <c r="D381" s="212" t="s">
        <v>189</v>
      </c>
      <c r="E381" s="213" t="s">
        <v>1</v>
      </c>
      <c r="F381" s="214" t="s">
        <v>429</v>
      </c>
      <c r="G381" s="211"/>
      <c r="H381" s="213" t="s">
        <v>1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189</v>
      </c>
      <c r="AU381" s="220" t="s">
        <v>85</v>
      </c>
      <c r="AV381" s="12" t="s">
        <v>85</v>
      </c>
      <c r="AW381" s="12" t="s">
        <v>32</v>
      </c>
      <c r="AX381" s="12" t="s">
        <v>77</v>
      </c>
      <c r="AY381" s="220" t="s">
        <v>182</v>
      </c>
    </row>
    <row r="382" spans="2:51" s="13" customFormat="1" ht="10.2">
      <c r="B382" s="221"/>
      <c r="C382" s="222"/>
      <c r="D382" s="212" t="s">
        <v>189</v>
      </c>
      <c r="E382" s="223" t="s">
        <v>1</v>
      </c>
      <c r="F382" s="224" t="s">
        <v>430</v>
      </c>
      <c r="G382" s="222"/>
      <c r="H382" s="225">
        <v>56.304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AT382" s="231" t="s">
        <v>189</v>
      </c>
      <c r="AU382" s="231" t="s">
        <v>85</v>
      </c>
      <c r="AV382" s="13" t="s">
        <v>87</v>
      </c>
      <c r="AW382" s="13" t="s">
        <v>32</v>
      </c>
      <c r="AX382" s="13" t="s">
        <v>77</v>
      </c>
      <c r="AY382" s="231" t="s">
        <v>182</v>
      </c>
    </row>
    <row r="383" spans="2:51" s="13" customFormat="1" ht="10.2">
      <c r="B383" s="221"/>
      <c r="C383" s="222"/>
      <c r="D383" s="212" t="s">
        <v>189</v>
      </c>
      <c r="E383" s="223" t="s">
        <v>1</v>
      </c>
      <c r="F383" s="224" t="s">
        <v>431</v>
      </c>
      <c r="G383" s="222"/>
      <c r="H383" s="225">
        <v>-3.152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AT383" s="231" t="s">
        <v>189</v>
      </c>
      <c r="AU383" s="231" t="s">
        <v>85</v>
      </c>
      <c r="AV383" s="13" t="s">
        <v>87</v>
      </c>
      <c r="AW383" s="13" t="s">
        <v>32</v>
      </c>
      <c r="AX383" s="13" t="s">
        <v>77</v>
      </c>
      <c r="AY383" s="231" t="s">
        <v>182</v>
      </c>
    </row>
    <row r="384" spans="2:51" s="13" customFormat="1" ht="10.2">
      <c r="B384" s="221"/>
      <c r="C384" s="222"/>
      <c r="D384" s="212" t="s">
        <v>189</v>
      </c>
      <c r="E384" s="223" t="s">
        <v>1</v>
      </c>
      <c r="F384" s="224" t="s">
        <v>432</v>
      </c>
      <c r="G384" s="222"/>
      <c r="H384" s="225">
        <v>-2.16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189</v>
      </c>
      <c r="AU384" s="231" t="s">
        <v>85</v>
      </c>
      <c r="AV384" s="13" t="s">
        <v>87</v>
      </c>
      <c r="AW384" s="13" t="s">
        <v>32</v>
      </c>
      <c r="AX384" s="13" t="s">
        <v>77</v>
      </c>
      <c r="AY384" s="231" t="s">
        <v>182</v>
      </c>
    </row>
    <row r="385" spans="2:51" s="12" customFormat="1" ht="10.2">
      <c r="B385" s="210"/>
      <c r="C385" s="211"/>
      <c r="D385" s="212" t="s">
        <v>189</v>
      </c>
      <c r="E385" s="213" t="s">
        <v>1</v>
      </c>
      <c r="F385" s="214" t="s">
        <v>403</v>
      </c>
      <c r="G385" s="211"/>
      <c r="H385" s="213" t="s">
        <v>1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189</v>
      </c>
      <c r="AU385" s="220" t="s">
        <v>85</v>
      </c>
      <c r="AV385" s="12" t="s">
        <v>85</v>
      </c>
      <c r="AW385" s="12" t="s">
        <v>32</v>
      </c>
      <c r="AX385" s="12" t="s">
        <v>77</v>
      </c>
      <c r="AY385" s="220" t="s">
        <v>182</v>
      </c>
    </row>
    <row r="386" spans="2:51" s="13" customFormat="1" ht="10.2">
      <c r="B386" s="221"/>
      <c r="C386" s="222"/>
      <c r="D386" s="212" t="s">
        <v>189</v>
      </c>
      <c r="E386" s="223" t="s">
        <v>1</v>
      </c>
      <c r="F386" s="224" t="s">
        <v>433</v>
      </c>
      <c r="G386" s="222"/>
      <c r="H386" s="225">
        <v>13.872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AT386" s="231" t="s">
        <v>189</v>
      </c>
      <c r="AU386" s="231" t="s">
        <v>85</v>
      </c>
      <c r="AV386" s="13" t="s">
        <v>87</v>
      </c>
      <c r="AW386" s="13" t="s">
        <v>32</v>
      </c>
      <c r="AX386" s="13" t="s">
        <v>77</v>
      </c>
      <c r="AY386" s="231" t="s">
        <v>182</v>
      </c>
    </row>
    <row r="387" spans="2:51" s="12" customFormat="1" ht="10.2">
      <c r="B387" s="210"/>
      <c r="C387" s="211"/>
      <c r="D387" s="212" t="s">
        <v>189</v>
      </c>
      <c r="E387" s="213" t="s">
        <v>1</v>
      </c>
      <c r="F387" s="214" t="s">
        <v>434</v>
      </c>
      <c r="G387" s="211"/>
      <c r="H387" s="213" t="s">
        <v>1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189</v>
      </c>
      <c r="AU387" s="220" t="s">
        <v>85</v>
      </c>
      <c r="AV387" s="12" t="s">
        <v>85</v>
      </c>
      <c r="AW387" s="12" t="s">
        <v>32</v>
      </c>
      <c r="AX387" s="12" t="s">
        <v>77</v>
      </c>
      <c r="AY387" s="220" t="s">
        <v>182</v>
      </c>
    </row>
    <row r="388" spans="2:51" s="13" customFormat="1" ht="10.2">
      <c r="B388" s="221"/>
      <c r="C388" s="222"/>
      <c r="D388" s="212" t="s">
        <v>189</v>
      </c>
      <c r="E388" s="223" t="s">
        <v>1</v>
      </c>
      <c r="F388" s="224" t="s">
        <v>435</v>
      </c>
      <c r="G388" s="222"/>
      <c r="H388" s="225">
        <v>43.52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189</v>
      </c>
      <c r="AU388" s="231" t="s">
        <v>85</v>
      </c>
      <c r="AV388" s="13" t="s">
        <v>87</v>
      </c>
      <c r="AW388" s="13" t="s">
        <v>32</v>
      </c>
      <c r="AX388" s="13" t="s">
        <v>77</v>
      </c>
      <c r="AY388" s="231" t="s">
        <v>182</v>
      </c>
    </row>
    <row r="389" spans="2:51" s="13" customFormat="1" ht="10.2">
      <c r="B389" s="221"/>
      <c r="C389" s="222"/>
      <c r="D389" s="212" t="s">
        <v>189</v>
      </c>
      <c r="E389" s="223" t="s">
        <v>1</v>
      </c>
      <c r="F389" s="224" t="s">
        <v>436</v>
      </c>
      <c r="G389" s="222"/>
      <c r="H389" s="225">
        <v>-0.54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AT389" s="231" t="s">
        <v>189</v>
      </c>
      <c r="AU389" s="231" t="s">
        <v>85</v>
      </c>
      <c r="AV389" s="13" t="s">
        <v>87</v>
      </c>
      <c r="AW389" s="13" t="s">
        <v>32</v>
      </c>
      <c r="AX389" s="13" t="s">
        <v>77</v>
      </c>
      <c r="AY389" s="231" t="s">
        <v>182</v>
      </c>
    </row>
    <row r="390" spans="2:51" s="12" customFormat="1" ht="10.2">
      <c r="B390" s="210"/>
      <c r="C390" s="211"/>
      <c r="D390" s="212" t="s">
        <v>189</v>
      </c>
      <c r="E390" s="213" t="s">
        <v>1</v>
      </c>
      <c r="F390" s="214" t="s">
        <v>437</v>
      </c>
      <c r="G390" s="211"/>
      <c r="H390" s="213" t="s">
        <v>1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189</v>
      </c>
      <c r="AU390" s="220" t="s">
        <v>85</v>
      </c>
      <c r="AV390" s="12" t="s">
        <v>85</v>
      </c>
      <c r="AW390" s="12" t="s">
        <v>32</v>
      </c>
      <c r="AX390" s="12" t="s">
        <v>77</v>
      </c>
      <c r="AY390" s="220" t="s">
        <v>182</v>
      </c>
    </row>
    <row r="391" spans="2:51" s="13" customFormat="1" ht="10.2">
      <c r="B391" s="221"/>
      <c r="C391" s="222"/>
      <c r="D391" s="212" t="s">
        <v>189</v>
      </c>
      <c r="E391" s="223" t="s">
        <v>1</v>
      </c>
      <c r="F391" s="224" t="s">
        <v>438</v>
      </c>
      <c r="G391" s="222"/>
      <c r="H391" s="225">
        <v>45.152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AT391" s="231" t="s">
        <v>189</v>
      </c>
      <c r="AU391" s="231" t="s">
        <v>85</v>
      </c>
      <c r="AV391" s="13" t="s">
        <v>87</v>
      </c>
      <c r="AW391" s="13" t="s">
        <v>32</v>
      </c>
      <c r="AX391" s="13" t="s">
        <v>77</v>
      </c>
      <c r="AY391" s="231" t="s">
        <v>182</v>
      </c>
    </row>
    <row r="392" spans="2:51" s="13" customFormat="1" ht="10.2">
      <c r="B392" s="221"/>
      <c r="C392" s="222"/>
      <c r="D392" s="212" t="s">
        <v>189</v>
      </c>
      <c r="E392" s="223" t="s">
        <v>1</v>
      </c>
      <c r="F392" s="224" t="s">
        <v>244</v>
      </c>
      <c r="G392" s="222"/>
      <c r="H392" s="225">
        <v>-1.576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AT392" s="231" t="s">
        <v>189</v>
      </c>
      <c r="AU392" s="231" t="s">
        <v>85</v>
      </c>
      <c r="AV392" s="13" t="s">
        <v>87</v>
      </c>
      <c r="AW392" s="13" t="s">
        <v>32</v>
      </c>
      <c r="AX392" s="13" t="s">
        <v>77</v>
      </c>
      <c r="AY392" s="231" t="s">
        <v>182</v>
      </c>
    </row>
    <row r="393" spans="2:51" s="13" customFormat="1" ht="10.2">
      <c r="B393" s="221"/>
      <c r="C393" s="222"/>
      <c r="D393" s="212" t="s">
        <v>189</v>
      </c>
      <c r="E393" s="223" t="s">
        <v>1</v>
      </c>
      <c r="F393" s="224" t="s">
        <v>439</v>
      </c>
      <c r="G393" s="222"/>
      <c r="H393" s="225">
        <v>-1.818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AT393" s="231" t="s">
        <v>189</v>
      </c>
      <c r="AU393" s="231" t="s">
        <v>85</v>
      </c>
      <c r="AV393" s="13" t="s">
        <v>87</v>
      </c>
      <c r="AW393" s="13" t="s">
        <v>32</v>
      </c>
      <c r="AX393" s="13" t="s">
        <v>77</v>
      </c>
      <c r="AY393" s="231" t="s">
        <v>182</v>
      </c>
    </row>
    <row r="394" spans="2:51" s="13" customFormat="1" ht="10.2">
      <c r="B394" s="221"/>
      <c r="C394" s="222"/>
      <c r="D394" s="212" t="s">
        <v>189</v>
      </c>
      <c r="E394" s="223" t="s">
        <v>1</v>
      </c>
      <c r="F394" s="224" t="s">
        <v>436</v>
      </c>
      <c r="G394" s="222"/>
      <c r="H394" s="225">
        <v>-0.54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AT394" s="231" t="s">
        <v>189</v>
      </c>
      <c r="AU394" s="231" t="s">
        <v>85</v>
      </c>
      <c r="AV394" s="13" t="s">
        <v>87</v>
      </c>
      <c r="AW394" s="13" t="s">
        <v>32</v>
      </c>
      <c r="AX394" s="13" t="s">
        <v>77</v>
      </c>
      <c r="AY394" s="231" t="s">
        <v>182</v>
      </c>
    </row>
    <row r="395" spans="2:51" s="12" customFormat="1" ht="10.2">
      <c r="B395" s="210"/>
      <c r="C395" s="211"/>
      <c r="D395" s="212" t="s">
        <v>189</v>
      </c>
      <c r="E395" s="213" t="s">
        <v>1</v>
      </c>
      <c r="F395" s="214" t="s">
        <v>228</v>
      </c>
      <c r="G395" s="211"/>
      <c r="H395" s="213" t="s">
        <v>1</v>
      </c>
      <c r="I395" s="215"/>
      <c r="J395" s="211"/>
      <c r="K395" s="211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189</v>
      </c>
      <c r="AU395" s="220" t="s">
        <v>85</v>
      </c>
      <c r="AV395" s="12" t="s">
        <v>85</v>
      </c>
      <c r="AW395" s="12" t="s">
        <v>32</v>
      </c>
      <c r="AX395" s="12" t="s">
        <v>77</v>
      </c>
      <c r="AY395" s="220" t="s">
        <v>182</v>
      </c>
    </row>
    <row r="396" spans="2:51" s="12" customFormat="1" ht="10.2">
      <c r="B396" s="210"/>
      <c r="C396" s="211"/>
      <c r="D396" s="212" t="s">
        <v>189</v>
      </c>
      <c r="E396" s="213" t="s">
        <v>1</v>
      </c>
      <c r="F396" s="214" t="s">
        <v>440</v>
      </c>
      <c r="G396" s="211"/>
      <c r="H396" s="213" t="s">
        <v>1</v>
      </c>
      <c r="I396" s="215"/>
      <c r="J396" s="211"/>
      <c r="K396" s="211"/>
      <c r="L396" s="216"/>
      <c r="M396" s="217"/>
      <c r="N396" s="218"/>
      <c r="O396" s="218"/>
      <c r="P396" s="218"/>
      <c r="Q396" s="218"/>
      <c r="R396" s="218"/>
      <c r="S396" s="218"/>
      <c r="T396" s="219"/>
      <c r="AT396" s="220" t="s">
        <v>189</v>
      </c>
      <c r="AU396" s="220" t="s">
        <v>85</v>
      </c>
      <c r="AV396" s="12" t="s">
        <v>85</v>
      </c>
      <c r="AW396" s="12" t="s">
        <v>32</v>
      </c>
      <c r="AX396" s="12" t="s">
        <v>77</v>
      </c>
      <c r="AY396" s="220" t="s">
        <v>182</v>
      </c>
    </row>
    <row r="397" spans="2:51" s="13" customFormat="1" ht="10.2">
      <c r="B397" s="221"/>
      <c r="C397" s="222"/>
      <c r="D397" s="212" t="s">
        <v>189</v>
      </c>
      <c r="E397" s="223" t="s">
        <v>1</v>
      </c>
      <c r="F397" s="224" t="s">
        <v>441</v>
      </c>
      <c r="G397" s="222"/>
      <c r="H397" s="225">
        <v>92.115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AT397" s="231" t="s">
        <v>189</v>
      </c>
      <c r="AU397" s="231" t="s">
        <v>85</v>
      </c>
      <c r="AV397" s="13" t="s">
        <v>87</v>
      </c>
      <c r="AW397" s="13" t="s">
        <v>32</v>
      </c>
      <c r="AX397" s="13" t="s">
        <v>77</v>
      </c>
      <c r="AY397" s="231" t="s">
        <v>182</v>
      </c>
    </row>
    <row r="398" spans="2:51" s="13" customFormat="1" ht="10.2">
      <c r="B398" s="221"/>
      <c r="C398" s="222"/>
      <c r="D398" s="212" t="s">
        <v>189</v>
      </c>
      <c r="E398" s="223" t="s">
        <v>1</v>
      </c>
      <c r="F398" s="224" t="s">
        <v>442</v>
      </c>
      <c r="G398" s="222"/>
      <c r="H398" s="225">
        <v>-2.835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AT398" s="231" t="s">
        <v>189</v>
      </c>
      <c r="AU398" s="231" t="s">
        <v>85</v>
      </c>
      <c r="AV398" s="13" t="s">
        <v>87</v>
      </c>
      <c r="AW398" s="13" t="s">
        <v>32</v>
      </c>
      <c r="AX398" s="13" t="s">
        <v>77</v>
      </c>
      <c r="AY398" s="231" t="s">
        <v>182</v>
      </c>
    </row>
    <row r="399" spans="2:51" s="13" customFormat="1" ht="10.2">
      <c r="B399" s="221"/>
      <c r="C399" s="222"/>
      <c r="D399" s="212" t="s">
        <v>189</v>
      </c>
      <c r="E399" s="223" t="s">
        <v>1</v>
      </c>
      <c r="F399" s="224" t="s">
        <v>443</v>
      </c>
      <c r="G399" s="222"/>
      <c r="H399" s="225">
        <v>-3.045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AT399" s="231" t="s">
        <v>189</v>
      </c>
      <c r="AU399" s="231" t="s">
        <v>85</v>
      </c>
      <c r="AV399" s="13" t="s">
        <v>87</v>
      </c>
      <c r="AW399" s="13" t="s">
        <v>32</v>
      </c>
      <c r="AX399" s="13" t="s">
        <v>77</v>
      </c>
      <c r="AY399" s="231" t="s">
        <v>182</v>
      </c>
    </row>
    <row r="400" spans="2:51" s="13" customFormat="1" ht="10.2">
      <c r="B400" s="221"/>
      <c r="C400" s="222"/>
      <c r="D400" s="212" t="s">
        <v>189</v>
      </c>
      <c r="E400" s="223" t="s">
        <v>1</v>
      </c>
      <c r="F400" s="224" t="s">
        <v>444</v>
      </c>
      <c r="G400" s="222"/>
      <c r="H400" s="225">
        <v>-1.89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AT400" s="231" t="s">
        <v>189</v>
      </c>
      <c r="AU400" s="231" t="s">
        <v>85</v>
      </c>
      <c r="AV400" s="13" t="s">
        <v>87</v>
      </c>
      <c r="AW400" s="13" t="s">
        <v>32</v>
      </c>
      <c r="AX400" s="13" t="s">
        <v>77</v>
      </c>
      <c r="AY400" s="231" t="s">
        <v>182</v>
      </c>
    </row>
    <row r="401" spans="2:51" s="13" customFormat="1" ht="10.2">
      <c r="B401" s="221"/>
      <c r="C401" s="222"/>
      <c r="D401" s="212" t="s">
        <v>189</v>
      </c>
      <c r="E401" s="223" t="s">
        <v>1</v>
      </c>
      <c r="F401" s="224" t="s">
        <v>445</v>
      </c>
      <c r="G401" s="222"/>
      <c r="H401" s="225">
        <v>-4.613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AT401" s="231" t="s">
        <v>189</v>
      </c>
      <c r="AU401" s="231" t="s">
        <v>85</v>
      </c>
      <c r="AV401" s="13" t="s">
        <v>87</v>
      </c>
      <c r="AW401" s="13" t="s">
        <v>32</v>
      </c>
      <c r="AX401" s="13" t="s">
        <v>77</v>
      </c>
      <c r="AY401" s="231" t="s">
        <v>182</v>
      </c>
    </row>
    <row r="402" spans="2:51" s="12" customFormat="1" ht="10.2">
      <c r="B402" s="210"/>
      <c r="C402" s="211"/>
      <c r="D402" s="212" t="s">
        <v>189</v>
      </c>
      <c r="E402" s="213" t="s">
        <v>1</v>
      </c>
      <c r="F402" s="214" t="s">
        <v>405</v>
      </c>
      <c r="G402" s="211"/>
      <c r="H402" s="213" t="s">
        <v>1</v>
      </c>
      <c r="I402" s="215"/>
      <c r="J402" s="211"/>
      <c r="K402" s="211"/>
      <c r="L402" s="216"/>
      <c r="M402" s="217"/>
      <c r="N402" s="218"/>
      <c r="O402" s="218"/>
      <c r="P402" s="218"/>
      <c r="Q402" s="218"/>
      <c r="R402" s="218"/>
      <c r="S402" s="218"/>
      <c r="T402" s="219"/>
      <c r="AT402" s="220" t="s">
        <v>189</v>
      </c>
      <c r="AU402" s="220" t="s">
        <v>85</v>
      </c>
      <c r="AV402" s="12" t="s">
        <v>85</v>
      </c>
      <c r="AW402" s="12" t="s">
        <v>32</v>
      </c>
      <c r="AX402" s="12" t="s">
        <v>77</v>
      </c>
      <c r="AY402" s="220" t="s">
        <v>182</v>
      </c>
    </row>
    <row r="403" spans="2:51" s="13" customFormat="1" ht="10.2">
      <c r="B403" s="221"/>
      <c r="C403" s="222"/>
      <c r="D403" s="212" t="s">
        <v>189</v>
      </c>
      <c r="E403" s="223" t="s">
        <v>1</v>
      </c>
      <c r="F403" s="224" t="s">
        <v>446</v>
      </c>
      <c r="G403" s="222"/>
      <c r="H403" s="225">
        <v>130.203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AT403" s="231" t="s">
        <v>189</v>
      </c>
      <c r="AU403" s="231" t="s">
        <v>85</v>
      </c>
      <c r="AV403" s="13" t="s">
        <v>87</v>
      </c>
      <c r="AW403" s="13" t="s">
        <v>32</v>
      </c>
      <c r="AX403" s="13" t="s">
        <v>77</v>
      </c>
      <c r="AY403" s="231" t="s">
        <v>182</v>
      </c>
    </row>
    <row r="404" spans="2:51" s="13" customFormat="1" ht="10.2">
      <c r="B404" s="221"/>
      <c r="C404" s="222"/>
      <c r="D404" s="212" t="s">
        <v>189</v>
      </c>
      <c r="E404" s="223" t="s">
        <v>1</v>
      </c>
      <c r="F404" s="224" t="s">
        <v>447</v>
      </c>
      <c r="G404" s="222"/>
      <c r="H404" s="225">
        <v>-18.45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AT404" s="231" t="s">
        <v>189</v>
      </c>
      <c r="AU404" s="231" t="s">
        <v>85</v>
      </c>
      <c r="AV404" s="13" t="s">
        <v>87</v>
      </c>
      <c r="AW404" s="13" t="s">
        <v>32</v>
      </c>
      <c r="AX404" s="13" t="s">
        <v>77</v>
      </c>
      <c r="AY404" s="231" t="s">
        <v>182</v>
      </c>
    </row>
    <row r="405" spans="2:51" s="13" customFormat="1" ht="10.2">
      <c r="B405" s="221"/>
      <c r="C405" s="222"/>
      <c r="D405" s="212" t="s">
        <v>189</v>
      </c>
      <c r="E405" s="223" t="s">
        <v>1</v>
      </c>
      <c r="F405" s="224" t="s">
        <v>443</v>
      </c>
      <c r="G405" s="222"/>
      <c r="H405" s="225">
        <v>-3.045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AT405" s="231" t="s">
        <v>189</v>
      </c>
      <c r="AU405" s="231" t="s">
        <v>85</v>
      </c>
      <c r="AV405" s="13" t="s">
        <v>87</v>
      </c>
      <c r="AW405" s="13" t="s">
        <v>32</v>
      </c>
      <c r="AX405" s="13" t="s">
        <v>77</v>
      </c>
      <c r="AY405" s="231" t="s">
        <v>182</v>
      </c>
    </row>
    <row r="406" spans="2:51" s="13" customFormat="1" ht="10.2">
      <c r="B406" s="221"/>
      <c r="C406" s="222"/>
      <c r="D406" s="212" t="s">
        <v>189</v>
      </c>
      <c r="E406" s="223" t="s">
        <v>1</v>
      </c>
      <c r="F406" s="224" t="s">
        <v>448</v>
      </c>
      <c r="G406" s="222"/>
      <c r="H406" s="225">
        <v>-1.02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AT406" s="231" t="s">
        <v>189</v>
      </c>
      <c r="AU406" s="231" t="s">
        <v>85</v>
      </c>
      <c r="AV406" s="13" t="s">
        <v>87</v>
      </c>
      <c r="AW406" s="13" t="s">
        <v>32</v>
      </c>
      <c r="AX406" s="13" t="s">
        <v>77</v>
      </c>
      <c r="AY406" s="231" t="s">
        <v>182</v>
      </c>
    </row>
    <row r="407" spans="2:51" s="12" customFormat="1" ht="10.2">
      <c r="B407" s="210"/>
      <c r="C407" s="211"/>
      <c r="D407" s="212" t="s">
        <v>189</v>
      </c>
      <c r="E407" s="213" t="s">
        <v>1</v>
      </c>
      <c r="F407" s="214" t="s">
        <v>449</v>
      </c>
      <c r="G407" s="211"/>
      <c r="H407" s="213" t="s">
        <v>1</v>
      </c>
      <c r="I407" s="215"/>
      <c r="J407" s="211"/>
      <c r="K407" s="211"/>
      <c r="L407" s="216"/>
      <c r="M407" s="217"/>
      <c r="N407" s="218"/>
      <c r="O407" s="218"/>
      <c r="P407" s="218"/>
      <c r="Q407" s="218"/>
      <c r="R407" s="218"/>
      <c r="S407" s="218"/>
      <c r="T407" s="219"/>
      <c r="AT407" s="220" t="s">
        <v>189</v>
      </c>
      <c r="AU407" s="220" t="s">
        <v>85</v>
      </c>
      <c r="AV407" s="12" t="s">
        <v>85</v>
      </c>
      <c r="AW407" s="12" t="s">
        <v>32</v>
      </c>
      <c r="AX407" s="12" t="s">
        <v>77</v>
      </c>
      <c r="AY407" s="220" t="s">
        <v>182</v>
      </c>
    </row>
    <row r="408" spans="2:51" s="13" customFormat="1" ht="10.2">
      <c r="B408" s="221"/>
      <c r="C408" s="222"/>
      <c r="D408" s="212" t="s">
        <v>189</v>
      </c>
      <c r="E408" s="223" t="s">
        <v>1</v>
      </c>
      <c r="F408" s="224" t="s">
        <v>450</v>
      </c>
      <c r="G408" s="222"/>
      <c r="H408" s="225">
        <v>171.396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AT408" s="231" t="s">
        <v>189</v>
      </c>
      <c r="AU408" s="231" t="s">
        <v>85</v>
      </c>
      <c r="AV408" s="13" t="s">
        <v>87</v>
      </c>
      <c r="AW408" s="13" t="s">
        <v>32</v>
      </c>
      <c r="AX408" s="13" t="s">
        <v>77</v>
      </c>
      <c r="AY408" s="231" t="s">
        <v>182</v>
      </c>
    </row>
    <row r="409" spans="2:51" s="13" customFormat="1" ht="10.2">
      <c r="B409" s="221"/>
      <c r="C409" s="222"/>
      <c r="D409" s="212" t="s">
        <v>189</v>
      </c>
      <c r="E409" s="223" t="s">
        <v>1</v>
      </c>
      <c r="F409" s="224" t="s">
        <v>451</v>
      </c>
      <c r="G409" s="222"/>
      <c r="H409" s="225">
        <v>-36.9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AT409" s="231" t="s">
        <v>189</v>
      </c>
      <c r="AU409" s="231" t="s">
        <v>85</v>
      </c>
      <c r="AV409" s="13" t="s">
        <v>87</v>
      </c>
      <c r="AW409" s="13" t="s">
        <v>32</v>
      </c>
      <c r="AX409" s="13" t="s">
        <v>77</v>
      </c>
      <c r="AY409" s="231" t="s">
        <v>182</v>
      </c>
    </row>
    <row r="410" spans="2:51" s="13" customFormat="1" ht="10.2">
      <c r="B410" s="221"/>
      <c r="C410" s="222"/>
      <c r="D410" s="212" t="s">
        <v>189</v>
      </c>
      <c r="E410" s="223" t="s">
        <v>1</v>
      </c>
      <c r="F410" s="224" t="s">
        <v>452</v>
      </c>
      <c r="G410" s="222"/>
      <c r="H410" s="225">
        <v>-2.02</v>
      </c>
      <c r="I410" s="226"/>
      <c r="J410" s="222"/>
      <c r="K410" s="222"/>
      <c r="L410" s="227"/>
      <c r="M410" s="228"/>
      <c r="N410" s="229"/>
      <c r="O410" s="229"/>
      <c r="P410" s="229"/>
      <c r="Q410" s="229"/>
      <c r="R410" s="229"/>
      <c r="S410" s="229"/>
      <c r="T410" s="230"/>
      <c r="AT410" s="231" t="s">
        <v>189</v>
      </c>
      <c r="AU410" s="231" t="s">
        <v>85</v>
      </c>
      <c r="AV410" s="13" t="s">
        <v>87</v>
      </c>
      <c r="AW410" s="13" t="s">
        <v>32</v>
      </c>
      <c r="AX410" s="13" t="s">
        <v>77</v>
      </c>
      <c r="AY410" s="231" t="s">
        <v>182</v>
      </c>
    </row>
    <row r="411" spans="2:51" s="13" customFormat="1" ht="10.2">
      <c r="B411" s="221"/>
      <c r="C411" s="222"/>
      <c r="D411" s="212" t="s">
        <v>189</v>
      </c>
      <c r="E411" s="223" t="s">
        <v>1</v>
      </c>
      <c r="F411" s="224" t="s">
        <v>453</v>
      </c>
      <c r="G411" s="222"/>
      <c r="H411" s="225">
        <v>-6.09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AT411" s="231" t="s">
        <v>189</v>
      </c>
      <c r="AU411" s="231" t="s">
        <v>85</v>
      </c>
      <c r="AV411" s="13" t="s">
        <v>87</v>
      </c>
      <c r="AW411" s="13" t="s">
        <v>32</v>
      </c>
      <c r="AX411" s="13" t="s">
        <v>77</v>
      </c>
      <c r="AY411" s="231" t="s">
        <v>182</v>
      </c>
    </row>
    <row r="412" spans="2:51" s="14" customFormat="1" ht="10.2">
      <c r="B412" s="232"/>
      <c r="C412" s="233"/>
      <c r="D412" s="212" t="s">
        <v>189</v>
      </c>
      <c r="E412" s="234" t="s">
        <v>117</v>
      </c>
      <c r="F412" s="235" t="s">
        <v>197</v>
      </c>
      <c r="G412" s="233"/>
      <c r="H412" s="236">
        <v>462.868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AT412" s="242" t="s">
        <v>189</v>
      </c>
      <c r="AU412" s="242" t="s">
        <v>85</v>
      </c>
      <c r="AV412" s="14" t="s">
        <v>187</v>
      </c>
      <c r="AW412" s="14" t="s">
        <v>32</v>
      </c>
      <c r="AX412" s="14" t="s">
        <v>85</v>
      </c>
      <c r="AY412" s="242" t="s">
        <v>182</v>
      </c>
    </row>
    <row r="413" spans="1:65" s="2" customFormat="1" ht="21.75" customHeight="1">
      <c r="A413" s="34"/>
      <c r="B413" s="35"/>
      <c r="C413" s="196" t="s">
        <v>454</v>
      </c>
      <c r="D413" s="196" t="s">
        <v>183</v>
      </c>
      <c r="E413" s="197" t="s">
        <v>455</v>
      </c>
      <c r="F413" s="198" t="s">
        <v>456</v>
      </c>
      <c r="G413" s="199" t="s">
        <v>108</v>
      </c>
      <c r="H413" s="200">
        <v>33.1</v>
      </c>
      <c r="I413" s="201"/>
      <c r="J413" s="202">
        <f>ROUND(I413*H413,2)</f>
        <v>0</v>
      </c>
      <c r="K413" s="203"/>
      <c r="L413" s="39"/>
      <c r="M413" s="204" t="s">
        <v>1</v>
      </c>
      <c r="N413" s="205" t="s">
        <v>42</v>
      </c>
      <c r="O413" s="71"/>
      <c r="P413" s="206">
        <f>O413*H413</f>
        <v>0</v>
      </c>
      <c r="Q413" s="206">
        <v>0</v>
      </c>
      <c r="R413" s="206">
        <f>Q413*H413</f>
        <v>0</v>
      </c>
      <c r="S413" s="206">
        <v>0.068</v>
      </c>
      <c r="T413" s="207">
        <f>S413*H413</f>
        <v>2.2508000000000004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8" t="s">
        <v>187</v>
      </c>
      <c r="AT413" s="208" t="s">
        <v>183</v>
      </c>
      <c r="AU413" s="208" t="s">
        <v>85</v>
      </c>
      <c r="AY413" s="17" t="s">
        <v>182</v>
      </c>
      <c r="BE413" s="209">
        <f>IF(N413="základní",J413,0)</f>
        <v>0</v>
      </c>
      <c r="BF413" s="209">
        <f>IF(N413="snížená",J413,0)</f>
        <v>0</v>
      </c>
      <c r="BG413" s="209">
        <f>IF(N413="zákl. přenesená",J413,0)</f>
        <v>0</v>
      </c>
      <c r="BH413" s="209">
        <f>IF(N413="sníž. přenesená",J413,0)</f>
        <v>0</v>
      </c>
      <c r="BI413" s="209">
        <f>IF(N413="nulová",J413,0)</f>
        <v>0</v>
      </c>
      <c r="BJ413" s="17" t="s">
        <v>85</v>
      </c>
      <c r="BK413" s="209">
        <f>ROUND(I413*H413,2)</f>
        <v>0</v>
      </c>
      <c r="BL413" s="17" t="s">
        <v>187</v>
      </c>
      <c r="BM413" s="208" t="s">
        <v>457</v>
      </c>
    </row>
    <row r="414" spans="2:51" s="12" customFormat="1" ht="10.2">
      <c r="B414" s="210"/>
      <c r="C414" s="211"/>
      <c r="D414" s="212" t="s">
        <v>189</v>
      </c>
      <c r="E414" s="213" t="s">
        <v>1</v>
      </c>
      <c r="F414" s="214" t="s">
        <v>429</v>
      </c>
      <c r="G414" s="211"/>
      <c r="H414" s="213" t="s">
        <v>1</v>
      </c>
      <c r="I414" s="215"/>
      <c r="J414" s="211"/>
      <c r="K414" s="211"/>
      <c r="L414" s="216"/>
      <c r="M414" s="217"/>
      <c r="N414" s="218"/>
      <c r="O414" s="218"/>
      <c r="P414" s="218"/>
      <c r="Q414" s="218"/>
      <c r="R414" s="218"/>
      <c r="S414" s="218"/>
      <c r="T414" s="219"/>
      <c r="AT414" s="220" t="s">
        <v>189</v>
      </c>
      <c r="AU414" s="220" t="s">
        <v>85</v>
      </c>
      <c r="AV414" s="12" t="s">
        <v>85</v>
      </c>
      <c r="AW414" s="12" t="s">
        <v>32</v>
      </c>
      <c r="AX414" s="12" t="s">
        <v>77</v>
      </c>
      <c r="AY414" s="220" t="s">
        <v>182</v>
      </c>
    </row>
    <row r="415" spans="2:51" s="13" customFormat="1" ht="10.2">
      <c r="B415" s="221"/>
      <c r="C415" s="222"/>
      <c r="D415" s="212" t="s">
        <v>189</v>
      </c>
      <c r="E415" s="223" t="s">
        <v>1</v>
      </c>
      <c r="F415" s="224" t="s">
        <v>458</v>
      </c>
      <c r="G415" s="222"/>
      <c r="H415" s="225">
        <v>6.9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AT415" s="231" t="s">
        <v>189</v>
      </c>
      <c r="AU415" s="231" t="s">
        <v>85</v>
      </c>
      <c r="AV415" s="13" t="s">
        <v>87</v>
      </c>
      <c r="AW415" s="13" t="s">
        <v>32</v>
      </c>
      <c r="AX415" s="13" t="s">
        <v>77</v>
      </c>
      <c r="AY415" s="231" t="s">
        <v>182</v>
      </c>
    </row>
    <row r="416" spans="2:51" s="12" customFormat="1" ht="10.2">
      <c r="B416" s="210"/>
      <c r="C416" s="211"/>
      <c r="D416" s="212" t="s">
        <v>189</v>
      </c>
      <c r="E416" s="213" t="s">
        <v>1</v>
      </c>
      <c r="F416" s="214" t="s">
        <v>405</v>
      </c>
      <c r="G416" s="211"/>
      <c r="H416" s="213" t="s">
        <v>1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189</v>
      </c>
      <c r="AU416" s="220" t="s">
        <v>85</v>
      </c>
      <c r="AV416" s="12" t="s">
        <v>85</v>
      </c>
      <c r="AW416" s="12" t="s">
        <v>32</v>
      </c>
      <c r="AX416" s="12" t="s">
        <v>77</v>
      </c>
      <c r="AY416" s="220" t="s">
        <v>182</v>
      </c>
    </row>
    <row r="417" spans="2:51" s="13" customFormat="1" ht="10.2">
      <c r="B417" s="221"/>
      <c r="C417" s="222"/>
      <c r="D417" s="212" t="s">
        <v>189</v>
      </c>
      <c r="E417" s="223" t="s">
        <v>1</v>
      </c>
      <c r="F417" s="224" t="s">
        <v>459</v>
      </c>
      <c r="G417" s="222"/>
      <c r="H417" s="225">
        <v>3.2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AT417" s="231" t="s">
        <v>189</v>
      </c>
      <c r="AU417" s="231" t="s">
        <v>85</v>
      </c>
      <c r="AV417" s="13" t="s">
        <v>87</v>
      </c>
      <c r="AW417" s="13" t="s">
        <v>32</v>
      </c>
      <c r="AX417" s="13" t="s">
        <v>77</v>
      </c>
      <c r="AY417" s="231" t="s">
        <v>182</v>
      </c>
    </row>
    <row r="418" spans="2:51" s="12" customFormat="1" ht="10.2">
      <c r="B418" s="210"/>
      <c r="C418" s="211"/>
      <c r="D418" s="212" t="s">
        <v>189</v>
      </c>
      <c r="E418" s="213" t="s">
        <v>1</v>
      </c>
      <c r="F418" s="214" t="s">
        <v>295</v>
      </c>
      <c r="G418" s="211"/>
      <c r="H418" s="213" t="s">
        <v>1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189</v>
      </c>
      <c r="AU418" s="220" t="s">
        <v>85</v>
      </c>
      <c r="AV418" s="12" t="s">
        <v>85</v>
      </c>
      <c r="AW418" s="12" t="s">
        <v>32</v>
      </c>
      <c r="AX418" s="12" t="s">
        <v>77</v>
      </c>
      <c r="AY418" s="220" t="s">
        <v>182</v>
      </c>
    </row>
    <row r="419" spans="2:51" s="13" customFormat="1" ht="10.2">
      <c r="B419" s="221"/>
      <c r="C419" s="222"/>
      <c r="D419" s="212" t="s">
        <v>189</v>
      </c>
      <c r="E419" s="223" t="s">
        <v>1</v>
      </c>
      <c r="F419" s="224" t="s">
        <v>460</v>
      </c>
      <c r="G419" s="222"/>
      <c r="H419" s="225">
        <v>11.5</v>
      </c>
      <c r="I419" s="226"/>
      <c r="J419" s="222"/>
      <c r="K419" s="222"/>
      <c r="L419" s="227"/>
      <c r="M419" s="228"/>
      <c r="N419" s="229"/>
      <c r="O419" s="229"/>
      <c r="P419" s="229"/>
      <c r="Q419" s="229"/>
      <c r="R419" s="229"/>
      <c r="S419" s="229"/>
      <c r="T419" s="230"/>
      <c r="AT419" s="231" t="s">
        <v>189</v>
      </c>
      <c r="AU419" s="231" t="s">
        <v>85</v>
      </c>
      <c r="AV419" s="13" t="s">
        <v>87</v>
      </c>
      <c r="AW419" s="13" t="s">
        <v>32</v>
      </c>
      <c r="AX419" s="13" t="s">
        <v>77</v>
      </c>
      <c r="AY419" s="231" t="s">
        <v>182</v>
      </c>
    </row>
    <row r="420" spans="2:51" s="12" customFormat="1" ht="10.2">
      <c r="B420" s="210"/>
      <c r="C420" s="211"/>
      <c r="D420" s="212" t="s">
        <v>189</v>
      </c>
      <c r="E420" s="213" t="s">
        <v>1</v>
      </c>
      <c r="F420" s="214" t="s">
        <v>297</v>
      </c>
      <c r="G420" s="211"/>
      <c r="H420" s="213" t="s">
        <v>1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189</v>
      </c>
      <c r="AU420" s="220" t="s">
        <v>85</v>
      </c>
      <c r="AV420" s="12" t="s">
        <v>85</v>
      </c>
      <c r="AW420" s="12" t="s">
        <v>32</v>
      </c>
      <c r="AX420" s="12" t="s">
        <v>77</v>
      </c>
      <c r="AY420" s="220" t="s">
        <v>182</v>
      </c>
    </row>
    <row r="421" spans="2:51" s="13" customFormat="1" ht="10.2">
      <c r="B421" s="221"/>
      <c r="C421" s="222"/>
      <c r="D421" s="212" t="s">
        <v>189</v>
      </c>
      <c r="E421" s="223" t="s">
        <v>1</v>
      </c>
      <c r="F421" s="224" t="s">
        <v>460</v>
      </c>
      <c r="G421" s="222"/>
      <c r="H421" s="225">
        <v>11.5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AT421" s="231" t="s">
        <v>189</v>
      </c>
      <c r="AU421" s="231" t="s">
        <v>85</v>
      </c>
      <c r="AV421" s="13" t="s">
        <v>87</v>
      </c>
      <c r="AW421" s="13" t="s">
        <v>32</v>
      </c>
      <c r="AX421" s="13" t="s">
        <v>77</v>
      </c>
      <c r="AY421" s="231" t="s">
        <v>182</v>
      </c>
    </row>
    <row r="422" spans="2:51" s="12" customFormat="1" ht="10.2">
      <c r="B422" s="210"/>
      <c r="C422" s="211"/>
      <c r="D422" s="212" t="s">
        <v>189</v>
      </c>
      <c r="E422" s="213" t="s">
        <v>1</v>
      </c>
      <c r="F422" s="214" t="s">
        <v>301</v>
      </c>
      <c r="G422" s="211"/>
      <c r="H422" s="213" t="s">
        <v>1</v>
      </c>
      <c r="I422" s="215"/>
      <c r="J422" s="211"/>
      <c r="K422" s="211"/>
      <c r="L422" s="216"/>
      <c r="M422" s="217"/>
      <c r="N422" s="218"/>
      <c r="O422" s="218"/>
      <c r="P422" s="218"/>
      <c r="Q422" s="218"/>
      <c r="R422" s="218"/>
      <c r="S422" s="218"/>
      <c r="T422" s="219"/>
      <c r="AT422" s="220" t="s">
        <v>189</v>
      </c>
      <c r="AU422" s="220" t="s">
        <v>85</v>
      </c>
      <c r="AV422" s="12" t="s">
        <v>85</v>
      </c>
      <c r="AW422" s="12" t="s">
        <v>32</v>
      </c>
      <c r="AX422" s="12" t="s">
        <v>77</v>
      </c>
      <c r="AY422" s="220" t="s">
        <v>182</v>
      </c>
    </row>
    <row r="423" spans="2:51" s="12" customFormat="1" ht="10.2">
      <c r="B423" s="210"/>
      <c r="C423" s="211"/>
      <c r="D423" s="212" t="s">
        <v>189</v>
      </c>
      <c r="E423" s="213" t="s">
        <v>1</v>
      </c>
      <c r="F423" s="214" t="s">
        <v>461</v>
      </c>
      <c r="G423" s="211"/>
      <c r="H423" s="213" t="s">
        <v>1</v>
      </c>
      <c r="I423" s="215"/>
      <c r="J423" s="211"/>
      <c r="K423" s="211"/>
      <c r="L423" s="216"/>
      <c r="M423" s="217"/>
      <c r="N423" s="218"/>
      <c r="O423" s="218"/>
      <c r="P423" s="218"/>
      <c r="Q423" s="218"/>
      <c r="R423" s="218"/>
      <c r="S423" s="218"/>
      <c r="T423" s="219"/>
      <c r="AT423" s="220" t="s">
        <v>189</v>
      </c>
      <c r="AU423" s="220" t="s">
        <v>85</v>
      </c>
      <c r="AV423" s="12" t="s">
        <v>85</v>
      </c>
      <c r="AW423" s="12" t="s">
        <v>32</v>
      </c>
      <c r="AX423" s="12" t="s">
        <v>77</v>
      </c>
      <c r="AY423" s="220" t="s">
        <v>182</v>
      </c>
    </row>
    <row r="424" spans="2:51" s="12" customFormat="1" ht="10.2">
      <c r="B424" s="210"/>
      <c r="C424" s="211"/>
      <c r="D424" s="212" t="s">
        <v>189</v>
      </c>
      <c r="E424" s="213" t="s">
        <v>1</v>
      </c>
      <c r="F424" s="214" t="s">
        <v>409</v>
      </c>
      <c r="G424" s="211"/>
      <c r="H424" s="213" t="s">
        <v>1</v>
      </c>
      <c r="I424" s="215"/>
      <c r="J424" s="211"/>
      <c r="K424" s="211"/>
      <c r="L424" s="216"/>
      <c r="M424" s="217"/>
      <c r="N424" s="218"/>
      <c r="O424" s="218"/>
      <c r="P424" s="218"/>
      <c r="Q424" s="218"/>
      <c r="R424" s="218"/>
      <c r="S424" s="218"/>
      <c r="T424" s="219"/>
      <c r="AT424" s="220" t="s">
        <v>189</v>
      </c>
      <c r="AU424" s="220" t="s">
        <v>85</v>
      </c>
      <c r="AV424" s="12" t="s">
        <v>85</v>
      </c>
      <c r="AW424" s="12" t="s">
        <v>32</v>
      </c>
      <c r="AX424" s="12" t="s">
        <v>77</v>
      </c>
      <c r="AY424" s="220" t="s">
        <v>182</v>
      </c>
    </row>
    <row r="425" spans="2:51" s="12" customFormat="1" ht="10.2">
      <c r="B425" s="210"/>
      <c r="C425" s="211"/>
      <c r="D425" s="212" t="s">
        <v>189</v>
      </c>
      <c r="E425" s="213" t="s">
        <v>1</v>
      </c>
      <c r="F425" s="214" t="s">
        <v>462</v>
      </c>
      <c r="G425" s="211"/>
      <c r="H425" s="213" t="s">
        <v>1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189</v>
      </c>
      <c r="AU425" s="220" t="s">
        <v>85</v>
      </c>
      <c r="AV425" s="12" t="s">
        <v>85</v>
      </c>
      <c r="AW425" s="12" t="s">
        <v>32</v>
      </c>
      <c r="AX425" s="12" t="s">
        <v>77</v>
      </c>
      <c r="AY425" s="220" t="s">
        <v>182</v>
      </c>
    </row>
    <row r="426" spans="2:51" s="12" customFormat="1" ht="10.2">
      <c r="B426" s="210"/>
      <c r="C426" s="211"/>
      <c r="D426" s="212" t="s">
        <v>189</v>
      </c>
      <c r="E426" s="213" t="s">
        <v>1</v>
      </c>
      <c r="F426" s="214" t="s">
        <v>307</v>
      </c>
      <c r="G426" s="211"/>
      <c r="H426" s="213" t="s">
        <v>1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189</v>
      </c>
      <c r="AU426" s="220" t="s">
        <v>85</v>
      </c>
      <c r="AV426" s="12" t="s">
        <v>85</v>
      </c>
      <c r="AW426" s="12" t="s">
        <v>32</v>
      </c>
      <c r="AX426" s="12" t="s">
        <v>77</v>
      </c>
      <c r="AY426" s="220" t="s">
        <v>182</v>
      </c>
    </row>
    <row r="427" spans="2:51" s="12" customFormat="1" ht="10.2">
      <c r="B427" s="210"/>
      <c r="C427" s="211"/>
      <c r="D427" s="212" t="s">
        <v>189</v>
      </c>
      <c r="E427" s="213" t="s">
        <v>1</v>
      </c>
      <c r="F427" s="214" t="s">
        <v>462</v>
      </c>
      <c r="G427" s="211"/>
      <c r="H427" s="213" t="s">
        <v>1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189</v>
      </c>
      <c r="AU427" s="220" t="s">
        <v>85</v>
      </c>
      <c r="AV427" s="12" t="s">
        <v>85</v>
      </c>
      <c r="AW427" s="12" t="s">
        <v>32</v>
      </c>
      <c r="AX427" s="12" t="s">
        <v>77</v>
      </c>
      <c r="AY427" s="220" t="s">
        <v>182</v>
      </c>
    </row>
    <row r="428" spans="2:51" s="14" customFormat="1" ht="10.2">
      <c r="B428" s="232"/>
      <c r="C428" s="233"/>
      <c r="D428" s="212" t="s">
        <v>189</v>
      </c>
      <c r="E428" s="234" t="s">
        <v>1</v>
      </c>
      <c r="F428" s="235" t="s">
        <v>197</v>
      </c>
      <c r="G428" s="233"/>
      <c r="H428" s="236">
        <v>33.1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189</v>
      </c>
      <c r="AU428" s="242" t="s">
        <v>85</v>
      </c>
      <c r="AV428" s="14" t="s">
        <v>187</v>
      </c>
      <c r="AW428" s="14" t="s">
        <v>32</v>
      </c>
      <c r="AX428" s="14" t="s">
        <v>85</v>
      </c>
      <c r="AY428" s="242" t="s">
        <v>182</v>
      </c>
    </row>
    <row r="429" spans="2:63" s="11" customFormat="1" ht="25.95" customHeight="1">
      <c r="B429" s="182"/>
      <c r="C429" s="183"/>
      <c r="D429" s="184" t="s">
        <v>76</v>
      </c>
      <c r="E429" s="185" t="s">
        <v>463</v>
      </c>
      <c r="F429" s="185" t="s">
        <v>464</v>
      </c>
      <c r="G429" s="183"/>
      <c r="H429" s="183"/>
      <c r="I429" s="186"/>
      <c r="J429" s="187">
        <f>BK429</f>
        <v>0</v>
      </c>
      <c r="K429" s="183"/>
      <c r="L429" s="188"/>
      <c r="M429" s="189"/>
      <c r="N429" s="190"/>
      <c r="O429" s="190"/>
      <c r="P429" s="191">
        <f>SUM(P430:P434)</f>
        <v>0</v>
      </c>
      <c r="Q429" s="190"/>
      <c r="R429" s="191">
        <f>SUM(R430:R434)</f>
        <v>0</v>
      </c>
      <c r="S429" s="190"/>
      <c r="T429" s="192">
        <f>SUM(T430:T434)</f>
        <v>0</v>
      </c>
      <c r="AR429" s="193" t="s">
        <v>85</v>
      </c>
      <c r="AT429" s="194" t="s">
        <v>76</v>
      </c>
      <c r="AU429" s="194" t="s">
        <v>77</v>
      </c>
      <c r="AY429" s="193" t="s">
        <v>182</v>
      </c>
      <c r="BK429" s="195">
        <f>SUM(BK430:BK434)</f>
        <v>0</v>
      </c>
    </row>
    <row r="430" spans="1:65" s="2" customFormat="1" ht="21.75" customHeight="1">
      <c r="A430" s="34"/>
      <c r="B430" s="35"/>
      <c r="C430" s="196" t="s">
        <v>465</v>
      </c>
      <c r="D430" s="196" t="s">
        <v>183</v>
      </c>
      <c r="E430" s="197" t="s">
        <v>466</v>
      </c>
      <c r="F430" s="198" t="s">
        <v>467</v>
      </c>
      <c r="G430" s="199" t="s">
        <v>200</v>
      </c>
      <c r="H430" s="200">
        <v>33.252</v>
      </c>
      <c r="I430" s="201"/>
      <c r="J430" s="202">
        <f>ROUND(I430*H430,2)</f>
        <v>0</v>
      </c>
      <c r="K430" s="203"/>
      <c r="L430" s="39"/>
      <c r="M430" s="204" t="s">
        <v>1</v>
      </c>
      <c r="N430" s="205" t="s">
        <v>42</v>
      </c>
      <c r="O430" s="71"/>
      <c r="P430" s="206">
        <f>O430*H430</f>
        <v>0</v>
      </c>
      <c r="Q430" s="206">
        <v>0</v>
      </c>
      <c r="R430" s="206">
        <f>Q430*H430</f>
        <v>0</v>
      </c>
      <c r="S430" s="206">
        <v>0</v>
      </c>
      <c r="T430" s="207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08" t="s">
        <v>187</v>
      </c>
      <c r="AT430" s="208" t="s">
        <v>183</v>
      </c>
      <c r="AU430" s="208" t="s">
        <v>85</v>
      </c>
      <c r="AY430" s="17" t="s">
        <v>182</v>
      </c>
      <c r="BE430" s="209">
        <f>IF(N430="základní",J430,0)</f>
        <v>0</v>
      </c>
      <c r="BF430" s="209">
        <f>IF(N430="snížená",J430,0)</f>
        <v>0</v>
      </c>
      <c r="BG430" s="209">
        <f>IF(N430="zákl. přenesená",J430,0)</f>
        <v>0</v>
      </c>
      <c r="BH430" s="209">
        <f>IF(N430="sníž. přenesená",J430,0)</f>
        <v>0</v>
      </c>
      <c r="BI430" s="209">
        <f>IF(N430="nulová",J430,0)</f>
        <v>0</v>
      </c>
      <c r="BJ430" s="17" t="s">
        <v>85</v>
      </c>
      <c r="BK430" s="209">
        <f>ROUND(I430*H430,2)</f>
        <v>0</v>
      </c>
      <c r="BL430" s="17" t="s">
        <v>187</v>
      </c>
      <c r="BM430" s="208" t="s">
        <v>468</v>
      </c>
    </row>
    <row r="431" spans="1:65" s="2" customFormat="1" ht="16.5" customHeight="1">
      <c r="A431" s="34"/>
      <c r="B431" s="35"/>
      <c r="C431" s="196" t="s">
        <v>469</v>
      </c>
      <c r="D431" s="196" t="s">
        <v>183</v>
      </c>
      <c r="E431" s="197" t="s">
        <v>470</v>
      </c>
      <c r="F431" s="198" t="s">
        <v>471</v>
      </c>
      <c r="G431" s="199" t="s">
        <v>200</v>
      </c>
      <c r="H431" s="200">
        <v>33.252</v>
      </c>
      <c r="I431" s="201"/>
      <c r="J431" s="202">
        <f>ROUND(I431*H431,2)</f>
        <v>0</v>
      </c>
      <c r="K431" s="203"/>
      <c r="L431" s="39"/>
      <c r="M431" s="204" t="s">
        <v>1</v>
      </c>
      <c r="N431" s="205" t="s">
        <v>42</v>
      </c>
      <c r="O431" s="71"/>
      <c r="P431" s="206">
        <f>O431*H431</f>
        <v>0</v>
      </c>
      <c r="Q431" s="206">
        <v>0</v>
      </c>
      <c r="R431" s="206">
        <f>Q431*H431</f>
        <v>0</v>
      </c>
      <c r="S431" s="206">
        <v>0</v>
      </c>
      <c r="T431" s="207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08" t="s">
        <v>187</v>
      </c>
      <c r="AT431" s="208" t="s">
        <v>183</v>
      </c>
      <c r="AU431" s="208" t="s">
        <v>85</v>
      </c>
      <c r="AY431" s="17" t="s">
        <v>182</v>
      </c>
      <c r="BE431" s="209">
        <f>IF(N431="základní",J431,0)</f>
        <v>0</v>
      </c>
      <c r="BF431" s="209">
        <f>IF(N431="snížená",J431,0)</f>
        <v>0</v>
      </c>
      <c r="BG431" s="209">
        <f>IF(N431="zákl. přenesená",J431,0)</f>
        <v>0</v>
      </c>
      <c r="BH431" s="209">
        <f>IF(N431="sníž. přenesená",J431,0)</f>
        <v>0</v>
      </c>
      <c r="BI431" s="209">
        <f>IF(N431="nulová",J431,0)</f>
        <v>0</v>
      </c>
      <c r="BJ431" s="17" t="s">
        <v>85</v>
      </c>
      <c r="BK431" s="209">
        <f>ROUND(I431*H431,2)</f>
        <v>0</v>
      </c>
      <c r="BL431" s="17" t="s">
        <v>187</v>
      </c>
      <c r="BM431" s="208" t="s">
        <v>472</v>
      </c>
    </row>
    <row r="432" spans="1:65" s="2" customFormat="1" ht="21.75" customHeight="1">
      <c r="A432" s="34"/>
      <c r="B432" s="35"/>
      <c r="C432" s="196" t="s">
        <v>473</v>
      </c>
      <c r="D432" s="196" t="s">
        <v>183</v>
      </c>
      <c r="E432" s="197" t="s">
        <v>474</v>
      </c>
      <c r="F432" s="198" t="s">
        <v>475</v>
      </c>
      <c r="G432" s="199" t="s">
        <v>200</v>
      </c>
      <c r="H432" s="200">
        <v>798.048</v>
      </c>
      <c r="I432" s="201"/>
      <c r="J432" s="202">
        <f>ROUND(I432*H432,2)</f>
        <v>0</v>
      </c>
      <c r="K432" s="203"/>
      <c r="L432" s="39"/>
      <c r="M432" s="204" t="s">
        <v>1</v>
      </c>
      <c r="N432" s="205" t="s">
        <v>42</v>
      </c>
      <c r="O432" s="71"/>
      <c r="P432" s="206">
        <f>O432*H432</f>
        <v>0</v>
      </c>
      <c r="Q432" s="206">
        <v>0</v>
      </c>
      <c r="R432" s="206">
        <f>Q432*H432</f>
        <v>0</v>
      </c>
      <c r="S432" s="206">
        <v>0</v>
      </c>
      <c r="T432" s="207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8" t="s">
        <v>187</v>
      </c>
      <c r="AT432" s="208" t="s">
        <v>183</v>
      </c>
      <c r="AU432" s="208" t="s">
        <v>85</v>
      </c>
      <c r="AY432" s="17" t="s">
        <v>182</v>
      </c>
      <c r="BE432" s="209">
        <f>IF(N432="základní",J432,0)</f>
        <v>0</v>
      </c>
      <c r="BF432" s="209">
        <f>IF(N432="snížená",J432,0)</f>
        <v>0</v>
      </c>
      <c r="BG432" s="209">
        <f>IF(N432="zákl. přenesená",J432,0)</f>
        <v>0</v>
      </c>
      <c r="BH432" s="209">
        <f>IF(N432="sníž. přenesená",J432,0)</f>
        <v>0</v>
      </c>
      <c r="BI432" s="209">
        <f>IF(N432="nulová",J432,0)</f>
        <v>0</v>
      </c>
      <c r="BJ432" s="17" t="s">
        <v>85</v>
      </c>
      <c r="BK432" s="209">
        <f>ROUND(I432*H432,2)</f>
        <v>0</v>
      </c>
      <c r="BL432" s="17" t="s">
        <v>187</v>
      </c>
      <c r="BM432" s="208" t="s">
        <v>476</v>
      </c>
    </row>
    <row r="433" spans="2:51" s="13" customFormat="1" ht="10.2">
      <c r="B433" s="221"/>
      <c r="C433" s="222"/>
      <c r="D433" s="212" t="s">
        <v>189</v>
      </c>
      <c r="E433" s="222"/>
      <c r="F433" s="224" t="s">
        <v>477</v>
      </c>
      <c r="G433" s="222"/>
      <c r="H433" s="225">
        <v>798.048</v>
      </c>
      <c r="I433" s="226"/>
      <c r="J433" s="222"/>
      <c r="K433" s="222"/>
      <c r="L433" s="227"/>
      <c r="M433" s="228"/>
      <c r="N433" s="229"/>
      <c r="O433" s="229"/>
      <c r="P433" s="229"/>
      <c r="Q433" s="229"/>
      <c r="R433" s="229"/>
      <c r="S433" s="229"/>
      <c r="T433" s="230"/>
      <c r="AT433" s="231" t="s">
        <v>189</v>
      </c>
      <c r="AU433" s="231" t="s">
        <v>85</v>
      </c>
      <c r="AV433" s="13" t="s">
        <v>87</v>
      </c>
      <c r="AW433" s="13" t="s">
        <v>4</v>
      </c>
      <c r="AX433" s="13" t="s">
        <v>85</v>
      </c>
      <c r="AY433" s="231" t="s">
        <v>182</v>
      </c>
    </row>
    <row r="434" spans="1:65" s="2" customFormat="1" ht="21.75" customHeight="1">
      <c r="A434" s="34"/>
      <c r="B434" s="35"/>
      <c r="C434" s="196" t="s">
        <v>478</v>
      </c>
      <c r="D434" s="196" t="s">
        <v>183</v>
      </c>
      <c r="E434" s="197" t="s">
        <v>479</v>
      </c>
      <c r="F434" s="198" t="s">
        <v>480</v>
      </c>
      <c r="G434" s="199" t="s">
        <v>200</v>
      </c>
      <c r="H434" s="200">
        <v>33.252</v>
      </c>
      <c r="I434" s="201"/>
      <c r="J434" s="202">
        <f>ROUND(I434*H434,2)</f>
        <v>0</v>
      </c>
      <c r="K434" s="203"/>
      <c r="L434" s="39"/>
      <c r="M434" s="204" t="s">
        <v>1</v>
      </c>
      <c r="N434" s="205" t="s">
        <v>42</v>
      </c>
      <c r="O434" s="71"/>
      <c r="P434" s="206">
        <f>O434*H434</f>
        <v>0</v>
      </c>
      <c r="Q434" s="206">
        <v>0</v>
      </c>
      <c r="R434" s="206">
        <f>Q434*H434</f>
        <v>0</v>
      </c>
      <c r="S434" s="206">
        <v>0</v>
      </c>
      <c r="T434" s="207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08" t="s">
        <v>187</v>
      </c>
      <c r="AT434" s="208" t="s">
        <v>183</v>
      </c>
      <c r="AU434" s="208" t="s">
        <v>85</v>
      </c>
      <c r="AY434" s="17" t="s">
        <v>182</v>
      </c>
      <c r="BE434" s="209">
        <f>IF(N434="základní",J434,0)</f>
        <v>0</v>
      </c>
      <c r="BF434" s="209">
        <f>IF(N434="snížená",J434,0)</f>
        <v>0</v>
      </c>
      <c r="BG434" s="209">
        <f>IF(N434="zákl. přenesená",J434,0)</f>
        <v>0</v>
      </c>
      <c r="BH434" s="209">
        <f>IF(N434="sníž. přenesená",J434,0)</f>
        <v>0</v>
      </c>
      <c r="BI434" s="209">
        <f>IF(N434="nulová",J434,0)</f>
        <v>0</v>
      </c>
      <c r="BJ434" s="17" t="s">
        <v>85</v>
      </c>
      <c r="BK434" s="209">
        <f>ROUND(I434*H434,2)</f>
        <v>0</v>
      </c>
      <c r="BL434" s="17" t="s">
        <v>187</v>
      </c>
      <c r="BM434" s="208" t="s">
        <v>481</v>
      </c>
    </row>
    <row r="435" spans="2:63" s="11" customFormat="1" ht="25.95" customHeight="1">
      <c r="B435" s="182"/>
      <c r="C435" s="183"/>
      <c r="D435" s="184" t="s">
        <v>76</v>
      </c>
      <c r="E435" s="185" t="s">
        <v>482</v>
      </c>
      <c r="F435" s="185" t="s">
        <v>483</v>
      </c>
      <c r="G435" s="183"/>
      <c r="H435" s="183"/>
      <c r="I435" s="186"/>
      <c r="J435" s="187">
        <f>BK435</f>
        <v>0</v>
      </c>
      <c r="K435" s="183"/>
      <c r="L435" s="188"/>
      <c r="M435" s="189"/>
      <c r="N435" s="190"/>
      <c r="O435" s="190"/>
      <c r="P435" s="191">
        <f>P436</f>
        <v>0</v>
      </c>
      <c r="Q435" s="190"/>
      <c r="R435" s="191">
        <f>R436</f>
        <v>0</v>
      </c>
      <c r="S435" s="190"/>
      <c r="T435" s="192">
        <f>T436</f>
        <v>0</v>
      </c>
      <c r="AR435" s="193" t="s">
        <v>85</v>
      </c>
      <c r="AT435" s="194" t="s">
        <v>76</v>
      </c>
      <c r="AU435" s="194" t="s">
        <v>77</v>
      </c>
      <c r="AY435" s="193" t="s">
        <v>182</v>
      </c>
      <c r="BK435" s="195">
        <f>BK436</f>
        <v>0</v>
      </c>
    </row>
    <row r="436" spans="1:65" s="2" customFormat="1" ht="21.75" customHeight="1">
      <c r="A436" s="34"/>
      <c r="B436" s="35"/>
      <c r="C436" s="196" t="s">
        <v>484</v>
      </c>
      <c r="D436" s="196" t="s">
        <v>183</v>
      </c>
      <c r="E436" s="197" t="s">
        <v>485</v>
      </c>
      <c r="F436" s="198" t="s">
        <v>486</v>
      </c>
      <c r="G436" s="199" t="s">
        <v>200</v>
      </c>
      <c r="H436" s="200">
        <v>40.942</v>
      </c>
      <c r="I436" s="201"/>
      <c r="J436" s="202">
        <f>ROUND(I436*H436,2)</f>
        <v>0</v>
      </c>
      <c r="K436" s="203"/>
      <c r="L436" s="39"/>
      <c r="M436" s="204" t="s">
        <v>1</v>
      </c>
      <c r="N436" s="205" t="s">
        <v>42</v>
      </c>
      <c r="O436" s="71"/>
      <c r="P436" s="206">
        <f>O436*H436</f>
        <v>0</v>
      </c>
      <c r="Q436" s="206">
        <v>0</v>
      </c>
      <c r="R436" s="206">
        <f>Q436*H436</f>
        <v>0</v>
      </c>
      <c r="S436" s="206">
        <v>0</v>
      </c>
      <c r="T436" s="207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8" t="s">
        <v>187</v>
      </c>
      <c r="AT436" s="208" t="s">
        <v>183</v>
      </c>
      <c r="AU436" s="208" t="s">
        <v>85</v>
      </c>
      <c r="AY436" s="17" t="s">
        <v>182</v>
      </c>
      <c r="BE436" s="209">
        <f>IF(N436="základní",J436,0)</f>
        <v>0</v>
      </c>
      <c r="BF436" s="209">
        <f>IF(N436="snížená",J436,0)</f>
        <v>0</v>
      </c>
      <c r="BG436" s="209">
        <f>IF(N436="zákl. přenesená",J436,0)</f>
        <v>0</v>
      </c>
      <c r="BH436" s="209">
        <f>IF(N436="sníž. přenesená",J436,0)</f>
        <v>0</v>
      </c>
      <c r="BI436" s="209">
        <f>IF(N436="nulová",J436,0)</f>
        <v>0</v>
      </c>
      <c r="BJ436" s="17" t="s">
        <v>85</v>
      </c>
      <c r="BK436" s="209">
        <f>ROUND(I436*H436,2)</f>
        <v>0</v>
      </c>
      <c r="BL436" s="17" t="s">
        <v>187</v>
      </c>
      <c r="BM436" s="208" t="s">
        <v>487</v>
      </c>
    </row>
    <row r="437" spans="2:63" s="11" customFormat="1" ht="25.95" customHeight="1">
      <c r="B437" s="182"/>
      <c r="C437" s="183"/>
      <c r="D437" s="184" t="s">
        <v>76</v>
      </c>
      <c r="E437" s="185" t="s">
        <v>488</v>
      </c>
      <c r="F437" s="185" t="s">
        <v>489</v>
      </c>
      <c r="G437" s="183"/>
      <c r="H437" s="183"/>
      <c r="I437" s="186"/>
      <c r="J437" s="187">
        <f>BK437</f>
        <v>0</v>
      </c>
      <c r="K437" s="183"/>
      <c r="L437" s="188"/>
      <c r="M437" s="189"/>
      <c r="N437" s="190"/>
      <c r="O437" s="190"/>
      <c r="P437" s="191">
        <f>SUM(P438:P458)</f>
        <v>0</v>
      </c>
      <c r="Q437" s="190"/>
      <c r="R437" s="191">
        <f>SUM(R438:R458)</f>
        <v>0.23274</v>
      </c>
      <c r="S437" s="190"/>
      <c r="T437" s="192">
        <f>SUM(T438:T458)</f>
        <v>0</v>
      </c>
      <c r="AR437" s="193" t="s">
        <v>87</v>
      </c>
      <c r="AT437" s="194" t="s">
        <v>76</v>
      </c>
      <c r="AU437" s="194" t="s">
        <v>77</v>
      </c>
      <c r="AY437" s="193" t="s">
        <v>182</v>
      </c>
      <c r="BK437" s="195">
        <f>SUM(BK438:BK458)</f>
        <v>0</v>
      </c>
    </row>
    <row r="438" spans="1:65" s="2" customFormat="1" ht="21.75" customHeight="1">
      <c r="A438" s="34"/>
      <c r="B438" s="35"/>
      <c r="C438" s="196" t="s">
        <v>490</v>
      </c>
      <c r="D438" s="196" t="s">
        <v>183</v>
      </c>
      <c r="E438" s="197" t="s">
        <v>491</v>
      </c>
      <c r="F438" s="198" t="s">
        <v>492</v>
      </c>
      <c r="G438" s="199" t="s">
        <v>108</v>
      </c>
      <c r="H438" s="200">
        <v>52.38</v>
      </c>
      <c r="I438" s="201"/>
      <c r="J438" s="202">
        <f>ROUND(I438*H438,2)</f>
        <v>0</v>
      </c>
      <c r="K438" s="203"/>
      <c r="L438" s="39"/>
      <c r="M438" s="204" t="s">
        <v>1</v>
      </c>
      <c r="N438" s="205" t="s">
        <v>42</v>
      </c>
      <c r="O438" s="71"/>
      <c r="P438" s="206">
        <f>O438*H438</f>
        <v>0</v>
      </c>
      <c r="Q438" s="206">
        <v>0.003</v>
      </c>
      <c r="R438" s="206">
        <f>Q438*H438</f>
        <v>0.15714</v>
      </c>
      <c r="S438" s="206">
        <v>0</v>
      </c>
      <c r="T438" s="207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8" t="s">
        <v>318</v>
      </c>
      <c r="AT438" s="208" t="s">
        <v>183</v>
      </c>
      <c r="AU438" s="208" t="s">
        <v>85</v>
      </c>
      <c r="AY438" s="17" t="s">
        <v>182</v>
      </c>
      <c r="BE438" s="209">
        <f>IF(N438="základní",J438,0)</f>
        <v>0</v>
      </c>
      <c r="BF438" s="209">
        <f>IF(N438="snížená",J438,0)</f>
        <v>0</v>
      </c>
      <c r="BG438" s="209">
        <f>IF(N438="zákl. přenesená",J438,0)</f>
        <v>0</v>
      </c>
      <c r="BH438" s="209">
        <f>IF(N438="sníž. přenesená",J438,0)</f>
        <v>0</v>
      </c>
      <c r="BI438" s="209">
        <f>IF(N438="nulová",J438,0)</f>
        <v>0</v>
      </c>
      <c r="BJ438" s="17" t="s">
        <v>85</v>
      </c>
      <c r="BK438" s="209">
        <f>ROUND(I438*H438,2)</f>
        <v>0</v>
      </c>
      <c r="BL438" s="17" t="s">
        <v>318</v>
      </c>
      <c r="BM438" s="208" t="s">
        <v>493</v>
      </c>
    </row>
    <row r="439" spans="2:51" s="12" customFormat="1" ht="10.2">
      <c r="B439" s="210"/>
      <c r="C439" s="211"/>
      <c r="D439" s="212" t="s">
        <v>189</v>
      </c>
      <c r="E439" s="213" t="s">
        <v>1</v>
      </c>
      <c r="F439" s="214" t="s">
        <v>401</v>
      </c>
      <c r="G439" s="211"/>
      <c r="H439" s="213" t="s">
        <v>1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189</v>
      </c>
      <c r="AU439" s="220" t="s">
        <v>85</v>
      </c>
      <c r="AV439" s="12" t="s">
        <v>85</v>
      </c>
      <c r="AW439" s="12" t="s">
        <v>32</v>
      </c>
      <c r="AX439" s="12" t="s">
        <v>77</v>
      </c>
      <c r="AY439" s="220" t="s">
        <v>182</v>
      </c>
    </row>
    <row r="440" spans="2:51" s="13" customFormat="1" ht="10.2">
      <c r="B440" s="221"/>
      <c r="C440" s="222"/>
      <c r="D440" s="212" t="s">
        <v>189</v>
      </c>
      <c r="E440" s="223" t="s">
        <v>1</v>
      </c>
      <c r="F440" s="224" t="s">
        <v>494</v>
      </c>
      <c r="G440" s="222"/>
      <c r="H440" s="225">
        <v>2.89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AT440" s="231" t="s">
        <v>189</v>
      </c>
      <c r="AU440" s="231" t="s">
        <v>85</v>
      </c>
      <c r="AV440" s="13" t="s">
        <v>87</v>
      </c>
      <c r="AW440" s="13" t="s">
        <v>32</v>
      </c>
      <c r="AX440" s="13" t="s">
        <v>77</v>
      </c>
      <c r="AY440" s="231" t="s">
        <v>182</v>
      </c>
    </row>
    <row r="441" spans="2:51" s="12" customFormat="1" ht="10.2">
      <c r="B441" s="210"/>
      <c r="C441" s="211"/>
      <c r="D441" s="212" t="s">
        <v>189</v>
      </c>
      <c r="E441" s="213" t="s">
        <v>1</v>
      </c>
      <c r="F441" s="214" t="s">
        <v>495</v>
      </c>
      <c r="G441" s="211"/>
      <c r="H441" s="213" t="s">
        <v>1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189</v>
      </c>
      <c r="AU441" s="220" t="s">
        <v>85</v>
      </c>
      <c r="AV441" s="12" t="s">
        <v>85</v>
      </c>
      <c r="AW441" s="12" t="s">
        <v>32</v>
      </c>
      <c r="AX441" s="12" t="s">
        <v>77</v>
      </c>
      <c r="AY441" s="220" t="s">
        <v>182</v>
      </c>
    </row>
    <row r="442" spans="2:51" s="13" customFormat="1" ht="10.2">
      <c r="B442" s="221"/>
      <c r="C442" s="222"/>
      <c r="D442" s="212" t="s">
        <v>189</v>
      </c>
      <c r="E442" s="223" t="s">
        <v>1</v>
      </c>
      <c r="F442" s="224" t="s">
        <v>496</v>
      </c>
      <c r="G442" s="222"/>
      <c r="H442" s="225">
        <v>3.4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AT442" s="231" t="s">
        <v>189</v>
      </c>
      <c r="AU442" s="231" t="s">
        <v>85</v>
      </c>
      <c r="AV442" s="13" t="s">
        <v>87</v>
      </c>
      <c r="AW442" s="13" t="s">
        <v>32</v>
      </c>
      <c r="AX442" s="13" t="s">
        <v>77</v>
      </c>
      <c r="AY442" s="231" t="s">
        <v>182</v>
      </c>
    </row>
    <row r="443" spans="2:51" s="12" customFormat="1" ht="10.2">
      <c r="B443" s="210"/>
      <c r="C443" s="211"/>
      <c r="D443" s="212" t="s">
        <v>189</v>
      </c>
      <c r="E443" s="213" t="s">
        <v>1</v>
      </c>
      <c r="F443" s="214" t="s">
        <v>266</v>
      </c>
      <c r="G443" s="211"/>
      <c r="H443" s="213" t="s">
        <v>1</v>
      </c>
      <c r="I443" s="215"/>
      <c r="J443" s="211"/>
      <c r="K443" s="211"/>
      <c r="L443" s="216"/>
      <c r="M443" s="217"/>
      <c r="N443" s="218"/>
      <c r="O443" s="218"/>
      <c r="P443" s="218"/>
      <c r="Q443" s="218"/>
      <c r="R443" s="218"/>
      <c r="S443" s="218"/>
      <c r="T443" s="219"/>
      <c r="AT443" s="220" t="s">
        <v>189</v>
      </c>
      <c r="AU443" s="220" t="s">
        <v>85</v>
      </c>
      <c r="AV443" s="12" t="s">
        <v>85</v>
      </c>
      <c r="AW443" s="12" t="s">
        <v>32</v>
      </c>
      <c r="AX443" s="12" t="s">
        <v>77</v>
      </c>
      <c r="AY443" s="220" t="s">
        <v>182</v>
      </c>
    </row>
    <row r="444" spans="2:51" s="13" customFormat="1" ht="10.2">
      <c r="B444" s="221"/>
      <c r="C444" s="222"/>
      <c r="D444" s="212" t="s">
        <v>189</v>
      </c>
      <c r="E444" s="223" t="s">
        <v>1</v>
      </c>
      <c r="F444" s="224" t="s">
        <v>497</v>
      </c>
      <c r="G444" s="222"/>
      <c r="H444" s="225">
        <v>20.85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AT444" s="231" t="s">
        <v>189</v>
      </c>
      <c r="AU444" s="231" t="s">
        <v>85</v>
      </c>
      <c r="AV444" s="13" t="s">
        <v>87</v>
      </c>
      <c r="AW444" s="13" t="s">
        <v>32</v>
      </c>
      <c r="AX444" s="13" t="s">
        <v>77</v>
      </c>
      <c r="AY444" s="231" t="s">
        <v>182</v>
      </c>
    </row>
    <row r="445" spans="2:51" s="12" customFormat="1" ht="10.2">
      <c r="B445" s="210"/>
      <c r="C445" s="211"/>
      <c r="D445" s="212" t="s">
        <v>189</v>
      </c>
      <c r="E445" s="213" t="s">
        <v>1</v>
      </c>
      <c r="F445" s="214" t="s">
        <v>293</v>
      </c>
      <c r="G445" s="211"/>
      <c r="H445" s="213" t="s">
        <v>1</v>
      </c>
      <c r="I445" s="215"/>
      <c r="J445" s="211"/>
      <c r="K445" s="211"/>
      <c r="L445" s="216"/>
      <c r="M445" s="217"/>
      <c r="N445" s="218"/>
      <c r="O445" s="218"/>
      <c r="P445" s="218"/>
      <c r="Q445" s="218"/>
      <c r="R445" s="218"/>
      <c r="S445" s="218"/>
      <c r="T445" s="219"/>
      <c r="AT445" s="220" t="s">
        <v>189</v>
      </c>
      <c r="AU445" s="220" t="s">
        <v>85</v>
      </c>
      <c r="AV445" s="12" t="s">
        <v>85</v>
      </c>
      <c r="AW445" s="12" t="s">
        <v>32</v>
      </c>
      <c r="AX445" s="12" t="s">
        <v>77</v>
      </c>
      <c r="AY445" s="220" t="s">
        <v>182</v>
      </c>
    </row>
    <row r="446" spans="2:51" s="13" customFormat="1" ht="10.2">
      <c r="B446" s="221"/>
      <c r="C446" s="222"/>
      <c r="D446" s="212" t="s">
        <v>189</v>
      </c>
      <c r="E446" s="223" t="s">
        <v>1</v>
      </c>
      <c r="F446" s="224" t="s">
        <v>498</v>
      </c>
      <c r="G446" s="222"/>
      <c r="H446" s="225">
        <v>7.42</v>
      </c>
      <c r="I446" s="226"/>
      <c r="J446" s="222"/>
      <c r="K446" s="222"/>
      <c r="L446" s="227"/>
      <c r="M446" s="228"/>
      <c r="N446" s="229"/>
      <c r="O446" s="229"/>
      <c r="P446" s="229"/>
      <c r="Q446" s="229"/>
      <c r="R446" s="229"/>
      <c r="S446" s="229"/>
      <c r="T446" s="230"/>
      <c r="AT446" s="231" t="s">
        <v>189</v>
      </c>
      <c r="AU446" s="231" t="s">
        <v>85</v>
      </c>
      <c r="AV446" s="13" t="s">
        <v>87</v>
      </c>
      <c r="AW446" s="13" t="s">
        <v>32</v>
      </c>
      <c r="AX446" s="13" t="s">
        <v>77</v>
      </c>
      <c r="AY446" s="231" t="s">
        <v>182</v>
      </c>
    </row>
    <row r="447" spans="2:51" s="12" customFormat="1" ht="10.2">
      <c r="B447" s="210"/>
      <c r="C447" s="211"/>
      <c r="D447" s="212" t="s">
        <v>189</v>
      </c>
      <c r="E447" s="213" t="s">
        <v>1</v>
      </c>
      <c r="F447" s="214" t="s">
        <v>499</v>
      </c>
      <c r="G447" s="211"/>
      <c r="H447" s="213" t="s">
        <v>1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189</v>
      </c>
      <c r="AU447" s="220" t="s">
        <v>85</v>
      </c>
      <c r="AV447" s="12" t="s">
        <v>85</v>
      </c>
      <c r="AW447" s="12" t="s">
        <v>32</v>
      </c>
      <c r="AX447" s="12" t="s">
        <v>77</v>
      </c>
      <c r="AY447" s="220" t="s">
        <v>182</v>
      </c>
    </row>
    <row r="448" spans="2:51" s="13" customFormat="1" ht="10.2">
      <c r="B448" s="221"/>
      <c r="C448" s="222"/>
      <c r="D448" s="212" t="s">
        <v>189</v>
      </c>
      <c r="E448" s="223" t="s">
        <v>1</v>
      </c>
      <c r="F448" s="224" t="s">
        <v>500</v>
      </c>
      <c r="G448" s="222"/>
      <c r="H448" s="225">
        <v>17.82</v>
      </c>
      <c r="I448" s="226"/>
      <c r="J448" s="222"/>
      <c r="K448" s="222"/>
      <c r="L448" s="227"/>
      <c r="M448" s="228"/>
      <c r="N448" s="229"/>
      <c r="O448" s="229"/>
      <c r="P448" s="229"/>
      <c r="Q448" s="229"/>
      <c r="R448" s="229"/>
      <c r="S448" s="229"/>
      <c r="T448" s="230"/>
      <c r="AT448" s="231" t="s">
        <v>189</v>
      </c>
      <c r="AU448" s="231" t="s">
        <v>85</v>
      </c>
      <c r="AV448" s="13" t="s">
        <v>87</v>
      </c>
      <c r="AW448" s="13" t="s">
        <v>32</v>
      </c>
      <c r="AX448" s="13" t="s">
        <v>77</v>
      </c>
      <c r="AY448" s="231" t="s">
        <v>182</v>
      </c>
    </row>
    <row r="449" spans="2:51" s="14" customFormat="1" ht="10.2">
      <c r="B449" s="232"/>
      <c r="C449" s="233"/>
      <c r="D449" s="212" t="s">
        <v>189</v>
      </c>
      <c r="E449" s="234" t="s">
        <v>1</v>
      </c>
      <c r="F449" s="235" t="s">
        <v>197</v>
      </c>
      <c r="G449" s="233"/>
      <c r="H449" s="236">
        <v>52.38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AT449" s="242" t="s">
        <v>189</v>
      </c>
      <c r="AU449" s="242" t="s">
        <v>85</v>
      </c>
      <c r="AV449" s="14" t="s">
        <v>187</v>
      </c>
      <c r="AW449" s="14" t="s">
        <v>32</v>
      </c>
      <c r="AX449" s="14" t="s">
        <v>85</v>
      </c>
      <c r="AY449" s="242" t="s">
        <v>182</v>
      </c>
    </row>
    <row r="450" spans="1:65" s="2" customFormat="1" ht="21.75" customHeight="1">
      <c r="A450" s="34"/>
      <c r="B450" s="35"/>
      <c r="C450" s="196" t="s">
        <v>501</v>
      </c>
      <c r="D450" s="196" t="s">
        <v>183</v>
      </c>
      <c r="E450" s="197" t="s">
        <v>502</v>
      </c>
      <c r="F450" s="198" t="s">
        <v>503</v>
      </c>
      <c r="G450" s="199" t="s">
        <v>108</v>
      </c>
      <c r="H450" s="200">
        <v>25.2</v>
      </c>
      <c r="I450" s="201"/>
      <c r="J450" s="202">
        <f>ROUND(I450*H450,2)</f>
        <v>0</v>
      </c>
      <c r="K450" s="203"/>
      <c r="L450" s="39"/>
      <c r="M450" s="204" t="s">
        <v>1</v>
      </c>
      <c r="N450" s="205" t="s">
        <v>42</v>
      </c>
      <c r="O450" s="71"/>
      <c r="P450" s="206">
        <f>O450*H450</f>
        <v>0</v>
      </c>
      <c r="Q450" s="206">
        <v>0.003</v>
      </c>
      <c r="R450" s="206">
        <f>Q450*H450</f>
        <v>0.0756</v>
      </c>
      <c r="S450" s="206">
        <v>0</v>
      </c>
      <c r="T450" s="207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08" t="s">
        <v>318</v>
      </c>
      <c r="AT450" s="208" t="s">
        <v>183</v>
      </c>
      <c r="AU450" s="208" t="s">
        <v>85</v>
      </c>
      <c r="AY450" s="17" t="s">
        <v>182</v>
      </c>
      <c r="BE450" s="209">
        <f>IF(N450="základní",J450,0)</f>
        <v>0</v>
      </c>
      <c r="BF450" s="209">
        <f>IF(N450="snížená",J450,0)</f>
        <v>0</v>
      </c>
      <c r="BG450" s="209">
        <f>IF(N450="zákl. přenesená",J450,0)</f>
        <v>0</v>
      </c>
      <c r="BH450" s="209">
        <f>IF(N450="sníž. přenesená",J450,0)</f>
        <v>0</v>
      </c>
      <c r="BI450" s="209">
        <f>IF(N450="nulová",J450,0)</f>
        <v>0</v>
      </c>
      <c r="BJ450" s="17" t="s">
        <v>85</v>
      </c>
      <c r="BK450" s="209">
        <f>ROUND(I450*H450,2)</f>
        <v>0</v>
      </c>
      <c r="BL450" s="17" t="s">
        <v>318</v>
      </c>
      <c r="BM450" s="208" t="s">
        <v>504</v>
      </c>
    </row>
    <row r="451" spans="2:51" s="12" customFormat="1" ht="10.2">
      <c r="B451" s="210"/>
      <c r="C451" s="211"/>
      <c r="D451" s="212" t="s">
        <v>189</v>
      </c>
      <c r="E451" s="213" t="s">
        <v>1</v>
      </c>
      <c r="F451" s="214" t="s">
        <v>401</v>
      </c>
      <c r="G451" s="211"/>
      <c r="H451" s="213" t="s">
        <v>1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189</v>
      </c>
      <c r="AU451" s="220" t="s">
        <v>85</v>
      </c>
      <c r="AV451" s="12" t="s">
        <v>85</v>
      </c>
      <c r="AW451" s="12" t="s">
        <v>32</v>
      </c>
      <c r="AX451" s="12" t="s">
        <v>77</v>
      </c>
      <c r="AY451" s="220" t="s">
        <v>182</v>
      </c>
    </row>
    <row r="452" spans="2:51" s="13" customFormat="1" ht="10.2">
      <c r="B452" s="221"/>
      <c r="C452" s="222"/>
      <c r="D452" s="212" t="s">
        <v>189</v>
      </c>
      <c r="E452" s="223" t="s">
        <v>1</v>
      </c>
      <c r="F452" s="224" t="s">
        <v>505</v>
      </c>
      <c r="G452" s="222"/>
      <c r="H452" s="225">
        <v>13.2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AT452" s="231" t="s">
        <v>189</v>
      </c>
      <c r="AU452" s="231" t="s">
        <v>85</v>
      </c>
      <c r="AV452" s="13" t="s">
        <v>87</v>
      </c>
      <c r="AW452" s="13" t="s">
        <v>32</v>
      </c>
      <c r="AX452" s="13" t="s">
        <v>77</v>
      </c>
      <c r="AY452" s="231" t="s">
        <v>182</v>
      </c>
    </row>
    <row r="453" spans="2:51" s="13" customFormat="1" ht="10.2">
      <c r="B453" s="221"/>
      <c r="C453" s="222"/>
      <c r="D453" s="212" t="s">
        <v>189</v>
      </c>
      <c r="E453" s="223" t="s">
        <v>1</v>
      </c>
      <c r="F453" s="224" t="s">
        <v>506</v>
      </c>
      <c r="G453" s="222"/>
      <c r="H453" s="225">
        <v>-1.4</v>
      </c>
      <c r="I453" s="226"/>
      <c r="J453" s="222"/>
      <c r="K453" s="222"/>
      <c r="L453" s="227"/>
      <c r="M453" s="228"/>
      <c r="N453" s="229"/>
      <c r="O453" s="229"/>
      <c r="P453" s="229"/>
      <c r="Q453" s="229"/>
      <c r="R453" s="229"/>
      <c r="S453" s="229"/>
      <c r="T453" s="230"/>
      <c r="AT453" s="231" t="s">
        <v>189</v>
      </c>
      <c r="AU453" s="231" t="s">
        <v>85</v>
      </c>
      <c r="AV453" s="13" t="s">
        <v>87</v>
      </c>
      <c r="AW453" s="13" t="s">
        <v>32</v>
      </c>
      <c r="AX453" s="13" t="s">
        <v>77</v>
      </c>
      <c r="AY453" s="231" t="s">
        <v>182</v>
      </c>
    </row>
    <row r="454" spans="2:51" s="12" customFormat="1" ht="10.2">
      <c r="B454" s="210"/>
      <c r="C454" s="211"/>
      <c r="D454" s="212" t="s">
        <v>189</v>
      </c>
      <c r="E454" s="213" t="s">
        <v>1</v>
      </c>
      <c r="F454" s="214" t="s">
        <v>495</v>
      </c>
      <c r="G454" s="211"/>
      <c r="H454" s="213" t="s">
        <v>1</v>
      </c>
      <c r="I454" s="215"/>
      <c r="J454" s="211"/>
      <c r="K454" s="211"/>
      <c r="L454" s="216"/>
      <c r="M454" s="217"/>
      <c r="N454" s="218"/>
      <c r="O454" s="218"/>
      <c r="P454" s="218"/>
      <c r="Q454" s="218"/>
      <c r="R454" s="218"/>
      <c r="S454" s="218"/>
      <c r="T454" s="219"/>
      <c r="AT454" s="220" t="s">
        <v>189</v>
      </c>
      <c r="AU454" s="220" t="s">
        <v>85</v>
      </c>
      <c r="AV454" s="12" t="s">
        <v>85</v>
      </c>
      <c r="AW454" s="12" t="s">
        <v>32</v>
      </c>
      <c r="AX454" s="12" t="s">
        <v>77</v>
      </c>
      <c r="AY454" s="220" t="s">
        <v>182</v>
      </c>
    </row>
    <row r="455" spans="2:51" s="13" customFormat="1" ht="10.2">
      <c r="B455" s="221"/>
      <c r="C455" s="222"/>
      <c r="D455" s="212" t="s">
        <v>189</v>
      </c>
      <c r="E455" s="223" t="s">
        <v>1</v>
      </c>
      <c r="F455" s="224" t="s">
        <v>507</v>
      </c>
      <c r="G455" s="222"/>
      <c r="H455" s="225">
        <v>14.8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AT455" s="231" t="s">
        <v>189</v>
      </c>
      <c r="AU455" s="231" t="s">
        <v>85</v>
      </c>
      <c r="AV455" s="13" t="s">
        <v>87</v>
      </c>
      <c r="AW455" s="13" t="s">
        <v>32</v>
      </c>
      <c r="AX455" s="13" t="s">
        <v>77</v>
      </c>
      <c r="AY455" s="231" t="s">
        <v>182</v>
      </c>
    </row>
    <row r="456" spans="2:51" s="13" customFormat="1" ht="10.2">
      <c r="B456" s="221"/>
      <c r="C456" s="222"/>
      <c r="D456" s="212" t="s">
        <v>189</v>
      </c>
      <c r="E456" s="223" t="s">
        <v>1</v>
      </c>
      <c r="F456" s="224" t="s">
        <v>506</v>
      </c>
      <c r="G456" s="222"/>
      <c r="H456" s="225">
        <v>-1.4</v>
      </c>
      <c r="I456" s="226"/>
      <c r="J456" s="222"/>
      <c r="K456" s="222"/>
      <c r="L456" s="227"/>
      <c r="M456" s="228"/>
      <c r="N456" s="229"/>
      <c r="O456" s="229"/>
      <c r="P456" s="229"/>
      <c r="Q456" s="229"/>
      <c r="R456" s="229"/>
      <c r="S456" s="229"/>
      <c r="T456" s="230"/>
      <c r="AT456" s="231" t="s">
        <v>189</v>
      </c>
      <c r="AU456" s="231" t="s">
        <v>85</v>
      </c>
      <c r="AV456" s="13" t="s">
        <v>87</v>
      </c>
      <c r="AW456" s="13" t="s">
        <v>32</v>
      </c>
      <c r="AX456" s="13" t="s">
        <v>77</v>
      </c>
      <c r="AY456" s="231" t="s">
        <v>182</v>
      </c>
    </row>
    <row r="457" spans="2:51" s="14" customFormat="1" ht="10.2">
      <c r="B457" s="232"/>
      <c r="C457" s="233"/>
      <c r="D457" s="212" t="s">
        <v>189</v>
      </c>
      <c r="E457" s="234" t="s">
        <v>1</v>
      </c>
      <c r="F457" s="235" t="s">
        <v>197</v>
      </c>
      <c r="G457" s="233"/>
      <c r="H457" s="236">
        <v>25.2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189</v>
      </c>
      <c r="AU457" s="242" t="s">
        <v>85</v>
      </c>
      <c r="AV457" s="14" t="s">
        <v>187</v>
      </c>
      <c r="AW457" s="14" t="s">
        <v>32</v>
      </c>
      <c r="AX457" s="14" t="s">
        <v>85</v>
      </c>
      <c r="AY457" s="242" t="s">
        <v>182</v>
      </c>
    </row>
    <row r="458" spans="1:65" s="2" customFormat="1" ht="21.75" customHeight="1">
      <c r="A458" s="34"/>
      <c r="B458" s="35"/>
      <c r="C458" s="196" t="s">
        <v>508</v>
      </c>
      <c r="D458" s="196" t="s">
        <v>183</v>
      </c>
      <c r="E458" s="197" t="s">
        <v>509</v>
      </c>
      <c r="F458" s="198" t="s">
        <v>510</v>
      </c>
      <c r="G458" s="199" t="s">
        <v>511</v>
      </c>
      <c r="H458" s="254"/>
      <c r="I458" s="201"/>
      <c r="J458" s="202">
        <f>ROUND(I458*H458,2)</f>
        <v>0</v>
      </c>
      <c r="K458" s="203"/>
      <c r="L458" s="39"/>
      <c r="M458" s="204" t="s">
        <v>1</v>
      </c>
      <c r="N458" s="205" t="s">
        <v>42</v>
      </c>
      <c r="O458" s="71"/>
      <c r="P458" s="206">
        <f>O458*H458</f>
        <v>0</v>
      </c>
      <c r="Q458" s="206">
        <v>0</v>
      </c>
      <c r="R458" s="206">
        <f>Q458*H458</f>
        <v>0</v>
      </c>
      <c r="S458" s="206">
        <v>0</v>
      </c>
      <c r="T458" s="207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08" t="s">
        <v>318</v>
      </c>
      <c r="AT458" s="208" t="s">
        <v>183</v>
      </c>
      <c r="AU458" s="208" t="s">
        <v>85</v>
      </c>
      <c r="AY458" s="17" t="s">
        <v>182</v>
      </c>
      <c r="BE458" s="209">
        <f>IF(N458="základní",J458,0)</f>
        <v>0</v>
      </c>
      <c r="BF458" s="209">
        <f>IF(N458="snížená",J458,0)</f>
        <v>0</v>
      </c>
      <c r="BG458" s="209">
        <f>IF(N458="zákl. přenesená",J458,0)</f>
        <v>0</v>
      </c>
      <c r="BH458" s="209">
        <f>IF(N458="sníž. přenesená",J458,0)</f>
        <v>0</v>
      </c>
      <c r="BI458" s="209">
        <f>IF(N458="nulová",J458,0)</f>
        <v>0</v>
      </c>
      <c r="BJ458" s="17" t="s">
        <v>85</v>
      </c>
      <c r="BK458" s="209">
        <f>ROUND(I458*H458,2)</f>
        <v>0</v>
      </c>
      <c r="BL458" s="17" t="s">
        <v>318</v>
      </c>
      <c r="BM458" s="208" t="s">
        <v>512</v>
      </c>
    </row>
    <row r="459" spans="2:63" s="11" customFormat="1" ht="25.95" customHeight="1">
      <c r="B459" s="182"/>
      <c r="C459" s="183"/>
      <c r="D459" s="184" t="s">
        <v>76</v>
      </c>
      <c r="E459" s="185" t="s">
        <v>513</v>
      </c>
      <c r="F459" s="185" t="s">
        <v>514</v>
      </c>
      <c r="G459" s="183"/>
      <c r="H459" s="183"/>
      <c r="I459" s="186"/>
      <c r="J459" s="187">
        <f>BK459</f>
        <v>0</v>
      </c>
      <c r="K459" s="183"/>
      <c r="L459" s="188"/>
      <c r="M459" s="189"/>
      <c r="N459" s="190"/>
      <c r="O459" s="190"/>
      <c r="P459" s="191">
        <f>P460</f>
        <v>0</v>
      </c>
      <c r="Q459" s="190"/>
      <c r="R459" s="191">
        <f>R460</f>
        <v>0</v>
      </c>
      <c r="S459" s="190"/>
      <c r="T459" s="192">
        <f>T460</f>
        <v>0.08883</v>
      </c>
      <c r="AR459" s="193" t="s">
        <v>87</v>
      </c>
      <c r="AT459" s="194" t="s">
        <v>76</v>
      </c>
      <c r="AU459" s="194" t="s">
        <v>77</v>
      </c>
      <c r="AY459" s="193" t="s">
        <v>182</v>
      </c>
      <c r="BK459" s="195">
        <f>BK460</f>
        <v>0</v>
      </c>
    </row>
    <row r="460" spans="1:65" s="2" customFormat="1" ht="16.5" customHeight="1">
      <c r="A460" s="34"/>
      <c r="B460" s="35"/>
      <c r="C460" s="196" t="s">
        <v>515</v>
      </c>
      <c r="D460" s="196" t="s">
        <v>183</v>
      </c>
      <c r="E460" s="197" t="s">
        <v>516</v>
      </c>
      <c r="F460" s="198" t="s">
        <v>517</v>
      </c>
      <c r="G460" s="199" t="s">
        <v>186</v>
      </c>
      <c r="H460" s="200">
        <v>3</v>
      </c>
      <c r="I460" s="201"/>
      <c r="J460" s="202">
        <f>ROUND(I460*H460,2)</f>
        <v>0</v>
      </c>
      <c r="K460" s="203"/>
      <c r="L460" s="39"/>
      <c r="M460" s="204" t="s">
        <v>1</v>
      </c>
      <c r="N460" s="205" t="s">
        <v>42</v>
      </c>
      <c r="O460" s="71"/>
      <c r="P460" s="206">
        <f>O460*H460</f>
        <v>0</v>
      </c>
      <c r="Q460" s="206">
        <v>0</v>
      </c>
      <c r="R460" s="206">
        <f>Q460*H460</f>
        <v>0</v>
      </c>
      <c r="S460" s="206">
        <v>0.02961</v>
      </c>
      <c r="T460" s="207">
        <f>S460*H460</f>
        <v>0.08883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8" t="s">
        <v>318</v>
      </c>
      <c r="AT460" s="208" t="s">
        <v>183</v>
      </c>
      <c r="AU460" s="208" t="s">
        <v>85</v>
      </c>
      <c r="AY460" s="17" t="s">
        <v>182</v>
      </c>
      <c r="BE460" s="209">
        <f>IF(N460="základní",J460,0)</f>
        <v>0</v>
      </c>
      <c r="BF460" s="209">
        <f>IF(N460="snížená",J460,0)</f>
        <v>0</v>
      </c>
      <c r="BG460" s="209">
        <f>IF(N460="zákl. přenesená",J460,0)</f>
        <v>0</v>
      </c>
      <c r="BH460" s="209">
        <f>IF(N460="sníž. přenesená",J460,0)</f>
        <v>0</v>
      </c>
      <c r="BI460" s="209">
        <f>IF(N460="nulová",J460,0)</f>
        <v>0</v>
      </c>
      <c r="BJ460" s="17" t="s">
        <v>85</v>
      </c>
      <c r="BK460" s="209">
        <f>ROUND(I460*H460,2)</f>
        <v>0</v>
      </c>
      <c r="BL460" s="17" t="s">
        <v>318</v>
      </c>
      <c r="BM460" s="208" t="s">
        <v>518</v>
      </c>
    </row>
    <row r="461" spans="2:63" s="11" customFormat="1" ht="25.95" customHeight="1">
      <c r="B461" s="182"/>
      <c r="C461" s="183"/>
      <c r="D461" s="184" t="s">
        <v>76</v>
      </c>
      <c r="E461" s="185" t="s">
        <v>519</v>
      </c>
      <c r="F461" s="185" t="s">
        <v>520</v>
      </c>
      <c r="G461" s="183"/>
      <c r="H461" s="183"/>
      <c r="I461" s="186"/>
      <c r="J461" s="187">
        <f>BK461</f>
        <v>0</v>
      </c>
      <c r="K461" s="183"/>
      <c r="L461" s="188"/>
      <c r="M461" s="189"/>
      <c r="N461" s="190"/>
      <c r="O461" s="190"/>
      <c r="P461" s="191">
        <f>SUM(P462:P465)</f>
        <v>0</v>
      </c>
      <c r="Q461" s="190"/>
      <c r="R461" s="191">
        <f>SUM(R462:R465)</f>
        <v>0</v>
      </c>
      <c r="S461" s="190"/>
      <c r="T461" s="192">
        <f>SUM(T462:T465)</f>
        <v>0.19695000000000001</v>
      </c>
      <c r="AR461" s="193" t="s">
        <v>87</v>
      </c>
      <c r="AT461" s="194" t="s">
        <v>76</v>
      </c>
      <c r="AU461" s="194" t="s">
        <v>77</v>
      </c>
      <c r="AY461" s="193" t="s">
        <v>182</v>
      </c>
      <c r="BK461" s="195">
        <f>SUM(BK462:BK465)</f>
        <v>0</v>
      </c>
    </row>
    <row r="462" spans="1:65" s="2" customFormat="1" ht="16.5" customHeight="1">
      <c r="A462" s="34"/>
      <c r="B462" s="35"/>
      <c r="C462" s="196" t="s">
        <v>521</v>
      </c>
      <c r="D462" s="196" t="s">
        <v>183</v>
      </c>
      <c r="E462" s="197" t="s">
        <v>522</v>
      </c>
      <c r="F462" s="198" t="s">
        <v>523</v>
      </c>
      <c r="G462" s="199" t="s">
        <v>524</v>
      </c>
      <c r="H462" s="200">
        <v>1</v>
      </c>
      <c r="I462" s="201"/>
      <c r="J462" s="202">
        <f>ROUND(I462*H462,2)</f>
        <v>0</v>
      </c>
      <c r="K462" s="203"/>
      <c r="L462" s="39"/>
      <c r="M462" s="204" t="s">
        <v>1</v>
      </c>
      <c r="N462" s="205" t="s">
        <v>42</v>
      </c>
      <c r="O462" s="71"/>
      <c r="P462" s="206">
        <f>O462*H462</f>
        <v>0</v>
      </c>
      <c r="Q462" s="206">
        <v>0</v>
      </c>
      <c r="R462" s="206">
        <f>Q462*H462</f>
        <v>0</v>
      </c>
      <c r="S462" s="206">
        <v>0.01933</v>
      </c>
      <c r="T462" s="207">
        <f>S462*H462</f>
        <v>0.01933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08" t="s">
        <v>318</v>
      </c>
      <c r="AT462" s="208" t="s">
        <v>183</v>
      </c>
      <c r="AU462" s="208" t="s">
        <v>85</v>
      </c>
      <c r="AY462" s="17" t="s">
        <v>182</v>
      </c>
      <c r="BE462" s="209">
        <f>IF(N462="základní",J462,0)</f>
        <v>0</v>
      </c>
      <c r="BF462" s="209">
        <f>IF(N462="snížená",J462,0)</f>
        <v>0</v>
      </c>
      <c r="BG462" s="209">
        <f>IF(N462="zákl. přenesená",J462,0)</f>
        <v>0</v>
      </c>
      <c r="BH462" s="209">
        <f>IF(N462="sníž. přenesená",J462,0)</f>
        <v>0</v>
      </c>
      <c r="BI462" s="209">
        <f>IF(N462="nulová",J462,0)</f>
        <v>0</v>
      </c>
      <c r="BJ462" s="17" t="s">
        <v>85</v>
      </c>
      <c r="BK462" s="209">
        <f>ROUND(I462*H462,2)</f>
        <v>0</v>
      </c>
      <c r="BL462" s="17" t="s">
        <v>318</v>
      </c>
      <c r="BM462" s="208" t="s">
        <v>525</v>
      </c>
    </row>
    <row r="463" spans="1:65" s="2" customFormat="1" ht="16.5" customHeight="1">
      <c r="A463" s="34"/>
      <c r="B463" s="35"/>
      <c r="C463" s="196" t="s">
        <v>526</v>
      </c>
      <c r="D463" s="196" t="s">
        <v>183</v>
      </c>
      <c r="E463" s="197" t="s">
        <v>527</v>
      </c>
      <c r="F463" s="198" t="s">
        <v>528</v>
      </c>
      <c r="G463" s="199" t="s">
        <v>524</v>
      </c>
      <c r="H463" s="200">
        <v>5</v>
      </c>
      <c r="I463" s="201"/>
      <c r="J463" s="202">
        <f>ROUND(I463*H463,2)</f>
        <v>0</v>
      </c>
      <c r="K463" s="203"/>
      <c r="L463" s="39"/>
      <c r="M463" s="204" t="s">
        <v>1</v>
      </c>
      <c r="N463" s="205" t="s">
        <v>42</v>
      </c>
      <c r="O463" s="71"/>
      <c r="P463" s="206">
        <f>O463*H463</f>
        <v>0</v>
      </c>
      <c r="Q463" s="206">
        <v>0</v>
      </c>
      <c r="R463" s="206">
        <f>Q463*H463</f>
        <v>0</v>
      </c>
      <c r="S463" s="206">
        <v>0.01946</v>
      </c>
      <c r="T463" s="207">
        <f>S463*H463</f>
        <v>0.09730000000000001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08" t="s">
        <v>318</v>
      </c>
      <c r="AT463" s="208" t="s">
        <v>183</v>
      </c>
      <c r="AU463" s="208" t="s">
        <v>85</v>
      </c>
      <c r="AY463" s="17" t="s">
        <v>182</v>
      </c>
      <c r="BE463" s="209">
        <f>IF(N463="základní",J463,0)</f>
        <v>0</v>
      </c>
      <c r="BF463" s="209">
        <f>IF(N463="snížená",J463,0)</f>
        <v>0</v>
      </c>
      <c r="BG463" s="209">
        <f>IF(N463="zákl. přenesená",J463,0)</f>
        <v>0</v>
      </c>
      <c r="BH463" s="209">
        <f>IF(N463="sníž. přenesená",J463,0)</f>
        <v>0</v>
      </c>
      <c r="BI463" s="209">
        <f>IF(N463="nulová",J463,0)</f>
        <v>0</v>
      </c>
      <c r="BJ463" s="17" t="s">
        <v>85</v>
      </c>
      <c r="BK463" s="209">
        <f>ROUND(I463*H463,2)</f>
        <v>0</v>
      </c>
      <c r="BL463" s="17" t="s">
        <v>318</v>
      </c>
      <c r="BM463" s="208" t="s">
        <v>529</v>
      </c>
    </row>
    <row r="464" spans="1:65" s="2" customFormat="1" ht="16.5" customHeight="1">
      <c r="A464" s="34"/>
      <c r="B464" s="35"/>
      <c r="C464" s="196" t="s">
        <v>530</v>
      </c>
      <c r="D464" s="196" t="s">
        <v>183</v>
      </c>
      <c r="E464" s="197" t="s">
        <v>531</v>
      </c>
      <c r="F464" s="198" t="s">
        <v>532</v>
      </c>
      <c r="G464" s="199" t="s">
        <v>524</v>
      </c>
      <c r="H464" s="200">
        <v>2</v>
      </c>
      <c r="I464" s="201"/>
      <c r="J464" s="202">
        <f>ROUND(I464*H464,2)</f>
        <v>0</v>
      </c>
      <c r="K464" s="203"/>
      <c r="L464" s="39"/>
      <c r="M464" s="204" t="s">
        <v>1</v>
      </c>
      <c r="N464" s="205" t="s">
        <v>42</v>
      </c>
      <c r="O464" s="71"/>
      <c r="P464" s="206">
        <f>O464*H464</f>
        <v>0</v>
      </c>
      <c r="Q464" s="206">
        <v>0</v>
      </c>
      <c r="R464" s="206">
        <f>Q464*H464</f>
        <v>0</v>
      </c>
      <c r="S464" s="206">
        <v>0.0347</v>
      </c>
      <c r="T464" s="207">
        <f>S464*H464</f>
        <v>0.0694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8" t="s">
        <v>318</v>
      </c>
      <c r="AT464" s="208" t="s">
        <v>183</v>
      </c>
      <c r="AU464" s="208" t="s">
        <v>85</v>
      </c>
      <c r="AY464" s="17" t="s">
        <v>182</v>
      </c>
      <c r="BE464" s="209">
        <f>IF(N464="základní",J464,0)</f>
        <v>0</v>
      </c>
      <c r="BF464" s="209">
        <f>IF(N464="snížená",J464,0)</f>
        <v>0</v>
      </c>
      <c r="BG464" s="209">
        <f>IF(N464="zákl. přenesená",J464,0)</f>
        <v>0</v>
      </c>
      <c r="BH464" s="209">
        <f>IF(N464="sníž. přenesená",J464,0)</f>
        <v>0</v>
      </c>
      <c r="BI464" s="209">
        <f>IF(N464="nulová",J464,0)</f>
        <v>0</v>
      </c>
      <c r="BJ464" s="17" t="s">
        <v>85</v>
      </c>
      <c r="BK464" s="209">
        <f>ROUND(I464*H464,2)</f>
        <v>0</v>
      </c>
      <c r="BL464" s="17" t="s">
        <v>318</v>
      </c>
      <c r="BM464" s="208" t="s">
        <v>533</v>
      </c>
    </row>
    <row r="465" spans="1:65" s="2" customFormat="1" ht="16.5" customHeight="1">
      <c r="A465" s="34"/>
      <c r="B465" s="35"/>
      <c r="C465" s="196" t="s">
        <v>534</v>
      </c>
      <c r="D465" s="196" t="s">
        <v>183</v>
      </c>
      <c r="E465" s="197" t="s">
        <v>535</v>
      </c>
      <c r="F465" s="198" t="s">
        <v>536</v>
      </c>
      <c r="G465" s="199" t="s">
        <v>524</v>
      </c>
      <c r="H465" s="200">
        <v>7</v>
      </c>
      <c r="I465" s="201"/>
      <c r="J465" s="202">
        <f>ROUND(I465*H465,2)</f>
        <v>0</v>
      </c>
      <c r="K465" s="203"/>
      <c r="L465" s="39"/>
      <c r="M465" s="204" t="s">
        <v>1</v>
      </c>
      <c r="N465" s="205" t="s">
        <v>42</v>
      </c>
      <c r="O465" s="71"/>
      <c r="P465" s="206">
        <f>O465*H465</f>
        <v>0</v>
      </c>
      <c r="Q465" s="206">
        <v>0</v>
      </c>
      <c r="R465" s="206">
        <f>Q465*H465</f>
        <v>0</v>
      </c>
      <c r="S465" s="206">
        <v>0.00156</v>
      </c>
      <c r="T465" s="207">
        <f>S465*H465</f>
        <v>0.01092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8" t="s">
        <v>318</v>
      </c>
      <c r="AT465" s="208" t="s">
        <v>183</v>
      </c>
      <c r="AU465" s="208" t="s">
        <v>85</v>
      </c>
      <c r="AY465" s="17" t="s">
        <v>182</v>
      </c>
      <c r="BE465" s="209">
        <f>IF(N465="základní",J465,0)</f>
        <v>0</v>
      </c>
      <c r="BF465" s="209">
        <f>IF(N465="snížená",J465,0)</f>
        <v>0</v>
      </c>
      <c r="BG465" s="209">
        <f>IF(N465="zákl. přenesená",J465,0)</f>
        <v>0</v>
      </c>
      <c r="BH465" s="209">
        <f>IF(N465="sníž. přenesená",J465,0)</f>
        <v>0</v>
      </c>
      <c r="BI465" s="209">
        <f>IF(N465="nulová",J465,0)</f>
        <v>0</v>
      </c>
      <c r="BJ465" s="17" t="s">
        <v>85</v>
      </c>
      <c r="BK465" s="209">
        <f>ROUND(I465*H465,2)</f>
        <v>0</v>
      </c>
      <c r="BL465" s="17" t="s">
        <v>318</v>
      </c>
      <c r="BM465" s="208" t="s">
        <v>537</v>
      </c>
    </row>
    <row r="466" spans="2:63" s="11" customFormat="1" ht="25.95" customHeight="1">
      <c r="B466" s="182"/>
      <c r="C466" s="183"/>
      <c r="D466" s="184" t="s">
        <v>76</v>
      </c>
      <c r="E466" s="185" t="s">
        <v>538</v>
      </c>
      <c r="F466" s="185" t="s">
        <v>539</v>
      </c>
      <c r="G466" s="183"/>
      <c r="H466" s="183"/>
      <c r="I466" s="186"/>
      <c r="J466" s="187">
        <f>BK466</f>
        <v>0</v>
      </c>
      <c r="K466" s="183"/>
      <c r="L466" s="188"/>
      <c r="M466" s="189"/>
      <c r="N466" s="190"/>
      <c r="O466" s="190"/>
      <c r="P466" s="191">
        <f>SUM(P467:P501)</f>
        <v>0</v>
      </c>
      <c r="Q466" s="190"/>
      <c r="R466" s="191">
        <f>SUM(R467:R501)</f>
        <v>1.2119921500000002</v>
      </c>
      <c r="S466" s="190"/>
      <c r="T466" s="192">
        <f>SUM(T467:T501)</f>
        <v>0</v>
      </c>
      <c r="AR466" s="193" t="s">
        <v>87</v>
      </c>
      <c r="AT466" s="194" t="s">
        <v>76</v>
      </c>
      <c r="AU466" s="194" t="s">
        <v>77</v>
      </c>
      <c r="AY466" s="193" t="s">
        <v>182</v>
      </c>
      <c r="BK466" s="195">
        <f>SUM(BK467:BK501)</f>
        <v>0</v>
      </c>
    </row>
    <row r="467" spans="1:65" s="2" customFormat="1" ht="21.75" customHeight="1">
      <c r="A467" s="34"/>
      <c r="B467" s="35"/>
      <c r="C467" s="196" t="s">
        <v>540</v>
      </c>
      <c r="D467" s="196" t="s">
        <v>183</v>
      </c>
      <c r="E467" s="197" t="s">
        <v>541</v>
      </c>
      <c r="F467" s="198" t="s">
        <v>542</v>
      </c>
      <c r="G467" s="199" t="s">
        <v>108</v>
      </c>
      <c r="H467" s="200">
        <v>3.106</v>
      </c>
      <c r="I467" s="201"/>
      <c r="J467" s="202">
        <f>ROUND(I467*H467,2)</f>
        <v>0</v>
      </c>
      <c r="K467" s="203"/>
      <c r="L467" s="39"/>
      <c r="M467" s="204" t="s">
        <v>1</v>
      </c>
      <c r="N467" s="205" t="s">
        <v>42</v>
      </c>
      <c r="O467" s="71"/>
      <c r="P467" s="206">
        <f>O467*H467</f>
        <v>0</v>
      </c>
      <c r="Q467" s="206">
        <v>0.02503</v>
      </c>
      <c r="R467" s="206">
        <f>Q467*H467</f>
        <v>0.07774318</v>
      </c>
      <c r="S467" s="206">
        <v>0</v>
      </c>
      <c r="T467" s="207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08" t="s">
        <v>318</v>
      </c>
      <c r="AT467" s="208" t="s">
        <v>183</v>
      </c>
      <c r="AU467" s="208" t="s">
        <v>85</v>
      </c>
      <c r="AY467" s="17" t="s">
        <v>182</v>
      </c>
      <c r="BE467" s="209">
        <f>IF(N467="základní",J467,0)</f>
        <v>0</v>
      </c>
      <c r="BF467" s="209">
        <f>IF(N467="snížená",J467,0)</f>
        <v>0</v>
      </c>
      <c r="BG467" s="209">
        <f>IF(N467="zákl. přenesená",J467,0)</f>
        <v>0</v>
      </c>
      <c r="BH467" s="209">
        <f>IF(N467="sníž. přenesená",J467,0)</f>
        <v>0</v>
      </c>
      <c r="BI467" s="209">
        <f>IF(N467="nulová",J467,0)</f>
        <v>0</v>
      </c>
      <c r="BJ467" s="17" t="s">
        <v>85</v>
      </c>
      <c r="BK467" s="209">
        <f>ROUND(I467*H467,2)</f>
        <v>0</v>
      </c>
      <c r="BL467" s="17" t="s">
        <v>318</v>
      </c>
      <c r="BM467" s="208" t="s">
        <v>543</v>
      </c>
    </row>
    <row r="468" spans="2:51" s="12" customFormat="1" ht="10.2">
      <c r="B468" s="210"/>
      <c r="C468" s="211"/>
      <c r="D468" s="212" t="s">
        <v>189</v>
      </c>
      <c r="E468" s="213" t="s">
        <v>1</v>
      </c>
      <c r="F468" s="214" t="s">
        <v>305</v>
      </c>
      <c r="G468" s="211"/>
      <c r="H468" s="213" t="s">
        <v>1</v>
      </c>
      <c r="I468" s="215"/>
      <c r="J468" s="211"/>
      <c r="K468" s="211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189</v>
      </c>
      <c r="AU468" s="220" t="s">
        <v>85</v>
      </c>
      <c r="AV468" s="12" t="s">
        <v>85</v>
      </c>
      <c r="AW468" s="12" t="s">
        <v>32</v>
      </c>
      <c r="AX468" s="12" t="s">
        <v>77</v>
      </c>
      <c r="AY468" s="220" t="s">
        <v>182</v>
      </c>
    </row>
    <row r="469" spans="2:51" s="13" customFormat="1" ht="10.2">
      <c r="B469" s="221"/>
      <c r="C469" s="222"/>
      <c r="D469" s="212" t="s">
        <v>189</v>
      </c>
      <c r="E469" s="223" t="s">
        <v>134</v>
      </c>
      <c r="F469" s="224" t="s">
        <v>544</v>
      </c>
      <c r="G469" s="222"/>
      <c r="H469" s="225">
        <v>3.106</v>
      </c>
      <c r="I469" s="226"/>
      <c r="J469" s="222"/>
      <c r="K469" s="222"/>
      <c r="L469" s="227"/>
      <c r="M469" s="228"/>
      <c r="N469" s="229"/>
      <c r="O469" s="229"/>
      <c r="P469" s="229"/>
      <c r="Q469" s="229"/>
      <c r="R469" s="229"/>
      <c r="S469" s="229"/>
      <c r="T469" s="230"/>
      <c r="AT469" s="231" t="s">
        <v>189</v>
      </c>
      <c r="AU469" s="231" t="s">
        <v>85</v>
      </c>
      <c r="AV469" s="13" t="s">
        <v>87</v>
      </c>
      <c r="AW469" s="13" t="s">
        <v>32</v>
      </c>
      <c r="AX469" s="13" t="s">
        <v>85</v>
      </c>
      <c r="AY469" s="231" t="s">
        <v>182</v>
      </c>
    </row>
    <row r="470" spans="1:65" s="2" customFormat="1" ht="21.75" customHeight="1">
      <c r="A470" s="34"/>
      <c r="B470" s="35"/>
      <c r="C470" s="196" t="s">
        <v>545</v>
      </c>
      <c r="D470" s="196" t="s">
        <v>183</v>
      </c>
      <c r="E470" s="197" t="s">
        <v>546</v>
      </c>
      <c r="F470" s="198" t="s">
        <v>547</v>
      </c>
      <c r="G470" s="199" t="s">
        <v>108</v>
      </c>
      <c r="H470" s="200">
        <v>8.16</v>
      </c>
      <c r="I470" s="201"/>
      <c r="J470" s="202">
        <f>ROUND(I470*H470,2)</f>
        <v>0</v>
      </c>
      <c r="K470" s="203"/>
      <c r="L470" s="39"/>
      <c r="M470" s="204" t="s">
        <v>1</v>
      </c>
      <c r="N470" s="205" t="s">
        <v>42</v>
      </c>
      <c r="O470" s="71"/>
      <c r="P470" s="206">
        <f>O470*H470</f>
        <v>0</v>
      </c>
      <c r="Q470" s="206">
        <v>0.03632</v>
      </c>
      <c r="R470" s="206">
        <f>Q470*H470</f>
        <v>0.2963712</v>
      </c>
      <c r="S470" s="206">
        <v>0</v>
      </c>
      <c r="T470" s="207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08" t="s">
        <v>318</v>
      </c>
      <c r="AT470" s="208" t="s">
        <v>183</v>
      </c>
      <c r="AU470" s="208" t="s">
        <v>85</v>
      </c>
      <c r="AY470" s="17" t="s">
        <v>182</v>
      </c>
      <c r="BE470" s="209">
        <f>IF(N470="základní",J470,0)</f>
        <v>0</v>
      </c>
      <c r="BF470" s="209">
        <f>IF(N470="snížená",J470,0)</f>
        <v>0</v>
      </c>
      <c r="BG470" s="209">
        <f>IF(N470="zákl. přenesená",J470,0)</f>
        <v>0</v>
      </c>
      <c r="BH470" s="209">
        <f>IF(N470="sníž. přenesená",J470,0)</f>
        <v>0</v>
      </c>
      <c r="BI470" s="209">
        <f>IF(N470="nulová",J470,0)</f>
        <v>0</v>
      </c>
      <c r="BJ470" s="17" t="s">
        <v>85</v>
      </c>
      <c r="BK470" s="209">
        <f>ROUND(I470*H470,2)</f>
        <v>0</v>
      </c>
      <c r="BL470" s="17" t="s">
        <v>318</v>
      </c>
      <c r="BM470" s="208" t="s">
        <v>548</v>
      </c>
    </row>
    <row r="471" spans="2:51" s="12" customFormat="1" ht="10.2">
      <c r="B471" s="210"/>
      <c r="C471" s="211"/>
      <c r="D471" s="212" t="s">
        <v>189</v>
      </c>
      <c r="E471" s="213" t="s">
        <v>1</v>
      </c>
      <c r="F471" s="214" t="s">
        <v>549</v>
      </c>
      <c r="G471" s="211"/>
      <c r="H471" s="213" t="s">
        <v>1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189</v>
      </c>
      <c r="AU471" s="220" t="s">
        <v>85</v>
      </c>
      <c r="AV471" s="12" t="s">
        <v>85</v>
      </c>
      <c r="AW471" s="12" t="s">
        <v>32</v>
      </c>
      <c r="AX471" s="12" t="s">
        <v>77</v>
      </c>
      <c r="AY471" s="220" t="s">
        <v>182</v>
      </c>
    </row>
    <row r="472" spans="2:51" s="13" customFormat="1" ht="10.2">
      <c r="B472" s="221"/>
      <c r="C472" s="222"/>
      <c r="D472" s="212" t="s">
        <v>189</v>
      </c>
      <c r="E472" s="223" t="s">
        <v>1</v>
      </c>
      <c r="F472" s="224" t="s">
        <v>550</v>
      </c>
      <c r="G472" s="222"/>
      <c r="H472" s="225">
        <v>0.9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AT472" s="231" t="s">
        <v>189</v>
      </c>
      <c r="AU472" s="231" t="s">
        <v>85</v>
      </c>
      <c r="AV472" s="13" t="s">
        <v>87</v>
      </c>
      <c r="AW472" s="13" t="s">
        <v>32</v>
      </c>
      <c r="AX472" s="13" t="s">
        <v>77</v>
      </c>
      <c r="AY472" s="231" t="s">
        <v>182</v>
      </c>
    </row>
    <row r="473" spans="2:51" s="13" customFormat="1" ht="10.2">
      <c r="B473" s="221"/>
      <c r="C473" s="222"/>
      <c r="D473" s="212" t="s">
        <v>189</v>
      </c>
      <c r="E473" s="223" t="s">
        <v>1</v>
      </c>
      <c r="F473" s="224" t="s">
        <v>551</v>
      </c>
      <c r="G473" s="222"/>
      <c r="H473" s="225">
        <v>7.26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AT473" s="231" t="s">
        <v>189</v>
      </c>
      <c r="AU473" s="231" t="s">
        <v>85</v>
      </c>
      <c r="AV473" s="13" t="s">
        <v>87</v>
      </c>
      <c r="AW473" s="13" t="s">
        <v>32</v>
      </c>
      <c r="AX473" s="13" t="s">
        <v>77</v>
      </c>
      <c r="AY473" s="231" t="s">
        <v>182</v>
      </c>
    </row>
    <row r="474" spans="2:51" s="14" customFormat="1" ht="10.2">
      <c r="B474" s="232"/>
      <c r="C474" s="233"/>
      <c r="D474" s="212" t="s">
        <v>189</v>
      </c>
      <c r="E474" s="234" t="s">
        <v>137</v>
      </c>
      <c r="F474" s="235" t="s">
        <v>197</v>
      </c>
      <c r="G474" s="233"/>
      <c r="H474" s="236">
        <v>8.16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AT474" s="242" t="s">
        <v>189</v>
      </c>
      <c r="AU474" s="242" t="s">
        <v>85</v>
      </c>
      <c r="AV474" s="14" t="s">
        <v>187</v>
      </c>
      <c r="AW474" s="14" t="s">
        <v>32</v>
      </c>
      <c r="AX474" s="14" t="s">
        <v>85</v>
      </c>
      <c r="AY474" s="242" t="s">
        <v>182</v>
      </c>
    </row>
    <row r="475" spans="1:65" s="2" customFormat="1" ht="21.75" customHeight="1">
      <c r="A475" s="34"/>
      <c r="B475" s="35"/>
      <c r="C475" s="196" t="s">
        <v>552</v>
      </c>
      <c r="D475" s="196" t="s">
        <v>183</v>
      </c>
      <c r="E475" s="197" t="s">
        <v>553</v>
      </c>
      <c r="F475" s="198" t="s">
        <v>554</v>
      </c>
      <c r="G475" s="199" t="s">
        <v>108</v>
      </c>
      <c r="H475" s="200">
        <v>49.506</v>
      </c>
      <c r="I475" s="201"/>
      <c r="J475" s="202">
        <f>ROUND(I475*H475,2)</f>
        <v>0</v>
      </c>
      <c r="K475" s="203"/>
      <c r="L475" s="39"/>
      <c r="M475" s="204" t="s">
        <v>1</v>
      </c>
      <c r="N475" s="205" t="s">
        <v>42</v>
      </c>
      <c r="O475" s="71"/>
      <c r="P475" s="206">
        <f>O475*H475</f>
        <v>0</v>
      </c>
      <c r="Q475" s="206">
        <v>0.0002</v>
      </c>
      <c r="R475" s="206">
        <f>Q475*H475</f>
        <v>0.0099012</v>
      </c>
      <c r="S475" s="206">
        <v>0</v>
      </c>
      <c r="T475" s="207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08" t="s">
        <v>318</v>
      </c>
      <c r="AT475" s="208" t="s">
        <v>183</v>
      </c>
      <c r="AU475" s="208" t="s">
        <v>85</v>
      </c>
      <c r="AY475" s="17" t="s">
        <v>182</v>
      </c>
      <c r="BE475" s="209">
        <f>IF(N475="základní",J475,0)</f>
        <v>0</v>
      </c>
      <c r="BF475" s="209">
        <f>IF(N475="snížená",J475,0)</f>
        <v>0</v>
      </c>
      <c r="BG475" s="209">
        <f>IF(N475="zákl. přenesená",J475,0)</f>
        <v>0</v>
      </c>
      <c r="BH475" s="209">
        <f>IF(N475="sníž. přenesená",J475,0)</f>
        <v>0</v>
      </c>
      <c r="BI475" s="209">
        <f>IF(N475="nulová",J475,0)</f>
        <v>0</v>
      </c>
      <c r="BJ475" s="17" t="s">
        <v>85</v>
      </c>
      <c r="BK475" s="209">
        <f>ROUND(I475*H475,2)</f>
        <v>0</v>
      </c>
      <c r="BL475" s="17" t="s">
        <v>318</v>
      </c>
      <c r="BM475" s="208" t="s">
        <v>555</v>
      </c>
    </row>
    <row r="476" spans="2:51" s="13" customFormat="1" ht="10.2">
      <c r="B476" s="221"/>
      <c r="C476" s="222"/>
      <c r="D476" s="212" t="s">
        <v>189</v>
      </c>
      <c r="E476" s="223" t="s">
        <v>1</v>
      </c>
      <c r="F476" s="224" t="s">
        <v>556</v>
      </c>
      <c r="G476" s="222"/>
      <c r="H476" s="225">
        <v>37.366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AT476" s="231" t="s">
        <v>189</v>
      </c>
      <c r="AU476" s="231" t="s">
        <v>85</v>
      </c>
      <c r="AV476" s="13" t="s">
        <v>87</v>
      </c>
      <c r="AW476" s="13" t="s">
        <v>32</v>
      </c>
      <c r="AX476" s="13" t="s">
        <v>77</v>
      </c>
      <c r="AY476" s="231" t="s">
        <v>182</v>
      </c>
    </row>
    <row r="477" spans="2:51" s="13" customFormat="1" ht="10.2">
      <c r="B477" s="221"/>
      <c r="C477" s="222"/>
      <c r="D477" s="212" t="s">
        <v>189</v>
      </c>
      <c r="E477" s="223" t="s">
        <v>1</v>
      </c>
      <c r="F477" s="224" t="s">
        <v>143</v>
      </c>
      <c r="G477" s="222"/>
      <c r="H477" s="225">
        <v>12.14</v>
      </c>
      <c r="I477" s="226"/>
      <c r="J477" s="222"/>
      <c r="K477" s="222"/>
      <c r="L477" s="227"/>
      <c r="M477" s="228"/>
      <c r="N477" s="229"/>
      <c r="O477" s="229"/>
      <c r="P477" s="229"/>
      <c r="Q477" s="229"/>
      <c r="R477" s="229"/>
      <c r="S477" s="229"/>
      <c r="T477" s="230"/>
      <c r="AT477" s="231" t="s">
        <v>189</v>
      </c>
      <c r="AU477" s="231" t="s">
        <v>85</v>
      </c>
      <c r="AV477" s="13" t="s">
        <v>87</v>
      </c>
      <c r="AW477" s="13" t="s">
        <v>32</v>
      </c>
      <c r="AX477" s="13" t="s">
        <v>77</v>
      </c>
      <c r="AY477" s="231" t="s">
        <v>182</v>
      </c>
    </row>
    <row r="478" spans="2:51" s="14" customFormat="1" ht="10.2">
      <c r="B478" s="232"/>
      <c r="C478" s="233"/>
      <c r="D478" s="212" t="s">
        <v>189</v>
      </c>
      <c r="E478" s="234" t="s">
        <v>1</v>
      </c>
      <c r="F478" s="235" t="s">
        <v>197</v>
      </c>
      <c r="G478" s="233"/>
      <c r="H478" s="236">
        <v>49.506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AT478" s="242" t="s">
        <v>189</v>
      </c>
      <c r="AU478" s="242" t="s">
        <v>85</v>
      </c>
      <c r="AV478" s="14" t="s">
        <v>187</v>
      </c>
      <c r="AW478" s="14" t="s">
        <v>32</v>
      </c>
      <c r="AX478" s="14" t="s">
        <v>85</v>
      </c>
      <c r="AY478" s="242" t="s">
        <v>182</v>
      </c>
    </row>
    <row r="479" spans="1:65" s="2" customFormat="1" ht="21.75" customHeight="1">
      <c r="A479" s="34"/>
      <c r="B479" s="35"/>
      <c r="C479" s="196" t="s">
        <v>557</v>
      </c>
      <c r="D479" s="196" t="s">
        <v>183</v>
      </c>
      <c r="E479" s="197" t="s">
        <v>558</v>
      </c>
      <c r="F479" s="198" t="s">
        <v>559</v>
      </c>
      <c r="G479" s="199" t="s">
        <v>108</v>
      </c>
      <c r="H479" s="200">
        <v>7.417</v>
      </c>
      <c r="I479" s="201"/>
      <c r="J479" s="202">
        <f>ROUND(I479*H479,2)</f>
        <v>0</v>
      </c>
      <c r="K479" s="203"/>
      <c r="L479" s="39"/>
      <c r="M479" s="204" t="s">
        <v>1</v>
      </c>
      <c r="N479" s="205" t="s">
        <v>42</v>
      </c>
      <c r="O479" s="71"/>
      <c r="P479" s="206">
        <f>O479*H479</f>
        <v>0</v>
      </c>
      <c r="Q479" s="206">
        <v>0.02541</v>
      </c>
      <c r="R479" s="206">
        <f>Q479*H479</f>
        <v>0.18846596999999998</v>
      </c>
      <c r="S479" s="206">
        <v>0</v>
      </c>
      <c r="T479" s="207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08" t="s">
        <v>318</v>
      </c>
      <c r="AT479" s="208" t="s">
        <v>183</v>
      </c>
      <c r="AU479" s="208" t="s">
        <v>85</v>
      </c>
      <c r="AY479" s="17" t="s">
        <v>182</v>
      </c>
      <c r="BE479" s="209">
        <f>IF(N479="základní",J479,0)</f>
        <v>0</v>
      </c>
      <c r="BF479" s="209">
        <f>IF(N479="snížená",J479,0)</f>
        <v>0</v>
      </c>
      <c r="BG479" s="209">
        <f>IF(N479="zákl. přenesená",J479,0)</f>
        <v>0</v>
      </c>
      <c r="BH479" s="209">
        <f>IF(N479="sníž. přenesená",J479,0)</f>
        <v>0</v>
      </c>
      <c r="BI479" s="209">
        <f>IF(N479="nulová",J479,0)</f>
        <v>0</v>
      </c>
      <c r="BJ479" s="17" t="s">
        <v>85</v>
      </c>
      <c r="BK479" s="209">
        <f>ROUND(I479*H479,2)</f>
        <v>0</v>
      </c>
      <c r="BL479" s="17" t="s">
        <v>318</v>
      </c>
      <c r="BM479" s="208" t="s">
        <v>560</v>
      </c>
    </row>
    <row r="480" spans="2:51" s="12" customFormat="1" ht="10.2">
      <c r="B480" s="210"/>
      <c r="C480" s="211"/>
      <c r="D480" s="212" t="s">
        <v>189</v>
      </c>
      <c r="E480" s="213" t="s">
        <v>1</v>
      </c>
      <c r="F480" s="214" t="s">
        <v>401</v>
      </c>
      <c r="G480" s="211"/>
      <c r="H480" s="213" t="s">
        <v>1</v>
      </c>
      <c r="I480" s="215"/>
      <c r="J480" s="211"/>
      <c r="K480" s="211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189</v>
      </c>
      <c r="AU480" s="220" t="s">
        <v>85</v>
      </c>
      <c r="AV480" s="12" t="s">
        <v>85</v>
      </c>
      <c r="AW480" s="12" t="s">
        <v>32</v>
      </c>
      <c r="AX480" s="12" t="s">
        <v>77</v>
      </c>
      <c r="AY480" s="220" t="s">
        <v>182</v>
      </c>
    </row>
    <row r="481" spans="2:51" s="13" customFormat="1" ht="10.2">
      <c r="B481" s="221"/>
      <c r="C481" s="222"/>
      <c r="D481" s="212" t="s">
        <v>189</v>
      </c>
      <c r="E481" s="223" t="s">
        <v>1</v>
      </c>
      <c r="F481" s="224" t="s">
        <v>561</v>
      </c>
      <c r="G481" s="222"/>
      <c r="H481" s="225">
        <v>3.296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AT481" s="231" t="s">
        <v>189</v>
      </c>
      <c r="AU481" s="231" t="s">
        <v>85</v>
      </c>
      <c r="AV481" s="13" t="s">
        <v>87</v>
      </c>
      <c r="AW481" s="13" t="s">
        <v>32</v>
      </c>
      <c r="AX481" s="13" t="s">
        <v>77</v>
      </c>
      <c r="AY481" s="231" t="s">
        <v>182</v>
      </c>
    </row>
    <row r="482" spans="2:51" s="12" customFormat="1" ht="10.2">
      <c r="B482" s="210"/>
      <c r="C482" s="211"/>
      <c r="D482" s="212" t="s">
        <v>189</v>
      </c>
      <c r="E482" s="213" t="s">
        <v>1</v>
      </c>
      <c r="F482" s="214" t="s">
        <v>495</v>
      </c>
      <c r="G482" s="211"/>
      <c r="H482" s="213" t="s">
        <v>1</v>
      </c>
      <c r="I482" s="215"/>
      <c r="J482" s="211"/>
      <c r="K482" s="211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189</v>
      </c>
      <c r="AU482" s="220" t="s">
        <v>85</v>
      </c>
      <c r="AV482" s="12" t="s">
        <v>85</v>
      </c>
      <c r="AW482" s="12" t="s">
        <v>32</v>
      </c>
      <c r="AX482" s="12" t="s">
        <v>77</v>
      </c>
      <c r="AY482" s="220" t="s">
        <v>182</v>
      </c>
    </row>
    <row r="483" spans="2:51" s="13" customFormat="1" ht="10.2">
      <c r="B483" s="221"/>
      <c r="C483" s="222"/>
      <c r="D483" s="212" t="s">
        <v>189</v>
      </c>
      <c r="E483" s="223" t="s">
        <v>1</v>
      </c>
      <c r="F483" s="224" t="s">
        <v>562</v>
      </c>
      <c r="G483" s="222"/>
      <c r="H483" s="225">
        <v>4.121</v>
      </c>
      <c r="I483" s="226"/>
      <c r="J483" s="222"/>
      <c r="K483" s="222"/>
      <c r="L483" s="227"/>
      <c r="M483" s="228"/>
      <c r="N483" s="229"/>
      <c r="O483" s="229"/>
      <c r="P483" s="229"/>
      <c r="Q483" s="229"/>
      <c r="R483" s="229"/>
      <c r="S483" s="229"/>
      <c r="T483" s="230"/>
      <c r="AT483" s="231" t="s">
        <v>189</v>
      </c>
      <c r="AU483" s="231" t="s">
        <v>85</v>
      </c>
      <c r="AV483" s="13" t="s">
        <v>87</v>
      </c>
      <c r="AW483" s="13" t="s">
        <v>32</v>
      </c>
      <c r="AX483" s="13" t="s">
        <v>77</v>
      </c>
      <c r="AY483" s="231" t="s">
        <v>182</v>
      </c>
    </row>
    <row r="484" spans="2:51" s="14" customFormat="1" ht="10.2">
      <c r="B484" s="232"/>
      <c r="C484" s="233"/>
      <c r="D484" s="212" t="s">
        <v>189</v>
      </c>
      <c r="E484" s="234" t="s">
        <v>140</v>
      </c>
      <c r="F484" s="235" t="s">
        <v>197</v>
      </c>
      <c r="G484" s="233"/>
      <c r="H484" s="236">
        <v>7.417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AT484" s="242" t="s">
        <v>189</v>
      </c>
      <c r="AU484" s="242" t="s">
        <v>85</v>
      </c>
      <c r="AV484" s="14" t="s">
        <v>187</v>
      </c>
      <c r="AW484" s="14" t="s">
        <v>32</v>
      </c>
      <c r="AX484" s="14" t="s">
        <v>85</v>
      </c>
      <c r="AY484" s="242" t="s">
        <v>182</v>
      </c>
    </row>
    <row r="485" spans="1:65" s="2" customFormat="1" ht="33" customHeight="1">
      <c r="A485" s="34"/>
      <c r="B485" s="35"/>
      <c r="C485" s="196" t="s">
        <v>563</v>
      </c>
      <c r="D485" s="196" t="s">
        <v>183</v>
      </c>
      <c r="E485" s="197" t="s">
        <v>564</v>
      </c>
      <c r="F485" s="198" t="s">
        <v>565</v>
      </c>
      <c r="G485" s="199" t="s">
        <v>108</v>
      </c>
      <c r="H485" s="200">
        <v>12.14</v>
      </c>
      <c r="I485" s="201"/>
      <c r="J485" s="202">
        <f>ROUND(I485*H485,2)</f>
        <v>0</v>
      </c>
      <c r="K485" s="203"/>
      <c r="L485" s="39"/>
      <c r="M485" s="204" t="s">
        <v>1</v>
      </c>
      <c r="N485" s="205" t="s">
        <v>42</v>
      </c>
      <c r="O485" s="71"/>
      <c r="P485" s="206">
        <f>O485*H485</f>
        <v>0</v>
      </c>
      <c r="Q485" s="206">
        <v>0.04729</v>
      </c>
      <c r="R485" s="206">
        <f>Q485*H485</f>
        <v>0.5741006</v>
      </c>
      <c r="S485" s="206">
        <v>0</v>
      </c>
      <c r="T485" s="207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08" t="s">
        <v>318</v>
      </c>
      <c r="AT485" s="208" t="s">
        <v>183</v>
      </c>
      <c r="AU485" s="208" t="s">
        <v>85</v>
      </c>
      <c r="AY485" s="17" t="s">
        <v>182</v>
      </c>
      <c r="BE485" s="209">
        <f>IF(N485="základní",J485,0)</f>
        <v>0</v>
      </c>
      <c r="BF485" s="209">
        <f>IF(N485="snížená",J485,0)</f>
        <v>0</v>
      </c>
      <c r="BG485" s="209">
        <f>IF(N485="zákl. přenesená",J485,0)</f>
        <v>0</v>
      </c>
      <c r="BH485" s="209">
        <f>IF(N485="sníž. přenesená",J485,0)</f>
        <v>0</v>
      </c>
      <c r="BI485" s="209">
        <f>IF(N485="nulová",J485,0)</f>
        <v>0</v>
      </c>
      <c r="BJ485" s="17" t="s">
        <v>85</v>
      </c>
      <c r="BK485" s="209">
        <f>ROUND(I485*H485,2)</f>
        <v>0</v>
      </c>
      <c r="BL485" s="17" t="s">
        <v>318</v>
      </c>
      <c r="BM485" s="208" t="s">
        <v>566</v>
      </c>
    </row>
    <row r="486" spans="2:51" s="12" customFormat="1" ht="10.2">
      <c r="B486" s="210"/>
      <c r="C486" s="211"/>
      <c r="D486" s="212" t="s">
        <v>189</v>
      </c>
      <c r="E486" s="213" t="s">
        <v>1</v>
      </c>
      <c r="F486" s="214" t="s">
        <v>403</v>
      </c>
      <c r="G486" s="211"/>
      <c r="H486" s="213" t="s">
        <v>1</v>
      </c>
      <c r="I486" s="215"/>
      <c r="J486" s="211"/>
      <c r="K486" s="211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189</v>
      </c>
      <c r="AU486" s="220" t="s">
        <v>85</v>
      </c>
      <c r="AV486" s="12" t="s">
        <v>85</v>
      </c>
      <c r="AW486" s="12" t="s">
        <v>32</v>
      </c>
      <c r="AX486" s="12" t="s">
        <v>77</v>
      </c>
      <c r="AY486" s="220" t="s">
        <v>182</v>
      </c>
    </row>
    <row r="487" spans="2:51" s="13" customFormat="1" ht="10.2">
      <c r="B487" s="221"/>
      <c r="C487" s="222"/>
      <c r="D487" s="212" t="s">
        <v>189</v>
      </c>
      <c r="E487" s="223" t="s">
        <v>1</v>
      </c>
      <c r="F487" s="224" t="s">
        <v>567</v>
      </c>
      <c r="G487" s="222"/>
      <c r="H487" s="225">
        <v>1.08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AT487" s="231" t="s">
        <v>189</v>
      </c>
      <c r="AU487" s="231" t="s">
        <v>85</v>
      </c>
      <c r="AV487" s="13" t="s">
        <v>87</v>
      </c>
      <c r="AW487" s="13" t="s">
        <v>32</v>
      </c>
      <c r="AX487" s="13" t="s">
        <v>77</v>
      </c>
      <c r="AY487" s="231" t="s">
        <v>182</v>
      </c>
    </row>
    <row r="488" spans="2:51" s="13" customFormat="1" ht="10.2">
      <c r="B488" s="221"/>
      <c r="C488" s="222"/>
      <c r="D488" s="212" t="s">
        <v>189</v>
      </c>
      <c r="E488" s="223" t="s">
        <v>1</v>
      </c>
      <c r="F488" s="224" t="s">
        <v>568</v>
      </c>
      <c r="G488" s="222"/>
      <c r="H488" s="225">
        <v>0.996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AT488" s="231" t="s">
        <v>189</v>
      </c>
      <c r="AU488" s="231" t="s">
        <v>85</v>
      </c>
      <c r="AV488" s="13" t="s">
        <v>87</v>
      </c>
      <c r="AW488" s="13" t="s">
        <v>32</v>
      </c>
      <c r="AX488" s="13" t="s">
        <v>77</v>
      </c>
      <c r="AY488" s="231" t="s">
        <v>182</v>
      </c>
    </row>
    <row r="489" spans="2:51" s="12" customFormat="1" ht="10.2">
      <c r="B489" s="210"/>
      <c r="C489" s="211"/>
      <c r="D489" s="212" t="s">
        <v>189</v>
      </c>
      <c r="E489" s="213" t="s">
        <v>1</v>
      </c>
      <c r="F489" s="214" t="s">
        <v>401</v>
      </c>
      <c r="G489" s="211"/>
      <c r="H489" s="213" t="s">
        <v>1</v>
      </c>
      <c r="I489" s="215"/>
      <c r="J489" s="211"/>
      <c r="K489" s="211"/>
      <c r="L489" s="216"/>
      <c r="M489" s="217"/>
      <c r="N489" s="218"/>
      <c r="O489" s="218"/>
      <c r="P489" s="218"/>
      <c r="Q489" s="218"/>
      <c r="R489" s="218"/>
      <c r="S489" s="218"/>
      <c r="T489" s="219"/>
      <c r="AT489" s="220" t="s">
        <v>189</v>
      </c>
      <c r="AU489" s="220" t="s">
        <v>85</v>
      </c>
      <c r="AV489" s="12" t="s">
        <v>85</v>
      </c>
      <c r="AW489" s="12" t="s">
        <v>32</v>
      </c>
      <c r="AX489" s="12" t="s">
        <v>77</v>
      </c>
      <c r="AY489" s="220" t="s">
        <v>182</v>
      </c>
    </row>
    <row r="490" spans="2:51" s="13" customFormat="1" ht="10.2">
      <c r="B490" s="221"/>
      <c r="C490" s="222"/>
      <c r="D490" s="212" t="s">
        <v>189</v>
      </c>
      <c r="E490" s="223" t="s">
        <v>1</v>
      </c>
      <c r="F490" s="224" t="s">
        <v>569</v>
      </c>
      <c r="G490" s="222"/>
      <c r="H490" s="225">
        <v>4.624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AT490" s="231" t="s">
        <v>189</v>
      </c>
      <c r="AU490" s="231" t="s">
        <v>85</v>
      </c>
      <c r="AV490" s="13" t="s">
        <v>87</v>
      </c>
      <c r="AW490" s="13" t="s">
        <v>32</v>
      </c>
      <c r="AX490" s="13" t="s">
        <v>77</v>
      </c>
      <c r="AY490" s="231" t="s">
        <v>182</v>
      </c>
    </row>
    <row r="491" spans="2:51" s="12" customFormat="1" ht="10.2">
      <c r="B491" s="210"/>
      <c r="C491" s="211"/>
      <c r="D491" s="212" t="s">
        <v>189</v>
      </c>
      <c r="E491" s="213" t="s">
        <v>1</v>
      </c>
      <c r="F491" s="214" t="s">
        <v>495</v>
      </c>
      <c r="G491" s="211"/>
      <c r="H491" s="213" t="s">
        <v>1</v>
      </c>
      <c r="I491" s="215"/>
      <c r="J491" s="211"/>
      <c r="K491" s="211"/>
      <c r="L491" s="216"/>
      <c r="M491" s="217"/>
      <c r="N491" s="218"/>
      <c r="O491" s="218"/>
      <c r="P491" s="218"/>
      <c r="Q491" s="218"/>
      <c r="R491" s="218"/>
      <c r="S491" s="218"/>
      <c r="T491" s="219"/>
      <c r="AT491" s="220" t="s">
        <v>189</v>
      </c>
      <c r="AU491" s="220" t="s">
        <v>85</v>
      </c>
      <c r="AV491" s="12" t="s">
        <v>85</v>
      </c>
      <c r="AW491" s="12" t="s">
        <v>32</v>
      </c>
      <c r="AX491" s="12" t="s">
        <v>77</v>
      </c>
      <c r="AY491" s="220" t="s">
        <v>182</v>
      </c>
    </row>
    <row r="492" spans="2:51" s="13" customFormat="1" ht="10.2">
      <c r="B492" s="221"/>
      <c r="C492" s="222"/>
      <c r="D492" s="212" t="s">
        <v>189</v>
      </c>
      <c r="E492" s="223" t="s">
        <v>1</v>
      </c>
      <c r="F492" s="224" t="s">
        <v>570</v>
      </c>
      <c r="G492" s="222"/>
      <c r="H492" s="225">
        <v>5.44</v>
      </c>
      <c r="I492" s="226"/>
      <c r="J492" s="222"/>
      <c r="K492" s="222"/>
      <c r="L492" s="227"/>
      <c r="M492" s="228"/>
      <c r="N492" s="229"/>
      <c r="O492" s="229"/>
      <c r="P492" s="229"/>
      <c r="Q492" s="229"/>
      <c r="R492" s="229"/>
      <c r="S492" s="229"/>
      <c r="T492" s="230"/>
      <c r="AT492" s="231" t="s">
        <v>189</v>
      </c>
      <c r="AU492" s="231" t="s">
        <v>85</v>
      </c>
      <c r="AV492" s="13" t="s">
        <v>87</v>
      </c>
      <c r="AW492" s="13" t="s">
        <v>32</v>
      </c>
      <c r="AX492" s="13" t="s">
        <v>77</v>
      </c>
      <c r="AY492" s="231" t="s">
        <v>182</v>
      </c>
    </row>
    <row r="493" spans="2:51" s="14" customFormat="1" ht="10.2">
      <c r="B493" s="232"/>
      <c r="C493" s="233"/>
      <c r="D493" s="212" t="s">
        <v>189</v>
      </c>
      <c r="E493" s="234" t="s">
        <v>143</v>
      </c>
      <c r="F493" s="235" t="s">
        <v>197</v>
      </c>
      <c r="G493" s="233"/>
      <c r="H493" s="236">
        <v>12.14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AT493" s="242" t="s">
        <v>189</v>
      </c>
      <c r="AU493" s="242" t="s">
        <v>85</v>
      </c>
      <c r="AV493" s="14" t="s">
        <v>187</v>
      </c>
      <c r="AW493" s="14" t="s">
        <v>32</v>
      </c>
      <c r="AX493" s="14" t="s">
        <v>85</v>
      </c>
      <c r="AY493" s="242" t="s">
        <v>182</v>
      </c>
    </row>
    <row r="494" spans="1:65" s="2" customFormat="1" ht="21.75" customHeight="1">
      <c r="A494" s="34"/>
      <c r="B494" s="35"/>
      <c r="C494" s="196" t="s">
        <v>571</v>
      </c>
      <c r="D494" s="196" t="s">
        <v>183</v>
      </c>
      <c r="E494" s="197" t="s">
        <v>572</v>
      </c>
      <c r="F494" s="198" t="s">
        <v>573</v>
      </c>
      <c r="G494" s="199" t="s">
        <v>186</v>
      </c>
      <c r="H494" s="200">
        <v>3</v>
      </c>
      <c r="I494" s="201"/>
      <c r="J494" s="202">
        <f>ROUND(I494*H494,2)</f>
        <v>0</v>
      </c>
      <c r="K494" s="203"/>
      <c r="L494" s="39"/>
      <c r="M494" s="204" t="s">
        <v>1</v>
      </c>
      <c r="N494" s="205" t="s">
        <v>42</v>
      </c>
      <c r="O494" s="71"/>
      <c r="P494" s="206">
        <f>O494*H494</f>
        <v>0</v>
      </c>
      <c r="Q494" s="206">
        <v>0.00022</v>
      </c>
      <c r="R494" s="206">
        <f>Q494*H494</f>
        <v>0.00066</v>
      </c>
      <c r="S494" s="206">
        <v>0</v>
      </c>
      <c r="T494" s="207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08" t="s">
        <v>318</v>
      </c>
      <c r="AT494" s="208" t="s">
        <v>183</v>
      </c>
      <c r="AU494" s="208" t="s">
        <v>85</v>
      </c>
      <c r="AY494" s="17" t="s">
        <v>182</v>
      </c>
      <c r="BE494" s="209">
        <f>IF(N494="základní",J494,0)</f>
        <v>0</v>
      </c>
      <c r="BF494" s="209">
        <f>IF(N494="snížená",J494,0)</f>
        <v>0</v>
      </c>
      <c r="BG494" s="209">
        <f>IF(N494="zákl. přenesená",J494,0)</f>
        <v>0</v>
      </c>
      <c r="BH494" s="209">
        <f>IF(N494="sníž. přenesená",J494,0)</f>
        <v>0</v>
      </c>
      <c r="BI494" s="209">
        <f>IF(N494="nulová",J494,0)</f>
        <v>0</v>
      </c>
      <c r="BJ494" s="17" t="s">
        <v>85</v>
      </c>
      <c r="BK494" s="209">
        <f>ROUND(I494*H494,2)</f>
        <v>0</v>
      </c>
      <c r="BL494" s="17" t="s">
        <v>318</v>
      </c>
      <c r="BM494" s="208" t="s">
        <v>574</v>
      </c>
    </row>
    <row r="495" spans="1:65" s="2" customFormat="1" ht="16.5" customHeight="1">
      <c r="A495" s="34"/>
      <c r="B495" s="35"/>
      <c r="C495" s="243" t="s">
        <v>575</v>
      </c>
      <c r="D495" s="243" t="s">
        <v>212</v>
      </c>
      <c r="E495" s="244" t="s">
        <v>576</v>
      </c>
      <c r="F495" s="245" t="s">
        <v>577</v>
      </c>
      <c r="G495" s="246" t="s">
        <v>186</v>
      </c>
      <c r="H495" s="247">
        <v>2</v>
      </c>
      <c r="I495" s="248"/>
      <c r="J495" s="249">
        <f>ROUND(I495*H495,2)</f>
        <v>0</v>
      </c>
      <c r="K495" s="250"/>
      <c r="L495" s="251"/>
      <c r="M495" s="252" t="s">
        <v>1</v>
      </c>
      <c r="N495" s="253" t="s">
        <v>42</v>
      </c>
      <c r="O495" s="71"/>
      <c r="P495" s="206">
        <f>O495*H495</f>
        <v>0</v>
      </c>
      <c r="Q495" s="206">
        <v>0.02064</v>
      </c>
      <c r="R495" s="206">
        <f>Q495*H495</f>
        <v>0.04128</v>
      </c>
      <c r="S495" s="206">
        <v>0</v>
      </c>
      <c r="T495" s="207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208" t="s">
        <v>397</v>
      </c>
      <c r="AT495" s="208" t="s">
        <v>212</v>
      </c>
      <c r="AU495" s="208" t="s">
        <v>85</v>
      </c>
      <c r="AY495" s="17" t="s">
        <v>182</v>
      </c>
      <c r="BE495" s="209">
        <f>IF(N495="základní",J495,0)</f>
        <v>0</v>
      </c>
      <c r="BF495" s="209">
        <f>IF(N495="snížená",J495,0)</f>
        <v>0</v>
      </c>
      <c r="BG495" s="209">
        <f>IF(N495="zákl. přenesená",J495,0)</f>
        <v>0</v>
      </c>
      <c r="BH495" s="209">
        <f>IF(N495="sníž. přenesená",J495,0)</f>
        <v>0</v>
      </c>
      <c r="BI495" s="209">
        <f>IF(N495="nulová",J495,0)</f>
        <v>0</v>
      </c>
      <c r="BJ495" s="17" t="s">
        <v>85</v>
      </c>
      <c r="BK495" s="209">
        <f>ROUND(I495*H495,2)</f>
        <v>0</v>
      </c>
      <c r="BL495" s="17" t="s">
        <v>318</v>
      </c>
      <c r="BM495" s="208" t="s">
        <v>578</v>
      </c>
    </row>
    <row r="496" spans="2:51" s="12" customFormat="1" ht="10.2">
      <c r="B496" s="210"/>
      <c r="C496" s="211"/>
      <c r="D496" s="212" t="s">
        <v>189</v>
      </c>
      <c r="E496" s="213" t="s">
        <v>1</v>
      </c>
      <c r="F496" s="214" t="s">
        <v>579</v>
      </c>
      <c r="G496" s="211"/>
      <c r="H496" s="213" t="s">
        <v>1</v>
      </c>
      <c r="I496" s="215"/>
      <c r="J496" s="211"/>
      <c r="K496" s="211"/>
      <c r="L496" s="216"/>
      <c r="M496" s="217"/>
      <c r="N496" s="218"/>
      <c r="O496" s="218"/>
      <c r="P496" s="218"/>
      <c r="Q496" s="218"/>
      <c r="R496" s="218"/>
      <c r="S496" s="218"/>
      <c r="T496" s="219"/>
      <c r="AT496" s="220" t="s">
        <v>189</v>
      </c>
      <c r="AU496" s="220" t="s">
        <v>85</v>
      </c>
      <c r="AV496" s="12" t="s">
        <v>85</v>
      </c>
      <c r="AW496" s="12" t="s">
        <v>32</v>
      </c>
      <c r="AX496" s="12" t="s">
        <v>77</v>
      </c>
      <c r="AY496" s="220" t="s">
        <v>182</v>
      </c>
    </row>
    <row r="497" spans="2:51" s="13" customFormat="1" ht="10.2">
      <c r="B497" s="221"/>
      <c r="C497" s="222"/>
      <c r="D497" s="212" t="s">
        <v>189</v>
      </c>
      <c r="E497" s="223" t="s">
        <v>1</v>
      </c>
      <c r="F497" s="224" t="s">
        <v>87</v>
      </c>
      <c r="G497" s="222"/>
      <c r="H497" s="225">
        <v>2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AT497" s="231" t="s">
        <v>189</v>
      </c>
      <c r="AU497" s="231" t="s">
        <v>85</v>
      </c>
      <c r="AV497" s="13" t="s">
        <v>87</v>
      </c>
      <c r="AW497" s="13" t="s">
        <v>32</v>
      </c>
      <c r="AX497" s="13" t="s">
        <v>85</v>
      </c>
      <c r="AY497" s="231" t="s">
        <v>182</v>
      </c>
    </row>
    <row r="498" spans="1:65" s="2" customFormat="1" ht="16.5" customHeight="1">
      <c r="A498" s="34"/>
      <c r="B498" s="35"/>
      <c r="C498" s="243" t="s">
        <v>580</v>
      </c>
      <c r="D498" s="243" t="s">
        <v>212</v>
      </c>
      <c r="E498" s="244" t="s">
        <v>581</v>
      </c>
      <c r="F498" s="245" t="s">
        <v>582</v>
      </c>
      <c r="G498" s="246" t="s">
        <v>186</v>
      </c>
      <c r="H498" s="247">
        <v>1</v>
      </c>
      <c r="I498" s="248"/>
      <c r="J498" s="249">
        <f>ROUND(I498*H498,2)</f>
        <v>0</v>
      </c>
      <c r="K498" s="250"/>
      <c r="L498" s="251"/>
      <c r="M498" s="252" t="s">
        <v>1</v>
      </c>
      <c r="N498" s="253" t="s">
        <v>42</v>
      </c>
      <c r="O498" s="71"/>
      <c r="P498" s="206">
        <f>O498*H498</f>
        <v>0</v>
      </c>
      <c r="Q498" s="206">
        <v>0.02347</v>
      </c>
      <c r="R498" s="206">
        <f>Q498*H498</f>
        <v>0.02347</v>
      </c>
      <c r="S498" s="206">
        <v>0</v>
      </c>
      <c r="T498" s="207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208" t="s">
        <v>397</v>
      </c>
      <c r="AT498" s="208" t="s">
        <v>212</v>
      </c>
      <c r="AU498" s="208" t="s">
        <v>85</v>
      </c>
      <c r="AY498" s="17" t="s">
        <v>182</v>
      </c>
      <c r="BE498" s="209">
        <f>IF(N498="základní",J498,0)</f>
        <v>0</v>
      </c>
      <c r="BF498" s="209">
        <f>IF(N498="snížená",J498,0)</f>
        <v>0</v>
      </c>
      <c r="BG498" s="209">
        <f>IF(N498="zákl. přenesená",J498,0)</f>
        <v>0</v>
      </c>
      <c r="BH498" s="209">
        <f>IF(N498="sníž. přenesená",J498,0)</f>
        <v>0</v>
      </c>
      <c r="BI498" s="209">
        <f>IF(N498="nulová",J498,0)</f>
        <v>0</v>
      </c>
      <c r="BJ498" s="17" t="s">
        <v>85</v>
      </c>
      <c r="BK498" s="209">
        <f>ROUND(I498*H498,2)</f>
        <v>0</v>
      </c>
      <c r="BL498" s="17" t="s">
        <v>318</v>
      </c>
      <c r="BM498" s="208" t="s">
        <v>583</v>
      </c>
    </row>
    <row r="499" spans="2:51" s="12" customFormat="1" ht="10.2">
      <c r="B499" s="210"/>
      <c r="C499" s="211"/>
      <c r="D499" s="212" t="s">
        <v>189</v>
      </c>
      <c r="E499" s="213" t="s">
        <v>1</v>
      </c>
      <c r="F499" s="214" t="s">
        <v>317</v>
      </c>
      <c r="G499" s="211"/>
      <c r="H499" s="213" t="s">
        <v>1</v>
      </c>
      <c r="I499" s="215"/>
      <c r="J499" s="211"/>
      <c r="K499" s="211"/>
      <c r="L499" s="216"/>
      <c r="M499" s="217"/>
      <c r="N499" s="218"/>
      <c r="O499" s="218"/>
      <c r="P499" s="218"/>
      <c r="Q499" s="218"/>
      <c r="R499" s="218"/>
      <c r="S499" s="218"/>
      <c r="T499" s="219"/>
      <c r="AT499" s="220" t="s">
        <v>189</v>
      </c>
      <c r="AU499" s="220" t="s">
        <v>85</v>
      </c>
      <c r="AV499" s="12" t="s">
        <v>85</v>
      </c>
      <c r="AW499" s="12" t="s">
        <v>32</v>
      </c>
      <c r="AX499" s="12" t="s">
        <v>77</v>
      </c>
      <c r="AY499" s="220" t="s">
        <v>182</v>
      </c>
    </row>
    <row r="500" spans="2:51" s="13" customFormat="1" ht="10.2">
      <c r="B500" s="221"/>
      <c r="C500" s="222"/>
      <c r="D500" s="212" t="s">
        <v>189</v>
      </c>
      <c r="E500" s="223" t="s">
        <v>1</v>
      </c>
      <c r="F500" s="224" t="s">
        <v>85</v>
      </c>
      <c r="G500" s="222"/>
      <c r="H500" s="225">
        <v>1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AT500" s="231" t="s">
        <v>189</v>
      </c>
      <c r="AU500" s="231" t="s">
        <v>85</v>
      </c>
      <c r="AV500" s="13" t="s">
        <v>87</v>
      </c>
      <c r="AW500" s="13" t="s">
        <v>32</v>
      </c>
      <c r="AX500" s="13" t="s">
        <v>85</v>
      </c>
      <c r="AY500" s="231" t="s">
        <v>182</v>
      </c>
    </row>
    <row r="501" spans="1:65" s="2" customFormat="1" ht="21.75" customHeight="1">
      <c r="A501" s="34"/>
      <c r="B501" s="35"/>
      <c r="C501" s="196" t="s">
        <v>584</v>
      </c>
      <c r="D501" s="196" t="s">
        <v>183</v>
      </c>
      <c r="E501" s="197" t="s">
        <v>585</v>
      </c>
      <c r="F501" s="198" t="s">
        <v>586</v>
      </c>
      <c r="G501" s="199" t="s">
        <v>511</v>
      </c>
      <c r="H501" s="254"/>
      <c r="I501" s="201"/>
      <c r="J501" s="202">
        <f>ROUND(I501*H501,2)</f>
        <v>0</v>
      </c>
      <c r="K501" s="203"/>
      <c r="L501" s="39"/>
      <c r="M501" s="204" t="s">
        <v>1</v>
      </c>
      <c r="N501" s="205" t="s">
        <v>42</v>
      </c>
      <c r="O501" s="71"/>
      <c r="P501" s="206">
        <f>O501*H501</f>
        <v>0</v>
      </c>
      <c r="Q501" s="206">
        <v>0</v>
      </c>
      <c r="R501" s="206">
        <f>Q501*H501</f>
        <v>0</v>
      </c>
      <c r="S501" s="206">
        <v>0</v>
      </c>
      <c r="T501" s="207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208" t="s">
        <v>318</v>
      </c>
      <c r="AT501" s="208" t="s">
        <v>183</v>
      </c>
      <c r="AU501" s="208" t="s">
        <v>85</v>
      </c>
      <c r="AY501" s="17" t="s">
        <v>182</v>
      </c>
      <c r="BE501" s="209">
        <f>IF(N501="základní",J501,0)</f>
        <v>0</v>
      </c>
      <c r="BF501" s="209">
        <f>IF(N501="snížená",J501,0)</f>
        <v>0</v>
      </c>
      <c r="BG501" s="209">
        <f>IF(N501="zákl. přenesená",J501,0)</f>
        <v>0</v>
      </c>
      <c r="BH501" s="209">
        <f>IF(N501="sníž. přenesená",J501,0)</f>
        <v>0</v>
      </c>
      <c r="BI501" s="209">
        <f>IF(N501="nulová",J501,0)</f>
        <v>0</v>
      </c>
      <c r="BJ501" s="17" t="s">
        <v>85</v>
      </c>
      <c r="BK501" s="209">
        <f>ROUND(I501*H501,2)</f>
        <v>0</v>
      </c>
      <c r="BL501" s="17" t="s">
        <v>318</v>
      </c>
      <c r="BM501" s="208" t="s">
        <v>587</v>
      </c>
    </row>
    <row r="502" spans="2:63" s="11" customFormat="1" ht="25.95" customHeight="1">
      <c r="B502" s="182"/>
      <c r="C502" s="183"/>
      <c r="D502" s="184" t="s">
        <v>76</v>
      </c>
      <c r="E502" s="185" t="s">
        <v>588</v>
      </c>
      <c r="F502" s="185" t="s">
        <v>589</v>
      </c>
      <c r="G502" s="183"/>
      <c r="H502" s="183"/>
      <c r="I502" s="186"/>
      <c r="J502" s="187">
        <f>BK502</f>
        <v>0</v>
      </c>
      <c r="K502" s="183"/>
      <c r="L502" s="188"/>
      <c r="M502" s="189"/>
      <c r="N502" s="190"/>
      <c r="O502" s="190"/>
      <c r="P502" s="191">
        <f>SUM(P503:P555)</f>
        <v>0</v>
      </c>
      <c r="Q502" s="190"/>
      <c r="R502" s="191">
        <f>SUM(R503:R555)</f>
        <v>0.29418</v>
      </c>
      <c r="S502" s="190"/>
      <c r="T502" s="192">
        <f>SUM(T503:T555)</f>
        <v>0.6225</v>
      </c>
      <c r="AR502" s="193" t="s">
        <v>87</v>
      </c>
      <c r="AT502" s="194" t="s">
        <v>76</v>
      </c>
      <c r="AU502" s="194" t="s">
        <v>77</v>
      </c>
      <c r="AY502" s="193" t="s">
        <v>182</v>
      </c>
      <c r="BK502" s="195">
        <f>SUM(BK503:BK555)</f>
        <v>0</v>
      </c>
    </row>
    <row r="503" spans="1:65" s="2" customFormat="1" ht="16.5" customHeight="1">
      <c r="A503" s="34"/>
      <c r="B503" s="35"/>
      <c r="C503" s="196" t="s">
        <v>590</v>
      </c>
      <c r="D503" s="196" t="s">
        <v>183</v>
      </c>
      <c r="E503" s="197" t="s">
        <v>591</v>
      </c>
      <c r="F503" s="198" t="s">
        <v>592</v>
      </c>
      <c r="G503" s="199" t="s">
        <v>108</v>
      </c>
      <c r="H503" s="200">
        <v>10</v>
      </c>
      <c r="I503" s="201"/>
      <c r="J503" s="202">
        <f>ROUND(I503*H503,2)</f>
        <v>0</v>
      </c>
      <c r="K503" s="203"/>
      <c r="L503" s="39"/>
      <c r="M503" s="204" t="s">
        <v>1</v>
      </c>
      <c r="N503" s="205" t="s">
        <v>42</v>
      </c>
      <c r="O503" s="71"/>
      <c r="P503" s="206">
        <f>O503*H503</f>
        <v>0</v>
      </c>
      <c r="Q503" s="206">
        <v>0</v>
      </c>
      <c r="R503" s="206">
        <f>Q503*H503</f>
        <v>0</v>
      </c>
      <c r="S503" s="206">
        <v>0.02465</v>
      </c>
      <c r="T503" s="207">
        <f>S503*H503</f>
        <v>0.2465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208" t="s">
        <v>318</v>
      </c>
      <c r="AT503" s="208" t="s">
        <v>183</v>
      </c>
      <c r="AU503" s="208" t="s">
        <v>85</v>
      </c>
      <c r="AY503" s="17" t="s">
        <v>182</v>
      </c>
      <c r="BE503" s="209">
        <f>IF(N503="základní",J503,0)</f>
        <v>0</v>
      </c>
      <c r="BF503" s="209">
        <f>IF(N503="snížená",J503,0)</f>
        <v>0</v>
      </c>
      <c r="BG503" s="209">
        <f>IF(N503="zákl. přenesená",J503,0)</f>
        <v>0</v>
      </c>
      <c r="BH503" s="209">
        <f>IF(N503="sníž. přenesená",J503,0)</f>
        <v>0</v>
      </c>
      <c r="BI503" s="209">
        <f>IF(N503="nulová",J503,0)</f>
        <v>0</v>
      </c>
      <c r="BJ503" s="17" t="s">
        <v>85</v>
      </c>
      <c r="BK503" s="209">
        <f>ROUND(I503*H503,2)</f>
        <v>0</v>
      </c>
      <c r="BL503" s="17" t="s">
        <v>318</v>
      </c>
      <c r="BM503" s="208" t="s">
        <v>593</v>
      </c>
    </row>
    <row r="504" spans="2:51" s="12" customFormat="1" ht="10.2">
      <c r="B504" s="210"/>
      <c r="C504" s="211"/>
      <c r="D504" s="212" t="s">
        <v>189</v>
      </c>
      <c r="E504" s="213" t="s">
        <v>1</v>
      </c>
      <c r="F504" s="214" t="s">
        <v>594</v>
      </c>
      <c r="G504" s="211"/>
      <c r="H504" s="213" t="s">
        <v>1</v>
      </c>
      <c r="I504" s="215"/>
      <c r="J504" s="211"/>
      <c r="K504" s="211"/>
      <c r="L504" s="216"/>
      <c r="M504" s="217"/>
      <c r="N504" s="218"/>
      <c r="O504" s="218"/>
      <c r="P504" s="218"/>
      <c r="Q504" s="218"/>
      <c r="R504" s="218"/>
      <c r="S504" s="218"/>
      <c r="T504" s="219"/>
      <c r="AT504" s="220" t="s">
        <v>189</v>
      </c>
      <c r="AU504" s="220" t="s">
        <v>85</v>
      </c>
      <c r="AV504" s="12" t="s">
        <v>85</v>
      </c>
      <c r="AW504" s="12" t="s">
        <v>32</v>
      </c>
      <c r="AX504" s="12" t="s">
        <v>77</v>
      </c>
      <c r="AY504" s="220" t="s">
        <v>182</v>
      </c>
    </row>
    <row r="505" spans="2:51" s="13" customFormat="1" ht="10.2">
      <c r="B505" s="221"/>
      <c r="C505" s="222"/>
      <c r="D505" s="212" t="s">
        <v>189</v>
      </c>
      <c r="E505" s="223" t="s">
        <v>1</v>
      </c>
      <c r="F505" s="224" t="s">
        <v>595</v>
      </c>
      <c r="G505" s="222"/>
      <c r="H505" s="225">
        <v>10</v>
      </c>
      <c r="I505" s="226"/>
      <c r="J505" s="222"/>
      <c r="K505" s="222"/>
      <c r="L505" s="227"/>
      <c r="M505" s="228"/>
      <c r="N505" s="229"/>
      <c r="O505" s="229"/>
      <c r="P505" s="229"/>
      <c r="Q505" s="229"/>
      <c r="R505" s="229"/>
      <c r="S505" s="229"/>
      <c r="T505" s="230"/>
      <c r="AT505" s="231" t="s">
        <v>189</v>
      </c>
      <c r="AU505" s="231" t="s">
        <v>85</v>
      </c>
      <c r="AV505" s="13" t="s">
        <v>87</v>
      </c>
      <c r="AW505" s="13" t="s">
        <v>32</v>
      </c>
      <c r="AX505" s="13" t="s">
        <v>85</v>
      </c>
      <c r="AY505" s="231" t="s">
        <v>182</v>
      </c>
    </row>
    <row r="506" spans="1:65" s="2" customFormat="1" ht="16.5" customHeight="1">
      <c r="A506" s="34"/>
      <c r="B506" s="35"/>
      <c r="C506" s="196" t="s">
        <v>596</v>
      </c>
      <c r="D506" s="196" t="s">
        <v>183</v>
      </c>
      <c r="E506" s="197" t="s">
        <v>597</v>
      </c>
      <c r="F506" s="198" t="s">
        <v>598</v>
      </c>
      <c r="G506" s="199" t="s">
        <v>108</v>
      </c>
      <c r="H506" s="200">
        <v>10</v>
      </c>
      <c r="I506" s="201"/>
      <c r="J506" s="202">
        <f>ROUND(I506*H506,2)</f>
        <v>0</v>
      </c>
      <c r="K506" s="203"/>
      <c r="L506" s="39"/>
      <c r="M506" s="204" t="s">
        <v>1</v>
      </c>
      <c r="N506" s="205" t="s">
        <v>42</v>
      </c>
      <c r="O506" s="71"/>
      <c r="P506" s="206">
        <f>O506*H506</f>
        <v>0</v>
      </c>
      <c r="Q506" s="206">
        <v>0</v>
      </c>
      <c r="R506" s="206">
        <f>Q506*H506</f>
        <v>0</v>
      </c>
      <c r="S506" s="206">
        <v>0.008</v>
      </c>
      <c r="T506" s="207">
        <f>S506*H506</f>
        <v>0.08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208" t="s">
        <v>318</v>
      </c>
      <c r="AT506" s="208" t="s">
        <v>183</v>
      </c>
      <c r="AU506" s="208" t="s">
        <v>85</v>
      </c>
      <c r="AY506" s="17" t="s">
        <v>182</v>
      </c>
      <c r="BE506" s="209">
        <f>IF(N506="základní",J506,0)</f>
        <v>0</v>
      </c>
      <c r="BF506" s="209">
        <f>IF(N506="snížená",J506,0)</f>
        <v>0</v>
      </c>
      <c r="BG506" s="209">
        <f>IF(N506="zákl. přenesená",J506,0)</f>
        <v>0</v>
      </c>
      <c r="BH506" s="209">
        <f>IF(N506="sníž. přenesená",J506,0)</f>
        <v>0</v>
      </c>
      <c r="BI506" s="209">
        <f>IF(N506="nulová",J506,0)</f>
        <v>0</v>
      </c>
      <c r="BJ506" s="17" t="s">
        <v>85</v>
      </c>
      <c r="BK506" s="209">
        <f>ROUND(I506*H506,2)</f>
        <v>0</v>
      </c>
      <c r="BL506" s="17" t="s">
        <v>318</v>
      </c>
      <c r="BM506" s="208" t="s">
        <v>599</v>
      </c>
    </row>
    <row r="507" spans="1:65" s="2" customFormat="1" ht="21.75" customHeight="1">
      <c r="A507" s="34"/>
      <c r="B507" s="35"/>
      <c r="C507" s="196" t="s">
        <v>600</v>
      </c>
      <c r="D507" s="196" t="s">
        <v>183</v>
      </c>
      <c r="E507" s="197" t="s">
        <v>601</v>
      </c>
      <c r="F507" s="198" t="s">
        <v>602</v>
      </c>
      <c r="G507" s="199" t="s">
        <v>186</v>
      </c>
      <c r="H507" s="200">
        <v>8</v>
      </c>
      <c r="I507" s="201"/>
      <c r="J507" s="202">
        <f>ROUND(I507*H507,2)</f>
        <v>0</v>
      </c>
      <c r="K507" s="203"/>
      <c r="L507" s="39"/>
      <c r="M507" s="204" t="s">
        <v>1</v>
      </c>
      <c r="N507" s="205" t="s">
        <v>42</v>
      </c>
      <c r="O507" s="71"/>
      <c r="P507" s="206">
        <f>O507*H507</f>
        <v>0</v>
      </c>
      <c r="Q507" s="206">
        <v>0</v>
      </c>
      <c r="R507" s="206">
        <f>Q507*H507</f>
        <v>0</v>
      </c>
      <c r="S507" s="206">
        <v>0</v>
      </c>
      <c r="T507" s="207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208" t="s">
        <v>187</v>
      </c>
      <c r="AT507" s="208" t="s">
        <v>183</v>
      </c>
      <c r="AU507" s="208" t="s">
        <v>85</v>
      </c>
      <c r="AY507" s="17" t="s">
        <v>182</v>
      </c>
      <c r="BE507" s="209">
        <f>IF(N507="základní",J507,0)</f>
        <v>0</v>
      </c>
      <c r="BF507" s="209">
        <f>IF(N507="snížená",J507,0)</f>
        <v>0</v>
      </c>
      <c r="BG507" s="209">
        <f>IF(N507="zákl. přenesená",J507,0)</f>
        <v>0</v>
      </c>
      <c r="BH507" s="209">
        <f>IF(N507="sníž. přenesená",J507,0)</f>
        <v>0</v>
      </c>
      <c r="BI507" s="209">
        <f>IF(N507="nulová",J507,0)</f>
        <v>0</v>
      </c>
      <c r="BJ507" s="17" t="s">
        <v>85</v>
      </c>
      <c r="BK507" s="209">
        <f>ROUND(I507*H507,2)</f>
        <v>0</v>
      </c>
      <c r="BL507" s="17" t="s">
        <v>187</v>
      </c>
      <c r="BM507" s="208" t="s">
        <v>603</v>
      </c>
    </row>
    <row r="508" spans="2:51" s="12" customFormat="1" ht="10.2">
      <c r="B508" s="210"/>
      <c r="C508" s="211"/>
      <c r="D508" s="212" t="s">
        <v>189</v>
      </c>
      <c r="E508" s="213" t="s">
        <v>1</v>
      </c>
      <c r="F508" s="214" t="s">
        <v>604</v>
      </c>
      <c r="G508" s="211"/>
      <c r="H508" s="213" t="s">
        <v>1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189</v>
      </c>
      <c r="AU508" s="220" t="s">
        <v>85</v>
      </c>
      <c r="AV508" s="12" t="s">
        <v>85</v>
      </c>
      <c r="AW508" s="12" t="s">
        <v>32</v>
      </c>
      <c r="AX508" s="12" t="s">
        <v>77</v>
      </c>
      <c r="AY508" s="220" t="s">
        <v>182</v>
      </c>
    </row>
    <row r="509" spans="2:51" s="13" customFormat="1" ht="10.2">
      <c r="B509" s="221"/>
      <c r="C509" s="222"/>
      <c r="D509" s="212" t="s">
        <v>189</v>
      </c>
      <c r="E509" s="223" t="s">
        <v>1</v>
      </c>
      <c r="F509" s="224" t="s">
        <v>85</v>
      </c>
      <c r="G509" s="222"/>
      <c r="H509" s="225">
        <v>1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AT509" s="231" t="s">
        <v>189</v>
      </c>
      <c r="AU509" s="231" t="s">
        <v>85</v>
      </c>
      <c r="AV509" s="13" t="s">
        <v>87</v>
      </c>
      <c r="AW509" s="13" t="s">
        <v>32</v>
      </c>
      <c r="AX509" s="13" t="s">
        <v>77</v>
      </c>
      <c r="AY509" s="231" t="s">
        <v>182</v>
      </c>
    </row>
    <row r="510" spans="2:51" s="12" customFormat="1" ht="10.2">
      <c r="B510" s="210"/>
      <c r="C510" s="211"/>
      <c r="D510" s="212" t="s">
        <v>189</v>
      </c>
      <c r="E510" s="213" t="s">
        <v>1</v>
      </c>
      <c r="F510" s="214" t="s">
        <v>605</v>
      </c>
      <c r="G510" s="211"/>
      <c r="H510" s="213" t="s">
        <v>1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189</v>
      </c>
      <c r="AU510" s="220" t="s">
        <v>85</v>
      </c>
      <c r="AV510" s="12" t="s">
        <v>85</v>
      </c>
      <c r="AW510" s="12" t="s">
        <v>32</v>
      </c>
      <c r="AX510" s="12" t="s">
        <v>77</v>
      </c>
      <c r="AY510" s="220" t="s">
        <v>182</v>
      </c>
    </row>
    <row r="511" spans="2:51" s="13" customFormat="1" ht="10.2">
      <c r="B511" s="221"/>
      <c r="C511" s="222"/>
      <c r="D511" s="212" t="s">
        <v>189</v>
      </c>
      <c r="E511" s="223" t="s">
        <v>1</v>
      </c>
      <c r="F511" s="224" t="s">
        <v>180</v>
      </c>
      <c r="G511" s="222"/>
      <c r="H511" s="225">
        <v>3</v>
      </c>
      <c r="I511" s="226"/>
      <c r="J511" s="222"/>
      <c r="K511" s="222"/>
      <c r="L511" s="227"/>
      <c r="M511" s="228"/>
      <c r="N511" s="229"/>
      <c r="O511" s="229"/>
      <c r="P511" s="229"/>
      <c r="Q511" s="229"/>
      <c r="R511" s="229"/>
      <c r="S511" s="229"/>
      <c r="T511" s="230"/>
      <c r="AT511" s="231" t="s">
        <v>189</v>
      </c>
      <c r="AU511" s="231" t="s">
        <v>85</v>
      </c>
      <c r="AV511" s="13" t="s">
        <v>87</v>
      </c>
      <c r="AW511" s="13" t="s">
        <v>32</v>
      </c>
      <c r="AX511" s="13" t="s">
        <v>77</v>
      </c>
      <c r="AY511" s="231" t="s">
        <v>182</v>
      </c>
    </row>
    <row r="512" spans="2:51" s="12" customFormat="1" ht="10.2">
      <c r="B512" s="210"/>
      <c r="C512" s="211"/>
      <c r="D512" s="212" t="s">
        <v>189</v>
      </c>
      <c r="E512" s="213" t="s">
        <v>1</v>
      </c>
      <c r="F512" s="214" t="s">
        <v>606</v>
      </c>
      <c r="G512" s="211"/>
      <c r="H512" s="213" t="s">
        <v>1</v>
      </c>
      <c r="I512" s="215"/>
      <c r="J512" s="211"/>
      <c r="K512" s="211"/>
      <c r="L512" s="216"/>
      <c r="M512" s="217"/>
      <c r="N512" s="218"/>
      <c r="O512" s="218"/>
      <c r="P512" s="218"/>
      <c r="Q512" s="218"/>
      <c r="R512" s="218"/>
      <c r="S512" s="218"/>
      <c r="T512" s="219"/>
      <c r="AT512" s="220" t="s">
        <v>189</v>
      </c>
      <c r="AU512" s="220" t="s">
        <v>85</v>
      </c>
      <c r="AV512" s="12" t="s">
        <v>85</v>
      </c>
      <c r="AW512" s="12" t="s">
        <v>32</v>
      </c>
      <c r="AX512" s="12" t="s">
        <v>77</v>
      </c>
      <c r="AY512" s="220" t="s">
        <v>182</v>
      </c>
    </row>
    <row r="513" spans="2:51" s="13" customFormat="1" ht="10.2">
      <c r="B513" s="221"/>
      <c r="C513" s="222"/>
      <c r="D513" s="212" t="s">
        <v>189</v>
      </c>
      <c r="E513" s="223" t="s">
        <v>1</v>
      </c>
      <c r="F513" s="224" t="s">
        <v>87</v>
      </c>
      <c r="G513" s="222"/>
      <c r="H513" s="225">
        <v>2</v>
      </c>
      <c r="I513" s="226"/>
      <c r="J513" s="222"/>
      <c r="K513" s="222"/>
      <c r="L513" s="227"/>
      <c r="M513" s="228"/>
      <c r="N513" s="229"/>
      <c r="O513" s="229"/>
      <c r="P513" s="229"/>
      <c r="Q513" s="229"/>
      <c r="R513" s="229"/>
      <c r="S513" s="229"/>
      <c r="T513" s="230"/>
      <c r="AT513" s="231" t="s">
        <v>189</v>
      </c>
      <c r="AU513" s="231" t="s">
        <v>85</v>
      </c>
      <c r="AV513" s="13" t="s">
        <v>87</v>
      </c>
      <c r="AW513" s="13" t="s">
        <v>32</v>
      </c>
      <c r="AX513" s="13" t="s">
        <v>77</v>
      </c>
      <c r="AY513" s="231" t="s">
        <v>182</v>
      </c>
    </row>
    <row r="514" spans="2:51" s="12" customFormat="1" ht="10.2">
      <c r="B514" s="210"/>
      <c r="C514" s="211"/>
      <c r="D514" s="212" t="s">
        <v>189</v>
      </c>
      <c r="E514" s="213" t="s">
        <v>1</v>
      </c>
      <c r="F514" s="214" t="s">
        <v>607</v>
      </c>
      <c r="G514" s="211"/>
      <c r="H514" s="213" t="s">
        <v>1</v>
      </c>
      <c r="I514" s="215"/>
      <c r="J514" s="211"/>
      <c r="K514" s="211"/>
      <c r="L514" s="216"/>
      <c r="M514" s="217"/>
      <c r="N514" s="218"/>
      <c r="O514" s="218"/>
      <c r="P514" s="218"/>
      <c r="Q514" s="218"/>
      <c r="R514" s="218"/>
      <c r="S514" s="218"/>
      <c r="T514" s="219"/>
      <c r="AT514" s="220" t="s">
        <v>189</v>
      </c>
      <c r="AU514" s="220" t="s">
        <v>85</v>
      </c>
      <c r="AV514" s="12" t="s">
        <v>85</v>
      </c>
      <c r="AW514" s="12" t="s">
        <v>32</v>
      </c>
      <c r="AX514" s="12" t="s">
        <v>77</v>
      </c>
      <c r="AY514" s="220" t="s">
        <v>182</v>
      </c>
    </row>
    <row r="515" spans="2:51" s="13" customFormat="1" ht="10.2">
      <c r="B515" s="221"/>
      <c r="C515" s="222"/>
      <c r="D515" s="212" t="s">
        <v>189</v>
      </c>
      <c r="E515" s="223" t="s">
        <v>1</v>
      </c>
      <c r="F515" s="224" t="s">
        <v>87</v>
      </c>
      <c r="G515" s="222"/>
      <c r="H515" s="225">
        <v>2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AT515" s="231" t="s">
        <v>189</v>
      </c>
      <c r="AU515" s="231" t="s">
        <v>85</v>
      </c>
      <c r="AV515" s="13" t="s">
        <v>87</v>
      </c>
      <c r="AW515" s="13" t="s">
        <v>32</v>
      </c>
      <c r="AX515" s="13" t="s">
        <v>77</v>
      </c>
      <c r="AY515" s="231" t="s">
        <v>182</v>
      </c>
    </row>
    <row r="516" spans="2:51" s="14" customFormat="1" ht="10.2">
      <c r="B516" s="232"/>
      <c r="C516" s="233"/>
      <c r="D516" s="212" t="s">
        <v>189</v>
      </c>
      <c r="E516" s="234" t="s">
        <v>1</v>
      </c>
      <c r="F516" s="235" t="s">
        <v>197</v>
      </c>
      <c r="G516" s="233"/>
      <c r="H516" s="236">
        <v>8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AT516" s="242" t="s">
        <v>189</v>
      </c>
      <c r="AU516" s="242" t="s">
        <v>85</v>
      </c>
      <c r="AV516" s="14" t="s">
        <v>187</v>
      </c>
      <c r="AW516" s="14" t="s">
        <v>32</v>
      </c>
      <c r="AX516" s="14" t="s">
        <v>85</v>
      </c>
      <c r="AY516" s="242" t="s">
        <v>182</v>
      </c>
    </row>
    <row r="517" spans="1:65" s="2" customFormat="1" ht="16.5" customHeight="1">
      <c r="A517" s="34"/>
      <c r="B517" s="35"/>
      <c r="C517" s="243" t="s">
        <v>608</v>
      </c>
      <c r="D517" s="243" t="s">
        <v>212</v>
      </c>
      <c r="E517" s="244" t="s">
        <v>609</v>
      </c>
      <c r="F517" s="245" t="s">
        <v>610</v>
      </c>
      <c r="G517" s="246" t="s">
        <v>186</v>
      </c>
      <c r="H517" s="247">
        <v>4</v>
      </c>
      <c r="I517" s="248"/>
      <c r="J517" s="249">
        <f>ROUND(I517*H517,2)</f>
        <v>0</v>
      </c>
      <c r="K517" s="250"/>
      <c r="L517" s="251"/>
      <c r="M517" s="252" t="s">
        <v>1</v>
      </c>
      <c r="N517" s="253" t="s">
        <v>42</v>
      </c>
      <c r="O517" s="71"/>
      <c r="P517" s="206">
        <f>O517*H517</f>
        <v>0</v>
      </c>
      <c r="Q517" s="206">
        <v>0.0185</v>
      </c>
      <c r="R517" s="206">
        <f>Q517*H517</f>
        <v>0.074</v>
      </c>
      <c r="S517" s="206">
        <v>0</v>
      </c>
      <c r="T517" s="207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08" t="s">
        <v>397</v>
      </c>
      <c r="AT517" s="208" t="s">
        <v>212</v>
      </c>
      <c r="AU517" s="208" t="s">
        <v>85</v>
      </c>
      <c r="AY517" s="17" t="s">
        <v>182</v>
      </c>
      <c r="BE517" s="209">
        <f>IF(N517="základní",J517,0)</f>
        <v>0</v>
      </c>
      <c r="BF517" s="209">
        <f>IF(N517="snížená",J517,0)</f>
        <v>0</v>
      </c>
      <c r="BG517" s="209">
        <f>IF(N517="zákl. přenesená",J517,0)</f>
        <v>0</v>
      </c>
      <c r="BH517" s="209">
        <f>IF(N517="sníž. přenesená",J517,0)</f>
        <v>0</v>
      </c>
      <c r="BI517" s="209">
        <f>IF(N517="nulová",J517,0)</f>
        <v>0</v>
      </c>
      <c r="BJ517" s="17" t="s">
        <v>85</v>
      </c>
      <c r="BK517" s="209">
        <f>ROUND(I517*H517,2)</f>
        <v>0</v>
      </c>
      <c r="BL517" s="17" t="s">
        <v>318</v>
      </c>
      <c r="BM517" s="208" t="s">
        <v>611</v>
      </c>
    </row>
    <row r="518" spans="2:51" s="12" customFormat="1" ht="10.2">
      <c r="B518" s="210"/>
      <c r="C518" s="211"/>
      <c r="D518" s="212" t="s">
        <v>189</v>
      </c>
      <c r="E518" s="213" t="s">
        <v>1</v>
      </c>
      <c r="F518" s="214" t="s">
        <v>604</v>
      </c>
      <c r="G518" s="211"/>
      <c r="H518" s="213" t="s">
        <v>1</v>
      </c>
      <c r="I518" s="215"/>
      <c r="J518" s="211"/>
      <c r="K518" s="211"/>
      <c r="L518" s="216"/>
      <c r="M518" s="217"/>
      <c r="N518" s="218"/>
      <c r="O518" s="218"/>
      <c r="P518" s="218"/>
      <c r="Q518" s="218"/>
      <c r="R518" s="218"/>
      <c r="S518" s="218"/>
      <c r="T518" s="219"/>
      <c r="AT518" s="220" t="s">
        <v>189</v>
      </c>
      <c r="AU518" s="220" t="s">
        <v>85</v>
      </c>
      <c r="AV518" s="12" t="s">
        <v>85</v>
      </c>
      <c r="AW518" s="12" t="s">
        <v>32</v>
      </c>
      <c r="AX518" s="12" t="s">
        <v>77</v>
      </c>
      <c r="AY518" s="220" t="s">
        <v>182</v>
      </c>
    </row>
    <row r="519" spans="2:51" s="13" customFormat="1" ht="10.2">
      <c r="B519" s="221"/>
      <c r="C519" s="222"/>
      <c r="D519" s="212" t="s">
        <v>189</v>
      </c>
      <c r="E519" s="223" t="s">
        <v>1</v>
      </c>
      <c r="F519" s="224" t="s">
        <v>85</v>
      </c>
      <c r="G519" s="222"/>
      <c r="H519" s="225">
        <v>1</v>
      </c>
      <c r="I519" s="226"/>
      <c r="J519" s="222"/>
      <c r="K519" s="222"/>
      <c r="L519" s="227"/>
      <c r="M519" s="228"/>
      <c r="N519" s="229"/>
      <c r="O519" s="229"/>
      <c r="P519" s="229"/>
      <c r="Q519" s="229"/>
      <c r="R519" s="229"/>
      <c r="S519" s="229"/>
      <c r="T519" s="230"/>
      <c r="AT519" s="231" t="s">
        <v>189</v>
      </c>
      <c r="AU519" s="231" t="s">
        <v>85</v>
      </c>
      <c r="AV519" s="13" t="s">
        <v>87</v>
      </c>
      <c r="AW519" s="13" t="s">
        <v>32</v>
      </c>
      <c r="AX519" s="13" t="s">
        <v>77</v>
      </c>
      <c r="AY519" s="231" t="s">
        <v>182</v>
      </c>
    </row>
    <row r="520" spans="2:51" s="12" customFormat="1" ht="10.2">
      <c r="B520" s="210"/>
      <c r="C520" s="211"/>
      <c r="D520" s="212" t="s">
        <v>189</v>
      </c>
      <c r="E520" s="213" t="s">
        <v>1</v>
      </c>
      <c r="F520" s="214" t="s">
        <v>605</v>
      </c>
      <c r="G520" s="211"/>
      <c r="H520" s="213" t="s">
        <v>1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189</v>
      </c>
      <c r="AU520" s="220" t="s">
        <v>85</v>
      </c>
      <c r="AV520" s="12" t="s">
        <v>85</v>
      </c>
      <c r="AW520" s="12" t="s">
        <v>32</v>
      </c>
      <c r="AX520" s="12" t="s">
        <v>77</v>
      </c>
      <c r="AY520" s="220" t="s">
        <v>182</v>
      </c>
    </row>
    <row r="521" spans="2:51" s="13" customFormat="1" ht="10.2">
      <c r="B521" s="221"/>
      <c r="C521" s="222"/>
      <c r="D521" s="212" t="s">
        <v>189</v>
      </c>
      <c r="E521" s="223" t="s">
        <v>1</v>
      </c>
      <c r="F521" s="224" t="s">
        <v>180</v>
      </c>
      <c r="G521" s="222"/>
      <c r="H521" s="225">
        <v>3</v>
      </c>
      <c r="I521" s="226"/>
      <c r="J521" s="222"/>
      <c r="K521" s="222"/>
      <c r="L521" s="227"/>
      <c r="M521" s="228"/>
      <c r="N521" s="229"/>
      <c r="O521" s="229"/>
      <c r="P521" s="229"/>
      <c r="Q521" s="229"/>
      <c r="R521" s="229"/>
      <c r="S521" s="229"/>
      <c r="T521" s="230"/>
      <c r="AT521" s="231" t="s">
        <v>189</v>
      </c>
      <c r="AU521" s="231" t="s">
        <v>85</v>
      </c>
      <c r="AV521" s="13" t="s">
        <v>87</v>
      </c>
      <c r="AW521" s="13" t="s">
        <v>32</v>
      </c>
      <c r="AX521" s="13" t="s">
        <v>77</v>
      </c>
      <c r="AY521" s="231" t="s">
        <v>182</v>
      </c>
    </row>
    <row r="522" spans="2:51" s="14" customFormat="1" ht="10.2">
      <c r="B522" s="232"/>
      <c r="C522" s="233"/>
      <c r="D522" s="212" t="s">
        <v>189</v>
      </c>
      <c r="E522" s="234" t="s">
        <v>1</v>
      </c>
      <c r="F522" s="235" t="s">
        <v>197</v>
      </c>
      <c r="G522" s="233"/>
      <c r="H522" s="236">
        <v>4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AT522" s="242" t="s">
        <v>189</v>
      </c>
      <c r="AU522" s="242" t="s">
        <v>85</v>
      </c>
      <c r="AV522" s="14" t="s">
        <v>187</v>
      </c>
      <c r="AW522" s="14" t="s">
        <v>32</v>
      </c>
      <c r="AX522" s="14" t="s">
        <v>85</v>
      </c>
      <c r="AY522" s="242" t="s">
        <v>182</v>
      </c>
    </row>
    <row r="523" spans="1:65" s="2" customFormat="1" ht="16.5" customHeight="1">
      <c r="A523" s="34"/>
      <c r="B523" s="35"/>
      <c r="C523" s="243" t="s">
        <v>612</v>
      </c>
      <c r="D523" s="243" t="s">
        <v>212</v>
      </c>
      <c r="E523" s="244" t="s">
        <v>613</v>
      </c>
      <c r="F523" s="245" t="s">
        <v>614</v>
      </c>
      <c r="G523" s="246" t="s">
        <v>186</v>
      </c>
      <c r="H523" s="247">
        <v>4</v>
      </c>
      <c r="I523" s="248"/>
      <c r="J523" s="249">
        <f>ROUND(I523*H523,2)</f>
        <v>0</v>
      </c>
      <c r="K523" s="250"/>
      <c r="L523" s="251"/>
      <c r="M523" s="252" t="s">
        <v>1</v>
      </c>
      <c r="N523" s="253" t="s">
        <v>42</v>
      </c>
      <c r="O523" s="71"/>
      <c r="P523" s="206">
        <f>O523*H523</f>
        <v>0</v>
      </c>
      <c r="Q523" s="206">
        <v>0.0165</v>
      </c>
      <c r="R523" s="206">
        <f>Q523*H523</f>
        <v>0.066</v>
      </c>
      <c r="S523" s="206">
        <v>0</v>
      </c>
      <c r="T523" s="207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208" t="s">
        <v>397</v>
      </c>
      <c r="AT523" s="208" t="s">
        <v>212</v>
      </c>
      <c r="AU523" s="208" t="s">
        <v>85</v>
      </c>
      <c r="AY523" s="17" t="s">
        <v>182</v>
      </c>
      <c r="BE523" s="209">
        <f>IF(N523="základní",J523,0)</f>
        <v>0</v>
      </c>
      <c r="BF523" s="209">
        <f>IF(N523="snížená",J523,0)</f>
        <v>0</v>
      </c>
      <c r="BG523" s="209">
        <f>IF(N523="zákl. přenesená",J523,0)</f>
        <v>0</v>
      </c>
      <c r="BH523" s="209">
        <f>IF(N523="sníž. přenesená",J523,0)</f>
        <v>0</v>
      </c>
      <c r="BI523" s="209">
        <f>IF(N523="nulová",J523,0)</f>
        <v>0</v>
      </c>
      <c r="BJ523" s="17" t="s">
        <v>85</v>
      </c>
      <c r="BK523" s="209">
        <f>ROUND(I523*H523,2)</f>
        <v>0</v>
      </c>
      <c r="BL523" s="17" t="s">
        <v>318</v>
      </c>
      <c r="BM523" s="208" t="s">
        <v>615</v>
      </c>
    </row>
    <row r="524" spans="2:51" s="12" customFormat="1" ht="10.2">
      <c r="B524" s="210"/>
      <c r="C524" s="211"/>
      <c r="D524" s="212" t="s">
        <v>189</v>
      </c>
      <c r="E524" s="213" t="s">
        <v>1</v>
      </c>
      <c r="F524" s="214" t="s">
        <v>606</v>
      </c>
      <c r="G524" s="211"/>
      <c r="H524" s="213" t="s">
        <v>1</v>
      </c>
      <c r="I524" s="215"/>
      <c r="J524" s="211"/>
      <c r="K524" s="211"/>
      <c r="L524" s="216"/>
      <c r="M524" s="217"/>
      <c r="N524" s="218"/>
      <c r="O524" s="218"/>
      <c r="P524" s="218"/>
      <c r="Q524" s="218"/>
      <c r="R524" s="218"/>
      <c r="S524" s="218"/>
      <c r="T524" s="219"/>
      <c r="AT524" s="220" t="s">
        <v>189</v>
      </c>
      <c r="AU524" s="220" t="s">
        <v>85</v>
      </c>
      <c r="AV524" s="12" t="s">
        <v>85</v>
      </c>
      <c r="AW524" s="12" t="s">
        <v>32</v>
      </c>
      <c r="AX524" s="12" t="s">
        <v>77</v>
      </c>
      <c r="AY524" s="220" t="s">
        <v>182</v>
      </c>
    </row>
    <row r="525" spans="2:51" s="13" customFormat="1" ht="10.2">
      <c r="B525" s="221"/>
      <c r="C525" s="222"/>
      <c r="D525" s="212" t="s">
        <v>189</v>
      </c>
      <c r="E525" s="223" t="s">
        <v>1</v>
      </c>
      <c r="F525" s="224" t="s">
        <v>87</v>
      </c>
      <c r="G525" s="222"/>
      <c r="H525" s="225">
        <v>2</v>
      </c>
      <c r="I525" s="226"/>
      <c r="J525" s="222"/>
      <c r="K525" s="222"/>
      <c r="L525" s="227"/>
      <c r="M525" s="228"/>
      <c r="N525" s="229"/>
      <c r="O525" s="229"/>
      <c r="P525" s="229"/>
      <c r="Q525" s="229"/>
      <c r="R525" s="229"/>
      <c r="S525" s="229"/>
      <c r="T525" s="230"/>
      <c r="AT525" s="231" t="s">
        <v>189</v>
      </c>
      <c r="AU525" s="231" t="s">
        <v>85</v>
      </c>
      <c r="AV525" s="13" t="s">
        <v>87</v>
      </c>
      <c r="AW525" s="13" t="s">
        <v>32</v>
      </c>
      <c r="AX525" s="13" t="s">
        <v>77</v>
      </c>
      <c r="AY525" s="231" t="s">
        <v>182</v>
      </c>
    </row>
    <row r="526" spans="2:51" s="12" customFormat="1" ht="10.2">
      <c r="B526" s="210"/>
      <c r="C526" s="211"/>
      <c r="D526" s="212" t="s">
        <v>189</v>
      </c>
      <c r="E526" s="213" t="s">
        <v>1</v>
      </c>
      <c r="F526" s="214" t="s">
        <v>616</v>
      </c>
      <c r="G526" s="211"/>
      <c r="H526" s="213" t="s">
        <v>1</v>
      </c>
      <c r="I526" s="215"/>
      <c r="J526" s="211"/>
      <c r="K526" s="211"/>
      <c r="L526" s="216"/>
      <c r="M526" s="217"/>
      <c r="N526" s="218"/>
      <c r="O526" s="218"/>
      <c r="P526" s="218"/>
      <c r="Q526" s="218"/>
      <c r="R526" s="218"/>
      <c r="S526" s="218"/>
      <c r="T526" s="219"/>
      <c r="AT526" s="220" t="s">
        <v>189</v>
      </c>
      <c r="AU526" s="220" t="s">
        <v>85</v>
      </c>
      <c r="AV526" s="12" t="s">
        <v>85</v>
      </c>
      <c r="AW526" s="12" t="s">
        <v>32</v>
      </c>
      <c r="AX526" s="12" t="s">
        <v>77</v>
      </c>
      <c r="AY526" s="220" t="s">
        <v>182</v>
      </c>
    </row>
    <row r="527" spans="2:51" s="13" customFormat="1" ht="10.2">
      <c r="B527" s="221"/>
      <c r="C527" s="222"/>
      <c r="D527" s="212" t="s">
        <v>189</v>
      </c>
      <c r="E527" s="223" t="s">
        <v>1</v>
      </c>
      <c r="F527" s="224" t="s">
        <v>87</v>
      </c>
      <c r="G527" s="222"/>
      <c r="H527" s="225">
        <v>2</v>
      </c>
      <c r="I527" s="226"/>
      <c r="J527" s="222"/>
      <c r="K527" s="222"/>
      <c r="L527" s="227"/>
      <c r="M527" s="228"/>
      <c r="N527" s="229"/>
      <c r="O527" s="229"/>
      <c r="P527" s="229"/>
      <c r="Q527" s="229"/>
      <c r="R527" s="229"/>
      <c r="S527" s="229"/>
      <c r="T527" s="230"/>
      <c r="AT527" s="231" t="s">
        <v>189</v>
      </c>
      <c r="AU527" s="231" t="s">
        <v>85</v>
      </c>
      <c r="AV527" s="13" t="s">
        <v>87</v>
      </c>
      <c r="AW527" s="13" t="s">
        <v>32</v>
      </c>
      <c r="AX527" s="13" t="s">
        <v>77</v>
      </c>
      <c r="AY527" s="231" t="s">
        <v>182</v>
      </c>
    </row>
    <row r="528" spans="2:51" s="14" customFormat="1" ht="10.2">
      <c r="B528" s="232"/>
      <c r="C528" s="233"/>
      <c r="D528" s="212" t="s">
        <v>189</v>
      </c>
      <c r="E528" s="234" t="s">
        <v>1</v>
      </c>
      <c r="F528" s="235" t="s">
        <v>197</v>
      </c>
      <c r="G528" s="233"/>
      <c r="H528" s="236">
        <v>4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AT528" s="242" t="s">
        <v>189</v>
      </c>
      <c r="AU528" s="242" t="s">
        <v>85</v>
      </c>
      <c r="AV528" s="14" t="s">
        <v>187</v>
      </c>
      <c r="AW528" s="14" t="s">
        <v>32</v>
      </c>
      <c r="AX528" s="14" t="s">
        <v>85</v>
      </c>
      <c r="AY528" s="242" t="s">
        <v>182</v>
      </c>
    </row>
    <row r="529" spans="1:65" s="2" customFormat="1" ht="21.75" customHeight="1">
      <c r="A529" s="34"/>
      <c r="B529" s="35"/>
      <c r="C529" s="196" t="s">
        <v>617</v>
      </c>
      <c r="D529" s="196" t="s">
        <v>183</v>
      </c>
      <c r="E529" s="197" t="s">
        <v>618</v>
      </c>
      <c r="F529" s="198" t="s">
        <v>619</v>
      </c>
      <c r="G529" s="199" t="s">
        <v>186</v>
      </c>
      <c r="H529" s="200">
        <v>7</v>
      </c>
      <c r="I529" s="201"/>
      <c r="J529" s="202">
        <f>ROUND(I529*H529,2)</f>
        <v>0</v>
      </c>
      <c r="K529" s="203"/>
      <c r="L529" s="39"/>
      <c r="M529" s="204" t="s">
        <v>1</v>
      </c>
      <c r="N529" s="205" t="s">
        <v>42</v>
      </c>
      <c r="O529" s="71"/>
      <c r="P529" s="206">
        <f>O529*H529</f>
        <v>0</v>
      </c>
      <c r="Q529" s="206">
        <v>0</v>
      </c>
      <c r="R529" s="206">
        <f>Q529*H529</f>
        <v>0</v>
      </c>
      <c r="S529" s="206">
        <v>0</v>
      </c>
      <c r="T529" s="207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208" t="s">
        <v>318</v>
      </c>
      <c r="AT529" s="208" t="s">
        <v>183</v>
      </c>
      <c r="AU529" s="208" t="s">
        <v>85</v>
      </c>
      <c r="AY529" s="17" t="s">
        <v>182</v>
      </c>
      <c r="BE529" s="209">
        <f>IF(N529="základní",J529,0)</f>
        <v>0</v>
      </c>
      <c r="BF529" s="209">
        <f>IF(N529="snížená",J529,0)</f>
        <v>0</v>
      </c>
      <c r="BG529" s="209">
        <f>IF(N529="zákl. přenesená",J529,0)</f>
        <v>0</v>
      </c>
      <c r="BH529" s="209">
        <f>IF(N529="sníž. přenesená",J529,0)</f>
        <v>0</v>
      </c>
      <c r="BI529" s="209">
        <f>IF(N529="nulová",J529,0)</f>
        <v>0</v>
      </c>
      <c r="BJ529" s="17" t="s">
        <v>85</v>
      </c>
      <c r="BK529" s="209">
        <f>ROUND(I529*H529,2)</f>
        <v>0</v>
      </c>
      <c r="BL529" s="17" t="s">
        <v>318</v>
      </c>
      <c r="BM529" s="208" t="s">
        <v>620</v>
      </c>
    </row>
    <row r="530" spans="2:51" s="12" customFormat="1" ht="10.2">
      <c r="B530" s="210"/>
      <c r="C530" s="211"/>
      <c r="D530" s="212" t="s">
        <v>189</v>
      </c>
      <c r="E530" s="213" t="s">
        <v>1</v>
      </c>
      <c r="F530" s="214" t="s">
        <v>312</v>
      </c>
      <c r="G530" s="211"/>
      <c r="H530" s="213" t="s">
        <v>1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189</v>
      </c>
      <c r="AU530" s="220" t="s">
        <v>85</v>
      </c>
      <c r="AV530" s="12" t="s">
        <v>85</v>
      </c>
      <c r="AW530" s="12" t="s">
        <v>32</v>
      </c>
      <c r="AX530" s="12" t="s">
        <v>77</v>
      </c>
      <c r="AY530" s="220" t="s">
        <v>182</v>
      </c>
    </row>
    <row r="531" spans="2:51" s="13" customFormat="1" ht="10.2">
      <c r="B531" s="221"/>
      <c r="C531" s="222"/>
      <c r="D531" s="212" t="s">
        <v>189</v>
      </c>
      <c r="E531" s="223" t="s">
        <v>1</v>
      </c>
      <c r="F531" s="224" t="s">
        <v>85</v>
      </c>
      <c r="G531" s="222"/>
      <c r="H531" s="225">
        <v>1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AT531" s="231" t="s">
        <v>189</v>
      </c>
      <c r="AU531" s="231" t="s">
        <v>85</v>
      </c>
      <c r="AV531" s="13" t="s">
        <v>87</v>
      </c>
      <c r="AW531" s="13" t="s">
        <v>32</v>
      </c>
      <c r="AX531" s="13" t="s">
        <v>77</v>
      </c>
      <c r="AY531" s="231" t="s">
        <v>182</v>
      </c>
    </row>
    <row r="532" spans="2:51" s="12" customFormat="1" ht="10.2">
      <c r="B532" s="210"/>
      <c r="C532" s="211"/>
      <c r="D532" s="212" t="s">
        <v>189</v>
      </c>
      <c r="E532" s="213" t="s">
        <v>1</v>
      </c>
      <c r="F532" s="214" t="s">
        <v>313</v>
      </c>
      <c r="G532" s="211"/>
      <c r="H532" s="213" t="s">
        <v>1</v>
      </c>
      <c r="I532" s="215"/>
      <c r="J532" s="211"/>
      <c r="K532" s="211"/>
      <c r="L532" s="216"/>
      <c r="M532" s="217"/>
      <c r="N532" s="218"/>
      <c r="O532" s="218"/>
      <c r="P532" s="218"/>
      <c r="Q532" s="218"/>
      <c r="R532" s="218"/>
      <c r="S532" s="218"/>
      <c r="T532" s="219"/>
      <c r="AT532" s="220" t="s">
        <v>189</v>
      </c>
      <c r="AU532" s="220" t="s">
        <v>85</v>
      </c>
      <c r="AV532" s="12" t="s">
        <v>85</v>
      </c>
      <c r="AW532" s="12" t="s">
        <v>32</v>
      </c>
      <c r="AX532" s="12" t="s">
        <v>77</v>
      </c>
      <c r="AY532" s="220" t="s">
        <v>182</v>
      </c>
    </row>
    <row r="533" spans="2:51" s="13" customFormat="1" ht="10.2">
      <c r="B533" s="221"/>
      <c r="C533" s="222"/>
      <c r="D533" s="212" t="s">
        <v>189</v>
      </c>
      <c r="E533" s="223" t="s">
        <v>1</v>
      </c>
      <c r="F533" s="224" t="s">
        <v>187</v>
      </c>
      <c r="G533" s="222"/>
      <c r="H533" s="225">
        <v>4</v>
      </c>
      <c r="I533" s="226"/>
      <c r="J533" s="222"/>
      <c r="K533" s="222"/>
      <c r="L533" s="227"/>
      <c r="M533" s="228"/>
      <c r="N533" s="229"/>
      <c r="O533" s="229"/>
      <c r="P533" s="229"/>
      <c r="Q533" s="229"/>
      <c r="R533" s="229"/>
      <c r="S533" s="229"/>
      <c r="T533" s="230"/>
      <c r="AT533" s="231" t="s">
        <v>189</v>
      </c>
      <c r="AU533" s="231" t="s">
        <v>85</v>
      </c>
      <c r="AV533" s="13" t="s">
        <v>87</v>
      </c>
      <c r="AW533" s="13" t="s">
        <v>32</v>
      </c>
      <c r="AX533" s="13" t="s">
        <v>77</v>
      </c>
      <c r="AY533" s="231" t="s">
        <v>182</v>
      </c>
    </row>
    <row r="534" spans="2:51" s="12" customFormat="1" ht="10.2">
      <c r="B534" s="210"/>
      <c r="C534" s="211"/>
      <c r="D534" s="212" t="s">
        <v>189</v>
      </c>
      <c r="E534" s="213" t="s">
        <v>1</v>
      </c>
      <c r="F534" s="214" t="s">
        <v>314</v>
      </c>
      <c r="G534" s="211"/>
      <c r="H534" s="213" t="s">
        <v>1</v>
      </c>
      <c r="I534" s="215"/>
      <c r="J534" s="211"/>
      <c r="K534" s="211"/>
      <c r="L534" s="216"/>
      <c r="M534" s="217"/>
      <c r="N534" s="218"/>
      <c r="O534" s="218"/>
      <c r="P534" s="218"/>
      <c r="Q534" s="218"/>
      <c r="R534" s="218"/>
      <c r="S534" s="218"/>
      <c r="T534" s="219"/>
      <c r="AT534" s="220" t="s">
        <v>189</v>
      </c>
      <c r="AU534" s="220" t="s">
        <v>85</v>
      </c>
      <c r="AV534" s="12" t="s">
        <v>85</v>
      </c>
      <c r="AW534" s="12" t="s">
        <v>32</v>
      </c>
      <c r="AX534" s="12" t="s">
        <v>77</v>
      </c>
      <c r="AY534" s="220" t="s">
        <v>182</v>
      </c>
    </row>
    <row r="535" spans="2:51" s="13" customFormat="1" ht="10.2">
      <c r="B535" s="221"/>
      <c r="C535" s="222"/>
      <c r="D535" s="212" t="s">
        <v>189</v>
      </c>
      <c r="E535" s="223" t="s">
        <v>1</v>
      </c>
      <c r="F535" s="224" t="s">
        <v>87</v>
      </c>
      <c r="G535" s="222"/>
      <c r="H535" s="225">
        <v>2</v>
      </c>
      <c r="I535" s="226"/>
      <c r="J535" s="222"/>
      <c r="K535" s="222"/>
      <c r="L535" s="227"/>
      <c r="M535" s="228"/>
      <c r="N535" s="229"/>
      <c r="O535" s="229"/>
      <c r="P535" s="229"/>
      <c r="Q535" s="229"/>
      <c r="R535" s="229"/>
      <c r="S535" s="229"/>
      <c r="T535" s="230"/>
      <c r="AT535" s="231" t="s">
        <v>189</v>
      </c>
      <c r="AU535" s="231" t="s">
        <v>85</v>
      </c>
      <c r="AV535" s="13" t="s">
        <v>87</v>
      </c>
      <c r="AW535" s="13" t="s">
        <v>32</v>
      </c>
      <c r="AX535" s="13" t="s">
        <v>77</v>
      </c>
      <c r="AY535" s="231" t="s">
        <v>182</v>
      </c>
    </row>
    <row r="536" spans="2:51" s="14" customFormat="1" ht="10.2">
      <c r="B536" s="232"/>
      <c r="C536" s="233"/>
      <c r="D536" s="212" t="s">
        <v>189</v>
      </c>
      <c r="E536" s="234" t="s">
        <v>1</v>
      </c>
      <c r="F536" s="235" t="s">
        <v>197</v>
      </c>
      <c r="G536" s="233"/>
      <c r="H536" s="236">
        <v>7</v>
      </c>
      <c r="I536" s="237"/>
      <c r="J536" s="233"/>
      <c r="K536" s="233"/>
      <c r="L536" s="238"/>
      <c r="M536" s="239"/>
      <c r="N536" s="240"/>
      <c r="O536" s="240"/>
      <c r="P536" s="240"/>
      <c r="Q536" s="240"/>
      <c r="R536" s="240"/>
      <c r="S536" s="240"/>
      <c r="T536" s="241"/>
      <c r="AT536" s="242" t="s">
        <v>189</v>
      </c>
      <c r="AU536" s="242" t="s">
        <v>85</v>
      </c>
      <c r="AV536" s="14" t="s">
        <v>187</v>
      </c>
      <c r="AW536" s="14" t="s">
        <v>32</v>
      </c>
      <c r="AX536" s="14" t="s">
        <v>85</v>
      </c>
      <c r="AY536" s="242" t="s">
        <v>182</v>
      </c>
    </row>
    <row r="537" spans="1:65" s="2" customFormat="1" ht="16.5" customHeight="1">
      <c r="A537" s="34"/>
      <c r="B537" s="35"/>
      <c r="C537" s="243" t="s">
        <v>621</v>
      </c>
      <c r="D537" s="243" t="s">
        <v>212</v>
      </c>
      <c r="E537" s="244" t="s">
        <v>622</v>
      </c>
      <c r="F537" s="245" t="s">
        <v>623</v>
      </c>
      <c r="G537" s="246" t="s">
        <v>186</v>
      </c>
      <c r="H537" s="247">
        <v>7</v>
      </c>
      <c r="I537" s="248"/>
      <c r="J537" s="249">
        <f>ROUND(I537*H537,2)</f>
        <v>0</v>
      </c>
      <c r="K537" s="250"/>
      <c r="L537" s="251"/>
      <c r="M537" s="252" t="s">
        <v>1</v>
      </c>
      <c r="N537" s="253" t="s">
        <v>42</v>
      </c>
      <c r="O537" s="71"/>
      <c r="P537" s="206">
        <f>O537*H537</f>
        <v>0</v>
      </c>
      <c r="Q537" s="206">
        <v>0.0215</v>
      </c>
      <c r="R537" s="206">
        <f>Q537*H537</f>
        <v>0.1505</v>
      </c>
      <c r="S537" s="206">
        <v>0</v>
      </c>
      <c r="T537" s="207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08" t="s">
        <v>397</v>
      </c>
      <c r="AT537" s="208" t="s">
        <v>212</v>
      </c>
      <c r="AU537" s="208" t="s">
        <v>85</v>
      </c>
      <c r="AY537" s="17" t="s">
        <v>182</v>
      </c>
      <c r="BE537" s="209">
        <f>IF(N537="základní",J537,0)</f>
        <v>0</v>
      </c>
      <c r="BF537" s="209">
        <f>IF(N537="snížená",J537,0)</f>
        <v>0</v>
      </c>
      <c r="BG537" s="209">
        <f>IF(N537="zákl. přenesená",J537,0)</f>
        <v>0</v>
      </c>
      <c r="BH537" s="209">
        <f>IF(N537="sníž. přenesená",J537,0)</f>
        <v>0</v>
      </c>
      <c r="BI537" s="209">
        <f>IF(N537="nulová",J537,0)</f>
        <v>0</v>
      </c>
      <c r="BJ537" s="17" t="s">
        <v>85</v>
      </c>
      <c r="BK537" s="209">
        <f>ROUND(I537*H537,2)</f>
        <v>0</v>
      </c>
      <c r="BL537" s="17" t="s">
        <v>318</v>
      </c>
      <c r="BM537" s="208" t="s">
        <v>624</v>
      </c>
    </row>
    <row r="538" spans="2:51" s="12" customFormat="1" ht="10.2">
      <c r="B538" s="210"/>
      <c r="C538" s="211"/>
      <c r="D538" s="212" t="s">
        <v>189</v>
      </c>
      <c r="E538" s="213" t="s">
        <v>1</v>
      </c>
      <c r="F538" s="214" t="s">
        <v>625</v>
      </c>
      <c r="G538" s="211"/>
      <c r="H538" s="213" t="s">
        <v>1</v>
      </c>
      <c r="I538" s="215"/>
      <c r="J538" s="211"/>
      <c r="K538" s="211"/>
      <c r="L538" s="216"/>
      <c r="M538" s="217"/>
      <c r="N538" s="218"/>
      <c r="O538" s="218"/>
      <c r="P538" s="218"/>
      <c r="Q538" s="218"/>
      <c r="R538" s="218"/>
      <c r="S538" s="218"/>
      <c r="T538" s="219"/>
      <c r="AT538" s="220" t="s">
        <v>189</v>
      </c>
      <c r="AU538" s="220" t="s">
        <v>85</v>
      </c>
      <c r="AV538" s="12" t="s">
        <v>85</v>
      </c>
      <c r="AW538" s="12" t="s">
        <v>32</v>
      </c>
      <c r="AX538" s="12" t="s">
        <v>77</v>
      </c>
      <c r="AY538" s="220" t="s">
        <v>182</v>
      </c>
    </row>
    <row r="539" spans="2:51" s="13" customFormat="1" ht="10.2">
      <c r="B539" s="221"/>
      <c r="C539" s="222"/>
      <c r="D539" s="212" t="s">
        <v>189</v>
      </c>
      <c r="E539" s="223" t="s">
        <v>1</v>
      </c>
      <c r="F539" s="224" t="s">
        <v>85</v>
      </c>
      <c r="G539" s="222"/>
      <c r="H539" s="225">
        <v>1</v>
      </c>
      <c r="I539" s="226"/>
      <c r="J539" s="222"/>
      <c r="K539" s="222"/>
      <c r="L539" s="227"/>
      <c r="M539" s="228"/>
      <c r="N539" s="229"/>
      <c r="O539" s="229"/>
      <c r="P539" s="229"/>
      <c r="Q539" s="229"/>
      <c r="R539" s="229"/>
      <c r="S539" s="229"/>
      <c r="T539" s="230"/>
      <c r="AT539" s="231" t="s">
        <v>189</v>
      </c>
      <c r="AU539" s="231" t="s">
        <v>85</v>
      </c>
      <c r="AV539" s="13" t="s">
        <v>87</v>
      </c>
      <c r="AW539" s="13" t="s">
        <v>32</v>
      </c>
      <c r="AX539" s="13" t="s">
        <v>77</v>
      </c>
      <c r="AY539" s="231" t="s">
        <v>182</v>
      </c>
    </row>
    <row r="540" spans="2:51" s="12" customFormat="1" ht="10.2">
      <c r="B540" s="210"/>
      <c r="C540" s="211"/>
      <c r="D540" s="212" t="s">
        <v>189</v>
      </c>
      <c r="E540" s="213" t="s">
        <v>1</v>
      </c>
      <c r="F540" s="214" t="s">
        <v>313</v>
      </c>
      <c r="G540" s="211"/>
      <c r="H540" s="213" t="s">
        <v>1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189</v>
      </c>
      <c r="AU540" s="220" t="s">
        <v>85</v>
      </c>
      <c r="AV540" s="12" t="s">
        <v>85</v>
      </c>
      <c r="AW540" s="12" t="s">
        <v>32</v>
      </c>
      <c r="AX540" s="12" t="s">
        <v>77</v>
      </c>
      <c r="AY540" s="220" t="s">
        <v>182</v>
      </c>
    </row>
    <row r="541" spans="2:51" s="13" customFormat="1" ht="10.2">
      <c r="B541" s="221"/>
      <c r="C541" s="222"/>
      <c r="D541" s="212" t="s">
        <v>189</v>
      </c>
      <c r="E541" s="223" t="s">
        <v>1</v>
      </c>
      <c r="F541" s="224" t="s">
        <v>187</v>
      </c>
      <c r="G541" s="222"/>
      <c r="H541" s="225">
        <v>4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AT541" s="231" t="s">
        <v>189</v>
      </c>
      <c r="AU541" s="231" t="s">
        <v>85</v>
      </c>
      <c r="AV541" s="13" t="s">
        <v>87</v>
      </c>
      <c r="AW541" s="13" t="s">
        <v>32</v>
      </c>
      <c r="AX541" s="13" t="s">
        <v>77</v>
      </c>
      <c r="AY541" s="231" t="s">
        <v>182</v>
      </c>
    </row>
    <row r="542" spans="2:51" s="12" customFormat="1" ht="10.2">
      <c r="B542" s="210"/>
      <c r="C542" s="211"/>
      <c r="D542" s="212" t="s">
        <v>189</v>
      </c>
      <c r="E542" s="213" t="s">
        <v>1</v>
      </c>
      <c r="F542" s="214" t="s">
        <v>314</v>
      </c>
      <c r="G542" s="211"/>
      <c r="H542" s="213" t="s">
        <v>1</v>
      </c>
      <c r="I542" s="215"/>
      <c r="J542" s="211"/>
      <c r="K542" s="211"/>
      <c r="L542" s="216"/>
      <c r="M542" s="217"/>
      <c r="N542" s="218"/>
      <c r="O542" s="218"/>
      <c r="P542" s="218"/>
      <c r="Q542" s="218"/>
      <c r="R542" s="218"/>
      <c r="S542" s="218"/>
      <c r="T542" s="219"/>
      <c r="AT542" s="220" t="s">
        <v>189</v>
      </c>
      <c r="AU542" s="220" t="s">
        <v>85</v>
      </c>
      <c r="AV542" s="12" t="s">
        <v>85</v>
      </c>
      <c r="AW542" s="12" t="s">
        <v>32</v>
      </c>
      <c r="AX542" s="12" t="s">
        <v>77</v>
      </c>
      <c r="AY542" s="220" t="s">
        <v>182</v>
      </c>
    </row>
    <row r="543" spans="2:51" s="13" customFormat="1" ht="10.2">
      <c r="B543" s="221"/>
      <c r="C543" s="222"/>
      <c r="D543" s="212" t="s">
        <v>189</v>
      </c>
      <c r="E543" s="223" t="s">
        <v>1</v>
      </c>
      <c r="F543" s="224" t="s">
        <v>87</v>
      </c>
      <c r="G543" s="222"/>
      <c r="H543" s="225">
        <v>2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AT543" s="231" t="s">
        <v>189</v>
      </c>
      <c r="AU543" s="231" t="s">
        <v>85</v>
      </c>
      <c r="AV543" s="13" t="s">
        <v>87</v>
      </c>
      <c r="AW543" s="13" t="s">
        <v>32</v>
      </c>
      <c r="AX543" s="13" t="s">
        <v>77</v>
      </c>
      <c r="AY543" s="231" t="s">
        <v>182</v>
      </c>
    </row>
    <row r="544" spans="2:51" s="14" customFormat="1" ht="10.2">
      <c r="B544" s="232"/>
      <c r="C544" s="233"/>
      <c r="D544" s="212" t="s">
        <v>189</v>
      </c>
      <c r="E544" s="234" t="s">
        <v>1</v>
      </c>
      <c r="F544" s="235" t="s">
        <v>197</v>
      </c>
      <c r="G544" s="233"/>
      <c r="H544" s="236">
        <v>7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AT544" s="242" t="s">
        <v>189</v>
      </c>
      <c r="AU544" s="242" t="s">
        <v>85</v>
      </c>
      <c r="AV544" s="14" t="s">
        <v>187</v>
      </c>
      <c r="AW544" s="14" t="s">
        <v>32</v>
      </c>
      <c r="AX544" s="14" t="s">
        <v>85</v>
      </c>
      <c r="AY544" s="242" t="s">
        <v>182</v>
      </c>
    </row>
    <row r="545" spans="1:65" s="2" customFormat="1" ht="21.75" customHeight="1">
      <c r="A545" s="34"/>
      <c r="B545" s="35"/>
      <c r="C545" s="196" t="s">
        <v>626</v>
      </c>
      <c r="D545" s="196" t="s">
        <v>183</v>
      </c>
      <c r="E545" s="197" t="s">
        <v>627</v>
      </c>
      <c r="F545" s="198" t="s">
        <v>628</v>
      </c>
      <c r="G545" s="199" t="s">
        <v>186</v>
      </c>
      <c r="H545" s="200">
        <v>1</v>
      </c>
      <c r="I545" s="201"/>
      <c r="J545" s="202">
        <f>ROUND(I545*H545,2)</f>
        <v>0</v>
      </c>
      <c r="K545" s="203"/>
      <c r="L545" s="39"/>
      <c r="M545" s="204" t="s">
        <v>1</v>
      </c>
      <c r="N545" s="205" t="s">
        <v>42</v>
      </c>
      <c r="O545" s="71"/>
      <c r="P545" s="206">
        <f>O545*H545</f>
        <v>0</v>
      </c>
      <c r="Q545" s="206">
        <v>0</v>
      </c>
      <c r="R545" s="206">
        <f>Q545*H545</f>
        <v>0</v>
      </c>
      <c r="S545" s="206">
        <v>0</v>
      </c>
      <c r="T545" s="207">
        <f>S545*H545</f>
        <v>0</v>
      </c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208" t="s">
        <v>318</v>
      </c>
      <c r="AT545" s="208" t="s">
        <v>183</v>
      </c>
      <c r="AU545" s="208" t="s">
        <v>85</v>
      </c>
      <c r="AY545" s="17" t="s">
        <v>182</v>
      </c>
      <c r="BE545" s="209">
        <f>IF(N545="základní",J545,0)</f>
        <v>0</v>
      </c>
      <c r="BF545" s="209">
        <f>IF(N545="snížená",J545,0)</f>
        <v>0</v>
      </c>
      <c r="BG545" s="209">
        <f>IF(N545="zákl. přenesená",J545,0)</f>
        <v>0</v>
      </c>
      <c r="BH545" s="209">
        <f>IF(N545="sníž. přenesená",J545,0)</f>
        <v>0</v>
      </c>
      <c r="BI545" s="209">
        <f>IF(N545="nulová",J545,0)</f>
        <v>0</v>
      </c>
      <c r="BJ545" s="17" t="s">
        <v>85</v>
      </c>
      <c r="BK545" s="209">
        <f>ROUND(I545*H545,2)</f>
        <v>0</v>
      </c>
      <c r="BL545" s="17" t="s">
        <v>318</v>
      </c>
      <c r="BM545" s="208" t="s">
        <v>629</v>
      </c>
    </row>
    <row r="546" spans="2:51" s="12" customFormat="1" ht="10.2">
      <c r="B546" s="210"/>
      <c r="C546" s="211"/>
      <c r="D546" s="212" t="s">
        <v>189</v>
      </c>
      <c r="E546" s="213" t="s">
        <v>1</v>
      </c>
      <c r="F546" s="214" t="s">
        <v>349</v>
      </c>
      <c r="G546" s="211"/>
      <c r="H546" s="213" t="s">
        <v>1</v>
      </c>
      <c r="I546" s="215"/>
      <c r="J546" s="211"/>
      <c r="K546" s="211"/>
      <c r="L546" s="216"/>
      <c r="M546" s="217"/>
      <c r="N546" s="218"/>
      <c r="O546" s="218"/>
      <c r="P546" s="218"/>
      <c r="Q546" s="218"/>
      <c r="R546" s="218"/>
      <c r="S546" s="218"/>
      <c r="T546" s="219"/>
      <c r="AT546" s="220" t="s">
        <v>189</v>
      </c>
      <c r="AU546" s="220" t="s">
        <v>85</v>
      </c>
      <c r="AV546" s="12" t="s">
        <v>85</v>
      </c>
      <c r="AW546" s="12" t="s">
        <v>32</v>
      </c>
      <c r="AX546" s="12" t="s">
        <v>77</v>
      </c>
      <c r="AY546" s="220" t="s">
        <v>182</v>
      </c>
    </row>
    <row r="547" spans="2:51" s="13" customFormat="1" ht="10.2">
      <c r="B547" s="221"/>
      <c r="C547" s="222"/>
      <c r="D547" s="212" t="s">
        <v>189</v>
      </c>
      <c r="E547" s="223" t="s">
        <v>1</v>
      </c>
      <c r="F547" s="224" t="s">
        <v>85</v>
      </c>
      <c r="G547" s="222"/>
      <c r="H547" s="225">
        <v>1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AT547" s="231" t="s">
        <v>189</v>
      </c>
      <c r="AU547" s="231" t="s">
        <v>85</v>
      </c>
      <c r="AV547" s="13" t="s">
        <v>87</v>
      </c>
      <c r="AW547" s="13" t="s">
        <v>32</v>
      </c>
      <c r="AX547" s="13" t="s">
        <v>85</v>
      </c>
      <c r="AY547" s="231" t="s">
        <v>182</v>
      </c>
    </row>
    <row r="548" spans="1:65" s="2" customFormat="1" ht="16.5" customHeight="1">
      <c r="A548" s="34"/>
      <c r="B548" s="35"/>
      <c r="C548" s="243" t="s">
        <v>630</v>
      </c>
      <c r="D548" s="243" t="s">
        <v>212</v>
      </c>
      <c r="E548" s="244" t="s">
        <v>631</v>
      </c>
      <c r="F548" s="245" t="s">
        <v>632</v>
      </c>
      <c r="G548" s="246" t="s">
        <v>633</v>
      </c>
      <c r="H548" s="247">
        <v>1</v>
      </c>
      <c r="I548" s="248"/>
      <c r="J548" s="249">
        <f aca="true" t="shared" si="0" ref="J548:J555">ROUND(I548*H548,2)</f>
        <v>0</v>
      </c>
      <c r="K548" s="250"/>
      <c r="L548" s="251"/>
      <c r="M548" s="252" t="s">
        <v>1</v>
      </c>
      <c r="N548" s="253" t="s">
        <v>42</v>
      </c>
      <c r="O548" s="71"/>
      <c r="P548" s="206">
        <f aca="true" t="shared" si="1" ref="P548:P555">O548*H548</f>
        <v>0</v>
      </c>
      <c r="Q548" s="206">
        <v>0</v>
      </c>
      <c r="R548" s="206">
        <f aca="true" t="shared" si="2" ref="R548:R555">Q548*H548</f>
        <v>0</v>
      </c>
      <c r="S548" s="206">
        <v>0</v>
      </c>
      <c r="T548" s="207">
        <f aca="true" t="shared" si="3" ref="T548:T555">S548*H548</f>
        <v>0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208" t="s">
        <v>397</v>
      </c>
      <c r="AT548" s="208" t="s">
        <v>212</v>
      </c>
      <c r="AU548" s="208" t="s">
        <v>85</v>
      </c>
      <c r="AY548" s="17" t="s">
        <v>182</v>
      </c>
      <c r="BE548" s="209">
        <f aca="true" t="shared" si="4" ref="BE548:BE555">IF(N548="základní",J548,0)</f>
        <v>0</v>
      </c>
      <c r="BF548" s="209">
        <f aca="true" t="shared" si="5" ref="BF548:BF555">IF(N548="snížená",J548,0)</f>
        <v>0</v>
      </c>
      <c r="BG548" s="209">
        <f aca="true" t="shared" si="6" ref="BG548:BG555">IF(N548="zákl. přenesená",J548,0)</f>
        <v>0</v>
      </c>
      <c r="BH548" s="209">
        <f aca="true" t="shared" si="7" ref="BH548:BH555">IF(N548="sníž. přenesená",J548,0)</f>
        <v>0</v>
      </c>
      <c r="BI548" s="209">
        <f aca="true" t="shared" si="8" ref="BI548:BI555">IF(N548="nulová",J548,0)</f>
        <v>0</v>
      </c>
      <c r="BJ548" s="17" t="s">
        <v>85</v>
      </c>
      <c r="BK548" s="209">
        <f aca="true" t="shared" si="9" ref="BK548:BK555">ROUND(I548*H548,2)</f>
        <v>0</v>
      </c>
      <c r="BL548" s="17" t="s">
        <v>318</v>
      </c>
      <c r="BM548" s="208" t="s">
        <v>634</v>
      </c>
    </row>
    <row r="549" spans="1:65" s="2" customFormat="1" ht="16.5" customHeight="1">
      <c r="A549" s="34"/>
      <c r="B549" s="35"/>
      <c r="C549" s="196" t="s">
        <v>635</v>
      </c>
      <c r="D549" s="196" t="s">
        <v>183</v>
      </c>
      <c r="E549" s="197" t="s">
        <v>636</v>
      </c>
      <c r="F549" s="198" t="s">
        <v>637</v>
      </c>
      <c r="G549" s="199" t="s">
        <v>186</v>
      </c>
      <c r="H549" s="200">
        <v>8</v>
      </c>
      <c r="I549" s="201"/>
      <c r="J549" s="202">
        <f t="shared" si="0"/>
        <v>0</v>
      </c>
      <c r="K549" s="203"/>
      <c r="L549" s="39"/>
      <c r="M549" s="204" t="s">
        <v>1</v>
      </c>
      <c r="N549" s="205" t="s">
        <v>42</v>
      </c>
      <c r="O549" s="71"/>
      <c r="P549" s="206">
        <f t="shared" si="1"/>
        <v>0</v>
      </c>
      <c r="Q549" s="206">
        <v>0</v>
      </c>
      <c r="R549" s="206">
        <f t="shared" si="2"/>
        <v>0</v>
      </c>
      <c r="S549" s="206">
        <v>0</v>
      </c>
      <c r="T549" s="207">
        <f t="shared" si="3"/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208" t="s">
        <v>318</v>
      </c>
      <c r="AT549" s="208" t="s">
        <v>183</v>
      </c>
      <c r="AU549" s="208" t="s">
        <v>85</v>
      </c>
      <c r="AY549" s="17" t="s">
        <v>182</v>
      </c>
      <c r="BE549" s="209">
        <f t="shared" si="4"/>
        <v>0</v>
      </c>
      <c r="BF549" s="209">
        <f t="shared" si="5"/>
        <v>0</v>
      </c>
      <c r="BG549" s="209">
        <f t="shared" si="6"/>
        <v>0</v>
      </c>
      <c r="BH549" s="209">
        <f t="shared" si="7"/>
        <v>0</v>
      </c>
      <c r="BI549" s="209">
        <f t="shared" si="8"/>
        <v>0</v>
      </c>
      <c r="BJ549" s="17" t="s">
        <v>85</v>
      </c>
      <c r="BK549" s="209">
        <f t="shared" si="9"/>
        <v>0</v>
      </c>
      <c r="BL549" s="17" t="s">
        <v>318</v>
      </c>
      <c r="BM549" s="208" t="s">
        <v>638</v>
      </c>
    </row>
    <row r="550" spans="1:65" s="2" customFormat="1" ht="16.5" customHeight="1">
      <c r="A550" s="34"/>
      <c r="B550" s="35"/>
      <c r="C550" s="243" t="s">
        <v>639</v>
      </c>
      <c r="D550" s="243" t="s">
        <v>212</v>
      </c>
      <c r="E550" s="244" t="s">
        <v>640</v>
      </c>
      <c r="F550" s="245" t="s">
        <v>641</v>
      </c>
      <c r="G550" s="246" t="s">
        <v>186</v>
      </c>
      <c r="H550" s="247">
        <v>8</v>
      </c>
      <c r="I550" s="248"/>
      <c r="J550" s="249">
        <f t="shared" si="0"/>
        <v>0</v>
      </c>
      <c r="K550" s="250"/>
      <c r="L550" s="251"/>
      <c r="M550" s="252" t="s">
        <v>1</v>
      </c>
      <c r="N550" s="253" t="s">
        <v>42</v>
      </c>
      <c r="O550" s="71"/>
      <c r="P550" s="206">
        <f t="shared" si="1"/>
        <v>0</v>
      </c>
      <c r="Q550" s="206">
        <v>0.00046</v>
      </c>
      <c r="R550" s="206">
        <f t="shared" si="2"/>
        <v>0.00368</v>
      </c>
      <c r="S550" s="206">
        <v>0</v>
      </c>
      <c r="T550" s="207">
        <f t="shared" si="3"/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208" t="s">
        <v>397</v>
      </c>
      <c r="AT550" s="208" t="s">
        <v>212</v>
      </c>
      <c r="AU550" s="208" t="s">
        <v>85</v>
      </c>
      <c r="AY550" s="17" t="s">
        <v>182</v>
      </c>
      <c r="BE550" s="209">
        <f t="shared" si="4"/>
        <v>0</v>
      </c>
      <c r="BF550" s="209">
        <f t="shared" si="5"/>
        <v>0</v>
      </c>
      <c r="BG550" s="209">
        <f t="shared" si="6"/>
        <v>0</v>
      </c>
      <c r="BH550" s="209">
        <f t="shared" si="7"/>
        <v>0</v>
      </c>
      <c r="BI550" s="209">
        <f t="shared" si="8"/>
        <v>0</v>
      </c>
      <c r="BJ550" s="17" t="s">
        <v>85</v>
      </c>
      <c r="BK550" s="209">
        <f t="shared" si="9"/>
        <v>0</v>
      </c>
      <c r="BL550" s="17" t="s">
        <v>318</v>
      </c>
      <c r="BM550" s="208" t="s">
        <v>642</v>
      </c>
    </row>
    <row r="551" spans="1:65" s="2" customFormat="1" ht="21.75" customHeight="1">
      <c r="A551" s="34"/>
      <c r="B551" s="35"/>
      <c r="C551" s="196" t="s">
        <v>643</v>
      </c>
      <c r="D551" s="196" t="s">
        <v>183</v>
      </c>
      <c r="E551" s="197" t="s">
        <v>644</v>
      </c>
      <c r="F551" s="198" t="s">
        <v>645</v>
      </c>
      <c r="G551" s="199" t="s">
        <v>186</v>
      </c>
      <c r="H551" s="200">
        <v>10</v>
      </c>
      <c r="I551" s="201"/>
      <c r="J551" s="202">
        <f t="shared" si="0"/>
        <v>0</v>
      </c>
      <c r="K551" s="203"/>
      <c r="L551" s="39"/>
      <c r="M551" s="204" t="s">
        <v>1</v>
      </c>
      <c r="N551" s="205" t="s">
        <v>42</v>
      </c>
      <c r="O551" s="71"/>
      <c r="P551" s="206">
        <f t="shared" si="1"/>
        <v>0</v>
      </c>
      <c r="Q551" s="206">
        <v>0</v>
      </c>
      <c r="R551" s="206">
        <f t="shared" si="2"/>
        <v>0</v>
      </c>
      <c r="S551" s="206">
        <v>0.024</v>
      </c>
      <c r="T551" s="207">
        <f t="shared" si="3"/>
        <v>0.24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08" t="s">
        <v>318</v>
      </c>
      <c r="AT551" s="208" t="s">
        <v>183</v>
      </c>
      <c r="AU551" s="208" t="s">
        <v>85</v>
      </c>
      <c r="AY551" s="17" t="s">
        <v>182</v>
      </c>
      <c r="BE551" s="209">
        <f t="shared" si="4"/>
        <v>0</v>
      </c>
      <c r="BF551" s="209">
        <f t="shared" si="5"/>
        <v>0</v>
      </c>
      <c r="BG551" s="209">
        <f t="shared" si="6"/>
        <v>0</v>
      </c>
      <c r="BH551" s="209">
        <f t="shared" si="7"/>
        <v>0</v>
      </c>
      <c r="BI551" s="209">
        <f t="shared" si="8"/>
        <v>0</v>
      </c>
      <c r="BJ551" s="17" t="s">
        <v>85</v>
      </c>
      <c r="BK551" s="209">
        <f t="shared" si="9"/>
        <v>0</v>
      </c>
      <c r="BL551" s="17" t="s">
        <v>318</v>
      </c>
      <c r="BM551" s="208" t="s">
        <v>646</v>
      </c>
    </row>
    <row r="552" spans="1:65" s="2" customFormat="1" ht="21.75" customHeight="1">
      <c r="A552" s="34"/>
      <c r="B552" s="35"/>
      <c r="C552" s="196" t="s">
        <v>647</v>
      </c>
      <c r="D552" s="196" t="s">
        <v>183</v>
      </c>
      <c r="E552" s="197" t="s">
        <v>648</v>
      </c>
      <c r="F552" s="198" t="s">
        <v>649</v>
      </c>
      <c r="G552" s="199" t="s">
        <v>186</v>
      </c>
      <c r="H552" s="200">
        <v>2</v>
      </c>
      <c r="I552" s="201"/>
      <c r="J552" s="202">
        <f t="shared" si="0"/>
        <v>0</v>
      </c>
      <c r="K552" s="203"/>
      <c r="L552" s="39"/>
      <c r="M552" s="204" t="s">
        <v>1</v>
      </c>
      <c r="N552" s="205" t="s">
        <v>42</v>
      </c>
      <c r="O552" s="71"/>
      <c r="P552" s="206">
        <f t="shared" si="1"/>
        <v>0</v>
      </c>
      <c r="Q552" s="206">
        <v>0</v>
      </c>
      <c r="R552" s="206">
        <f t="shared" si="2"/>
        <v>0</v>
      </c>
      <c r="S552" s="206">
        <v>0.028</v>
      </c>
      <c r="T552" s="207">
        <f t="shared" si="3"/>
        <v>0.056</v>
      </c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R552" s="208" t="s">
        <v>318</v>
      </c>
      <c r="AT552" s="208" t="s">
        <v>183</v>
      </c>
      <c r="AU552" s="208" t="s">
        <v>85</v>
      </c>
      <c r="AY552" s="17" t="s">
        <v>182</v>
      </c>
      <c r="BE552" s="209">
        <f t="shared" si="4"/>
        <v>0</v>
      </c>
      <c r="BF552" s="209">
        <f t="shared" si="5"/>
        <v>0</v>
      </c>
      <c r="BG552" s="209">
        <f t="shared" si="6"/>
        <v>0</v>
      </c>
      <c r="BH552" s="209">
        <f t="shared" si="7"/>
        <v>0</v>
      </c>
      <c r="BI552" s="209">
        <f t="shared" si="8"/>
        <v>0</v>
      </c>
      <c r="BJ552" s="17" t="s">
        <v>85</v>
      </c>
      <c r="BK552" s="209">
        <f t="shared" si="9"/>
        <v>0</v>
      </c>
      <c r="BL552" s="17" t="s">
        <v>318</v>
      </c>
      <c r="BM552" s="208" t="s">
        <v>650</v>
      </c>
    </row>
    <row r="553" spans="1:65" s="2" customFormat="1" ht="16.5" customHeight="1">
      <c r="A553" s="34"/>
      <c r="B553" s="35"/>
      <c r="C553" s="196" t="s">
        <v>651</v>
      </c>
      <c r="D553" s="196" t="s">
        <v>183</v>
      </c>
      <c r="E553" s="197" t="s">
        <v>652</v>
      </c>
      <c r="F553" s="198" t="s">
        <v>653</v>
      </c>
      <c r="G553" s="199" t="s">
        <v>633</v>
      </c>
      <c r="H553" s="200">
        <v>2</v>
      </c>
      <c r="I553" s="201"/>
      <c r="J553" s="202">
        <f t="shared" si="0"/>
        <v>0</v>
      </c>
      <c r="K553" s="203"/>
      <c r="L553" s="39"/>
      <c r="M553" s="204" t="s">
        <v>1</v>
      </c>
      <c r="N553" s="205" t="s">
        <v>42</v>
      </c>
      <c r="O553" s="71"/>
      <c r="P553" s="206">
        <f t="shared" si="1"/>
        <v>0</v>
      </c>
      <c r="Q553" s="206">
        <v>0</v>
      </c>
      <c r="R553" s="206">
        <f t="shared" si="2"/>
        <v>0</v>
      </c>
      <c r="S553" s="206">
        <v>0</v>
      </c>
      <c r="T553" s="207">
        <f t="shared" si="3"/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208" t="s">
        <v>318</v>
      </c>
      <c r="AT553" s="208" t="s">
        <v>183</v>
      </c>
      <c r="AU553" s="208" t="s">
        <v>85</v>
      </c>
      <c r="AY553" s="17" t="s">
        <v>182</v>
      </c>
      <c r="BE553" s="209">
        <f t="shared" si="4"/>
        <v>0</v>
      </c>
      <c r="BF553" s="209">
        <f t="shared" si="5"/>
        <v>0</v>
      </c>
      <c r="BG553" s="209">
        <f t="shared" si="6"/>
        <v>0</v>
      </c>
      <c r="BH553" s="209">
        <f t="shared" si="7"/>
        <v>0</v>
      </c>
      <c r="BI553" s="209">
        <f t="shared" si="8"/>
        <v>0</v>
      </c>
      <c r="BJ553" s="17" t="s">
        <v>85</v>
      </c>
      <c r="BK553" s="209">
        <f t="shared" si="9"/>
        <v>0</v>
      </c>
      <c r="BL553" s="17" t="s">
        <v>318</v>
      </c>
      <c r="BM553" s="208" t="s">
        <v>654</v>
      </c>
    </row>
    <row r="554" spans="1:65" s="2" customFormat="1" ht="16.5" customHeight="1">
      <c r="A554" s="34"/>
      <c r="B554" s="35"/>
      <c r="C554" s="196" t="s">
        <v>655</v>
      </c>
      <c r="D554" s="196" t="s">
        <v>183</v>
      </c>
      <c r="E554" s="197" t="s">
        <v>656</v>
      </c>
      <c r="F554" s="198" t="s">
        <v>657</v>
      </c>
      <c r="G554" s="199" t="s">
        <v>633</v>
      </c>
      <c r="H554" s="200">
        <v>1</v>
      </c>
      <c r="I554" s="201"/>
      <c r="J554" s="202">
        <f t="shared" si="0"/>
        <v>0</v>
      </c>
      <c r="K554" s="203"/>
      <c r="L554" s="39"/>
      <c r="M554" s="204" t="s">
        <v>1</v>
      </c>
      <c r="N554" s="205" t="s">
        <v>42</v>
      </c>
      <c r="O554" s="71"/>
      <c r="P554" s="206">
        <f t="shared" si="1"/>
        <v>0</v>
      </c>
      <c r="Q554" s="206">
        <v>0</v>
      </c>
      <c r="R554" s="206">
        <f t="shared" si="2"/>
        <v>0</v>
      </c>
      <c r="S554" s="206">
        <v>0</v>
      </c>
      <c r="T554" s="207">
        <f t="shared" si="3"/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08" t="s">
        <v>318</v>
      </c>
      <c r="AT554" s="208" t="s">
        <v>183</v>
      </c>
      <c r="AU554" s="208" t="s">
        <v>85</v>
      </c>
      <c r="AY554" s="17" t="s">
        <v>182</v>
      </c>
      <c r="BE554" s="209">
        <f t="shared" si="4"/>
        <v>0</v>
      </c>
      <c r="BF554" s="209">
        <f t="shared" si="5"/>
        <v>0</v>
      </c>
      <c r="BG554" s="209">
        <f t="shared" si="6"/>
        <v>0</v>
      </c>
      <c r="BH554" s="209">
        <f t="shared" si="7"/>
        <v>0</v>
      </c>
      <c r="BI554" s="209">
        <f t="shared" si="8"/>
        <v>0</v>
      </c>
      <c r="BJ554" s="17" t="s">
        <v>85</v>
      </c>
      <c r="BK554" s="209">
        <f t="shared" si="9"/>
        <v>0</v>
      </c>
      <c r="BL554" s="17" t="s">
        <v>318</v>
      </c>
      <c r="BM554" s="208" t="s">
        <v>658</v>
      </c>
    </row>
    <row r="555" spans="1:65" s="2" customFormat="1" ht="21.75" customHeight="1">
      <c r="A555" s="34"/>
      <c r="B555" s="35"/>
      <c r="C555" s="196" t="s">
        <v>659</v>
      </c>
      <c r="D555" s="196" t="s">
        <v>183</v>
      </c>
      <c r="E555" s="197" t="s">
        <v>660</v>
      </c>
      <c r="F555" s="198" t="s">
        <v>661</v>
      </c>
      <c r="G555" s="199" t="s">
        <v>511</v>
      </c>
      <c r="H555" s="254"/>
      <c r="I555" s="201"/>
      <c r="J555" s="202">
        <f t="shared" si="0"/>
        <v>0</v>
      </c>
      <c r="K555" s="203"/>
      <c r="L555" s="39"/>
      <c r="M555" s="204" t="s">
        <v>1</v>
      </c>
      <c r="N555" s="205" t="s">
        <v>42</v>
      </c>
      <c r="O555" s="71"/>
      <c r="P555" s="206">
        <f t="shared" si="1"/>
        <v>0</v>
      </c>
      <c r="Q555" s="206">
        <v>0</v>
      </c>
      <c r="R555" s="206">
        <f t="shared" si="2"/>
        <v>0</v>
      </c>
      <c r="S555" s="206">
        <v>0</v>
      </c>
      <c r="T555" s="207">
        <f t="shared" si="3"/>
        <v>0</v>
      </c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208" t="s">
        <v>318</v>
      </c>
      <c r="AT555" s="208" t="s">
        <v>183</v>
      </c>
      <c r="AU555" s="208" t="s">
        <v>85</v>
      </c>
      <c r="AY555" s="17" t="s">
        <v>182</v>
      </c>
      <c r="BE555" s="209">
        <f t="shared" si="4"/>
        <v>0</v>
      </c>
      <c r="BF555" s="209">
        <f t="shared" si="5"/>
        <v>0</v>
      </c>
      <c r="BG555" s="209">
        <f t="shared" si="6"/>
        <v>0</v>
      </c>
      <c r="BH555" s="209">
        <f t="shared" si="7"/>
        <v>0</v>
      </c>
      <c r="BI555" s="209">
        <f t="shared" si="8"/>
        <v>0</v>
      </c>
      <c r="BJ555" s="17" t="s">
        <v>85</v>
      </c>
      <c r="BK555" s="209">
        <f t="shared" si="9"/>
        <v>0</v>
      </c>
      <c r="BL555" s="17" t="s">
        <v>318</v>
      </c>
      <c r="BM555" s="208" t="s">
        <v>662</v>
      </c>
    </row>
    <row r="556" spans="2:63" s="11" customFormat="1" ht="25.95" customHeight="1">
      <c r="B556" s="182"/>
      <c r="C556" s="183"/>
      <c r="D556" s="184" t="s">
        <v>76</v>
      </c>
      <c r="E556" s="185" t="s">
        <v>663</v>
      </c>
      <c r="F556" s="185" t="s">
        <v>664</v>
      </c>
      <c r="G556" s="183"/>
      <c r="H556" s="183"/>
      <c r="I556" s="186"/>
      <c r="J556" s="187">
        <f>BK556</f>
        <v>0</v>
      </c>
      <c r="K556" s="183"/>
      <c r="L556" s="188"/>
      <c r="M556" s="189"/>
      <c r="N556" s="190"/>
      <c r="O556" s="190"/>
      <c r="P556" s="191">
        <f>SUM(P557:P607)</f>
        <v>0</v>
      </c>
      <c r="Q556" s="190"/>
      <c r="R556" s="191">
        <f>SUM(R557:R607)</f>
        <v>1.4383251000000001</v>
      </c>
      <c r="S556" s="190"/>
      <c r="T556" s="192">
        <f>SUM(T557:T607)</f>
        <v>0</v>
      </c>
      <c r="AR556" s="193" t="s">
        <v>87</v>
      </c>
      <c r="AT556" s="194" t="s">
        <v>76</v>
      </c>
      <c r="AU556" s="194" t="s">
        <v>77</v>
      </c>
      <c r="AY556" s="193" t="s">
        <v>182</v>
      </c>
      <c r="BK556" s="195">
        <f>SUM(BK557:BK607)</f>
        <v>0</v>
      </c>
    </row>
    <row r="557" spans="1:65" s="2" customFormat="1" ht="21.75" customHeight="1">
      <c r="A557" s="34"/>
      <c r="B557" s="35"/>
      <c r="C557" s="196" t="s">
        <v>665</v>
      </c>
      <c r="D557" s="196" t="s">
        <v>183</v>
      </c>
      <c r="E557" s="197" t="s">
        <v>666</v>
      </c>
      <c r="F557" s="198" t="s">
        <v>667</v>
      </c>
      <c r="G557" s="199" t="s">
        <v>108</v>
      </c>
      <c r="H557" s="200">
        <v>129.93</v>
      </c>
      <c r="I557" s="201"/>
      <c r="J557" s="202">
        <f>ROUND(I557*H557,2)</f>
        <v>0</v>
      </c>
      <c r="K557" s="203"/>
      <c r="L557" s="39"/>
      <c r="M557" s="204" t="s">
        <v>1</v>
      </c>
      <c r="N557" s="205" t="s">
        <v>42</v>
      </c>
      <c r="O557" s="71"/>
      <c r="P557" s="206">
        <f>O557*H557</f>
        <v>0</v>
      </c>
      <c r="Q557" s="206">
        <v>0.00392</v>
      </c>
      <c r="R557" s="206">
        <f>Q557*H557</f>
        <v>0.5093256</v>
      </c>
      <c r="S557" s="206">
        <v>0</v>
      </c>
      <c r="T557" s="207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208" t="s">
        <v>318</v>
      </c>
      <c r="AT557" s="208" t="s">
        <v>183</v>
      </c>
      <c r="AU557" s="208" t="s">
        <v>85</v>
      </c>
      <c r="AY557" s="17" t="s">
        <v>182</v>
      </c>
      <c r="BE557" s="209">
        <f>IF(N557="základní",J557,0)</f>
        <v>0</v>
      </c>
      <c r="BF557" s="209">
        <f>IF(N557="snížená",J557,0)</f>
        <v>0</v>
      </c>
      <c r="BG557" s="209">
        <f>IF(N557="zákl. přenesená",J557,0)</f>
        <v>0</v>
      </c>
      <c r="BH557" s="209">
        <f>IF(N557="sníž. přenesená",J557,0)</f>
        <v>0</v>
      </c>
      <c r="BI557" s="209">
        <f>IF(N557="nulová",J557,0)</f>
        <v>0</v>
      </c>
      <c r="BJ557" s="17" t="s">
        <v>85</v>
      </c>
      <c r="BK557" s="209">
        <f>ROUND(I557*H557,2)</f>
        <v>0</v>
      </c>
      <c r="BL557" s="17" t="s">
        <v>318</v>
      </c>
      <c r="BM557" s="208" t="s">
        <v>668</v>
      </c>
    </row>
    <row r="558" spans="1:47" s="2" customFormat="1" ht="19.2">
      <c r="A558" s="34"/>
      <c r="B558" s="35"/>
      <c r="C558" s="36"/>
      <c r="D558" s="212" t="s">
        <v>669</v>
      </c>
      <c r="E558" s="36"/>
      <c r="F558" s="255" t="s">
        <v>670</v>
      </c>
      <c r="G558" s="36"/>
      <c r="H558" s="36"/>
      <c r="I558" s="116"/>
      <c r="J558" s="36"/>
      <c r="K558" s="36"/>
      <c r="L558" s="39"/>
      <c r="M558" s="256"/>
      <c r="N558" s="257"/>
      <c r="O558" s="71"/>
      <c r="P558" s="71"/>
      <c r="Q558" s="71"/>
      <c r="R558" s="71"/>
      <c r="S558" s="71"/>
      <c r="T558" s="72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669</v>
      </c>
      <c r="AU558" s="17" t="s">
        <v>85</v>
      </c>
    </row>
    <row r="559" spans="2:51" s="12" customFormat="1" ht="10.2">
      <c r="B559" s="210"/>
      <c r="C559" s="211"/>
      <c r="D559" s="212" t="s">
        <v>189</v>
      </c>
      <c r="E559" s="213" t="s">
        <v>1</v>
      </c>
      <c r="F559" s="214" t="s">
        <v>401</v>
      </c>
      <c r="G559" s="211"/>
      <c r="H559" s="213" t="s">
        <v>1</v>
      </c>
      <c r="I559" s="215"/>
      <c r="J559" s="211"/>
      <c r="K559" s="211"/>
      <c r="L559" s="216"/>
      <c r="M559" s="217"/>
      <c r="N559" s="218"/>
      <c r="O559" s="218"/>
      <c r="P559" s="218"/>
      <c r="Q559" s="218"/>
      <c r="R559" s="218"/>
      <c r="S559" s="218"/>
      <c r="T559" s="219"/>
      <c r="AT559" s="220" t="s">
        <v>189</v>
      </c>
      <c r="AU559" s="220" t="s">
        <v>85</v>
      </c>
      <c r="AV559" s="12" t="s">
        <v>85</v>
      </c>
      <c r="AW559" s="12" t="s">
        <v>32</v>
      </c>
      <c r="AX559" s="12" t="s">
        <v>77</v>
      </c>
      <c r="AY559" s="220" t="s">
        <v>182</v>
      </c>
    </row>
    <row r="560" spans="2:51" s="13" customFormat="1" ht="10.2">
      <c r="B560" s="221"/>
      <c r="C560" s="222"/>
      <c r="D560" s="212" t="s">
        <v>189</v>
      </c>
      <c r="E560" s="223" t="s">
        <v>1</v>
      </c>
      <c r="F560" s="224" t="s">
        <v>494</v>
      </c>
      <c r="G560" s="222"/>
      <c r="H560" s="225">
        <v>2.89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AT560" s="231" t="s">
        <v>189</v>
      </c>
      <c r="AU560" s="231" t="s">
        <v>85</v>
      </c>
      <c r="AV560" s="13" t="s">
        <v>87</v>
      </c>
      <c r="AW560" s="13" t="s">
        <v>32</v>
      </c>
      <c r="AX560" s="13" t="s">
        <v>77</v>
      </c>
      <c r="AY560" s="231" t="s">
        <v>182</v>
      </c>
    </row>
    <row r="561" spans="2:51" s="12" customFormat="1" ht="10.2">
      <c r="B561" s="210"/>
      <c r="C561" s="211"/>
      <c r="D561" s="212" t="s">
        <v>189</v>
      </c>
      <c r="E561" s="213" t="s">
        <v>1</v>
      </c>
      <c r="F561" s="214" t="s">
        <v>403</v>
      </c>
      <c r="G561" s="211"/>
      <c r="H561" s="213" t="s">
        <v>1</v>
      </c>
      <c r="I561" s="215"/>
      <c r="J561" s="211"/>
      <c r="K561" s="211"/>
      <c r="L561" s="216"/>
      <c r="M561" s="217"/>
      <c r="N561" s="218"/>
      <c r="O561" s="218"/>
      <c r="P561" s="218"/>
      <c r="Q561" s="218"/>
      <c r="R561" s="218"/>
      <c r="S561" s="218"/>
      <c r="T561" s="219"/>
      <c r="AT561" s="220" t="s">
        <v>189</v>
      </c>
      <c r="AU561" s="220" t="s">
        <v>85</v>
      </c>
      <c r="AV561" s="12" t="s">
        <v>85</v>
      </c>
      <c r="AW561" s="12" t="s">
        <v>32</v>
      </c>
      <c r="AX561" s="12" t="s">
        <v>77</v>
      </c>
      <c r="AY561" s="220" t="s">
        <v>182</v>
      </c>
    </row>
    <row r="562" spans="2:51" s="13" customFormat="1" ht="10.2">
      <c r="B562" s="221"/>
      <c r="C562" s="222"/>
      <c r="D562" s="212" t="s">
        <v>189</v>
      </c>
      <c r="E562" s="223" t="s">
        <v>1</v>
      </c>
      <c r="F562" s="224" t="s">
        <v>671</v>
      </c>
      <c r="G562" s="222"/>
      <c r="H562" s="225">
        <v>1.27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AT562" s="231" t="s">
        <v>189</v>
      </c>
      <c r="AU562" s="231" t="s">
        <v>85</v>
      </c>
      <c r="AV562" s="13" t="s">
        <v>87</v>
      </c>
      <c r="AW562" s="13" t="s">
        <v>32</v>
      </c>
      <c r="AX562" s="13" t="s">
        <v>77</v>
      </c>
      <c r="AY562" s="231" t="s">
        <v>182</v>
      </c>
    </row>
    <row r="563" spans="2:51" s="12" customFormat="1" ht="10.2">
      <c r="B563" s="210"/>
      <c r="C563" s="211"/>
      <c r="D563" s="212" t="s">
        <v>189</v>
      </c>
      <c r="E563" s="213" t="s">
        <v>1</v>
      </c>
      <c r="F563" s="214" t="s">
        <v>495</v>
      </c>
      <c r="G563" s="211"/>
      <c r="H563" s="213" t="s">
        <v>1</v>
      </c>
      <c r="I563" s="215"/>
      <c r="J563" s="211"/>
      <c r="K563" s="211"/>
      <c r="L563" s="216"/>
      <c r="M563" s="217"/>
      <c r="N563" s="218"/>
      <c r="O563" s="218"/>
      <c r="P563" s="218"/>
      <c r="Q563" s="218"/>
      <c r="R563" s="218"/>
      <c r="S563" s="218"/>
      <c r="T563" s="219"/>
      <c r="AT563" s="220" t="s">
        <v>189</v>
      </c>
      <c r="AU563" s="220" t="s">
        <v>85</v>
      </c>
      <c r="AV563" s="12" t="s">
        <v>85</v>
      </c>
      <c r="AW563" s="12" t="s">
        <v>32</v>
      </c>
      <c r="AX563" s="12" t="s">
        <v>77</v>
      </c>
      <c r="AY563" s="220" t="s">
        <v>182</v>
      </c>
    </row>
    <row r="564" spans="2:51" s="13" customFormat="1" ht="10.2">
      <c r="B564" s="221"/>
      <c r="C564" s="222"/>
      <c r="D564" s="212" t="s">
        <v>189</v>
      </c>
      <c r="E564" s="223" t="s">
        <v>1</v>
      </c>
      <c r="F564" s="224" t="s">
        <v>496</v>
      </c>
      <c r="G564" s="222"/>
      <c r="H564" s="225">
        <v>3.4</v>
      </c>
      <c r="I564" s="226"/>
      <c r="J564" s="222"/>
      <c r="K564" s="222"/>
      <c r="L564" s="227"/>
      <c r="M564" s="228"/>
      <c r="N564" s="229"/>
      <c r="O564" s="229"/>
      <c r="P564" s="229"/>
      <c r="Q564" s="229"/>
      <c r="R564" s="229"/>
      <c r="S564" s="229"/>
      <c r="T564" s="230"/>
      <c r="AT564" s="231" t="s">
        <v>189</v>
      </c>
      <c r="AU564" s="231" t="s">
        <v>85</v>
      </c>
      <c r="AV564" s="13" t="s">
        <v>87</v>
      </c>
      <c r="AW564" s="13" t="s">
        <v>32</v>
      </c>
      <c r="AX564" s="13" t="s">
        <v>77</v>
      </c>
      <c r="AY564" s="231" t="s">
        <v>182</v>
      </c>
    </row>
    <row r="565" spans="2:51" s="12" customFormat="1" ht="10.2">
      <c r="B565" s="210"/>
      <c r="C565" s="211"/>
      <c r="D565" s="212" t="s">
        <v>189</v>
      </c>
      <c r="E565" s="213" t="s">
        <v>1</v>
      </c>
      <c r="F565" s="214" t="s">
        <v>262</v>
      </c>
      <c r="G565" s="211"/>
      <c r="H565" s="213" t="s">
        <v>1</v>
      </c>
      <c r="I565" s="215"/>
      <c r="J565" s="211"/>
      <c r="K565" s="211"/>
      <c r="L565" s="216"/>
      <c r="M565" s="217"/>
      <c r="N565" s="218"/>
      <c r="O565" s="218"/>
      <c r="P565" s="218"/>
      <c r="Q565" s="218"/>
      <c r="R565" s="218"/>
      <c r="S565" s="218"/>
      <c r="T565" s="219"/>
      <c r="AT565" s="220" t="s">
        <v>189</v>
      </c>
      <c r="AU565" s="220" t="s">
        <v>85</v>
      </c>
      <c r="AV565" s="12" t="s">
        <v>85</v>
      </c>
      <c r="AW565" s="12" t="s">
        <v>32</v>
      </c>
      <c r="AX565" s="12" t="s">
        <v>77</v>
      </c>
      <c r="AY565" s="220" t="s">
        <v>182</v>
      </c>
    </row>
    <row r="566" spans="2:51" s="13" customFormat="1" ht="10.2">
      <c r="B566" s="221"/>
      <c r="C566" s="222"/>
      <c r="D566" s="212" t="s">
        <v>189</v>
      </c>
      <c r="E566" s="223" t="s">
        <v>1</v>
      </c>
      <c r="F566" s="224" t="s">
        <v>672</v>
      </c>
      <c r="G566" s="222"/>
      <c r="H566" s="225">
        <v>10.58</v>
      </c>
      <c r="I566" s="226"/>
      <c r="J566" s="222"/>
      <c r="K566" s="222"/>
      <c r="L566" s="227"/>
      <c r="M566" s="228"/>
      <c r="N566" s="229"/>
      <c r="O566" s="229"/>
      <c r="P566" s="229"/>
      <c r="Q566" s="229"/>
      <c r="R566" s="229"/>
      <c r="S566" s="229"/>
      <c r="T566" s="230"/>
      <c r="AT566" s="231" t="s">
        <v>189</v>
      </c>
      <c r="AU566" s="231" t="s">
        <v>85</v>
      </c>
      <c r="AV566" s="13" t="s">
        <v>87</v>
      </c>
      <c r="AW566" s="13" t="s">
        <v>32</v>
      </c>
      <c r="AX566" s="13" t="s">
        <v>77</v>
      </c>
      <c r="AY566" s="231" t="s">
        <v>182</v>
      </c>
    </row>
    <row r="567" spans="2:51" s="12" customFormat="1" ht="10.2">
      <c r="B567" s="210"/>
      <c r="C567" s="211"/>
      <c r="D567" s="212" t="s">
        <v>189</v>
      </c>
      <c r="E567" s="213" t="s">
        <v>1</v>
      </c>
      <c r="F567" s="214" t="s">
        <v>266</v>
      </c>
      <c r="G567" s="211"/>
      <c r="H567" s="213" t="s">
        <v>1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189</v>
      </c>
      <c r="AU567" s="220" t="s">
        <v>85</v>
      </c>
      <c r="AV567" s="12" t="s">
        <v>85</v>
      </c>
      <c r="AW567" s="12" t="s">
        <v>32</v>
      </c>
      <c r="AX567" s="12" t="s">
        <v>77</v>
      </c>
      <c r="AY567" s="220" t="s">
        <v>182</v>
      </c>
    </row>
    <row r="568" spans="2:51" s="13" customFormat="1" ht="10.2">
      <c r="B568" s="221"/>
      <c r="C568" s="222"/>
      <c r="D568" s="212" t="s">
        <v>189</v>
      </c>
      <c r="E568" s="223" t="s">
        <v>1</v>
      </c>
      <c r="F568" s="224" t="s">
        <v>497</v>
      </c>
      <c r="G568" s="222"/>
      <c r="H568" s="225">
        <v>20.85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AT568" s="231" t="s">
        <v>189</v>
      </c>
      <c r="AU568" s="231" t="s">
        <v>85</v>
      </c>
      <c r="AV568" s="13" t="s">
        <v>87</v>
      </c>
      <c r="AW568" s="13" t="s">
        <v>32</v>
      </c>
      <c r="AX568" s="13" t="s">
        <v>77</v>
      </c>
      <c r="AY568" s="231" t="s">
        <v>182</v>
      </c>
    </row>
    <row r="569" spans="2:51" s="12" customFormat="1" ht="10.2">
      <c r="B569" s="210"/>
      <c r="C569" s="211"/>
      <c r="D569" s="212" t="s">
        <v>189</v>
      </c>
      <c r="E569" s="213" t="s">
        <v>1</v>
      </c>
      <c r="F569" s="214" t="s">
        <v>293</v>
      </c>
      <c r="G569" s="211"/>
      <c r="H569" s="213" t="s">
        <v>1</v>
      </c>
      <c r="I569" s="215"/>
      <c r="J569" s="211"/>
      <c r="K569" s="211"/>
      <c r="L569" s="216"/>
      <c r="M569" s="217"/>
      <c r="N569" s="218"/>
      <c r="O569" s="218"/>
      <c r="P569" s="218"/>
      <c r="Q569" s="218"/>
      <c r="R569" s="218"/>
      <c r="S569" s="218"/>
      <c r="T569" s="219"/>
      <c r="AT569" s="220" t="s">
        <v>189</v>
      </c>
      <c r="AU569" s="220" t="s">
        <v>85</v>
      </c>
      <c r="AV569" s="12" t="s">
        <v>85</v>
      </c>
      <c r="AW569" s="12" t="s">
        <v>32</v>
      </c>
      <c r="AX569" s="12" t="s">
        <v>77</v>
      </c>
      <c r="AY569" s="220" t="s">
        <v>182</v>
      </c>
    </row>
    <row r="570" spans="2:51" s="13" customFormat="1" ht="10.2">
      <c r="B570" s="221"/>
      <c r="C570" s="222"/>
      <c r="D570" s="212" t="s">
        <v>189</v>
      </c>
      <c r="E570" s="223" t="s">
        <v>1</v>
      </c>
      <c r="F570" s="224" t="s">
        <v>673</v>
      </c>
      <c r="G570" s="222"/>
      <c r="H570" s="225">
        <v>17.42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AT570" s="231" t="s">
        <v>189</v>
      </c>
      <c r="AU570" s="231" t="s">
        <v>85</v>
      </c>
      <c r="AV570" s="13" t="s">
        <v>87</v>
      </c>
      <c r="AW570" s="13" t="s">
        <v>32</v>
      </c>
      <c r="AX570" s="13" t="s">
        <v>77</v>
      </c>
      <c r="AY570" s="231" t="s">
        <v>182</v>
      </c>
    </row>
    <row r="571" spans="2:51" s="12" customFormat="1" ht="10.2">
      <c r="B571" s="210"/>
      <c r="C571" s="211"/>
      <c r="D571" s="212" t="s">
        <v>189</v>
      </c>
      <c r="E571" s="213" t="s">
        <v>1</v>
      </c>
      <c r="F571" s="214" t="s">
        <v>295</v>
      </c>
      <c r="G571" s="211"/>
      <c r="H571" s="213" t="s">
        <v>1</v>
      </c>
      <c r="I571" s="215"/>
      <c r="J571" s="211"/>
      <c r="K571" s="211"/>
      <c r="L571" s="216"/>
      <c r="M571" s="217"/>
      <c r="N571" s="218"/>
      <c r="O571" s="218"/>
      <c r="P571" s="218"/>
      <c r="Q571" s="218"/>
      <c r="R571" s="218"/>
      <c r="S571" s="218"/>
      <c r="T571" s="219"/>
      <c r="AT571" s="220" t="s">
        <v>189</v>
      </c>
      <c r="AU571" s="220" t="s">
        <v>85</v>
      </c>
      <c r="AV571" s="12" t="s">
        <v>85</v>
      </c>
      <c r="AW571" s="12" t="s">
        <v>32</v>
      </c>
      <c r="AX571" s="12" t="s">
        <v>77</v>
      </c>
      <c r="AY571" s="220" t="s">
        <v>182</v>
      </c>
    </row>
    <row r="572" spans="2:51" s="13" customFormat="1" ht="10.2">
      <c r="B572" s="221"/>
      <c r="C572" s="222"/>
      <c r="D572" s="212" t="s">
        <v>189</v>
      </c>
      <c r="E572" s="223" t="s">
        <v>1</v>
      </c>
      <c r="F572" s="224" t="s">
        <v>674</v>
      </c>
      <c r="G572" s="222"/>
      <c r="H572" s="225">
        <v>18.7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AT572" s="231" t="s">
        <v>189</v>
      </c>
      <c r="AU572" s="231" t="s">
        <v>85</v>
      </c>
      <c r="AV572" s="13" t="s">
        <v>87</v>
      </c>
      <c r="AW572" s="13" t="s">
        <v>32</v>
      </c>
      <c r="AX572" s="13" t="s">
        <v>77</v>
      </c>
      <c r="AY572" s="231" t="s">
        <v>182</v>
      </c>
    </row>
    <row r="573" spans="2:51" s="12" customFormat="1" ht="10.2">
      <c r="B573" s="210"/>
      <c r="C573" s="211"/>
      <c r="D573" s="212" t="s">
        <v>189</v>
      </c>
      <c r="E573" s="213" t="s">
        <v>1</v>
      </c>
      <c r="F573" s="214" t="s">
        <v>299</v>
      </c>
      <c r="G573" s="211"/>
      <c r="H573" s="213" t="s">
        <v>1</v>
      </c>
      <c r="I573" s="215"/>
      <c r="J573" s="211"/>
      <c r="K573" s="211"/>
      <c r="L573" s="216"/>
      <c r="M573" s="217"/>
      <c r="N573" s="218"/>
      <c r="O573" s="218"/>
      <c r="P573" s="218"/>
      <c r="Q573" s="218"/>
      <c r="R573" s="218"/>
      <c r="S573" s="218"/>
      <c r="T573" s="219"/>
      <c r="AT573" s="220" t="s">
        <v>189</v>
      </c>
      <c r="AU573" s="220" t="s">
        <v>85</v>
      </c>
      <c r="AV573" s="12" t="s">
        <v>85</v>
      </c>
      <c r="AW573" s="12" t="s">
        <v>32</v>
      </c>
      <c r="AX573" s="12" t="s">
        <v>77</v>
      </c>
      <c r="AY573" s="220" t="s">
        <v>182</v>
      </c>
    </row>
    <row r="574" spans="2:51" s="13" customFormat="1" ht="10.2">
      <c r="B574" s="221"/>
      <c r="C574" s="222"/>
      <c r="D574" s="212" t="s">
        <v>189</v>
      </c>
      <c r="E574" s="223" t="s">
        <v>1</v>
      </c>
      <c r="F574" s="224" t="s">
        <v>675</v>
      </c>
      <c r="G574" s="222"/>
      <c r="H574" s="225">
        <v>8.78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AT574" s="231" t="s">
        <v>189</v>
      </c>
      <c r="AU574" s="231" t="s">
        <v>85</v>
      </c>
      <c r="AV574" s="13" t="s">
        <v>87</v>
      </c>
      <c r="AW574" s="13" t="s">
        <v>32</v>
      </c>
      <c r="AX574" s="13" t="s">
        <v>77</v>
      </c>
      <c r="AY574" s="231" t="s">
        <v>182</v>
      </c>
    </row>
    <row r="575" spans="2:51" s="12" customFormat="1" ht="10.2">
      <c r="B575" s="210"/>
      <c r="C575" s="211"/>
      <c r="D575" s="212" t="s">
        <v>189</v>
      </c>
      <c r="E575" s="213" t="s">
        <v>1</v>
      </c>
      <c r="F575" s="214" t="s">
        <v>301</v>
      </c>
      <c r="G575" s="211"/>
      <c r="H575" s="213" t="s">
        <v>1</v>
      </c>
      <c r="I575" s="215"/>
      <c r="J575" s="211"/>
      <c r="K575" s="211"/>
      <c r="L575" s="216"/>
      <c r="M575" s="217"/>
      <c r="N575" s="218"/>
      <c r="O575" s="218"/>
      <c r="P575" s="218"/>
      <c r="Q575" s="218"/>
      <c r="R575" s="218"/>
      <c r="S575" s="218"/>
      <c r="T575" s="219"/>
      <c r="AT575" s="220" t="s">
        <v>189</v>
      </c>
      <c r="AU575" s="220" t="s">
        <v>85</v>
      </c>
      <c r="AV575" s="12" t="s">
        <v>85</v>
      </c>
      <c r="AW575" s="12" t="s">
        <v>32</v>
      </c>
      <c r="AX575" s="12" t="s">
        <v>77</v>
      </c>
      <c r="AY575" s="220" t="s">
        <v>182</v>
      </c>
    </row>
    <row r="576" spans="2:51" s="13" customFormat="1" ht="10.2">
      <c r="B576" s="221"/>
      <c r="C576" s="222"/>
      <c r="D576" s="212" t="s">
        <v>189</v>
      </c>
      <c r="E576" s="223" t="s">
        <v>1</v>
      </c>
      <c r="F576" s="224" t="s">
        <v>676</v>
      </c>
      <c r="G576" s="222"/>
      <c r="H576" s="225">
        <v>3.92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AT576" s="231" t="s">
        <v>189</v>
      </c>
      <c r="AU576" s="231" t="s">
        <v>85</v>
      </c>
      <c r="AV576" s="13" t="s">
        <v>87</v>
      </c>
      <c r="AW576" s="13" t="s">
        <v>32</v>
      </c>
      <c r="AX576" s="13" t="s">
        <v>77</v>
      </c>
      <c r="AY576" s="231" t="s">
        <v>182</v>
      </c>
    </row>
    <row r="577" spans="2:51" s="12" customFormat="1" ht="10.2">
      <c r="B577" s="210"/>
      <c r="C577" s="211"/>
      <c r="D577" s="212" t="s">
        <v>189</v>
      </c>
      <c r="E577" s="213" t="s">
        <v>1</v>
      </c>
      <c r="F577" s="214" t="s">
        <v>303</v>
      </c>
      <c r="G577" s="211"/>
      <c r="H577" s="213" t="s">
        <v>1</v>
      </c>
      <c r="I577" s="215"/>
      <c r="J577" s="211"/>
      <c r="K577" s="211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189</v>
      </c>
      <c r="AU577" s="220" t="s">
        <v>85</v>
      </c>
      <c r="AV577" s="12" t="s">
        <v>85</v>
      </c>
      <c r="AW577" s="12" t="s">
        <v>32</v>
      </c>
      <c r="AX577" s="12" t="s">
        <v>77</v>
      </c>
      <c r="AY577" s="220" t="s">
        <v>182</v>
      </c>
    </row>
    <row r="578" spans="2:51" s="13" customFormat="1" ht="10.2">
      <c r="B578" s="221"/>
      <c r="C578" s="222"/>
      <c r="D578" s="212" t="s">
        <v>189</v>
      </c>
      <c r="E578" s="223" t="s">
        <v>1</v>
      </c>
      <c r="F578" s="224" t="s">
        <v>677</v>
      </c>
      <c r="G578" s="222"/>
      <c r="H578" s="225">
        <v>1.62</v>
      </c>
      <c r="I578" s="226"/>
      <c r="J578" s="222"/>
      <c r="K578" s="222"/>
      <c r="L578" s="227"/>
      <c r="M578" s="228"/>
      <c r="N578" s="229"/>
      <c r="O578" s="229"/>
      <c r="P578" s="229"/>
      <c r="Q578" s="229"/>
      <c r="R578" s="229"/>
      <c r="S578" s="229"/>
      <c r="T578" s="230"/>
      <c r="AT578" s="231" t="s">
        <v>189</v>
      </c>
      <c r="AU578" s="231" t="s">
        <v>85</v>
      </c>
      <c r="AV578" s="13" t="s">
        <v>87</v>
      </c>
      <c r="AW578" s="13" t="s">
        <v>32</v>
      </c>
      <c r="AX578" s="13" t="s">
        <v>77</v>
      </c>
      <c r="AY578" s="231" t="s">
        <v>182</v>
      </c>
    </row>
    <row r="579" spans="2:51" s="12" customFormat="1" ht="10.2">
      <c r="B579" s="210"/>
      <c r="C579" s="211"/>
      <c r="D579" s="212" t="s">
        <v>189</v>
      </c>
      <c r="E579" s="213" t="s">
        <v>1</v>
      </c>
      <c r="F579" s="214" t="s">
        <v>305</v>
      </c>
      <c r="G579" s="211"/>
      <c r="H579" s="213" t="s">
        <v>1</v>
      </c>
      <c r="I579" s="215"/>
      <c r="J579" s="211"/>
      <c r="K579" s="211"/>
      <c r="L579" s="216"/>
      <c r="M579" s="217"/>
      <c r="N579" s="218"/>
      <c r="O579" s="218"/>
      <c r="P579" s="218"/>
      <c r="Q579" s="218"/>
      <c r="R579" s="218"/>
      <c r="S579" s="218"/>
      <c r="T579" s="219"/>
      <c r="AT579" s="220" t="s">
        <v>189</v>
      </c>
      <c r="AU579" s="220" t="s">
        <v>85</v>
      </c>
      <c r="AV579" s="12" t="s">
        <v>85</v>
      </c>
      <c r="AW579" s="12" t="s">
        <v>32</v>
      </c>
      <c r="AX579" s="12" t="s">
        <v>77</v>
      </c>
      <c r="AY579" s="220" t="s">
        <v>182</v>
      </c>
    </row>
    <row r="580" spans="2:51" s="13" customFormat="1" ht="10.2">
      <c r="B580" s="221"/>
      <c r="C580" s="222"/>
      <c r="D580" s="212" t="s">
        <v>189</v>
      </c>
      <c r="E580" s="223" t="s">
        <v>1</v>
      </c>
      <c r="F580" s="224" t="s">
        <v>678</v>
      </c>
      <c r="G580" s="222"/>
      <c r="H580" s="225">
        <v>1.5</v>
      </c>
      <c r="I580" s="226"/>
      <c r="J580" s="222"/>
      <c r="K580" s="222"/>
      <c r="L580" s="227"/>
      <c r="M580" s="228"/>
      <c r="N580" s="229"/>
      <c r="O580" s="229"/>
      <c r="P580" s="229"/>
      <c r="Q580" s="229"/>
      <c r="R580" s="229"/>
      <c r="S580" s="229"/>
      <c r="T580" s="230"/>
      <c r="AT580" s="231" t="s">
        <v>189</v>
      </c>
      <c r="AU580" s="231" t="s">
        <v>85</v>
      </c>
      <c r="AV580" s="13" t="s">
        <v>87</v>
      </c>
      <c r="AW580" s="13" t="s">
        <v>32</v>
      </c>
      <c r="AX580" s="13" t="s">
        <v>77</v>
      </c>
      <c r="AY580" s="231" t="s">
        <v>182</v>
      </c>
    </row>
    <row r="581" spans="2:51" s="12" customFormat="1" ht="10.2">
      <c r="B581" s="210"/>
      <c r="C581" s="211"/>
      <c r="D581" s="212" t="s">
        <v>189</v>
      </c>
      <c r="E581" s="213" t="s">
        <v>1</v>
      </c>
      <c r="F581" s="214" t="s">
        <v>307</v>
      </c>
      <c r="G581" s="211"/>
      <c r="H581" s="213" t="s">
        <v>1</v>
      </c>
      <c r="I581" s="215"/>
      <c r="J581" s="211"/>
      <c r="K581" s="211"/>
      <c r="L581" s="216"/>
      <c r="M581" s="217"/>
      <c r="N581" s="218"/>
      <c r="O581" s="218"/>
      <c r="P581" s="218"/>
      <c r="Q581" s="218"/>
      <c r="R581" s="218"/>
      <c r="S581" s="218"/>
      <c r="T581" s="219"/>
      <c r="AT581" s="220" t="s">
        <v>189</v>
      </c>
      <c r="AU581" s="220" t="s">
        <v>85</v>
      </c>
      <c r="AV581" s="12" t="s">
        <v>85</v>
      </c>
      <c r="AW581" s="12" t="s">
        <v>32</v>
      </c>
      <c r="AX581" s="12" t="s">
        <v>77</v>
      </c>
      <c r="AY581" s="220" t="s">
        <v>182</v>
      </c>
    </row>
    <row r="582" spans="2:51" s="13" customFormat="1" ht="10.2">
      <c r="B582" s="221"/>
      <c r="C582" s="222"/>
      <c r="D582" s="212" t="s">
        <v>189</v>
      </c>
      <c r="E582" s="223" t="s">
        <v>1</v>
      </c>
      <c r="F582" s="224" t="s">
        <v>679</v>
      </c>
      <c r="G582" s="222"/>
      <c r="H582" s="225">
        <v>7.87</v>
      </c>
      <c r="I582" s="226"/>
      <c r="J582" s="222"/>
      <c r="K582" s="222"/>
      <c r="L582" s="227"/>
      <c r="M582" s="228"/>
      <c r="N582" s="229"/>
      <c r="O582" s="229"/>
      <c r="P582" s="229"/>
      <c r="Q582" s="229"/>
      <c r="R582" s="229"/>
      <c r="S582" s="229"/>
      <c r="T582" s="230"/>
      <c r="AT582" s="231" t="s">
        <v>189</v>
      </c>
      <c r="AU582" s="231" t="s">
        <v>85</v>
      </c>
      <c r="AV582" s="13" t="s">
        <v>87</v>
      </c>
      <c r="AW582" s="13" t="s">
        <v>32</v>
      </c>
      <c r="AX582" s="13" t="s">
        <v>77</v>
      </c>
      <c r="AY582" s="231" t="s">
        <v>182</v>
      </c>
    </row>
    <row r="583" spans="2:51" s="12" customFormat="1" ht="10.2">
      <c r="B583" s="210"/>
      <c r="C583" s="211"/>
      <c r="D583" s="212" t="s">
        <v>189</v>
      </c>
      <c r="E583" s="213" t="s">
        <v>1</v>
      </c>
      <c r="F583" s="214" t="s">
        <v>680</v>
      </c>
      <c r="G583" s="211"/>
      <c r="H583" s="213" t="s">
        <v>1</v>
      </c>
      <c r="I583" s="215"/>
      <c r="J583" s="211"/>
      <c r="K583" s="211"/>
      <c r="L583" s="216"/>
      <c r="M583" s="217"/>
      <c r="N583" s="218"/>
      <c r="O583" s="218"/>
      <c r="P583" s="218"/>
      <c r="Q583" s="218"/>
      <c r="R583" s="218"/>
      <c r="S583" s="218"/>
      <c r="T583" s="219"/>
      <c r="AT583" s="220" t="s">
        <v>189</v>
      </c>
      <c r="AU583" s="220" t="s">
        <v>85</v>
      </c>
      <c r="AV583" s="12" t="s">
        <v>85</v>
      </c>
      <c r="AW583" s="12" t="s">
        <v>32</v>
      </c>
      <c r="AX583" s="12" t="s">
        <v>77</v>
      </c>
      <c r="AY583" s="220" t="s">
        <v>182</v>
      </c>
    </row>
    <row r="584" spans="2:51" s="13" customFormat="1" ht="10.2">
      <c r="B584" s="221"/>
      <c r="C584" s="222"/>
      <c r="D584" s="212" t="s">
        <v>189</v>
      </c>
      <c r="E584" s="223" t="s">
        <v>1</v>
      </c>
      <c r="F584" s="224" t="s">
        <v>681</v>
      </c>
      <c r="G584" s="222"/>
      <c r="H584" s="225">
        <v>13.31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AT584" s="231" t="s">
        <v>189</v>
      </c>
      <c r="AU584" s="231" t="s">
        <v>85</v>
      </c>
      <c r="AV584" s="13" t="s">
        <v>87</v>
      </c>
      <c r="AW584" s="13" t="s">
        <v>32</v>
      </c>
      <c r="AX584" s="13" t="s">
        <v>77</v>
      </c>
      <c r="AY584" s="231" t="s">
        <v>182</v>
      </c>
    </row>
    <row r="585" spans="2:51" s="12" customFormat="1" ht="10.2">
      <c r="B585" s="210"/>
      <c r="C585" s="211"/>
      <c r="D585" s="212" t="s">
        <v>189</v>
      </c>
      <c r="E585" s="213" t="s">
        <v>1</v>
      </c>
      <c r="F585" s="214" t="s">
        <v>499</v>
      </c>
      <c r="G585" s="211"/>
      <c r="H585" s="213" t="s">
        <v>1</v>
      </c>
      <c r="I585" s="215"/>
      <c r="J585" s="211"/>
      <c r="K585" s="211"/>
      <c r="L585" s="216"/>
      <c r="M585" s="217"/>
      <c r="N585" s="218"/>
      <c r="O585" s="218"/>
      <c r="P585" s="218"/>
      <c r="Q585" s="218"/>
      <c r="R585" s="218"/>
      <c r="S585" s="218"/>
      <c r="T585" s="219"/>
      <c r="AT585" s="220" t="s">
        <v>189</v>
      </c>
      <c r="AU585" s="220" t="s">
        <v>85</v>
      </c>
      <c r="AV585" s="12" t="s">
        <v>85</v>
      </c>
      <c r="AW585" s="12" t="s">
        <v>32</v>
      </c>
      <c r="AX585" s="12" t="s">
        <v>77</v>
      </c>
      <c r="AY585" s="220" t="s">
        <v>182</v>
      </c>
    </row>
    <row r="586" spans="2:51" s="13" customFormat="1" ht="10.2">
      <c r="B586" s="221"/>
      <c r="C586" s="222"/>
      <c r="D586" s="212" t="s">
        <v>189</v>
      </c>
      <c r="E586" s="223" t="s">
        <v>1</v>
      </c>
      <c r="F586" s="224" t="s">
        <v>500</v>
      </c>
      <c r="G586" s="222"/>
      <c r="H586" s="225">
        <v>17.82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AT586" s="231" t="s">
        <v>189</v>
      </c>
      <c r="AU586" s="231" t="s">
        <v>85</v>
      </c>
      <c r="AV586" s="13" t="s">
        <v>87</v>
      </c>
      <c r="AW586" s="13" t="s">
        <v>32</v>
      </c>
      <c r="AX586" s="13" t="s">
        <v>77</v>
      </c>
      <c r="AY586" s="231" t="s">
        <v>182</v>
      </c>
    </row>
    <row r="587" spans="2:51" s="14" customFormat="1" ht="10.2">
      <c r="B587" s="232"/>
      <c r="C587" s="233"/>
      <c r="D587" s="212" t="s">
        <v>189</v>
      </c>
      <c r="E587" s="234" t="s">
        <v>107</v>
      </c>
      <c r="F587" s="235" t="s">
        <v>197</v>
      </c>
      <c r="G587" s="233"/>
      <c r="H587" s="236">
        <v>129.93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AT587" s="242" t="s">
        <v>189</v>
      </c>
      <c r="AU587" s="242" t="s">
        <v>85</v>
      </c>
      <c r="AV587" s="14" t="s">
        <v>187</v>
      </c>
      <c r="AW587" s="14" t="s">
        <v>32</v>
      </c>
      <c r="AX587" s="14" t="s">
        <v>85</v>
      </c>
      <c r="AY587" s="242" t="s">
        <v>182</v>
      </c>
    </row>
    <row r="588" spans="1:65" s="2" customFormat="1" ht="16.5" customHeight="1">
      <c r="A588" s="34"/>
      <c r="B588" s="35"/>
      <c r="C588" s="243" t="s">
        <v>682</v>
      </c>
      <c r="D588" s="243" t="s">
        <v>212</v>
      </c>
      <c r="E588" s="244" t="s">
        <v>683</v>
      </c>
      <c r="F588" s="245" t="s">
        <v>684</v>
      </c>
      <c r="G588" s="246" t="s">
        <v>685</v>
      </c>
      <c r="H588" s="247">
        <v>132.529</v>
      </c>
      <c r="I588" s="248"/>
      <c r="J588" s="249">
        <f>ROUND(I588*H588,2)</f>
        <v>0</v>
      </c>
      <c r="K588" s="250"/>
      <c r="L588" s="251"/>
      <c r="M588" s="252" t="s">
        <v>1</v>
      </c>
      <c r="N588" s="253" t="s">
        <v>42</v>
      </c>
      <c r="O588" s="71"/>
      <c r="P588" s="206">
        <f>O588*H588</f>
        <v>0</v>
      </c>
      <c r="Q588" s="206">
        <v>0</v>
      </c>
      <c r="R588" s="206">
        <f>Q588*H588</f>
        <v>0</v>
      </c>
      <c r="S588" s="206">
        <v>0</v>
      </c>
      <c r="T588" s="207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208" t="s">
        <v>397</v>
      </c>
      <c r="AT588" s="208" t="s">
        <v>212</v>
      </c>
      <c r="AU588" s="208" t="s">
        <v>85</v>
      </c>
      <c r="AY588" s="17" t="s">
        <v>182</v>
      </c>
      <c r="BE588" s="209">
        <f>IF(N588="základní",J588,0)</f>
        <v>0</v>
      </c>
      <c r="BF588" s="209">
        <f>IF(N588="snížená",J588,0)</f>
        <v>0</v>
      </c>
      <c r="BG588" s="209">
        <f>IF(N588="zákl. přenesená",J588,0)</f>
        <v>0</v>
      </c>
      <c r="BH588" s="209">
        <f>IF(N588="sníž. přenesená",J588,0)</f>
        <v>0</v>
      </c>
      <c r="BI588" s="209">
        <f>IF(N588="nulová",J588,0)</f>
        <v>0</v>
      </c>
      <c r="BJ588" s="17" t="s">
        <v>85</v>
      </c>
      <c r="BK588" s="209">
        <f>ROUND(I588*H588,2)</f>
        <v>0</v>
      </c>
      <c r="BL588" s="17" t="s">
        <v>318</v>
      </c>
      <c r="BM588" s="208" t="s">
        <v>686</v>
      </c>
    </row>
    <row r="589" spans="2:51" s="13" customFormat="1" ht="10.2">
      <c r="B589" s="221"/>
      <c r="C589" s="222"/>
      <c r="D589" s="212" t="s">
        <v>189</v>
      </c>
      <c r="E589" s="223" t="s">
        <v>1</v>
      </c>
      <c r="F589" s="224" t="s">
        <v>107</v>
      </c>
      <c r="G589" s="222"/>
      <c r="H589" s="225">
        <v>129.93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AT589" s="231" t="s">
        <v>189</v>
      </c>
      <c r="AU589" s="231" t="s">
        <v>85</v>
      </c>
      <c r="AV589" s="13" t="s">
        <v>87</v>
      </c>
      <c r="AW589" s="13" t="s">
        <v>32</v>
      </c>
      <c r="AX589" s="13" t="s">
        <v>85</v>
      </c>
      <c r="AY589" s="231" t="s">
        <v>182</v>
      </c>
    </row>
    <row r="590" spans="2:51" s="13" customFormat="1" ht="10.2">
      <c r="B590" s="221"/>
      <c r="C590" s="222"/>
      <c r="D590" s="212" t="s">
        <v>189</v>
      </c>
      <c r="E590" s="222"/>
      <c r="F590" s="224" t="s">
        <v>687</v>
      </c>
      <c r="G590" s="222"/>
      <c r="H590" s="225">
        <v>132.529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AT590" s="231" t="s">
        <v>189</v>
      </c>
      <c r="AU590" s="231" t="s">
        <v>85</v>
      </c>
      <c r="AV590" s="13" t="s">
        <v>87</v>
      </c>
      <c r="AW590" s="13" t="s">
        <v>4</v>
      </c>
      <c r="AX590" s="13" t="s">
        <v>85</v>
      </c>
      <c r="AY590" s="231" t="s">
        <v>182</v>
      </c>
    </row>
    <row r="591" spans="1:65" s="2" customFormat="1" ht="16.5" customHeight="1">
      <c r="A591" s="34"/>
      <c r="B591" s="35"/>
      <c r="C591" s="196" t="s">
        <v>688</v>
      </c>
      <c r="D591" s="196" t="s">
        <v>183</v>
      </c>
      <c r="E591" s="197" t="s">
        <v>689</v>
      </c>
      <c r="F591" s="198" t="s">
        <v>690</v>
      </c>
      <c r="G591" s="199" t="s">
        <v>108</v>
      </c>
      <c r="H591" s="200">
        <v>14.6</v>
      </c>
      <c r="I591" s="201"/>
      <c r="J591" s="202">
        <f>ROUND(I591*H591,2)</f>
        <v>0</v>
      </c>
      <c r="K591" s="203"/>
      <c r="L591" s="39"/>
      <c r="M591" s="204" t="s">
        <v>1</v>
      </c>
      <c r="N591" s="205" t="s">
        <v>42</v>
      </c>
      <c r="O591" s="71"/>
      <c r="P591" s="206">
        <f>O591*H591</f>
        <v>0</v>
      </c>
      <c r="Q591" s="206">
        <v>0</v>
      </c>
      <c r="R591" s="206">
        <f>Q591*H591</f>
        <v>0</v>
      </c>
      <c r="S591" s="206">
        <v>0</v>
      </c>
      <c r="T591" s="207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208" t="s">
        <v>318</v>
      </c>
      <c r="AT591" s="208" t="s">
        <v>183</v>
      </c>
      <c r="AU591" s="208" t="s">
        <v>85</v>
      </c>
      <c r="AY591" s="17" t="s">
        <v>182</v>
      </c>
      <c r="BE591" s="209">
        <f>IF(N591="základní",J591,0)</f>
        <v>0</v>
      </c>
      <c r="BF591" s="209">
        <f>IF(N591="snížená",J591,0)</f>
        <v>0</v>
      </c>
      <c r="BG591" s="209">
        <f>IF(N591="zákl. přenesená",J591,0)</f>
        <v>0</v>
      </c>
      <c r="BH591" s="209">
        <f>IF(N591="sníž. přenesená",J591,0)</f>
        <v>0</v>
      </c>
      <c r="BI591" s="209">
        <f>IF(N591="nulová",J591,0)</f>
        <v>0</v>
      </c>
      <c r="BJ591" s="17" t="s">
        <v>85</v>
      </c>
      <c r="BK591" s="209">
        <f>ROUND(I591*H591,2)</f>
        <v>0</v>
      </c>
      <c r="BL591" s="17" t="s">
        <v>318</v>
      </c>
      <c r="BM591" s="208" t="s">
        <v>691</v>
      </c>
    </row>
    <row r="592" spans="2:51" s="12" customFormat="1" ht="10.2">
      <c r="B592" s="210"/>
      <c r="C592" s="211"/>
      <c r="D592" s="212" t="s">
        <v>189</v>
      </c>
      <c r="E592" s="213" t="s">
        <v>1</v>
      </c>
      <c r="F592" s="214" t="s">
        <v>401</v>
      </c>
      <c r="G592" s="211"/>
      <c r="H592" s="213" t="s">
        <v>1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189</v>
      </c>
      <c r="AU592" s="220" t="s">
        <v>85</v>
      </c>
      <c r="AV592" s="12" t="s">
        <v>85</v>
      </c>
      <c r="AW592" s="12" t="s">
        <v>32</v>
      </c>
      <c r="AX592" s="12" t="s">
        <v>77</v>
      </c>
      <c r="AY592" s="220" t="s">
        <v>182</v>
      </c>
    </row>
    <row r="593" spans="2:51" s="13" customFormat="1" ht="10.2">
      <c r="B593" s="221"/>
      <c r="C593" s="222"/>
      <c r="D593" s="212" t="s">
        <v>189</v>
      </c>
      <c r="E593" s="223" t="s">
        <v>1</v>
      </c>
      <c r="F593" s="224" t="s">
        <v>494</v>
      </c>
      <c r="G593" s="222"/>
      <c r="H593" s="225">
        <v>2.89</v>
      </c>
      <c r="I593" s="226"/>
      <c r="J593" s="222"/>
      <c r="K593" s="222"/>
      <c r="L593" s="227"/>
      <c r="M593" s="228"/>
      <c r="N593" s="229"/>
      <c r="O593" s="229"/>
      <c r="P593" s="229"/>
      <c r="Q593" s="229"/>
      <c r="R593" s="229"/>
      <c r="S593" s="229"/>
      <c r="T593" s="230"/>
      <c r="AT593" s="231" t="s">
        <v>189</v>
      </c>
      <c r="AU593" s="231" t="s">
        <v>85</v>
      </c>
      <c r="AV593" s="13" t="s">
        <v>87</v>
      </c>
      <c r="AW593" s="13" t="s">
        <v>32</v>
      </c>
      <c r="AX593" s="13" t="s">
        <v>77</v>
      </c>
      <c r="AY593" s="231" t="s">
        <v>182</v>
      </c>
    </row>
    <row r="594" spans="2:51" s="12" customFormat="1" ht="10.2">
      <c r="B594" s="210"/>
      <c r="C594" s="211"/>
      <c r="D594" s="212" t="s">
        <v>189</v>
      </c>
      <c r="E594" s="213" t="s">
        <v>1</v>
      </c>
      <c r="F594" s="214" t="s">
        <v>403</v>
      </c>
      <c r="G594" s="211"/>
      <c r="H594" s="213" t="s">
        <v>1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189</v>
      </c>
      <c r="AU594" s="220" t="s">
        <v>85</v>
      </c>
      <c r="AV594" s="12" t="s">
        <v>85</v>
      </c>
      <c r="AW594" s="12" t="s">
        <v>32</v>
      </c>
      <c r="AX594" s="12" t="s">
        <v>77</v>
      </c>
      <c r="AY594" s="220" t="s">
        <v>182</v>
      </c>
    </row>
    <row r="595" spans="2:51" s="13" customFormat="1" ht="10.2">
      <c r="B595" s="221"/>
      <c r="C595" s="222"/>
      <c r="D595" s="212" t="s">
        <v>189</v>
      </c>
      <c r="E595" s="223" t="s">
        <v>1</v>
      </c>
      <c r="F595" s="224" t="s">
        <v>671</v>
      </c>
      <c r="G595" s="222"/>
      <c r="H595" s="225">
        <v>1.27</v>
      </c>
      <c r="I595" s="226"/>
      <c r="J595" s="222"/>
      <c r="K595" s="222"/>
      <c r="L595" s="227"/>
      <c r="M595" s="228"/>
      <c r="N595" s="229"/>
      <c r="O595" s="229"/>
      <c r="P595" s="229"/>
      <c r="Q595" s="229"/>
      <c r="R595" s="229"/>
      <c r="S595" s="229"/>
      <c r="T595" s="230"/>
      <c r="AT595" s="231" t="s">
        <v>189</v>
      </c>
      <c r="AU595" s="231" t="s">
        <v>85</v>
      </c>
      <c r="AV595" s="13" t="s">
        <v>87</v>
      </c>
      <c r="AW595" s="13" t="s">
        <v>32</v>
      </c>
      <c r="AX595" s="13" t="s">
        <v>77</v>
      </c>
      <c r="AY595" s="231" t="s">
        <v>182</v>
      </c>
    </row>
    <row r="596" spans="2:51" s="12" customFormat="1" ht="10.2">
      <c r="B596" s="210"/>
      <c r="C596" s="211"/>
      <c r="D596" s="212" t="s">
        <v>189</v>
      </c>
      <c r="E596" s="213" t="s">
        <v>1</v>
      </c>
      <c r="F596" s="214" t="s">
        <v>495</v>
      </c>
      <c r="G596" s="211"/>
      <c r="H596" s="213" t="s">
        <v>1</v>
      </c>
      <c r="I596" s="215"/>
      <c r="J596" s="211"/>
      <c r="K596" s="211"/>
      <c r="L596" s="216"/>
      <c r="M596" s="217"/>
      <c r="N596" s="218"/>
      <c r="O596" s="218"/>
      <c r="P596" s="218"/>
      <c r="Q596" s="218"/>
      <c r="R596" s="218"/>
      <c r="S596" s="218"/>
      <c r="T596" s="219"/>
      <c r="AT596" s="220" t="s">
        <v>189</v>
      </c>
      <c r="AU596" s="220" t="s">
        <v>85</v>
      </c>
      <c r="AV596" s="12" t="s">
        <v>85</v>
      </c>
      <c r="AW596" s="12" t="s">
        <v>32</v>
      </c>
      <c r="AX596" s="12" t="s">
        <v>77</v>
      </c>
      <c r="AY596" s="220" t="s">
        <v>182</v>
      </c>
    </row>
    <row r="597" spans="2:51" s="13" customFormat="1" ht="10.2">
      <c r="B597" s="221"/>
      <c r="C597" s="222"/>
      <c r="D597" s="212" t="s">
        <v>189</v>
      </c>
      <c r="E597" s="223" t="s">
        <v>1</v>
      </c>
      <c r="F597" s="224" t="s">
        <v>496</v>
      </c>
      <c r="G597" s="222"/>
      <c r="H597" s="225">
        <v>3.4</v>
      </c>
      <c r="I597" s="226"/>
      <c r="J597" s="222"/>
      <c r="K597" s="222"/>
      <c r="L597" s="227"/>
      <c r="M597" s="228"/>
      <c r="N597" s="229"/>
      <c r="O597" s="229"/>
      <c r="P597" s="229"/>
      <c r="Q597" s="229"/>
      <c r="R597" s="229"/>
      <c r="S597" s="229"/>
      <c r="T597" s="230"/>
      <c r="AT597" s="231" t="s">
        <v>189</v>
      </c>
      <c r="AU597" s="231" t="s">
        <v>85</v>
      </c>
      <c r="AV597" s="13" t="s">
        <v>87</v>
      </c>
      <c r="AW597" s="13" t="s">
        <v>32</v>
      </c>
      <c r="AX597" s="13" t="s">
        <v>77</v>
      </c>
      <c r="AY597" s="231" t="s">
        <v>182</v>
      </c>
    </row>
    <row r="598" spans="2:51" s="12" customFormat="1" ht="10.2">
      <c r="B598" s="210"/>
      <c r="C598" s="211"/>
      <c r="D598" s="212" t="s">
        <v>189</v>
      </c>
      <c r="E598" s="213" t="s">
        <v>1</v>
      </c>
      <c r="F598" s="214" t="s">
        <v>301</v>
      </c>
      <c r="G598" s="211"/>
      <c r="H598" s="213" t="s">
        <v>1</v>
      </c>
      <c r="I598" s="215"/>
      <c r="J598" s="211"/>
      <c r="K598" s="211"/>
      <c r="L598" s="216"/>
      <c r="M598" s="217"/>
      <c r="N598" s="218"/>
      <c r="O598" s="218"/>
      <c r="P598" s="218"/>
      <c r="Q598" s="218"/>
      <c r="R598" s="218"/>
      <c r="S598" s="218"/>
      <c r="T598" s="219"/>
      <c r="AT598" s="220" t="s">
        <v>189</v>
      </c>
      <c r="AU598" s="220" t="s">
        <v>85</v>
      </c>
      <c r="AV598" s="12" t="s">
        <v>85</v>
      </c>
      <c r="AW598" s="12" t="s">
        <v>32</v>
      </c>
      <c r="AX598" s="12" t="s">
        <v>77</v>
      </c>
      <c r="AY598" s="220" t="s">
        <v>182</v>
      </c>
    </row>
    <row r="599" spans="2:51" s="13" customFormat="1" ht="10.2">
      <c r="B599" s="221"/>
      <c r="C599" s="222"/>
      <c r="D599" s="212" t="s">
        <v>189</v>
      </c>
      <c r="E599" s="223" t="s">
        <v>1</v>
      </c>
      <c r="F599" s="224" t="s">
        <v>676</v>
      </c>
      <c r="G599" s="222"/>
      <c r="H599" s="225">
        <v>3.92</v>
      </c>
      <c r="I599" s="226"/>
      <c r="J599" s="222"/>
      <c r="K599" s="222"/>
      <c r="L599" s="227"/>
      <c r="M599" s="228"/>
      <c r="N599" s="229"/>
      <c r="O599" s="229"/>
      <c r="P599" s="229"/>
      <c r="Q599" s="229"/>
      <c r="R599" s="229"/>
      <c r="S599" s="229"/>
      <c r="T599" s="230"/>
      <c r="AT599" s="231" t="s">
        <v>189</v>
      </c>
      <c r="AU599" s="231" t="s">
        <v>85</v>
      </c>
      <c r="AV599" s="13" t="s">
        <v>87</v>
      </c>
      <c r="AW599" s="13" t="s">
        <v>32</v>
      </c>
      <c r="AX599" s="13" t="s">
        <v>77</v>
      </c>
      <c r="AY599" s="231" t="s">
        <v>182</v>
      </c>
    </row>
    <row r="600" spans="2:51" s="12" customFormat="1" ht="10.2">
      <c r="B600" s="210"/>
      <c r="C600" s="211"/>
      <c r="D600" s="212" t="s">
        <v>189</v>
      </c>
      <c r="E600" s="213" t="s">
        <v>1</v>
      </c>
      <c r="F600" s="214" t="s">
        <v>303</v>
      </c>
      <c r="G600" s="211"/>
      <c r="H600" s="213" t="s">
        <v>1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189</v>
      </c>
      <c r="AU600" s="220" t="s">
        <v>85</v>
      </c>
      <c r="AV600" s="12" t="s">
        <v>85</v>
      </c>
      <c r="AW600" s="12" t="s">
        <v>32</v>
      </c>
      <c r="AX600" s="12" t="s">
        <v>77</v>
      </c>
      <c r="AY600" s="220" t="s">
        <v>182</v>
      </c>
    </row>
    <row r="601" spans="2:51" s="13" customFormat="1" ht="10.2">
      <c r="B601" s="221"/>
      <c r="C601" s="222"/>
      <c r="D601" s="212" t="s">
        <v>189</v>
      </c>
      <c r="E601" s="223" t="s">
        <v>1</v>
      </c>
      <c r="F601" s="224" t="s">
        <v>677</v>
      </c>
      <c r="G601" s="222"/>
      <c r="H601" s="225">
        <v>1.62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AT601" s="231" t="s">
        <v>189</v>
      </c>
      <c r="AU601" s="231" t="s">
        <v>85</v>
      </c>
      <c r="AV601" s="13" t="s">
        <v>87</v>
      </c>
      <c r="AW601" s="13" t="s">
        <v>32</v>
      </c>
      <c r="AX601" s="13" t="s">
        <v>77</v>
      </c>
      <c r="AY601" s="231" t="s">
        <v>182</v>
      </c>
    </row>
    <row r="602" spans="2:51" s="12" customFormat="1" ht="10.2">
      <c r="B602" s="210"/>
      <c r="C602" s="211"/>
      <c r="D602" s="212" t="s">
        <v>189</v>
      </c>
      <c r="E602" s="213" t="s">
        <v>1</v>
      </c>
      <c r="F602" s="214" t="s">
        <v>305</v>
      </c>
      <c r="G602" s="211"/>
      <c r="H602" s="213" t="s">
        <v>1</v>
      </c>
      <c r="I602" s="215"/>
      <c r="J602" s="211"/>
      <c r="K602" s="211"/>
      <c r="L602" s="216"/>
      <c r="M602" s="217"/>
      <c r="N602" s="218"/>
      <c r="O602" s="218"/>
      <c r="P602" s="218"/>
      <c r="Q602" s="218"/>
      <c r="R602" s="218"/>
      <c r="S602" s="218"/>
      <c r="T602" s="219"/>
      <c r="AT602" s="220" t="s">
        <v>189</v>
      </c>
      <c r="AU602" s="220" t="s">
        <v>85</v>
      </c>
      <c r="AV602" s="12" t="s">
        <v>85</v>
      </c>
      <c r="AW602" s="12" t="s">
        <v>32</v>
      </c>
      <c r="AX602" s="12" t="s">
        <v>77</v>
      </c>
      <c r="AY602" s="220" t="s">
        <v>182</v>
      </c>
    </row>
    <row r="603" spans="2:51" s="13" customFormat="1" ht="10.2">
      <c r="B603" s="221"/>
      <c r="C603" s="222"/>
      <c r="D603" s="212" t="s">
        <v>189</v>
      </c>
      <c r="E603" s="223" t="s">
        <v>1</v>
      </c>
      <c r="F603" s="224" t="s">
        <v>678</v>
      </c>
      <c r="G603" s="222"/>
      <c r="H603" s="225">
        <v>1.5</v>
      </c>
      <c r="I603" s="226"/>
      <c r="J603" s="222"/>
      <c r="K603" s="222"/>
      <c r="L603" s="227"/>
      <c r="M603" s="228"/>
      <c r="N603" s="229"/>
      <c r="O603" s="229"/>
      <c r="P603" s="229"/>
      <c r="Q603" s="229"/>
      <c r="R603" s="229"/>
      <c r="S603" s="229"/>
      <c r="T603" s="230"/>
      <c r="AT603" s="231" t="s">
        <v>189</v>
      </c>
      <c r="AU603" s="231" t="s">
        <v>85</v>
      </c>
      <c r="AV603" s="13" t="s">
        <v>87</v>
      </c>
      <c r="AW603" s="13" t="s">
        <v>32</v>
      </c>
      <c r="AX603" s="13" t="s">
        <v>77</v>
      </c>
      <c r="AY603" s="231" t="s">
        <v>182</v>
      </c>
    </row>
    <row r="604" spans="2:51" s="14" customFormat="1" ht="10.2">
      <c r="B604" s="232"/>
      <c r="C604" s="233"/>
      <c r="D604" s="212" t="s">
        <v>189</v>
      </c>
      <c r="E604" s="234" t="s">
        <v>1</v>
      </c>
      <c r="F604" s="235" t="s">
        <v>197</v>
      </c>
      <c r="G604" s="233"/>
      <c r="H604" s="236">
        <v>14.6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AT604" s="242" t="s">
        <v>189</v>
      </c>
      <c r="AU604" s="242" t="s">
        <v>85</v>
      </c>
      <c r="AV604" s="14" t="s">
        <v>187</v>
      </c>
      <c r="AW604" s="14" t="s">
        <v>32</v>
      </c>
      <c r="AX604" s="14" t="s">
        <v>85</v>
      </c>
      <c r="AY604" s="242" t="s">
        <v>182</v>
      </c>
    </row>
    <row r="605" spans="1:65" s="2" customFormat="1" ht="16.5" customHeight="1">
      <c r="A605" s="34"/>
      <c r="B605" s="35"/>
      <c r="C605" s="196" t="s">
        <v>692</v>
      </c>
      <c r="D605" s="196" t="s">
        <v>183</v>
      </c>
      <c r="E605" s="197" t="s">
        <v>693</v>
      </c>
      <c r="F605" s="198" t="s">
        <v>694</v>
      </c>
      <c r="G605" s="199" t="s">
        <v>108</v>
      </c>
      <c r="H605" s="200">
        <v>129.93</v>
      </c>
      <c r="I605" s="201"/>
      <c r="J605" s="202">
        <f>ROUND(I605*H605,2)</f>
        <v>0</v>
      </c>
      <c r="K605" s="203"/>
      <c r="L605" s="39"/>
      <c r="M605" s="204" t="s">
        <v>1</v>
      </c>
      <c r="N605" s="205" t="s">
        <v>42</v>
      </c>
      <c r="O605" s="71"/>
      <c r="P605" s="206">
        <f>O605*H605</f>
        <v>0</v>
      </c>
      <c r="Q605" s="206">
        <v>0.00715</v>
      </c>
      <c r="R605" s="206">
        <f>Q605*H605</f>
        <v>0.9289995000000001</v>
      </c>
      <c r="S605" s="206">
        <v>0</v>
      </c>
      <c r="T605" s="207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208" t="s">
        <v>318</v>
      </c>
      <c r="AT605" s="208" t="s">
        <v>183</v>
      </c>
      <c r="AU605" s="208" t="s">
        <v>85</v>
      </c>
      <c r="AY605" s="17" t="s">
        <v>182</v>
      </c>
      <c r="BE605" s="209">
        <f>IF(N605="základní",J605,0)</f>
        <v>0</v>
      </c>
      <c r="BF605" s="209">
        <f>IF(N605="snížená",J605,0)</f>
        <v>0</v>
      </c>
      <c r="BG605" s="209">
        <f>IF(N605="zákl. přenesená",J605,0)</f>
        <v>0</v>
      </c>
      <c r="BH605" s="209">
        <f>IF(N605="sníž. přenesená",J605,0)</f>
        <v>0</v>
      </c>
      <c r="BI605" s="209">
        <f>IF(N605="nulová",J605,0)</f>
        <v>0</v>
      </c>
      <c r="BJ605" s="17" t="s">
        <v>85</v>
      </c>
      <c r="BK605" s="209">
        <f>ROUND(I605*H605,2)</f>
        <v>0</v>
      </c>
      <c r="BL605" s="17" t="s">
        <v>318</v>
      </c>
      <c r="BM605" s="208" t="s">
        <v>695</v>
      </c>
    </row>
    <row r="606" spans="2:51" s="13" customFormat="1" ht="10.2">
      <c r="B606" s="221"/>
      <c r="C606" s="222"/>
      <c r="D606" s="212" t="s">
        <v>189</v>
      </c>
      <c r="E606" s="223" t="s">
        <v>1</v>
      </c>
      <c r="F606" s="224" t="s">
        <v>107</v>
      </c>
      <c r="G606" s="222"/>
      <c r="H606" s="225">
        <v>129.93</v>
      </c>
      <c r="I606" s="226"/>
      <c r="J606" s="222"/>
      <c r="K606" s="222"/>
      <c r="L606" s="227"/>
      <c r="M606" s="228"/>
      <c r="N606" s="229"/>
      <c r="O606" s="229"/>
      <c r="P606" s="229"/>
      <c r="Q606" s="229"/>
      <c r="R606" s="229"/>
      <c r="S606" s="229"/>
      <c r="T606" s="230"/>
      <c r="AT606" s="231" t="s">
        <v>189</v>
      </c>
      <c r="AU606" s="231" t="s">
        <v>85</v>
      </c>
      <c r="AV606" s="13" t="s">
        <v>87</v>
      </c>
      <c r="AW606" s="13" t="s">
        <v>32</v>
      </c>
      <c r="AX606" s="13" t="s">
        <v>85</v>
      </c>
      <c r="AY606" s="231" t="s">
        <v>182</v>
      </c>
    </row>
    <row r="607" spans="1:65" s="2" customFormat="1" ht="21.75" customHeight="1">
      <c r="A607" s="34"/>
      <c r="B607" s="35"/>
      <c r="C607" s="196" t="s">
        <v>696</v>
      </c>
      <c r="D607" s="196" t="s">
        <v>183</v>
      </c>
      <c r="E607" s="197" t="s">
        <v>697</v>
      </c>
      <c r="F607" s="198" t="s">
        <v>698</v>
      </c>
      <c r="G607" s="199" t="s">
        <v>511</v>
      </c>
      <c r="H607" s="254"/>
      <c r="I607" s="201"/>
      <c r="J607" s="202">
        <f>ROUND(I607*H607,2)</f>
        <v>0</v>
      </c>
      <c r="K607" s="203"/>
      <c r="L607" s="39"/>
      <c r="M607" s="204" t="s">
        <v>1</v>
      </c>
      <c r="N607" s="205" t="s">
        <v>42</v>
      </c>
      <c r="O607" s="71"/>
      <c r="P607" s="206">
        <f>O607*H607</f>
        <v>0</v>
      </c>
      <c r="Q607" s="206">
        <v>0</v>
      </c>
      <c r="R607" s="206">
        <f>Q607*H607</f>
        <v>0</v>
      </c>
      <c r="S607" s="206">
        <v>0</v>
      </c>
      <c r="T607" s="207">
        <f>S607*H607</f>
        <v>0</v>
      </c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R607" s="208" t="s">
        <v>318</v>
      </c>
      <c r="AT607" s="208" t="s">
        <v>183</v>
      </c>
      <c r="AU607" s="208" t="s">
        <v>85</v>
      </c>
      <c r="AY607" s="17" t="s">
        <v>182</v>
      </c>
      <c r="BE607" s="209">
        <f>IF(N607="základní",J607,0)</f>
        <v>0</v>
      </c>
      <c r="BF607" s="209">
        <f>IF(N607="snížená",J607,0)</f>
        <v>0</v>
      </c>
      <c r="BG607" s="209">
        <f>IF(N607="zákl. přenesená",J607,0)</f>
        <v>0</v>
      </c>
      <c r="BH607" s="209">
        <f>IF(N607="sníž. přenesená",J607,0)</f>
        <v>0</v>
      </c>
      <c r="BI607" s="209">
        <f>IF(N607="nulová",J607,0)</f>
        <v>0</v>
      </c>
      <c r="BJ607" s="17" t="s">
        <v>85</v>
      </c>
      <c r="BK607" s="209">
        <f>ROUND(I607*H607,2)</f>
        <v>0</v>
      </c>
      <c r="BL607" s="17" t="s">
        <v>318</v>
      </c>
      <c r="BM607" s="208" t="s">
        <v>699</v>
      </c>
    </row>
    <row r="608" spans="2:63" s="11" customFormat="1" ht="25.95" customHeight="1">
      <c r="B608" s="182"/>
      <c r="C608" s="183"/>
      <c r="D608" s="184" t="s">
        <v>76</v>
      </c>
      <c r="E608" s="185" t="s">
        <v>700</v>
      </c>
      <c r="F608" s="185" t="s">
        <v>701</v>
      </c>
      <c r="G608" s="183"/>
      <c r="H608" s="183"/>
      <c r="I608" s="186"/>
      <c r="J608" s="187">
        <f>BK608</f>
        <v>0</v>
      </c>
      <c r="K608" s="183"/>
      <c r="L608" s="188"/>
      <c r="M608" s="189"/>
      <c r="N608" s="190"/>
      <c r="O608" s="190"/>
      <c r="P608" s="191">
        <f>SUM(P609:P636)</f>
        <v>0</v>
      </c>
      <c r="Q608" s="190"/>
      <c r="R608" s="191">
        <f>SUM(R609:R636)</f>
        <v>0.26153514000000005</v>
      </c>
      <c r="S608" s="190"/>
      <c r="T608" s="192">
        <f>SUM(T609:T636)</f>
        <v>0.091029</v>
      </c>
      <c r="AR608" s="193" t="s">
        <v>87</v>
      </c>
      <c r="AT608" s="194" t="s">
        <v>76</v>
      </c>
      <c r="AU608" s="194" t="s">
        <v>77</v>
      </c>
      <c r="AY608" s="193" t="s">
        <v>182</v>
      </c>
      <c r="BK608" s="195">
        <f>SUM(BK609:BK636)</f>
        <v>0</v>
      </c>
    </row>
    <row r="609" spans="1:65" s="2" customFormat="1" ht="16.5" customHeight="1">
      <c r="A609" s="34"/>
      <c r="B609" s="35"/>
      <c r="C609" s="196" t="s">
        <v>702</v>
      </c>
      <c r="D609" s="196" t="s">
        <v>183</v>
      </c>
      <c r="E609" s="197" t="s">
        <v>703</v>
      </c>
      <c r="F609" s="198" t="s">
        <v>704</v>
      </c>
      <c r="G609" s="199" t="s">
        <v>108</v>
      </c>
      <c r="H609" s="200">
        <v>33.173</v>
      </c>
      <c r="I609" s="201"/>
      <c r="J609" s="202">
        <f>ROUND(I609*H609,2)</f>
        <v>0</v>
      </c>
      <c r="K609" s="203"/>
      <c r="L609" s="39"/>
      <c r="M609" s="204" t="s">
        <v>1</v>
      </c>
      <c r="N609" s="205" t="s">
        <v>42</v>
      </c>
      <c r="O609" s="71"/>
      <c r="P609" s="206">
        <f>O609*H609</f>
        <v>0</v>
      </c>
      <c r="Q609" s="206">
        <v>3E-05</v>
      </c>
      <c r="R609" s="206">
        <f>Q609*H609</f>
        <v>0.0009951900000000002</v>
      </c>
      <c r="S609" s="206">
        <v>0</v>
      </c>
      <c r="T609" s="207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08" t="s">
        <v>318</v>
      </c>
      <c r="AT609" s="208" t="s">
        <v>183</v>
      </c>
      <c r="AU609" s="208" t="s">
        <v>85</v>
      </c>
      <c r="AY609" s="17" t="s">
        <v>182</v>
      </c>
      <c r="BE609" s="209">
        <f>IF(N609="základní",J609,0)</f>
        <v>0</v>
      </c>
      <c r="BF609" s="209">
        <f>IF(N609="snížená",J609,0)</f>
        <v>0</v>
      </c>
      <c r="BG609" s="209">
        <f>IF(N609="zákl. přenesená",J609,0)</f>
        <v>0</v>
      </c>
      <c r="BH609" s="209">
        <f>IF(N609="sníž. přenesená",J609,0)</f>
        <v>0</v>
      </c>
      <c r="BI609" s="209">
        <f>IF(N609="nulová",J609,0)</f>
        <v>0</v>
      </c>
      <c r="BJ609" s="17" t="s">
        <v>85</v>
      </c>
      <c r="BK609" s="209">
        <f>ROUND(I609*H609,2)</f>
        <v>0</v>
      </c>
      <c r="BL609" s="17" t="s">
        <v>318</v>
      </c>
      <c r="BM609" s="208" t="s">
        <v>705</v>
      </c>
    </row>
    <row r="610" spans="2:51" s="13" customFormat="1" ht="10.2">
      <c r="B610" s="221"/>
      <c r="C610" s="222"/>
      <c r="D610" s="212" t="s">
        <v>189</v>
      </c>
      <c r="E610" s="223" t="s">
        <v>1</v>
      </c>
      <c r="F610" s="224" t="s">
        <v>110</v>
      </c>
      <c r="G610" s="222"/>
      <c r="H610" s="225">
        <v>33.173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AT610" s="231" t="s">
        <v>189</v>
      </c>
      <c r="AU610" s="231" t="s">
        <v>85</v>
      </c>
      <c r="AV610" s="13" t="s">
        <v>87</v>
      </c>
      <c r="AW610" s="13" t="s">
        <v>32</v>
      </c>
      <c r="AX610" s="13" t="s">
        <v>85</v>
      </c>
      <c r="AY610" s="231" t="s">
        <v>182</v>
      </c>
    </row>
    <row r="611" spans="1:65" s="2" customFormat="1" ht="16.5" customHeight="1">
      <c r="A611" s="34"/>
      <c r="B611" s="35"/>
      <c r="C611" s="196" t="s">
        <v>706</v>
      </c>
      <c r="D611" s="196" t="s">
        <v>183</v>
      </c>
      <c r="E611" s="197" t="s">
        <v>707</v>
      </c>
      <c r="F611" s="198" t="s">
        <v>708</v>
      </c>
      <c r="G611" s="199" t="s">
        <v>108</v>
      </c>
      <c r="H611" s="200">
        <v>33.173</v>
      </c>
      <c r="I611" s="201"/>
      <c r="J611" s="202">
        <f>ROUND(I611*H611,2)</f>
        <v>0</v>
      </c>
      <c r="K611" s="203"/>
      <c r="L611" s="39"/>
      <c r="M611" s="204" t="s">
        <v>1</v>
      </c>
      <c r="N611" s="205" t="s">
        <v>42</v>
      </c>
      <c r="O611" s="71"/>
      <c r="P611" s="206">
        <f>O611*H611</f>
        <v>0</v>
      </c>
      <c r="Q611" s="206">
        <v>0.00455</v>
      </c>
      <c r="R611" s="206">
        <f>Q611*H611</f>
        <v>0.15093715000000002</v>
      </c>
      <c r="S611" s="206">
        <v>0</v>
      </c>
      <c r="T611" s="207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208" t="s">
        <v>318</v>
      </c>
      <c r="AT611" s="208" t="s">
        <v>183</v>
      </c>
      <c r="AU611" s="208" t="s">
        <v>85</v>
      </c>
      <c r="AY611" s="17" t="s">
        <v>182</v>
      </c>
      <c r="BE611" s="209">
        <f>IF(N611="základní",J611,0)</f>
        <v>0</v>
      </c>
      <c r="BF611" s="209">
        <f>IF(N611="snížená",J611,0)</f>
        <v>0</v>
      </c>
      <c r="BG611" s="209">
        <f>IF(N611="zákl. přenesená",J611,0)</f>
        <v>0</v>
      </c>
      <c r="BH611" s="209">
        <f>IF(N611="sníž. přenesená",J611,0)</f>
        <v>0</v>
      </c>
      <c r="BI611" s="209">
        <f>IF(N611="nulová",J611,0)</f>
        <v>0</v>
      </c>
      <c r="BJ611" s="17" t="s">
        <v>85</v>
      </c>
      <c r="BK611" s="209">
        <f>ROUND(I611*H611,2)</f>
        <v>0</v>
      </c>
      <c r="BL611" s="17" t="s">
        <v>318</v>
      </c>
      <c r="BM611" s="208" t="s">
        <v>709</v>
      </c>
    </row>
    <row r="612" spans="2:51" s="13" customFormat="1" ht="10.2">
      <c r="B612" s="221"/>
      <c r="C612" s="222"/>
      <c r="D612" s="212" t="s">
        <v>189</v>
      </c>
      <c r="E612" s="223" t="s">
        <v>1</v>
      </c>
      <c r="F612" s="224" t="s">
        <v>110</v>
      </c>
      <c r="G612" s="222"/>
      <c r="H612" s="225">
        <v>33.173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AT612" s="231" t="s">
        <v>189</v>
      </c>
      <c r="AU612" s="231" t="s">
        <v>85</v>
      </c>
      <c r="AV612" s="13" t="s">
        <v>87</v>
      </c>
      <c r="AW612" s="13" t="s">
        <v>32</v>
      </c>
      <c r="AX612" s="13" t="s">
        <v>85</v>
      </c>
      <c r="AY612" s="231" t="s">
        <v>182</v>
      </c>
    </row>
    <row r="613" spans="1:65" s="2" customFormat="1" ht="16.5" customHeight="1">
      <c r="A613" s="34"/>
      <c r="B613" s="35"/>
      <c r="C613" s="196" t="s">
        <v>710</v>
      </c>
      <c r="D613" s="196" t="s">
        <v>183</v>
      </c>
      <c r="E613" s="197" t="s">
        <v>711</v>
      </c>
      <c r="F613" s="198" t="s">
        <v>712</v>
      </c>
      <c r="G613" s="199" t="s">
        <v>108</v>
      </c>
      <c r="H613" s="200">
        <v>15.843</v>
      </c>
      <c r="I613" s="201"/>
      <c r="J613" s="202">
        <f>ROUND(I613*H613,2)</f>
        <v>0</v>
      </c>
      <c r="K613" s="203"/>
      <c r="L613" s="39"/>
      <c r="M613" s="204" t="s">
        <v>1</v>
      </c>
      <c r="N613" s="205" t="s">
        <v>42</v>
      </c>
      <c r="O613" s="71"/>
      <c r="P613" s="206">
        <f>O613*H613</f>
        <v>0</v>
      </c>
      <c r="Q613" s="206">
        <v>0</v>
      </c>
      <c r="R613" s="206">
        <f>Q613*H613</f>
        <v>0</v>
      </c>
      <c r="S613" s="206">
        <v>0.003</v>
      </c>
      <c r="T613" s="207">
        <f>S613*H613</f>
        <v>0.047529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08" t="s">
        <v>318</v>
      </c>
      <c r="AT613" s="208" t="s">
        <v>183</v>
      </c>
      <c r="AU613" s="208" t="s">
        <v>85</v>
      </c>
      <c r="AY613" s="17" t="s">
        <v>182</v>
      </c>
      <c r="BE613" s="209">
        <f>IF(N613="základní",J613,0)</f>
        <v>0</v>
      </c>
      <c r="BF613" s="209">
        <f>IF(N613="snížená",J613,0)</f>
        <v>0</v>
      </c>
      <c r="BG613" s="209">
        <f>IF(N613="zákl. přenesená",J613,0)</f>
        <v>0</v>
      </c>
      <c r="BH613" s="209">
        <f>IF(N613="sníž. přenesená",J613,0)</f>
        <v>0</v>
      </c>
      <c r="BI613" s="209">
        <f>IF(N613="nulová",J613,0)</f>
        <v>0</v>
      </c>
      <c r="BJ613" s="17" t="s">
        <v>85</v>
      </c>
      <c r="BK613" s="209">
        <f>ROUND(I613*H613,2)</f>
        <v>0</v>
      </c>
      <c r="BL613" s="17" t="s">
        <v>318</v>
      </c>
      <c r="BM613" s="208" t="s">
        <v>713</v>
      </c>
    </row>
    <row r="614" spans="2:51" s="12" customFormat="1" ht="10.2">
      <c r="B614" s="210"/>
      <c r="C614" s="211"/>
      <c r="D614" s="212" t="s">
        <v>189</v>
      </c>
      <c r="E614" s="213" t="s">
        <v>1</v>
      </c>
      <c r="F614" s="214" t="s">
        <v>437</v>
      </c>
      <c r="G614" s="211"/>
      <c r="H614" s="213" t="s">
        <v>1</v>
      </c>
      <c r="I614" s="215"/>
      <c r="J614" s="211"/>
      <c r="K614" s="211"/>
      <c r="L614" s="216"/>
      <c r="M614" s="217"/>
      <c r="N614" s="218"/>
      <c r="O614" s="218"/>
      <c r="P614" s="218"/>
      <c r="Q614" s="218"/>
      <c r="R614" s="218"/>
      <c r="S614" s="218"/>
      <c r="T614" s="219"/>
      <c r="AT614" s="220" t="s">
        <v>189</v>
      </c>
      <c r="AU614" s="220" t="s">
        <v>85</v>
      </c>
      <c r="AV614" s="12" t="s">
        <v>85</v>
      </c>
      <c r="AW614" s="12" t="s">
        <v>32</v>
      </c>
      <c r="AX614" s="12" t="s">
        <v>77</v>
      </c>
      <c r="AY614" s="220" t="s">
        <v>182</v>
      </c>
    </row>
    <row r="615" spans="2:51" s="13" customFormat="1" ht="10.2">
      <c r="B615" s="221"/>
      <c r="C615" s="222"/>
      <c r="D615" s="212" t="s">
        <v>189</v>
      </c>
      <c r="E615" s="223" t="s">
        <v>1</v>
      </c>
      <c r="F615" s="224" t="s">
        <v>714</v>
      </c>
      <c r="G615" s="222"/>
      <c r="H615" s="225">
        <v>12.6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AT615" s="231" t="s">
        <v>189</v>
      </c>
      <c r="AU615" s="231" t="s">
        <v>85</v>
      </c>
      <c r="AV615" s="13" t="s">
        <v>87</v>
      </c>
      <c r="AW615" s="13" t="s">
        <v>32</v>
      </c>
      <c r="AX615" s="13" t="s">
        <v>77</v>
      </c>
      <c r="AY615" s="231" t="s">
        <v>182</v>
      </c>
    </row>
    <row r="616" spans="2:51" s="12" customFormat="1" ht="10.2">
      <c r="B616" s="210"/>
      <c r="C616" s="211"/>
      <c r="D616" s="212" t="s">
        <v>189</v>
      </c>
      <c r="E616" s="213" t="s">
        <v>1</v>
      </c>
      <c r="F616" s="214" t="s">
        <v>297</v>
      </c>
      <c r="G616" s="211"/>
      <c r="H616" s="213" t="s">
        <v>1</v>
      </c>
      <c r="I616" s="215"/>
      <c r="J616" s="211"/>
      <c r="K616" s="211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189</v>
      </c>
      <c r="AU616" s="220" t="s">
        <v>85</v>
      </c>
      <c r="AV616" s="12" t="s">
        <v>85</v>
      </c>
      <c r="AW616" s="12" t="s">
        <v>32</v>
      </c>
      <c r="AX616" s="12" t="s">
        <v>77</v>
      </c>
      <c r="AY616" s="220" t="s">
        <v>182</v>
      </c>
    </row>
    <row r="617" spans="2:51" s="13" customFormat="1" ht="10.2">
      <c r="B617" s="221"/>
      <c r="C617" s="222"/>
      <c r="D617" s="212" t="s">
        <v>189</v>
      </c>
      <c r="E617" s="223" t="s">
        <v>1</v>
      </c>
      <c r="F617" s="224" t="s">
        <v>298</v>
      </c>
      <c r="G617" s="222"/>
      <c r="H617" s="225">
        <v>3.243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AT617" s="231" t="s">
        <v>189</v>
      </c>
      <c r="AU617" s="231" t="s">
        <v>85</v>
      </c>
      <c r="AV617" s="13" t="s">
        <v>87</v>
      </c>
      <c r="AW617" s="13" t="s">
        <v>32</v>
      </c>
      <c r="AX617" s="13" t="s">
        <v>77</v>
      </c>
      <c r="AY617" s="231" t="s">
        <v>182</v>
      </c>
    </row>
    <row r="618" spans="2:51" s="14" customFormat="1" ht="10.2">
      <c r="B618" s="232"/>
      <c r="C618" s="233"/>
      <c r="D618" s="212" t="s">
        <v>189</v>
      </c>
      <c r="E618" s="234" t="s">
        <v>1</v>
      </c>
      <c r="F618" s="235" t="s">
        <v>197</v>
      </c>
      <c r="G618" s="233"/>
      <c r="H618" s="236">
        <v>15.843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189</v>
      </c>
      <c r="AU618" s="242" t="s">
        <v>85</v>
      </c>
      <c r="AV618" s="14" t="s">
        <v>187</v>
      </c>
      <c r="AW618" s="14" t="s">
        <v>32</v>
      </c>
      <c r="AX618" s="14" t="s">
        <v>85</v>
      </c>
      <c r="AY618" s="242" t="s">
        <v>182</v>
      </c>
    </row>
    <row r="619" spans="1:65" s="2" customFormat="1" ht="16.5" customHeight="1">
      <c r="A619" s="34"/>
      <c r="B619" s="35"/>
      <c r="C619" s="196" t="s">
        <v>715</v>
      </c>
      <c r="D619" s="196" t="s">
        <v>183</v>
      </c>
      <c r="E619" s="197" t="s">
        <v>716</v>
      </c>
      <c r="F619" s="198" t="s">
        <v>717</v>
      </c>
      <c r="G619" s="199" t="s">
        <v>108</v>
      </c>
      <c r="H619" s="200">
        <v>14.5</v>
      </c>
      <c r="I619" s="201"/>
      <c r="J619" s="202">
        <f>ROUND(I619*H619,2)</f>
        <v>0</v>
      </c>
      <c r="K619" s="203"/>
      <c r="L619" s="39"/>
      <c r="M619" s="204" t="s">
        <v>1</v>
      </c>
      <c r="N619" s="205" t="s">
        <v>42</v>
      </c>
      <c r="O619" s="71"/>
      <c r="P619" s="206">
        <f>O619*H619</f>
        <v>0</v>
      </c>
      <c r="Q619" s="206">
        <v>0</v>
      </c>
      <c r="R619" s="206">
        <f>Q619*H619</f>
        <v>0</v>
      </c>
      <c r="S619" s="206">
        <v>0.003</v>
      </c>
      <c r="T619" s="207">
        <f>S619*H619</f>
        <v>0.043500000000000004</v>
      </c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R619" s="208" t="s">
        <v>318</v>
      </c>
      <c r="AT619" s="208" t="s">
        <v>183</v>
      </c>
      <c r="AU619" s="208" t="s">
        <v>85</v>
      </c>
      <c r="AY619" s="17" t="s">
        <v>182</v>
      </c>
      <c r="BE619" s="209">
        <f>IF(N619="základní",J619,0)</f>
        <v>0</v>
      </c>
      <c r="BF619" s="209">
        <f>IF(N619="snížená",J619,0)</f>
        <v>0</v>
      </c>
      <c r="BG619" s="209">
        <f>IF(N619="zákl. přenesená",J619,0)</f>
        <v>0</v>
      </c>
      <c r="BH619" s="209">
        <f>IF(N619="sníž. přenesená",J619,0)</f>
        <v>0</v>
      </c>
      <c r="BI619" s="209">
        <f>IF(N619="nulová",J619,0)</f>
        <v>0</v>
      </c>
      <c r="BJ619" s="17" t="s">
        <v>85</v>
      </c>
      <c r="BK619" s="209">
        <f>ROUND(I619*H619,2)</f>
        <v>0</v>
      </c>
      <c r="BL619" s="17" t="s">
        <v>318</v>
      </c>
      <c r="BM619" s="208" t="s">
        <v>718</v>
      </c>
    </row>
    <row r="620" spans="2:51" s="12" customFormat="1" ht="10.2">
      <c r="B620" s="210"/>
      <c r="C620" s="211"/>
      <c r="D620" s="212" t="s">
        <v>189</v>
      </c>
      <c r="E620" s="213" t="s">
        <v>1</v>
      </c>
      <c r="F620" s="214" t="s">
        <v>299</v>
      </c>
      <c r="G620" s="211"/>
      <c r="H620" s="213" t="s">
        <v>1</v>
      </c>
      <c r="I620" s="215"/>
      <c r="J620" s="211"/>
      <c r="K620" s="211"/>
      <c r="L620" s="216"/>
      <c r="M620" s="217"/>
      <c r="N620" s="218"/>
      <c r="O620" s="218"/>
      <c r="P620" s="218"/>
      <c r="Q620" s="218"/>
      <c r="R620" s="218"/>
      <c r="S620" s="218"/>
      <c r="T620" s="219"/>
      <c r="AT620" s="220" t="s">
        <v>189</v>
      </c>
      <c r="AU620" s="220" t="s">
        <v>85</v>
      </c>
      <c r="AV620" s="12" t="s">
        <v>85</v>
      </c>
      <c r="AW620" s="12" t="s">
        <v>32</v>
      </c>
      <c r="AX620" s="12" t="s">
        <v>77</v>
      </c>
      <c r="AY620" s="220" t="s">
        <v>182</v>
      </c>
    </row>
    <row r="621" spans="2:51" s="13" customFormat="1" ht="10.2">
      <c r="B621" s="221"/>
      <c r="C621" s="222"/>
      <c r="D621" s="212" t="s">
        <v>189</v>
      </c>
      <c r="E621" s="223" t="s">
        <v>1</v>
      </c>
      <c r="F621" s="224" t="s">
        <v>719</v>
      </c>
      <c r="G621" s="222"/>
      <c r="H621" s="225">
        <v>14.5</v>
      </c>
      <c r="I621" s="226"/>
      <c r="J621" s="222"/>
      <c r="K621" s="222"/>
      <c r="L621" s="227"/>
      <c r="M621" s="228"/>
      <c r="N621" s="229"/>
      <c r="O621" s="229"/>
      <c r="P621" s="229"/>
      <c r="Q621" s="229"/>
      <c r="R621" s="229"/>
      <c r="S621" s="229"/>
      <c r="T621" s="230"/>
      <c r="AT621" s="231" t="s">
        <v>189</v>
      </c>
      <c r="AU621" s="231" t="s">
        <v>85</v>
      </c>
      <c r="AV621" s="13" t="s">
        <v>87</v>
      </c>
      <c r="AW621" s="13" t="s">
        <v>32</v>
      </c>
      <c r="AX621" s="13" t="s">
        <v>85</v>
      </c>
      <c r="AY621" s="231" t="s">
        <v>182</v>
      </c>
    </row>
    <row r="622" spans="1:65" s="2" customFormat="1" ht="16.5" customHeight="1">
      <c r="A622" s="34"/>
      <c r="B622" s="35"/>
      <c r="C622" s="196" t="s">
        <v>720</v>
      </c>
      <c r="D622" s="196" t="s">
        <v>183</v>
      </c>
      <c r="E622" s="197" t="s">
        <v>721</v>
      </c>
      <c r="F622" s="198" t="s">
        <v>722</v>
      </c>
      <c r="G622" s="199" t="s">
        <v>108</v>
      </c>
      <c r="H622" s="200">
        <v>33.173</v>
      </c>
      <c r="I622" s="201"/>
      <c r="J622" s="202">
        <f>ROUND(I622*H622,2)</f>
        <v>0</v>
      </c>
      <c r="K622" s="203"/>
      <c r="L622" s="39"/>
      <c r="M622" s="204" t="s">
        <v>1</v>
      </c>
      <c r="N622" s="205" t="s">
        <v>42</v>
      </c>
      <c r="O622" s="71"/>
      <c r="P622" s="206">
        <f>O622*H622</f>
        <v>0</v>
      </c>
      <c r="Q622" s="206">
        <v>0.0004</v>
      </c>
      <c r="R622" s="206">
        <f>Q622*H622</f>
        <v>0.013269200000000002</v>
      </c>
      <c r="S622" s="206">
        <v>0</v>
      </c>
      <c r="T622" s="207">
        <f>S622*H622</f>
        <v>0</v>
      </c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208" t="s">
        <v>318</v>
      </c>
      <c r="AT622" s="208" t="s">
        <v>183</v>
      </c>
      <c r="AU622" s="208" t="s">
        <v>85</v>
      </c>
      <c r="AY622" s="17" t="s">
        <v>182</v>
      </c>
      <c r="BE622" s="209">
        <f>IF(N622="základní",J622,0)</f>
        <v>0</v>
      </c>
      <c r="BF622" s="209">
        <f>IF(N622="snížená",J622,0)</f>
        <v>0</v>
      </c>
      <c r="BG622" s="209">
        <f>IF(N622="zákl. přenesená",J622,0)</f>
        <v>0</v>
      </c>
      <c r="BH622" s="209">
        <f>IF(N622="sníž. přenesená",J622,0)</f>
        <v>0</v>
      </c>
      <c r="BI622" s="209">
        <f>IF(N622="nulová",J622,0)</f>
        <v>0</v>
      </c>
      <c r="BJ622" s="17" t="s">
        <v>85</v>
      </c>
      <c r="BK622" s="209">
        <f>ROUND(I622*H622,2)</f>
        <v>0</v>
      </c>
      <c r="BL622" s="17" t="s">
        <v>318</v>
      </c>
      <c r="BM622" s="208" t="s">
        <v>723</v>
      </c>
    </row>
    <row r="623" spans="1:47" s="2" customFormat="1" ht="19.2">
      <c r="A623" s="34"/>
      <c r="B623" s="35"/>
      <c r="C623" s="36"/>
      <c r="D623" s="212" t="s">
        <v>669</v>
      </c>
      <c r="E623" s="36"/>
      <c r="F623" s="255" t="s">
        <v>670</v>
      </c>
      <c r="G623" s="36"/>
      <c r="H623" s="36"/>
      <c r="I623" s="116"/>
      <c r="J623" s="36"/>
      <c r="K623" s="36"/>
      <c r="L623" s="39"/>
      <c r="M623" s="256"/>
      <c r="N623" s="257"/>
      <c r="O623" s="71"/>
      <c r="P623" s="71"/>
      <c r="Q623" s="71"/>
      <c r="R623" s="71"/>
      <c r="S623" s="71"/>
      <c r="T623" s="72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669</v>
      </c>
      <c r="AU623" s="17" t="s">
        <v>85</v>
      </c>
    </row>
    <row r="624" spans="2:51" s="12" customFormat="1" ht="10.2">
      <c r="B624" s="210"/>
      <c r="C624" s="211"/>
      <c r="D624" s="212" t="s">
        <v>189</v>
      </c>
      <c r="E624" s="213" t="s">
        <v>1</v>
      </c>
      <c r="F624" s="214" t="s">
        <v>437</v>
      </c>
      <c r="G624" s="211"/>
      <c r="H624" s="213" t="s">
        <v>1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189</v>
      </c>
      <c r="AU624" s="220" t="s">
        <v>85</v>
      </c>
      <c r="AV624" s="12" t="s">
        <v>85</v>
      </c>
      <c r="AW624" s="12" t="s">
        <v>32</v>
      </c>
      <c r="AX624" s="12" t="s">
        <v>77</v>
      </c>
      <c r="AY624" s="220" t="s">
        <v>182</v>
      </c>
    </row>
    <row r="625" spans="2:51" s="13" customFormat="1" ht="10.2">
      <c r="B625" s="221"/>
      <c r="C625" s="222"/>
      <c r="D625" s="212" t="s">
        <v>189</v>
      </c>
      <c r="E625" s="223" t="s">
        <v>1</v>
      </c>
      <c r="F625" s="224" t="s">
        <v>724</v>
      </c>
      <c r="G625" s="222"/>
      <c r="H625" s="225">
        <v>9.05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AT625" s="231" t="s">
        <v>189</v>
      </c>
      <c r="AU625" s="231" t="s">
        <v>85</v>
      </c>
      <c r="AV625" s="13" t="s">
        <v>87</v>
      </c>
      <c r="AW625" s="13" t="s">
        <v>32</v>
      </c>
      <c r="AX625" s="13" t="s">
        <v>77</v>
      </c>
      <c r="AY625" s="231" t="s">
        <v>182</v>
      </c>
    </row>
    <row r="626" spans="2:51" s="12" customFormat="1" ht="10.2">
      <c r="B626" s="210"/>
      <c r="C626" s="211"/>
      <c r="D626" s="212" t="s">
        <v>189</v>
      </c>
      <c r="E626" s="213" t="s">
        <v>1</v>
      </c>
      <c r="F626" s="214" t="s">
        <v>725</v>
      </c>
      <c r="G626" s="211"/>
      <c r="H626" s="213" t="s">
        <v>1</v>
      </c>
      <c r="I626" s="215"/>
      <c r="J626" s="211"/>
      <c r="K626" s="211"/>
      <c r="L626" s="216"/>
      <c r="M626" s="217"/>
      <c r="N626" s="218"/>
      <c r="O626" s="218"/>
      <c r="P626" s="218"/>
      <c r="Q626" s="218"/>
      <c r="R626" s="218"/>
      <c r="S626" s="218"/>
      <c r="T626" s="219"/>
      <c r="AT626" s="220" t="s">
        <v>189</v>
      </c>
      <c r="AU626" s="220" t="s">
        <v>85</v>
      </c>
      <c r="AV626" s="12" t="s">
        <v>85</v>
      </c>
      <c r="AW626" s="12" t="s">
        <v>32</v>
      </c>
      <c r="AX626" s="12" t="s">
        <v>77</v>
      </c>
      <c r="AY626" s="220" t="s">
        <v>182</v>
      </c>
    </row>
    <row r="627" spans="2:51" s="13" customFormat="1" ht="10.2">
      <c r="B627" s="221"/>
      <c r="C627" s="222"/>
      <c r="D627" s="212" t="s">
        <v>189</v>
      </c>
      <c r="E627" s="223" t="s">
        <v>1</v>
      </c>
      <c r="F627" s="224" t="s">
        <v>726</v>
      </c>
      <c r="G627" s="222"/>
      <c r="H627" s="225">
        <v>7.69</v>
      </c>
      <c r="I627" s="226"/>
      <c r="J627" s="222"/>
      <c r="K627" s="222"/>
      <c r="L627" s="227"/>
      <c r="M627" s="228"/>
      <c r="N627" s="229"/>
      <c r="O627" s="229"/>
      <c r="P627" s="229"/>
      <c r="Q627" s="229"/>
      <c r="R627" s="229"/>
      <c r="S627" s="229"/>
      <c r="T627" s="230"/>
      <c r="AT627" s="231" t="s">
        <v>189</v>
      </c>
      <c r="AU627" s="231" t="s">
        <v>85</v>
      </c>
      <c r="AV627" s="13" t="s">
        <v>87</v>
      </c>
      <c r="AW627" s="13" t="s">
        <v>32</v>
      </c>
      <c r="AX627" s="13" t="s">
        <v>77</v>
      </c>
      <c r="AY627" s="231" t="s">
        <v>182</v>
      </c>
    </row>
    <row r="628" spans="2:51" s="12" customFormat="1" ht="10.2">
      <c r="B628" s="210"/>
      <c r="C628" s="211"/>
      <c r="D628" s="212" t="s">
        <v>189</v>
      </c>
      <c r="E628" s="213" t="s">
        <v>1</v>
      </c>
      <c r="F628" s="214" t="s">
        <v>727</v>
      </c>
      <c r="G628" s="211"/>
      <c r="H628" s="213" t="s">
        <v>1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189</v>
      </c>
      <c r="AU628" s="220" t="s">
        <v>85</v>
      </c>
      <c r="AV628" s="12" t="s">
        <v>85</v>
      </c>
      <c r="AW628" s="12" t="s">
        <v>32</v>
      </c>
      <c r="AX628" s="12" t="s">
        <v>77</v>
      </c>
      <c r="AY628" s="220" t="s">
        <v>182</v>
      </c>
    </row>
    <row r="629" spans="2:51" s="13" customFormat="1" ht="10.2">
      <c r="B629" s="221"/>
      <c r="C629" s="222"/>
      <c r="D629" s="212" t="s">
        <v>189</v>
      </c>
      <c r="E629" s="223" t="s">
        <v>1</v>
      </c>
      <c r="F629" s="224" t="s">
        <v>728</v>
      </c>
      <c r="G629" s="222"/>
      <c r="H629" s="225">
        <v>13.19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AT629" s="231" t="s">
        <v>189</v>
      </c>
      <c r="AU629" s="231" t="s">
        <v>85</v>
      </c>
      <c r="AV629" s="13" t="s">
        <v>87</v>
      </c>
      <c r="AW629" s="13" t="s">
        <v>32</v>
      </c>
      <c r="AX629" s="13" t="s">
        <v>77</v>
      </c>
      <c r="AY629" s="231" t="s">
        <v>182</v>
      </c>
    </row>
    <row r="630" spans="2:51" s="12" customFormat="1" ht="10.2">
      <c r="B630" s="210"/>
      <c r="C630" s="211"/>
      <c r="D630" s="212" t="s">
        <v>189</v>
      </c>
      <c r="E630" s="213" t="s">
        <v>1</v>
      </c>
      <c r="F630" s="214" t="s">
        <v>297</v>
      </c>
      <c r="G630" s="211"/>
      <c r="H630" s="213" t="s">
        <v>1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189</v>
      </c>
      <c r="AU630" s="220" t="s">
        <v>85</v>
      </c>
      <c r="AV630" s="12" t="s">
        <v>85</v>
      </c>
      <c r="AW630" s="12" t="s">
        <v>32</v>
      </c>
      <c r="AX630" s="12" t="s">
        <v>77</v>
      </c>
      <c r="AY630" s="220" t="s">
        <v>182</v>
      </c>
    </row>
    <row r="631" spans="2:51" s="13" customFormat="1" ht="10.2">
      <c r="B631" s="221"/>
      <c r="C631" s="222"/>
      <c r="D631" s="212" t="s">
        <v>189</v>
      </c>
      <c r="E631" s="223" t="s">
        <v>1</v>
      </c>
      <c r="F631" s="224" t="s">
        <v>298</v>
      </c>
      <c r="G631" s="222"/>
      <c r="H631" s="225">
        <v>3.243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AT631" s="231" t="s">
        <v>189</v>
      </c>
      <c r="AU631" s="231" t="s">
        <v>85</v>
      </c>
      <c r="AV631" s="13" t="s">
        <v>87</v>
      </c>
      <c r="AW631" s="13" t="s">
        <v>32</v>
      </c>
      <c r="AX631" s="13" t="s">
        <v>77</v>
      </c>
      <c r="AY631" s="231" t="s">
        <v>182</v>
      </c>
    </row>
    <row r="632" spans="2:51" s="14" customFormat="1" ht="10.2">
      <c r="B632" s="232"/>
      <c r="C632" s="233"/>
      <c r="D632" s="212" t="s">
        <v>189</v>
      </c>
      <c r="E632" s="234" t="s">
        <v>110</v>
      </c>
      <c r="F632" s="235" t="s">
        <v>197</v>
      </c>
      <c r="G632" s="233"/>
      <c r="H632" s="236">
        <v>33.173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AT632" s="242" t="s">
        <v>189</v>
      </c>
      <c r="AU632" s="242" t="s">
        <v>85</v>
      </c>
      <c r="AV632" s="14" t="s">
        <v>187</v>
      </c>
      <c r="AW632" s="14" t="s">
        <v>32</v>
      </c>
      <c r="AX632" s="14" t="s">
        <v>85</v>
      </c>
      <c r="AY632" s="242" t="s">
        <v>182</v>
      </c>
    </row>
    <row r="633" spans="1:65" s="2" customFormat="1" ht="16.5" customHeight="1">
      <c r="A633" s="34"/>
      <c r="B633" s="35"/>
      <c r="C633" s="243" t="s">
        <v>729</v>
      </c>
      <c r="D633" s="243" t="s">
        <v>212</v>
      </c>
      <c r="E633" s="244" t="s">
        <v>730</v>
      </c>
      <c r="F633" s="245" t="s">
        <v>731</v>
      </c>
      <c r="G633" s="246" t="s">
        <v>108</v>
      </c>
      <c r="H633" s="247">
        <v>36.49</v>
      </c>
      <c r="I633" s="248"/>
      <c r="J633" s="249">
        <f>ROUND(I633*H633,2)</f>
        <v>0</v>
      </c>
      <c r="K633" s="250"/>
      <c r="L633" s="251"/>
      <c r="M633" s="252" t="s">
        <v>1</v>
      </c>
      <c r="N633" s="253" t="s">
        <v>42</v>
      </c>
      <c r="O633" s="71"/>
      <c r="P633" s="206">
        <f>O633*H633</f>
        <v>0</v>
      </c>
      <c r="Q633" s="206">
        <v>0.00264</v>
      </c>
      <c r="R633" s="206">
        <f>Q633*H633</f>
        <v>0.0963336</v>
      </c>
      <c r="S633" s="206">
        <v>0</v>
      </c>
      <c r="T633" s="207">
        <f>S633*H633</f>
        <v>0</v>
      </c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208" t="s">
        <v>397</v>
      </c>
      <c r="AT633" s="208" t="s">
        <v>212</v>
      </c>
      <c r="AU633" s="208" t="s">
        <v>85</v>
      </c>
      <c r="AY633" s="17" t="s">
        <v>182</v>
      </c>
      <c r="BE633" s="209">
        <f>IF(N633="základní",J633,0)</f>
        <v>0</v>
      </c>
      <c r="BF633" s="209">
        <f>IF(N633="snížená",J633,0)</f>
        <v>0</v>
      </c>
      <c r="BG633" s="209">
        <f>IF(N633="zákl. přenesená",J633,0)</f>
        <v>0</v>
      </c>
      <c r="BH633" s="209">
        <f>IF(N633="sníž. přenesená",J633,0)</f>
        <v>0</v>
      </c>
      <c r="BI633" s="209">
        <f>IF(N633="nulová",J633,0)</f>
        <v>0</v>
      </c>
      <c r="BJ633" s="17" t="s">
        <v>85</v>
      </c>
      <c r="BK633" s="209">
        <f>ROUND(I633*H633,2)</f>
        <v>0</v>
      </c>
      <c r="BL633" s="17" t="s">
        <v>318</v>
      </c>
      <c r="BM633" s="208" t="s">
        <v>732</v>
      </c>
    </row>
    <row r="634" spans="2:51" s="13" customFormat="1" ht="10.2">
      <c r="B634" s="221"/>
      <c r="C634" s="222"/>
      <c r="D634" s="212" t="s">
        <v>189</v>
      </c>
      <c r="E634" s="223" t="s">
        <v>1</v>
      </c>
      <c r="F634" s="224" t="s">
        <v>110</v>
      </c>
      <c r="G634" s="222"/>
      <c r="H634" s="225">
        <v>33.173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AT634" s="231" t="s">
        <v>189</v>
      </c>
      <c r="AU634" s="231" t="s">
        <v>85</v>
      </c>
      <c r="AV634" s="13" t="s">
        <v>87</v>
      </c>
      <c r="AW634" s="13" t="s">
        <v>32</v>
      </c>
      <c r="AX634" s="13" t="s">
        <v>85</v>
      </c>
      <c r="AY634" s="231" t="s">
        <v>182</v>
      </c>
    </row>
    <row r="635" spans="2:51" s="13" customFormat="1" ht="10.2">
      <c r="B635" s="221"/>
      <c r="C635" s="222"/>
      <c r="D635" s="212" t="s">
        <v>189</v>
      </c>
      <c r="E635" s="222"/>
      <c r="F635" s="224" t="s">
        <v>733</v>
      </c>
      <c r="G635" s="222"/>
      <c r="H635" s="225">
        <v>36.49</v>
      </c>
      <c r="I635" s="226"/>
      <c r="J635" s="222"/>
      <c r="K635" s="222"/>
      <c r="L635" s="227"/>
      <c r="M635" s="228"/>
      <c r="N635" s="229"/>
      <c r="O635" s="229"/>
      <c r="P635" s="229"/>
      <c r="Q635" s="229"/>
      <c r="R635" s="229"/>
      <c r="S635" s="229"/>
      <c r="T635" s="230"/>
      <c r="AT635" s="231" t="s">
        <v>189</v>
      </c>
      <c r="AU635" s="231" t="s">
        <v>85</v>
      </c>
      <c r="AV635" s="13" t="s">
        <v>87</v>
      </c>
      <c r="AW635" s="13" t="s">
        <v>4</v>
      </c>
      <c r="AX635" s="13" t="s">
        <v>85</v>
      </c>
      <c r="AY635" s="231" t="s">
        <v>182</v>
      </c>
    </row>
    <row r="636" spans="1:65" s="2" customFormat="1" ht="21.75" customHeight="1">
      <c r="A636" s="34"/>
      <c r="B636" s="35"/>
      <c r="C636" s="196" t="s">
        <v>734</v>
      </c>
      <c r="D636" s="196" t="s">
        <v>183</v>
      </c>
      <c r="E636" s="197" t="s">
        <v>735</v>
      </c>
      <c r="F636" s="198" t="s">
        <v>736</v>
      </c>
      <c r="G636" s="199" t="s">
        <v>511</v>
      </c>
      <c r="H636" s="254"/>
      <c r="I636" s="201"/>
      <c r="J636" s="202">
        <f>ROUND(I636*H636,2)</f>
        <v>0</v>
      </c>
      <c r="K636" s="203"/>
      <c r="L636" s="39"/>
      <c r="M636" s="204" t="s">
        <v>1</v>
      </c>
      <c r="N636" s="205" t="s">
        <v>42</v>
      </c>
      <c r="O636" s="71"/>
      <c r="P636" s="206">
        <f>O636*H636</f>
        <v>0</v>
      </c>
      <c r="Q636" s="206">
        <v>0</v>
      </c>
      <c r="R636" s="206">
        <f>Q636*H636</f>
        <v>0</v>
      </c>
      <c r="S636" s="206">
        <v>0</v>
      </c>
      <c r="T636" s="207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208" t="s">
        <v>318</v>
      </c>
      <c r="AT636" s="208" t="s">
        <v>183</v>
      </c>
      <c r="AU636" s="208" t="s">
        <v>85</v>
      </c>
      <c r="AY636" s="17" t="s">
        <v>182</v>
      </c>
      <c r="BE636" s="209">
        <f>IF(N636="základní",J636,0)</f>
        <v>0</v>
      </c>
      <c r="BF636" s="209">
        <f>IF(N636="snížená",J636,0)</f>
        <v>0</v>
      </c>
      <c r="BG636" s="209">
        <f>IF(N636="zákl. přenesená",J636,0)</f>
        <v>0</v>
      </c>
      <c r="BH636" s="209">
        <f>IF(N636="sníž. přenesená",J636,0)</f>
        <v>0</v>
      </c>
      <c r="BI636" s="209">
        <f>IF(N636="nulová",J636,0)</f>
        <v>0</v>
      </c>
      <c r="BJ636" s="17" t="s">
        <v>85</v>
      </c>
      <c r="BK636" s="209">
        <f>ROUND(I636*H636,2)</f>
        <v>0</v>
      </c>
      <c r="BL636" s="17" t="s">
        <v>318</v>
      </c>
      <c r="BM636" s="208" t="s">
        <v>737</v>
      </c>
    </row>
    <row r="637" spans="2:63" s="11" customFormat="1" ht="25.95" customHeight="1">
      <c r="B637" s="182"/>
      <c r="C637" s="183"/>
      <c r="D637" s="184" t="s">
        <v>76</v>
      </c>
      <c r="E637" s="185" t="s">
        <v>738</v>
      </c>
      <c r="F637" s="185" t="s">
        <v>739</v>
      </c>
      <c r="G637" s="183"/>
      <c r="H637" s="183"/>
      <c r="I637" s="186"/>
      <c r="J637" s="187">
        <f>BK637</f>
        <v>0</v>
      </c>
      <c r="K637" s="183"/>
      <c r="L637" s="188"/>
      <c r="M637" s="189"/>
      <c r="N637" s="190"/>
      <c r="O637" s="190"/>
      <c r="P637" s="191">
        <f>SUM(P638:P646)</f>
        <v>0</v>
      </c>
      <c r="Q637" s="190"/>
      <c r="R637" s="191">
        <f>SUM(R638:R646)</f>
        <v>0.055962</v>
      </c>
      <c r="S637" s="190"/>
      <c r="T637" s="192">
        <f>SUM(T638:T646)</f>
        <v>0</v>
      </c>
      <c r="AR637" s="193" t="s">
        <v>87</v>
      </c>
      <c r="AT637" s="194" t="s">
        <v>76</v>
      </c>
      <c r="AU637" s="194" t="s">
        <v>77</v>
      </c>
      <c r="AY637" s="193" t="s">
        <v>182</v>
      </c>
      <c r="BK637" s="195">
        <f>SUM(BK638:BK646)</f>
        <v>0</v>
      </c>
    </row>
    <row r="638" spans="1:65" s="2" customFormat="1" ht="16.5" customHeight="1">
      <c r="A638" s="34"/>
      <c r="B638" s="35"/>
      <c r="C638" s="196" t="s">
        <v>740</v>
      </c>
      <c r="D638" s="196" t="s">
        <v>183</v>
      </c>
      <c r="E638" s="197" t="s">
        <v>741</v>
      </c>
      <c r="F638" s="198" t="s">
        <v>742</v>
      </c>
      <c r="G638" s="199" t="s">
        <v>108</v>
      </c>
      <c r="H638" s="200">
        <v>31.09</v>
      </c>
      <c r="I638" s="201"/>
      <c r="J638" s="202">
        <f>ROUND(I638*H638,2)</f>
        <v>0</v>
      </c>
      <c r="K638" s="203"/>
      <c r="L638" s="39"/>
      <c r="M638" s="204" t="s">
        <v>1</v>
      </c>
      <c r="N638" s="205" t="s">
        <v>42</v>
      </c>
      <c r="O638" s="71"/>
      <c r="P638" s="206">
        <f>O638*H638</f>
        <v>0</v>
      </c>
      <c r="Q638" s="206">
        <v>0.0003</v>
      </c>
      <c r="R638" s="206">
        <f>Q638*H638</f>
        <v>0.009326999999999998</v>
      </c>
      <c r="S638" s="206">
        <v>0</v>
      </c>
      <c r="T638" s="207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08" t="s">
        <v>318</v>
      </c>
      <c r="AT638" s="208" t="s">
        <v>183</v>
      </c>
      <c r="AU638" s="208" t="s">
        <v>85</v>
      </c>
      <c r="AY638" s="17" t="s">
        <v>182</v>
      </c>
      <c r="BE638" s="209">
        <f>IF(N638="základní",J638,0)</f>
        <v>0</v>
      </c>
      <c r="BF638" s="209">
        <f>IF(N638="snížená",J638,0)</f>
        <v>0</v>
      </c>
      <c r="BG638" s="209">
        <f>IF(N638="zákl. přenesená",J638,0)</f>
        <v>0</v>
      </c>
      <c r="BH638" s="209">
        <f>IF(N638="sníž. přenesená",J638,0)</f>
        <v>0</v>
      </c>
      <c r="BI638" s="209">
        <f>IF(N638="nulová",J638,0)</f>
        <v>0</v>
      </c>
      <c r="BJ638" s="17" t="s">
        <v>85</v>
      </c>
      <c r="BK638" s="209">
        <f>ROUND(I638*H638,2)</f>
        <v>0</v>
      </c>
      <c r="BL638" s="17" t="s">
        <v>318</v>
      </c>
      <c r="BM638" s="208" t="s">
        <v>743</v>
      </c>
    </row>
    <row r="639" spans="1:65" s="2" customFormat="1" ht="16.5" customHeight="1">
      <c r="A639" s="34"/>
      <c r="B639" s="35"/>
      <c r="C639" s="196" t="s">
        <v>744</v>
      </c>
      <c r="D639" s="196" t="s">
        <v>183</v>
      </c>
      <c r="E639" s="197" t="s">
        <v>745</v>
      </c>
      <c r="F639" s="198" t="s">
        <v>746</v>
      </c>
      <c r="G639" s="199" t="s">
        <v>108</v>
      </c>
      <c r="H639" s="200">
        <v>31.09</v>
      </c>
      <c r="I639" s="201"/>
      <c r="J639" s="202">
        <f>ROUND(I639*H639,2)</f>
        <v>0</v>
      </c>
      <c r="K639" s="203"/>
      <c r="L639" s="39"/>
      <c r="M639" s="204" t="s">
        <v>1</v>
      </c>
      <c r="N639" s="205" t="s">
        <v>42</v>
      </c>
      <c r="O639" s="71"/>
      <c r="P639" s="206">
        <f>O639*H639</f>
        <v>0</v>
      </c>
      <c r="Q639" s="206">
        <v>0.0015</v>
      </c>
      <c r="R639" s="206">
        <f>Q639*H639</f>
        <v>0.046635</v>
      </c>
      <c r="S639" s="206">
        <v>0</v>
      </c>
      <c r="T639" s="207">
        <f>S639*H639</f>
        <v>0</v>
      </c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208" t="s">
        <v>318</v>
      </c>
      <c r="AT639" s="208" t="s">
        <v>183</v>
      </c>
      <c r="AU639" s="208" t="s">
        <v>85</v>
      </c>
      <c r="AY639" s="17" t="s">
        <v>182</v>
      </c>
      <c r="BE639" s="209">
        <f>IF(N639="základní",J639,0)</f>
        <v>0</v>
      </c>
      <c r="BF639" s="209">
        <f>IF(N639="snížená",J639,0)</f>
        <v>0</v>
      </c>
      <c r="BG639" s="209">
        <f>IF(N639="zákl. přenesená",J639,0)</f>
        <v>0</v>
      </c>
      <c r="BH639" s="209">
        <f>IF(N639="sníž. přenesená",J639,0)</f>
        <v>0</v>
      </c>
      <c r="BI639" s="209">
        <f>IF(N639="nulová",J639,0)</f>
        <v>0</v>
      </c>
      <c r="BJ639" s="17" t="s">
        <v>85</v>
      </c>
      <c r="BK639" s="209">
        <f>ROUND(I639*H639,2)</f>
        <v>0</v>
      </c>
      <c r="BL639" s="17" t="s">
        <v>318</v>
      </c>
      <c r="BM639" s="208" t="s">
        <v>747</v>
      </c>
    </row>
    <row r="640" spans="1:47" s="2" customFormat="1" ht="19.2">
      <c r="A640" s="34"/>
      <c r="B640" s="35"/>
      <c r="C640" s="36"/>
      <c r="D640" s="212" t="s">
        <v>669</v>
      </c>
      <c r="E640" s="36"/>
      <c r="F640" s="255" t="s">
        <v>748</v>
      </c>
      <c r="G640" s="36"/>
      <c r="H640" s="36"/>
      <c r="I640" s="116"/>
      <c r="J640" s="36"/>
      <c r="K640" s="36"/>
      <c r="L640" s="39"/>
      <c r="M640" s="256"/>
      <c r="N640" s="257"/>
      <c r="O640" s="71"/>
      <c r="P640" s="71"/>
      <c r="Q640" s="71"/>
      <c r="R640" s="71"/>
      <c r="S640" s="71"/>
      <c r="T640" s="72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T640" s="17" t="s">
        <v>669</v>
      </c>
      <c r="AU640" s="17" t="s">
        <v>85</v>
      </c>
    </row>
    <row r="641" spans="2:51" s="12" customFormat="1" ht="10.2">
      <c r="B641" s="210"/>
      <c r="C641" s="211"/>
      <c r="D641" s="212" t="s">
        <v>189</v>
      </c>
      <c r="E641" s="213" t="s">
        <v>1</v>
      </c>
      <c r="F641" s="214" t="s">
        <v>429</v>
      </c>
      <c r="G641" s="211"/>
      <c r="H641" s="213" t="s">
        <v>1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189</v>
      </c>
      <c r="AU641" s="220" t="s">
        <v>85</v>
      </c>
      <c r="AV641" s="12" t="s">
        <v>85</v>
      </c>
      <c r="AW641" s="12" t="s">
        <v>32</v>
      </c>
      <c r="AX641" s="12" t="s">
        <v>77</v>
      </c>
      <c r="AY641" s="220" t="s">
        <v>182</v>
      </c>
    </row>
    <row r="642" spans="2:51" s="13" customFormat="1" ht="10.2">
      <c r="B642" s="221"/>
      <c r="C642" s="222"/>
      <c r="D642" s="212" t="s">
        <v>189</v>
      </c>
      <c r="E642" s="223" t="s">
        <v>1</v>
      </c>
      <c r="F642" s="224" t="s">
        <v>749</v>
      </c>
      <c r="G642" s="222"/>
      <c r="H642" s="225">
        <v>21.86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AT642" s="231" t="s">
        <v>189</v>
      </c>
      <c r="AU642" s="231" t="s">
        <v>85</v>
      </c>
      <c r="AV642" s="13" t="s">
        <v>87</v>
      </c>
      <c r="AW642" s="13" t="s">
        <v>32</v>
      </c>
      <c r="AX642" s="13" t="s">
        <v>77</v>
      </c>
      <c r="AY642" s="231" t="s">
        <v>182</v>
      </c>
    </row>
    <row r="643" spans="2:51" s="12" customFormat="1" ht="10.2">
      <c r="B643" s="210"/>
      <c r="C643" s="211"/>
      <c r="D643" s="212" t="s">
        <v>189</v>
      </c>
      <c r="E643" s="213" t="s">
        <v>1</v>
      </c>
      <c r="F643" s="214" t="s">
        <v>750</v>
      </c>
      <c r="G643" s="211"/>
      <c r="H643" s="213" t="s">
        <v>1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189</v>
      </c>
      <c r="AU643" s="220" t="s">
        <v>85</v>
      </c>
      <c r="AV643" s="12" t="s">
        <v>85</v>
      </c>
      <c r="AW643" s="12" t="s">
        <v>32</v>
      </c>
      <c r="AX643" s="12" t="s">
        <v>77</v>
      </c>
      <c r="AY643" s="220" t="s">
        <v>182</v>
      </c>
    </row>
    <row r="644" spans="2:51" s="13" customFormat="1" ht="10.2">
      <c r="B644" s="221"/>
      <c r="C644" s="222"/>
      <c r="D644" s="212" t="s">
        <v>189</v>
      </c>
      <c r="E644" s="223" t="s">
        <v>1</v>
      </c>
      <c r="F644" s="224" t="s">
        <v>751</v>
      </c>
      <c r="G644" s="222"/>
      <c r="H644" s="225">
        <v>9.23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AT644" s="231" t="s">
        <v>189</v>
      </c>
      <c r="AU644" s="231" t="s">
        <v>85</v>
      </c>
      <c r="AV644" s="13" t="s">
        <v>87</v>
      </c>
      <c r="AW644" s="13" t="s">
        <v>32</v>
      </c>
      <c r="AX644" s="13" t="s">
        <v>77</v>
      </c>
      <c r="AY644" s="231" t="s">
        <v>182</v>
      </c>
    </row>
    <row r="645" spans="2:51" s="14" customFormat="1" ht="10.2">
      <c r="B645" s="232"/>
      <c r="C645" s="233"/>
      <c r="D645" s="212" t="s">
        <v>189</v>
      </c>
      <c r="E645" s="234" t="s">
        <v>1</v>
      </c>
      <c r="F645" s="235" t="s">
        <v>197</v>
      </c>
      <c r="G645" s="233"/>
      <c r="H645" s="236">
        <v>31.09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AT645" s="242" t="s">
        <v>189</v>
      </c>
      <c r="AU645" s="242" t="s">
        <v>85</v>
      </c>
      <c r="AV645" s="14" t="s">
        <v>187</v>
      </c>
      <c r="AW645" s="14" t="s">
        <v>32</v>
      </c>
      <c r="AX645" s="14" t="s">
        <v>85</v>
      </c>
      <c r="AY645" s="242" t="s">
        <v>182</v>
      </c>
    </row>
    <row r="646" spans="1:65" s="2" customFormat="1" ht="21.75" customHeight="1">
      <c r="A646" s="34"/>
      <c r="B646" s="35"/>
      <c r="C646" s="196" t="s">
        <v>752</v>
      </c>
      <c r="D646" s="196" t="s">
        <v>183</v>
      </c>
      <c r="E646" s="197" t="s">
        <v>753</v>
      </c>
      <c r="F646" s="198" t="s">
        <v>754</v>
      </c>
      <c r="G646" s="199" t="s">
        <v>511</v>
      </c>
      <c r="H646" s="254"/>
      <c r="I646" s="201"/>
      <c r="J646" s="202">
        <f>ROUND(I646*H646,2)</f>
        <v>0</v>
      </c>
      <c r="K646" s="203"/>
      <c r="L646" s="39"/>
      <c r="M646" s="204" t="s">
        <v>1</v>
      </c>
      <c r="N646" s="205" t="s">
        <v>42</v>
      </c>
      <c r="O646" s="71"/>
      <c r="P646" s="206">
        <f>O646*H646</f>
        <v>0</v>
      </c>
      <c r="Q646" s="206">
        <v>0</v>
      </c>
      <c r="R646" s="206">
        <f>Q646*H646</f>
        <v>0</v>
      </c>
      <c r="S646" s="206">
        <v>0</v>
      </c>
      <c r="T646" s="207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208" t="s">
        <v>318</v>
      </c>
      <c r="AT646" s="208" t="s">
        <v>183</v>
      </c>
      <c r="AU646" s="208" t="s">
        <v>85</v>
      </c>
      <c r="AY646" s="17" t="s">
        <v>182</v>
      </c>
      <c r="BE646" s="209">
        <f>IF(N646="základní",J646,0)</f>
        <v>0</v>
      </c>
      <c r="BF646" s="209">
        <f>IF(N646="snížená",J646,0)</f>
        <v>0</v>
      </c>
      <c r="BG646" s="209">
        <f>IF(N646="zákl. přenesená",J646,0)</f>
        <v>0</v>
      </c>
      <c r="BH646" s="209">
        <f>IF(N646="sníž. přenesená",J646,0)</f>
        <v>0</v>
      </c>
      <c r="BI646" s="209">
        <f>IF(N646="nulová",J646,0)</f>
        <v>0</v>
      </c>
      <c r="BJ646" s="17" t="s">
        <v>85</v>
      </c>
      <c r="BK646" s="209">
        <f>ROUND(I646*H646,2)</f>
        <v>0</v>
      </c>
      <c r="BL646" s="17" t="s">
        <v>318</v>
      </c>
      <c r="BM646" s="208" t="s">
        <v>755</v>
      </c>
    </row>
    <row r="647" spans="2:63" s="11" customFormat="1" ht="25.95" customHeight="1">
      <c r="B647" s="182"/>
      <c r="C647" s="183"/>
      <c r="D647" s="184" t="s">
        <v>76</v>
      </c>
      <c r="E647" s="185" t="s">
        <v>756</v>
      </c>
      <c r="F647" s="185" t="s">
        <v>757</v>
      </c>
      <c r="G647" s="183"/>
      <c r="H647" s="183"/>
      <c r="I647" s="186"/>
      <c r="J647" s="187">
        <f>BK647</f>
        <v>0</v>
      </c>
      <c r="K647" s="183"/>
      <c r="L647" s="188"/>
      <c r="M647" s="189"/>
      <c r="N647" s="190"/>
      <c r="O647" s="190"/>
      <c r="P647" s="191">
        <f>SUM(P648:P730)</f>
        <v>0</v>
      </c>
      <c r="Q647" s="190"/>
      <c r="R647" s="191">
        <f>SUM(R648:R730)</f>
        <v>3.9715733999999996</v>
      </c>
      <c r="S647" s="190"/>
      <c r="T647" s="192">
        <f>SUM(T648:T730)</f>
        <v>0</v>
      </c>
      <c r="AR647" s="193" t="s">
        <v>87</v>
      </c>
      <c r="AT647" s="194" t="s">
        <v>76</v>
      </c>
      <c r="AU647" s="194" t="s">
        <v>77</v>
      </c>
      <c r="AY647" s="193" t="s">
        <v>182</v>
      </c>
      <c r="BK647" s="195">
        <f>SUM(BK648:BK730)</f>
        <v>0</v>
      </c>
    </row>
    <row r="648" spans="1:65" s="2" customFormat="1" ht="21.75" customHeight="1">
      <c r="A648" s="34"/>
      <c r="B648" s="35"/>
      <c r="C648" s="196" t="s">
        <v>758</v>
      </c>
      <c r="D648" s="196" t="s">
        <v>183</v>
      </c>
      <c r="E648" s="197" t="s">
        <v>759</v>
      </c>
      <c r="F648" s="198" t="s">
        <v>760</v>
      </c>
      <c r="G648" s="199" t="s">
        <v>108</v>
      </c>
      <c r="H648" s="200">
        <v>261.632</v>
      </c>
      <c r="I648" s="201"/>
      <c r="J648" s="202">
        <f>ROUND(I648*H648,2)</f>
        <v>0</v>
      </c>
      <c r="K648" s="203"/>
      <c r="L648" s="39"/>
      <c r="M648" s="204" t="s">
        <v>1</v>
      </c>
      <c r="N648" s="205" t="s">
        <v>42</v>
      </c>
      <c r="O648" s="71"/>
      <c r="P648" s="206">
        <f>O648*H648</f>
        <v>0</v>
      </c>
      <c r="Q648" s="206">
        <v>0.0032</v>
      </c>
      <c r="R648" s="206">
        <f>Q648*H648</f>
        <v>0.8372224</v>
      </c>
      <c r="S648" s="206">
        <v>0</v>
      </c>
      <c r="T648" s="207">
        <f>S648*H648</f>
        <v>0</v>
      </c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208" t="s">
        <v>318</v>
      </c>
      <c r="AT648" s="208" t="s">
        <v>183</v>
      </c>
      <c r="AU648" s="208" t="s">
        <v>85</v>
      </c>
      <c r="AY648" s="17" t="s">
        <v>182</v>
      </c>
      <c r="BE648" s="209">
        <f>IF(N648="základní",J648,0)</f>
        <v>0</v>
      </c>
      <c r="BF648" s="209">
        <f>IF(N648="snížená",J648,0)</f>
        <v>0</v>
      </c>
      <c r="BG648" s="209">
        <f>IF(N648="zákl. přenesená",J648,0)</f>
        <v>0</v>
      </c>
      <c r="BH648" s="209">
        <f>IF(N648="sníž. přenesená",J648,0)</f>
        <v>0</v>
      </c>
      <c r="BI648" s="209">
        <f>IF(N648="nulová",J648,0)</f>
        <v>0</v>
      </c>
      <c r="BJ648" s="17" t="s">
        <v>85</v>
      </c>
      <c r="BK648" s="209">
        <f>ROUND(I648*H648,2)</f>
        <v>0</v>
      </c>
      <c r="BL648" s="17" t="s">
        <v>318</v>
      </c>
      <c r="BM648" s="208" t="s">
        <v>761</v>
      </c>
    </row>
    <row r="649" spans="1:47" s="2" customFormat="1" ht="19.2">
      <c r="A649" s="34"/>
      <c r="B649" s="35"/>
      <c r="C649" s="36"/>
      <c r="D649" s="212" t="s">
        <v>669</v>
      </c>
      <c r="E649" s="36"/>
      <c r="F649" s="255" t="s">
        <v>762</v>
      </c>
      <c r="G649" s="36"/>
      <c r="H649" s="36"/>
      <c r="I649" s="116"/>
      <c r="J649" s="36"/>
      <c r="K649" s="36"/>
      <c r="L649" s="39"/>
      <c r="M649" s="256"/>
      <c r="N649" s="257"/>
      <c r="O649" s="71"/>
      <c r="P649" s="71"/>
      <c r="Q649" s="71"/>
      <c r="R649" s="71"/>
      <c r="S649" s="71"/>
      <c r="T649" s="72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T649" s="17" t="s">
        <v>669</v>
      </c>
      <c r="AU649" s="17" t="s">
        <v>85</v>
      </c>
    </row>
    <row r="650" spans="2:51" s="12" customFormat="1" ht="10.2">
      <c r="B650" s="210"/>
      <c r="C650" s="211"/>
      <c r="D650" s="212" t="s">
        <v>189</v>
      </c>
      <c r="E650" s="213" t="s">
        <v>1</v>
      </c>
      <c r="F650" s="214" t="s">
        <v>234</v>
      </c>
      <c r="G650" s="211"/>
      <c r="H650" s="213" t="s">
        <v>1</v>
      </c>
      <c r="I650" s="215"/>
      <c r="J650" s="211"/>
      <c r="K650" s="211"/>
      <c r="L650" s="216"/>
      <c r="M650" s="217"/>
      <c r="N650" s="218"/>
      <c r="O650" s="218"/>
      <c r="P650" s="218"/>
      <c r="Q650" s="218"/>
      <c r="R650" s="218"/>
      <c r="S650" s="218"/>
      <c r="T650" s="219"/>
      <c r="AT650" s="220" t="s">
        <v>189</v>
      </c>
      <c r="AU650" s="220" t="s">
        <v>85</v>
      </c>
      <c r="AV650" s="12" t="s">
        <v>85</v>
      </c>
      <c r="AW650" s="12" t="s">
        <v>32</v>
      </c>
      <c r="AX650" s="12" t="s">
        <v>77</v>
      </c>
      <c r="AY650" s="220" t="s">
        <v>182</v>
      </c>
    </row>
    <row r="651" spans="2:51" s="12" customFormat="1" ht="10.2">
      <c r="B651" s="210"/>
      <c r="C651" s="211"/>
      <c r="D651" s="212" t="s">
        <v>189</v>
      </c>
      <c r="E651" s="213" t="s">
        <v>1</v>
      </c>
      <c r="F651" s="214" t="s">
        <v>429</v>
      </c>
      <c r="G651" s="211"/>
      <c r="H651" s="213" t="s">
        <v>1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189</v>
      </c>
      <c r="AU651" s="220" t="s">
        <v>85</v>
      </c>
      <c r="AV651" s="12" t="s">
        <v>85</v>
      </c>
      <c r="AW651" s="12" t="s">
        <v>32</v>
      </c>
      <c r="AX651" s="12" t="s">
        <v>77</v>
      </c>
      <c r="AY651" s="220" t="s">
        <v>182</v>
      </c>
    </row>
    <row r="652" spans="2:51" s="13" customFormat="1" ht="10.2">
      <c r="B652" s="221"/>
      <c r="C652" s="222"/>
      <c r="D652" s="212" t="s">
        <v>189</v>
      </c>
      <c r="E652" s="223" t="s">
        <v>1</v>
      </c>
      <c r="F652" s="224" t="s">
        <v>763</v>
      </c>
      <c r="G652" s="222"/>
      <c r="H652" s="225">
        <v>7.2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AT652" s="231" t="s">
        <v>189</v>
      </c>
      <c r="AU652" s="231" t="s">
        <v>85</v>
      </c>
      <c r="AV652" s="13" t="s">
        <v>87</v>
      </c>
      <c r="AW652" s="13" t="s">
        <v>32</v>
      </c>
      <c r="AX652" s="13" t="s">
        <v>77</v>
      </c>
      <c r="AY652" s="231" t="s">
        <v>182</v>
      </c>
    </row>
    <row r="653" spans="2:51" s="12" customFormat="1" ht="10.2">
      <c r="B653" s="210"/>
      <c r="C653" s="211"/>
      <c r="D653" s="212" t="s">
        <v>189</v>
      </c>
      <c r="E653" s="213" t="s">
        <v>1</v>
      </c>
      <c r="F653" s="214" t="s">
        <v>401</v>
      </c>
      <c r="G653" s="211"/>
      <c r="H653" s="213" t="s">
        <v>1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189</v>
      </c>
      <c r="AU653" s="220" t="s">
        <v>85</v>
      </c>
      <c r="AV653" s="12" t="s">
        <v>85</v>
      </c>
      <c r="AW653" s="12" t="s">
        <v>32</v>
      </c>
      <c r="AX653" s="12" t="s">
        <v>77</v>
      </c>
      <c r="AY653" s="220" t="s">
        <v>182</v>
      </c>
    </row>
    <row r="654" spans="2:51" s="13" customFormat="1" ht="10.2">
      <c r="B654" s="221"/>
      <c r="C654" s="222"/>
      <c r="D654" s="212" t="s">
        <v>189</v>
      </c>
      <c r="E654" s="223" t="s">
        <v>1</v>
      </c>
      <c r="F654" s="224" t="s">
        <v>505</v>
      </c>
      <c r="G654" s="222"/>
      <c r="H654" s="225">
        <v>13.2</v>
      </c>
      <c r="I654" s="226"/>
      <c r="J654" s="222"/>
      <c r="K654" s="222"/>
      <c r="L654" s="227"/>
      <c r="M654" s="228"/>
      <c r="N654" s="229"/>
      <c r="O654" s="229"/>
      <c r="P654" s="229"/>
      <c r="Q654" s="229"/>
      <c r="R654" s="229"/>
      <c r="S654" s="229"/>
      <c r="T654" s="230"/>
      <c r="AT654" s="231" t="s">
        <v>189</v>
      </c>
      <c r="AU654" s="231" t="s">
        <v>85</v>
      </c>
      <c r="AV654" s="13" t="s">
        <v>87</v>
      </c>
      <c r="AW654" s="13" t="s">
        <v>32</v>
      </c>
      <c r="AX654" s="13" t="s">
        <v>77</v>
      </c>
      <c r="AY654" s="231" t="s">
        <v>182</v>
      </c>
    </row>
    <row r="655" spans="2:51" s="13" customFormat="1" ht="10.2">
      <c r="B655" s="221"/>
      <c r="C655" s="222"/>
      <c r="D655" s="212" t="s">
        <v>189</v>
      </c>
      <c r="E655" s="223" t="s">
        <v>1</v>
      </c>
      <c r="F655" s="224" t="s">
        <v>245</v>
      </c>
      <c r="G655" s="222"/>
      <c r="H655" s="225">
        <v>-1.379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AT655" s="231" t="s">
        <v>189</v>
      </c>
      <c r="AU655" s="231" t="s">
        <v>85</v>
      </c>
      <c r="AV655" s="13" t="s">
        <v>87</v>
      </c>
      <c r="AW655" s="13" t="s">
        <v>32</v>
      </c>
      <c r="AX655" s="13" t="s">
        <v>77</v>
      </c>
      <c r="AY655" s="231" t="s">
        <v>182</v>
      </c>
    </row>
    <row r="656" spans="2:51" s="12" customFormat="1" ht="10.2">
      <c r="B656" s="210"/>
      <c r="C656" s="211"/>
      <c r="D656" s="212" t="s">
        <v>189</v>
      </c>
      <c r="E656" s="213" t="s">
        <v>1</v>
      </c>
      <c r="F656" s="214" t="s">
        <v>403</v>
      </c>
      <c r="G656" s="211"/>
      <c r="H656" s="213" t="s">
        <v>1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189</v>
      </c>
      <c r="AU656" s="220" t="s">
        <v>85</v>
      </c>
      <c r="AV656" s="12" t="s">
        <v>85</v>
      </c>
      <c r="AW656" s="12" t="s">
        <v>32</v>
      </c>
      <c r="AX656" s="12" t="s">
        <v>77</v>
      </c>
      <c r="AY656" s="220" t="s">
        <v>182</v>
      </c>
    </row>
    <row r="657" spans="2:51" s="13" customFormat="1" ht="10.2">
      <c r="B657" s="221"/>
      <c r="C657" s="222"/>
      <c r="D657" s="212" t="s">
        <v>189</v>
      </c>
      <c r="E657" s="223" t="s">
        <v>1</v>
      </c>
      <c r="F657" s="224" t="s">
        <v>764</v>
      </c>
      <c r="G657" s="222"/>
      <c r="H657" s="225">
        <v>10.24</v>
      </c>
      <c r="I657" s="226"/>
      <c r="J657" s="222"/>
      <c r="K657" s="222"/>
      <c r="L657" s="227"/>
      <c r="M657" s="228"/>
      <c r="N657" s="229"/>
      <c r="O657" s="229"/>
      <c r="P657" s="229"/>
      <c r="Q657" s="229"/>
      <c r="R657" s="229"/>
      <c r="S657" s="229"/>
      <c r="T657" s="230"/>
      <c r="AT657" s="231" t="s">
        <v>189</v>
      </c>
      <c r="AU657" s="231" t="s">
        <v>85</v>
      </c>
      <c r="AV657" s="13" t="s">
        <v>87</v>
      </c>
      <c r="AW657" s="13" t="s">
        <v>32</v>
      </c>
      <c r="AX657" s="13" t="s">
        <v>77</v>
      </c>
      <c r="AY657" s="231" t="s">
        <v>182</v>
      </c>
    </row>
    <row r="658" spans="2:51" s="13" customFormat="1" ht="10.2">
      <c r="B658" s="221"/>
      <c r="C658" s="222"/>
      <c r="D658" s="212" t="s">
        <v>189</v>
      </c>
      <c r="E658" s="223" t="s">
        <v>1</v>
      </c>
      <c r="F658" s="224" t="s">
        <v>765</v>
      </c>
      <c r="G658" s="222"/>
      <c r="H658" s="225">
        <v>-1.182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AT658" s="231" t="s">
        <v>189</v>
      </c>
      <c r="AU658" s="231" t="s">
        <v>85</v>
      </c>
      <c r="AV658" s="13" t="s">
        <v>87</v>
      </c>
      <c r="AW658" s="13" t="s">
        <v>32</v>
      </c>
      <c r="AX658" s="13" t="s">
        <v>77</v>
      </c>
      <c r="AY658" s="231" t="s">
        <v>182</v>
      </c>
    </row>
    <row r="659" spans="2:51" s="12" customFormat="1" ht="10.2">
      <c r="B659" s="210"/>
      <c r="C659" s="211"/>
      <c r="D659" s="212" t="s">
        <v>189</v>
      </c>
      <c r="E659" s="213" t="s">
        <v>1</v>
      </c>
      <c r="F659" s="214" t="s">
        <v>495</v>
      </c>
      <c r="G659" s="211"/>
      <c r="H659" s="213" t="s">
        <v>1</v>
      </c>
      <c r="I659" s="215"/>
      <c r="J659" s="211"/>
      <c r="K659" s="211"/>
      <c r="L659" s="216"/>
      <c r="M659" s="217"/>
      <c r="N659" s="218"/>
      <c r="O659" s="218"/>
      <c r="P659" s="218"/>
      <c r="Q659" s="218"/>
      <c r="R659" s="218"/>
      <c r="S659" s="218"/>
      <c r="T659" s="219"/>
      <c r="AT659" s="220" t="s">
        <v>189</v>
      </c>
      <c r="AU659" s="220" t="s">
        <v>85</v>
      </c>
      <c r="AV659" s="12" t="s">
        <v>85</v>
      </c>
      <c r="AW659" s="12" t="s">
        <v>32</v>
      </c>
      <c r="AX659" s="12" t="s">
        <v>77</v>
      </c>
      <c r="AY659" s="220" t="s">
        <v>182</v>
      </c>
    </row>
    <row r="660" spans="2:51" s="13" customFormat="1" ht="10.2">
      <c r="B660" s="221"/>
      <c r="C660" s="222"/>
      <c r="D660" s="212" t="s">
        <v>189</v>
      </c>
      <c r="E660" s="223" t="s">
        <v>1</v>
      </c>
      <c r="F660" s="224" t="s">
        <v>766</v>
      </c>
      <c r="G660" s="222"/>
      <c r="H660" s="225">
        <v>12.4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AT660" s="231" t="s">
        <v>189</v>
      </c>
      <c r="AU660" s="231" t="s">
        <v>85</v>
      </c>
      <c r="AV660" s="13" t="s">
        <v>87</v>
      </c>
      <c r="AW660" s="13" t="s">
        <v>32</v>
      </c>
      <c r="AX660" s="13" t="s">
        <v>77</v>
      </c>
      <c r="AY660" s="231" t="s">
        <v>182</v>
      </c>
    </row>
    <row r="661" spans="2:51" s="13" customFormat="1" ht="10.2">
      <c r="B661" s="221"/>
      <c r="C661" s="222"/>
      <c r="D661" s="212" t="s">
        <v>189</v>
      </c>
      <c r="E661" s="223" t="s">
        <v>1</v>
      </c>
      <c r="F661" s="224" t="s">
        <v>767</v>
      </c>
      <c r="G661" s="222"/>
      <c r="H661" s="225">
        <v>-3.349</v>
      </c>
      <c r="I661" s="226"/>
      <c r="J661" s="222"/>
      <c r="K661" s="222"/>
      <c r="L661" s="227"/>
      <c r="M661" s="228"/>
      <c r="N661" s="229"/>
      <c r="O661" s="229"/>
      <c r="P661" s="229"/>
      <c r="Q661" s="229"/>
      <c r="R661" s="229"/>
      <c r="S661" s="229"/>
      <c r="T661" s="230"/>
      <c r="AT661" s="231" t="s">
        <v>189</v>
      </c>
      <c r="AU661" s="231" t="s">
        <v>85</v>
      </c>
      <c r="AV661" s="13" t="s">
        <v>87</v>
      </c>
      <c r="AW661" s="13" t="s">
        <v>32</v>
      </c>
      <c r="AX661" s="13" t="s">
        <v>77</v>
      </c>
      <c r="AY661" s="231" t="s">
        <v>182</v>
      </c>
    </row>
    <row r="662" spans="2:51" s="12" customFormat="1" ht="10.2">
      <c r="B662" s="210"/>
      <c r="C662" s="211"/>
      <c r="D662" s="212" t="s">
        <v>189</v>
      </c>
      <c r="E662" s="213" t="s">
        <v>1</v>
      </c>
      <c r="F662" s="214" t="s">
        <v>228</v>
      </c>
      <c r="G662" s="211"/>
      <c r="H662" s="213" t="s">
        <v>1</v>
      </c>
      <c r="I662" s="215"/>
      <c r="J662" s="211"/>
      <c r="K662" s="211"/>
      <c r="L662" s="216"/>
      <c r="M662" s="217"/>
      <c r="N662" s="218"/>
      <c r="O662" s="218"/>
      <c r="P662" s="218"/>
      <c r="Q662" s="218"/>
      <c r="R662" s="218"/>
      <c r="S662" s="218"/>
      <c r="T662" s="219"/>
      <c r="AT662" s="220" t="s">
        <v>189</v>
      </c>
      <c r="AU662" s="220" t="s">
        <v>85</v>
      </c>
      <c r="AV662" s="12" t="s">
        <v>85</v>
      </c>
      <c r="AW662" s="12" t="s">
        <v>32</v>
      </c>
      <c r="AX662" s="12" t="s">
        <v>77</v>
      </c>
      <c r="AY662" s="220" t="s">
        <v>182</v>
      </c>
    </row>
    <row r="663" spans="2:51" s="12" customFormat="1" ht="10.2">
      <c r="B663" s="210"/>
      <c r="C663" s="211"/>
      <c r="D663" s="212" t="s">
        <v>189</v>
      </c>
      <c r="E663" s="213" t="s">
        <v>1</v>
      </c>
      <c r="F663" s="214" t="s">
        <v>768</v>
      </c>
      <c r="G663" s="211"/>
      <c r="H663" s="213" t="s">
        <v>1</v>
      </c>
      <c r="I663" s="215"/>
      <c r="J663" s="211"/>
      <c r="K663" s="211"/>
      <c r="L663" s="216"/>
      <c r="M663" s="217"/>
      <c r="N663" s="218"/>
      <c r="O663" s="218"/>
      <c r="P663" s="218"/>
      <c r="Q663" s="218"/>
      <c r="R663" s="218"/>
      <c r="S663" s="218"/>
      <c r="T663" s="219"/>
      <c r="AT663" s="220" t="s">
        <v>189</v>
      </c>
      <c r="AU663" s="220" t="s">
        <v>85</v>
      </c>
      <c r="AV663" s="12" t="s">
        <v>85</v>
      </c>
      <c r="AW663" s="12" t="s">
        <v>32</v>
      </c>
      <c r="AX663" s="12" t="s">
        <v>77</v>
      </c>
      <c r="AY663" s="220" t="s">
        <v>182</v>
      </c>
    </row>
    <row r="664" spans="2:51" s="13" customFormat="1" ht="10.2">
      <c r="B664" s="221"/>
      <c r="C664" s="222"/>
      <c r="D664" s="212" t="s">
        <v>189</v>
      </c>
      <c r="E664" s="223" t="s">
        <v>1</v>
      </c>
      <c r="F664" s="224" t="s">
        <v>769</v>
      </c>
      <c r="G664" s="222"/>
      <c r="H664" s="225">
        <v>23.48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AT664" s="231" t="s">
        <v>189</v>
      </c>
      <c r="AU664" s="231" t="s">
        <v>85</v>
      </c>
      <c r="AV664" s="13" t="s">
        <v>87</v>
      </c>
      <c r="AW664" s="13" t="s">
        <v>32</v>
      </c>
      <c r="AX664" s="13" t="s">
        <v>77</v>
      </c>
      <c r="AY664" s="231" t="s">
        <v>182</v>
      </c>
    </row>
    <row r="665" spans="2:51" s="12" customFormat="1" ht="10.2">
      <c r="B665" s="210"/>
      <c r="C665" s="211"/>
      <c r="D665" s="212" t="s">
        <v>189</v>
      </c>
      <c r="E665" s="213" t="s">
        <v>1</v>
      </c>
      <c r="F665" s="214" t="s">
        <v>770</v>
      </c>
      <c r="G665" s="211"/>
      <c r="H665" s="213" t="s">
        <v>1</v>
      </c>
      <c r="I665" s="215"/>
      <c r="J665" s="211"/>
      <c r="K665" s="211"/>
      <c r="L665" s="216"/>
      <c r="M665" s="217"/>
      <c r="N665" s="218"/>
      <c r="O665" s="218"/>
      <c r="P665" s="218"/>
      <c r="Q665" s="218"/>
      <c r="R665" s="218"/>
      <c r="S665" s="218"/>
      <c r="T665" s="219"/>
      <c r="AT665" s="220" t="s">
        <v>189</v>
      </c>
      <c r="AU665" s="220" t="s">
        <v>85</v>
      </c>
      <c r="AV665" s="12" t="s">
        <v>85</v>
      </c>
      <c r="AW665" s="12" t="s">
        <v>32</v>
      </c>
      <c r="AX665" s="12" t="s">
        <v>77</v>
      </c>
      <c r="AY665" s="220" t="s">
        <v>182</v>
      </c>
    </row>
    <row r="666" spans="2:51" s="13" customFormat="1" ht="10.2">
      <c r="B666" s="221"/>
      <c r="C666" s="222"/>
      <c r="D666" s="212" t="s">
        <v>189</v>
      </c>
      <c r="E666" s="223" t="s">
        <v>1</v>
      </c>
      <c r="F666" s="224" t="s">
        <v>771</v>
      </c>
      <c r="G666" s="222"/>
      <c r="H666" s="225">
        <v>-2.153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AT666" s="231" t="s">
        <v>189</v>
      </c>
      <c r="AU666" s="231" t="s">
        <v>85</v>
      </c>
      <c r="AV666" s="13" t="s">
        <v>87</v>
      </c>
      <c r="AW666" s="13" t="s">
        <v>32</v>
      </c>
      <c r="AX666" s="13" t="s">
        <v>77</v>
      </c>
      <c r="AY666" s="231" t="s">
        <v>182</v>
      </c>
    </row>
    <row r="667" spans="2:51" s="12" customFormat="1" ht="10.2">
      <c r="B667" s="210"/>
      <c r="C667" s="211"/>
      <c r="D667" s="212" t="s">
        <v>189</v>
      </c>
      <c r="E667" s="213" t="s">
        <v>1</v>
      </c>
      <c r="F667" s="214" t="s">
        <v>772</v>
      </c>
      <c r="G667" s="211"/>
      <c r="H667" s="213" t="s">
        <v>1</v>
      </c>
      <c r="I667" s="215"/>
      <c r="J667" s="211"/>
      <c r="K667" s="211"/>
      <c r="L667" s="216"/>
      <c r="M667" s="217"/>
      <c r="N667" s="218"/>
      <c r="O667" s="218"/>
      <c r="P667" s="218"/>
      <c r="Q667" s="218"/>
      <c r="R667" s="218"/>
      <c r="S667" s="218"/>
      <c r="T667" s="219"/>
      <c r="AT667" s="220" t="s">
        <v>189</v>
      </c>
      <c r="AU667" s="220" t="s">
        <v>85</v>
      </c>
      <c r="AV667" s="12" t="s">
        <v>85</v>
      </c>
      <c r="AW667" s="12" t="s">
        <v>32</v>
      </c>
      <c r="AX667" s="12" t="s">
        <v>77</v>
      </c>
      <c r="AY667" s="220" t="s">
        <v>182</v>
      </c>
    </row>
    <row r="668" spans="2:51" s="13" customFormat="1" ht="10.2">
      <c r="B668" s="221"/>
      <c r="C668" s="222"/>
      <c r="D668" s="212" t="s">
        <v>189</v>
      </c>
      <c r="E668" s="223" t="s">
        <v>1</v>
      </c>
      <c r="F668" s="224" t="s">
        <v>773</v>
      </c>
      <c r="G668" s="222"/>
      <c r="H668" s="225">
        <v>25.8</v>
      </c>
      <c r="I668" s="226"/>
      <c r="J668" s="222"/>
      <c r="K668" s="222"/>
      <c r="L668" s="227"/>
      <c r="M668" s="228"/>
      <c r="N668" s="229"/>
      <c r="O668" s="229"/>
      <c r="P668" s="229"/>
      <c r="Q668" s="229"/>
      <c r="R668" s="229"/>
      <c r="S668" s="229"/>
      <c r="T668" s="230"/>
      <c r="AT668" s="231" t="s">
        <v>189</v>
      </c>
      <c r="AU668" s="231" t="s">
        <v>85</v>
      </c>
      <c r="AV668" s="13" t="s">
        <v>87</v>
      </c>
      <c r="AW668" s="13" t="s">
        <v>32</v>
      </c>
      <c r="AX668" s="13" t="s">
        <v>77</v>
      </c>
      <c r="AY668" s="231" t="s">
        <v>182</v>
      </c>
    </row>
    <row r="669" spans="2:51" s="12" customFormat="1" ht="10.2">
      <c r="B669" s="210"/>
      <c r="C669" s="211"/>
      <c r="D669" s="212" t="s">
        <v>189</v>
      </c>
      <c r="E669" s="213" t="s">
        <v>1</v>
      </c>
      <c r="F669" s="214" t="s">
        <v>774</v>
      </c>
      <c r="G669" s="211"/>
      <c r="H669" s="213" t="s">
        <v>1</v>
      </c>
      <c r="I669" s="215"/>
      <c r="J669" s="211"/>
      <c r="K669" s="211"/>
      <c r="L669" s="216"/>
      <c r="M669" s="217"/>
      <c r="N669" s="218"/>
      <c r="O669" s="218"/>
      <c r="P669" s="218"/>
      <c r="Q669" s="218"/>
      <c r="R669" s="218"/>
      <c r="S669" s="218"/>
      <c r="T669" s="219"/>
      <c r="AT669" s="220" t="s">
        <v>189</v>
      </c>
      <c r="AU669" s="220" t="s">
        <v>85</v>
      </c>
      <c r="AV669" s="12" t="s">
        <v>85</v>
      </c>
      <c r="AW669" s="12" t="s">
        <v>32</v>
      </c>
      <c r="AX669" s="12" t="s">
        <v>77</v>
      </c>
      <c r="AY669" s="220" t="s">
        <v>182</v>
      </c>
    </row>
    <row r="670" spans="2:51" s="13" customFormat="1" ht="10.2">
      <c r="B670" s="221"/>
      <c r="C670" s="222"/>
      <c r="D670" s="212" t="s">
        <v>189</v>
      </c>
      <c r="E670" s="223" t="s">
        <v>1</v>
      </c>
      <c r="F670" s="224" t="s">
        <v>775</v>
      </c>
      <c r="G670" s="222"/>
      <c r="H670" s="225">
        <v>-2.2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AT670" s="231" t="s">
        <v>189</v>
      </c>
      <c r="AU670" s="231" t="s">
        <v>85</v>
      </c>
      <c r="AV670" s="13" t="s">
        <v>87</v>
      </c>
      <c r="AW670" s="13" t="s">
        <v>32</v>
      </c>
      <c r="AX670" s="13" t="s">
        <v>77</v>
      </c>
      <c r="AY670" s="231" t="s">
        <v>182</v>
      </c>
    </row>
    <row r="671" spans="2:51" s="13" customFormat="1" ht="10.2">
      <c r="B671" s="221"/>
      <c r="C671" s="222"/>
      <c r="D671" s="212" t="s">
        <v>189</v>
      </c>
      <c r="E671" s="223" t="s">
        <v>1</v>
      </c>
      <c r="F671" s="224" t="s">
        <v>776</v>
      </c>
      <c r="G671" s="222"/>
      <c r="H671" s="225">
        <v>6.44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AT671" s="231" t="s">
        <v>189</v>
      </c>
      <c r="AU671" s="231" t="s">
        <v>85</v>
      </c>
      <c r="AV671" s="13" t="s">
        <v>87</v>
      </c>
      <c r="AW671" s="13" t="s">
        <v>32</v>
      </c>
      <c r="AX671" s="13" t="s">
        <v>77</v>
      </c>
      <c r="AY671" s="231" t="s">
        <v>182</v>
      </c>
    </row>
    <row r="672" spans="2:51" s="12" customFormat="1" ht="10.2">
      <c r="B672" s="210"/>
      <c r="C672" s="211"/>
      <c r="D672" s="212" t="s">
        <v>189</v>
      </c>
      <c r="E672" s="213" t="s">
        <v>1</v>
      </c>
      <c r="F672" s="214" t="s">
        <v>770</v>
      </c>
      <c r="G672" s="211"/>
      <c r="H672" s="213" t="s">
        <v>1</v>
      </c>
      <c r="I672" s="215"/>
      <c r="J672" s="211"/>
      <c r="K672" s="211"/>
      <c r="L672" s="216"/>
      <c r="M672" s="217"/>
      <c r="N672" s="218"/>
      <c r="O672" s="218"/>
      <c r="P672" s="218"/>
      <c r="Q672" s="218"/>
      <c r="R672" s="218"/>
      <c r="S672" s="218"/>
      <c r="T672" s="219"/>
      <c r="AT672" s="220" t="s">
        <v>189</v>
      </c>
      <c r="AU672" s="220" t="s">
        <v>85</v>
      </c>
      <c r="AV672" s="12" t="s">
        <v>85</v>
      </c>
      <c r="AW672" s="12" t="s">
        <v>32</v>
      </c>
      <c r="AX672" s="12" t="s">
        <v>77</v>
      </c>
      <c r="AY672" s="220" t="s">
        <v>182</v>
      </c>
    </row>
    <row r="673" spans="2:51" s="13" customFormat="1" ht="10.2">
      <c r="B673" s="221"/>
      <c r="C673" s="222"/>
      <c r="D673" s="212" t="s">
        <v>189</v>
      </c>
      <c r="E673" s="223" t="s">
        <v>1</v>
      </c>
      <c r="F673" s="224" t="s">
        <v>771</v>
      </c>
      <c r="G673" s="222"/>
      <c r="H673" s="225">
        <v>-2.153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AT673" s="231" t="s">
        <v>189</v>
      </c>
      <c r="AU673" s="231" t="s">
        <v>85</v>
      </c>
      <c r="AV673" s="13" t="s">
        <v>87</v>
      </c>
      <c r="AW673" s="13" t="s">
        <v>32</v>
      </c>
      <c r="AX673" s="13" t="s">
        <v>77</v>
      </c>
      <c r="AY673" s="231" t="s">
        <v>182</v>
      </c>
    </row>
    <row r="674" spans="2:51" s="12" customFormat="1" ht="10.2">
      <c r="B674" s="210"/>
      <c r="C674" s="211"/>
      <c r="D674" s="212" t="s">
        <v>189</v>
      </c>
      <c r="E674" s="213" t="s">
        <v>1</v>
      </c>
      <c r="F674" s="214" t="s">
        <v>777</v>
      </c>
      <c r="G674" s="211"/>
      <c r="H674" s="213" t="s">
        <v>1</v>
      </c>
      <c r="I674" s="215"/>
      <c r="J674" s="211"/>
      <c r="K674" s="211"/>
      <c r="L674" s="216"/>
      <c r="M674" s="217"/>
      <c r="N674" s="218"/>
      <c r="O674" s="218"/>
      <c r="P674" s="218"/>
      <c r="Q674" s="218"/>
      <c r="R674" s="218"/>
      <c r="S674" s="218"/>
      <c r="T674" s="219"/>
      <c r="AT674" s="220" t="s">
        <v>189</v>
      </c>
      <c r="AU674" s="220" t="s">
        <v>85</v>
      </c>
      <c r="AV674" s="12" t="s">
        <v>85</v>
      </c>
      <c r="AW674" s="12" t="s">
        <v>32</v>
      </c>
      <c r="AX674" s="12" t="s">
        <v>77</v>
      </c>
      <c r="AY674" s="220" t="s">
        <v>182</v>
      </c>
    </row>
    <row r="675" spans="2:51" s="13" customFormat="1" ht="10.2">
      <c r="B675" s="221"/>
      <c r="C675" s="222"/>
      <c r="D675" s="212" t="s">
        <v>189</v>
      </c>
      <c r="E675" s="223" t="s">
        <v>1</v>
      </c>
      <c r="F675" s="224" t="s">
        <v>778</v>
      </c>
      <c r="G675" s="222"/>
      <c r="H675" s="225">
        <v>33.96</v>
      </c>
      <c r="I675" s="226"/>
      <c r="J675" s="222"/>
      <c r="K675" s="222"/>
      <c r="L675" s="227"/>
      <c r="M675" s="228"/>
      <c r="N675" s="229"/>
      <c r="O675" s="229"/>
      <c r="P675" s="229"/>
      <c r="Q675" s="229"/>
      <c r="R675" s="229"/>
      <c r="S675" s="229"/>
      <c r="T675" s="230"/>
      <c r="AT675" s="231" t="s">
        <v>189</v>
      </c>
      <c r="AU675" s="231" t="s">
        <v>85</v>
      </c>
      <c r="AV675" s="13" t="s">
        <v>87</v>
      </c>
      <c r="AW675" s="13" t="s">
        <v>32</v>
      </c>
      <c r="AX675" s="13" t="s">
        <v>77</v>
      </c>
      <c r="AY675" s="231" t="s">
        <v>182</v>
      </c>
    </row>
    <row r="676" spans="2:51" s="12" customFormat="1" ht="10.2">
      <c r="B676" s="210"/>
      <c r="C676" s="211"/>
      <c r="D676" s="212" t="s">
        <v>189</v>
      </c>
      <c r="E676" s="213" t="s">
        <v>1</v>
      </c>
      <c r="F676" s="214" t="s">
        <v>774</v>
      </c>
      <c r="G676" s="211"/>
      <c r="H676" s="213" t="s">
        <v>1</v>
      </c>
      <c r="I676" s="215"/>
      <c r="J676" s="211"/>
      <c r="K676" s="211"/>
      <c r="L676" s="216"/>
      <c r="M676" s="217"/>
      <c r="N676" s="218"/>
      <c r="O676" s="218"/>
      <c r="P676" s="218"/>
      <c r="Q676" s="218"/>
      <c r="R676" s="218"/>
      <c r="S676" s="218"/>
      <c r="T676" s="219"/>
      <c r="AT676" s="220" t="s">
        <v>189</v>
      </c>
      <c r="AU676" s="220" t="s">
        <v>85</v>
      </c>
      <c r="AV676" s="12" t="s">
        <v>85</v>
      </c>
      <c r="AW676" s="12" t="s">
        <v>32</v>
      </c>
      <c r="AX676" s="12" t="s">
        <v>77</v>
      </c>
      <c r="AY676" s="220" t="s">
        <v>182</v>
      </c>
    </row>
    <row r="677" spans="2:51" s="13" customFormat="1" ht="10.2">
      <c r="B677" s="221"/>
      <c r="C677" s="222"/>
      <c r="D677" s="212" t="s">
        <v>189</v>
      </c>
      <c r="E677" s="223" t="s">
        <v>1</v>
      </c>
      <c r="F677" s="224" t="s">
        <v>779</v>
      </c>
      <c r="G677" s="222"/>
      <c r="H677" s="225">
        <v>-1.8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AT677" s="231" t="s">
        <v>189</v>
      </c>
      <c r="AU677" s="231" t="s">
        <v>85</v>
      </c>
      <c r="AV677" s="13" t="s">
        <v>87</v>
      </c>
      <c r="AW677" s="13" t="s">
        <v>32</v>
      </c>
      <c r="AX677" s="13" t="s">
        <v>77</v>
      </c>
      <c r="AY677" s="231" t="s">
        <v>182</v>
      </c>
    </row>
    <row r="678" spans="2:51" s="12" customFormat="1" ht="10.2">
      <c r="B678" s="210"/>
      <c r="C678" s="211"/>
      <c r="D678" s="212" t="s">
        <v>189</v>
      </c>
      <c r="E678" s="213" t="s">
        <v>1</v>
      </c>
      <c r="F678" s="214" t="s">
        <v>770</v>
      </c>
      <c r="G678" s="211"/>
      <c r="H678" s="213" t="s">
        <v>1</v>
      </c>
      <c r="I678" s="215"/>
      <c r="J678" s="211"/>
      <c r="K678" s="211"/>
      <c r="L678" s="216"/>
      <c r="M678" s="217"/>
      <c r="N678" s="218"/>
      <c r="O678" s="218"/>
      <c r="P678" s="218"/>
      <c r="Q678" s="218"/>
      <c r="R678" s="218"/>
      <c r="S678" s="218"/>
      <c r="T678" s="219"/>
      <c r="AT678" s="220" t="s">
        <v>189</v>
      </c>
      <c r="AU678" s="220" t="s">
        <v>85</v>
      </c>
      <c r="AV678" s="12" t="s">
        <v>85</v>
      </c>
      <c r="AW678" s="12" t="s">
        <v>32</v>
      </c>
      <c r="AX678" s="12" t="s">
        <v>77</v>
      </c>
      <c r="AY678" s="220" t="s">
        <v>182</v>
      </c>
    </row>
    <row r="679" spans="2:51" s="13" customFormat="1" ht="10.2">
      <c r="B679" s="221"/>
      <c r="C679" s="222"/>
      <c r="D679" s="212" t="s">
        <v>189</v>
      </c>
      <c r="E679" s="223" t="s">
        <v>1</v>
      </c>
      <c r="F679" s="224" t="s">
        <v>771</v>
      </c>
      <c r="G679" s="222"/>
      <c r="H679" s="225">
        <v>-2.153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AT679" s="231" t="s">
        <v>189</v>
      </c>
      <c r="AU679" s="231" t="s">
        <v>85</v>
      </c>
      <c r="AV679" s="13" t="s">
        <v>87</v>
      </c>
      <c r="AW679" s="13" t="s">
        <v>32</v>
      </c>
      <c r="AX679" s="13" t="s">
        <v>77</v>
      </c>
      <c r="AY679" s="231" t="s">
        <v>182</v>
      </c>
    </row>
    <row r="680" spans="2:51" s="12" customFormat="1" ht="10.2">
      <c r="B680" s="210"/>
      <c r="C680" s="211"/>
      <c r="D680" s="212" t="s">
        <v>189</v>
      </c>
      <c r="E680" s="213" t="s">
        <v>1</v>
      </c>
      <c r="F680" s="214" t="s">
        <v>780</v>
      </c>
      <c r="G680" s="211"/>
      <c r="H680" s="213" t="s">
        <v>1</v>
      </c>
      <c r="I680" s="215"/>
      <c r="J680" s="211"/>
      <c r="K680" s="211"/>
      <c r="L680" s="216"/>
      <c r="M680" s="217"/>
      <c r="N680" s="218"/>
      <c r="O680" s="218"/>
      <c r="P680" s="218"/>
      <c r="Q680" s="218"/>
      <c r="R680" s="218"/>
      <c r="S680" s="218"/>
      <c r="T680" s="219"/>
      <c r="AT680" s="220" t="s">
        <v>189</v>
      </c>
      <c r="AU680" s="220" t="s">
        <v>85</v>
      </c>
      <c r="AV680" s="12" t="s">
        <v>85</v>
      </c>
      <c r="AW680" s="12" t="s">
        <v>32</v>
      </c>
      <c r="AX680" s="12" t="s">
        <v>77</v>
      </c>
      <c r="AY680" s="220" t="s">
        <v>182</v>
      </c>
    </row>
    <row r="681" spans="2:51" s="13" customFormat="1" ht="10.2">
      <c r="B681" s="221"/>
      <c r="C681" s="222"/>
      <c r="D681" s="212" t="s">
        <v>189</v>
      </c>
      <c r="E681" s="223" t="s">
        <v>1</v>
      </c>
      <c r="F681" s="224" t="s">
        <v>781</v>
      </c>
      <c r="G681" s="222"/>
      <c r="H681" s="225">
        <v>25.44</v>
      </c>
      <c r="I681" s="226"/>
      <c r="J681" s="222"/>
      <c r="K681" s="222"/>
      <c r="L681" s="227"/>
      <c r="M681" s="228"/>
      <c r="N681" s="229"/>
      <c r="O681" s="229"/>
      <c r="P681" s="229"/>
      <c r="Q681" s="229"/>
      <c r="R681" s="229"/>
      <c r="S681" s="229"/>
      <c r="T681" s="230"/>
      <c r="AT681" s="231" t="s">
        <v>189</v>
      </c>
      <c r="AU681" s="231" t="s">
        <v>85</v>
      </c>
      <c r="AV681" s="13" t="s">
        <v>87</v>
      </c>
      <c r="AW681" s="13" t="s">
        <v>32</v>
      </c>
      <c r="AX681" s="13" t="s">
        <v>77</v>
      </c>
      <c r="AY681" s="231" t="s">
        <v>182</v>
      </c>
    </row>
    <row r="682" spans="2:51" s="12" customFormat="1" ht="10.2">
      <c r="B682" s="210"/>
      <c r="C682" s="211"/>
      <c r="D682" s="212" t="s">
        <v>189</v>
      </c>
      <c r="E682" s="213" t="s">
        <v>1</v>
      </c>
      <c r="F682" s="214" t="s">
        <v>774</v>
      </c>
      <c r="G682" s="211"/>
      <c r="H682" s="213" t="s">
        <v>1</v>
      </c>
      <c r="I682" s="215"/>
      <c r="J682" s="211"/>
      <c r="K682" s="211"/>
      <c r="L682" s="216"/>
      <c r="M682" s="217"/>
      <c r="N682" s="218"/>
      <c r="O682" s="218"/>
      <c r="P682" s="218"/>
      <c r="Q682" s="218"/>
      <c r="R682" s="218"/>
      <c r="S682" s="218"/>
      <c r="T682" s="219"/>
      <c r="AT682" s="220" t="s">
        <v>189</v>
      </c>
      <c r="AU682" s="220" t="s">
        <v>85</v>
      </c>
      <c r="AV682" s="12" t="s">
        <v>85</v>
      </c>
      <c r="AW682" s="12" t="s">
        <v>32</v>
      </c>
      <c r="AX682" s="12" t="s">
        <v>77</v>
      </c>
      <c r="AY682" s="220" t="s">
        <v>182</v>
      </c>
    </row>
    <row r="683" spans="2:51" s="13" customFormat="1" ht="10.2">
      <c r="B683" s="221"/>
      <c r="C683" s="222"/>
      <c r="D683" s="212" t="s">
        <v>189</v>
      </c>
      <c r="E683" s="223" t="s">
        <v>1</v>
      </c>
      <c r="F683" s="224" t="s">
        <v>782</v>
      </c>
      <c r="G683" s="222"/>
      <c r="H683" s="225">
        <v>-3.6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AT683" s="231" t="s">
        <v>189</v>
      </c>
      <c r="AU683" s="231" t="s">
        <v>85</v>
      </c>
      <c r="AV683" s="13" t="s">
        <v>87</v>
      </c>
      <c r="AW683" s="13" t="s">
        <v>32</v>
      </c>
      <c r="AX683" s="13" t="s">
        <v>77</v>
      </c>
      <c r="AY683" s="231" t="s">
        <v>182</v>
      </c>
    </row>
    <row r="684" spans="2:51" s="12" customFormat="1" ht="10.2">
      <c r="B684" s="210"/>
      <c r="C684" s="211"/>
      <c r="D684" s="212" t="s">
        <v>189</v>
      </c>
      <c r="E684" s="213" t="s">
        <v>1</v>
      </c>
      <c r="F684" s="214" t="s">
        <v>770</v>
      </c>
      <c r="G684" s="211"/>
      <c r="H684" s="213" t="s">
        <v>1</v>
      </c>
      <c r="I684" s="215"/>
      <c r="J684" s="211"/>
      <c r="K684" s="211"/>
      <c r="L684" s="216"/>
      <c r="M684" s="217"/>
      <c r="N684" s="218"/>
      <c r="O684" s="218"/>
      <c r="P684" s="218"/>
      <c r="Q684" s="218"/>
      <c r="R684" s="218"/>
      <c r="S684" s="218"/>
      <c r="T684" s="219"/>
      <c r="AT684" s="220" t="s">
        <v>189</v>
      </c>
      <c r="AU684" s="220" t="s">
        <v>85</v>
      </c>
      <c r="AV684" s="12" t="s">
        <v>85</v>
      </c>
      <c r="AW684" s="12" t="s">
        <v>32</v>
      </c>
      <c r="AX684" s="12" t="s">
        <v>77</v>
      </c>
      <c r="AY684" s="220" t="s">
        <v>182</v>
      </c>
    </row>
    <row r="685" spans="2:51" s="13" customFormat="1" ht="10.2">
      <c r="B685" s="221"/>
      <c r="C685" s="222"/>
      <c r="D685" s="212" t="s">
        <v>189</v>
      </c>
      <c r="E685" s="223" t="s">
        <v>1</v>
      </c>
      <c r="F685" s="224" t="s">
        <v>771</v>
      </c>
      <c r="G685" s="222"/>
      <c r="H685" s="225">
        <v>-2.153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AT685" s="231" t="s">
        <v>189</v>
      </c>
      <c r="AU685" s="231" t="s">
        <v>85</v>
      </c>
      <c r="AV685" s="13" t="s">
        <v>87</v>
      </c>
      <c r="AW685" s="13" t="s">
        <v>32</v>
      </c>
      <c r="AX685" s="13" t="s">
        <v>77</v>
      </c>
      <c r="AY685" s="231" t="s">
        <v>182</v>
      </c>
    </row>
    <row r="686" spans="2:51" s="12" customFormat="1" ht="10.2">
      <c r="B686" s="210"/>
      <c r="C686" s="211"/>
      <c r="D686" s="212" t="s">
        <v>189</v>
      </c>
      <c r="E686" s="213" t="s">
        <v>1</v>
      </c>
      <c r="F686" s="214" t="s">
        <v>297</v>
      </c>
      <c r="G686" s="211"/>
      <c r="H686" s="213" t="s">
        <v>1</v>
      </c>
      <c r="I686" s="215"/>
      <c r="J686" s="211"/>
      <c r="K686" s="211"/>
      <c r="L686" s="216"/>
      <c r="M686" s="217"/>
      <c r="N686" s="218"/>
      <c r="O686" s="218"/>
      <c r="P686" s="218"/>
      <c r="Q686" s="218"/>
      <c r="R686" s="218"/>
      <c r="S686" s="218"/>
      <c r="T686" s="219"/>
      <c r="AT686" s="220" t="s">
        <v>189</v>
      </c>
      <c r="AU686" s="220" t="s">
        <v>85</v>
      </c>
      <c r="AV686" s="12" t="s">
        <v>85</v>
      </c>
      <c r="AW686" s="12" t="s">
        <v>32</v>
      </c>
      <c r="AX686" s="12" t="s">
        <v>77</v>
      </c>
      <c r="AY686" s="220" t="s">
        <v>182</v>
      </c>
    </row>
    <row r="687" spans="2:51" s="13" customFormat="1" ht="10.2">
      <c r="B687" s="221"/>
      <c r="C687" s="222"/>
      <c r="D687" s="212" t="s">
        <v>189</v>
      </c>
      <c r="E687" s="223" t="s">
        <v>1</v>
      </c>
      <c r="F687" s="224" t="s">
        <v>783</v>
      </c>
      <c r="G687" s="222"/>
      <c r="H687" s="225">
        <v>13.4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AT687" s="231" t="s">
        <v>189</v>
      </c>
      <c r="AU687" s="231" t="s">
        <v>85</v>
      </c>
      <c r="AV687" s="13" t="s">
        <v>87</v>
      </c>
      <c r="AW687" s="13" t="s">
        <v>32</v>
      </c>
      <c r="AX687" s="13" t="s">
        <v>77</v>
      </c>
      <c r="AY687" s="231" t="s">
        <v>182</v>
      </c>
    </row>
    <row r="688" spans="2:51" s="12" customFormat="1" ht="10.2">
      <c r="B688" s="210"/>
      <c r="C688" s="211"/>
      <c r="D688" s="212" t="s">
        <v>189</v>
      </c>
      <c r="E688" s="213" t="s">
        <v>1</v>
      </c>
      <c r="F688" s="214" t="s">
        <v>784</v>
      </c>
      <c r="G688" s="211"/>
      <c r="H688" s="213" t="s">
        <v>1</v>
      </c>
      <c r="I688" s="215"/>
      <c r="J688" s="211"/>
      <c r="K688" s="211"/>
      <c r="L688" s="216"/>
      <c r="M688" s="217"/>
      <c r="N688" s="218"/>
      <c r="O688" s="218"/>
      <c r="P688" s="218"/>
      <c r="Q688" s="218"/>
      <c r="R688" s="218"/>
      <c r="S688" s="218"/>
      <c r="T688" s="219"/>
      <c r="AT688" s="220" t="s">
        <v>189</v>
      </c>
      <c r="AU688" s="220" t="s">
        <v>85</v>
      </c>
      <c r="AV688" s="12" t="s">
        <v>85</v>
      </c>
      <c r="AW688" s="12" t="s">
        <v>32</v>
      </c>
      <c r="AX688" s="12" t="s">
        <v>77</v>
      </c>
      <c r="AY688" s="220" t="s">
        <v>182</v>
      </c>
    </row>
    <row r="689" spans="2:51" s="13" customFormat="1" ht="10.2">
      <c r="B689" s="221"/>
      <c r="C689" s="222"/>
      <c r="D689" s="212" t="s">
        <v>189</v>
      </c>
      <c r="E689" s="223" t="s">
        <v>1</v>
      </c>
      <c r="F689" s="224" t="s">
        <v>785</v>
      </c>
      <c r="G689" s="222"/>
      <c r="H689" s="225">
        <v>-0.96</v>
      </c>
      <c r="I689" s="226"/>
      <c r="J689" s="222"/>
      <c r="K689" s="222"/>
      <c r="L689" s="227"/>
      <c r="M689" s="228"/>
      <c r="N689" s="229"/>
      <c r="O689" s="229"/>
      <c r="P689" s="229"/>
      <c r="Q689" s="229"/>
      <c r="R689" s="229"/>
      <c r="S689" s="229"/>
      <c r="T689" s="230"/>
      <c r="AT689" s="231" t="s">
        <v>189</v>
      </c>
      <c r="AU689" s="231" t="s">
        <v>85</v>
      </c>
      <c r="AV689" s="13" t="s">
        <v>87</v>
      </c>
      <c r="AW689" s="13" t="s">
        <v>32</v>
      </c>
      <c r="AX689" s="13" t="s">
        <v>77</v>
      </c>
      <c r="AY689" s="231" t="s">
        <v>182</v>
      </c>
    </row>
    <row r="690" spans="2:51" s="12" customFormat="1" ht="10.2">
      <c r="B690" s="210"/>
      <c r="C690" s="211"/>
      <c r="D690" s="212" t="s">
        <v>189</v>
      </c>
      <c r="E690" s="213" t="s">
        <v>1</v>
      </c>
      <c r="F690" s="214" t="s">
        <v>774</v>
      </c>
      <c r="G690" s="211"/>
      <c r="H690" s="213" t="s">
        <v>1</v>
      </c>
      <c r="I690" s="215"/>
      <c r="J690" s="211"/>
      <c r="K690" s="211"/>
      <c r="L690" s="216"/>
      <c r="M690" s="217"/>
      <c r="N690" s="218"/>
      <c r="O690" s="218"/>
      <c r="P690" s="218"/>
      <c r="Q690" s="218"/>
      <c r="R690" s="218"/>
      <c r="S690" s="218"/>
      <c r="T690" s="219"/>
      <c r="AT690" s="220" t="s">
        <v>189</v>
      </c>
      <c r="AU690" s="220" t="s">
        <v>85</v>
      </c>
      <c r="AV690" s="12" t="s">
        <v>85</v>
      </c>
      <c r="AW690" s="12" t="s">
        <v>32</v>
      </c>
      <c r="AX690" s="12" t="s">
        <v>77</v>
      </c>
      <c r="AY690" s="220" t="s">
        <v>182</v>
      </c>
    </row>
    <row r="691" spans="2:51" s="13" customFormat="1" ht="10.2">
      <c r="B691" s="221"/>
      <c r="C691" s="222"/>
      <c r="D691" s="212" t="s">
        <v>189</v>
      </c>
      <c r="E691" s="223" t="s">
        <v>1</v>
      </c>
      <c r="F691" s="224" t="s">
        <v>452</v>
      </c>
      <c r="G691" s="222"/>
      <c r="H691" s="225">
        <v>-2.02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AT691" s="231" t="s">
        <v>189</v>
      </c>
      <c r="AU691" s="231" t="s">
        <v>85</v>
      </c>
      <c r="AV691" s="13" t="s">
        <v>87</v>
      </c>
      <c r="AW691" s="13" t="s">
        <v>32</v>
      </c>
      <c r="AX691" s="13" t="s">
        <v>77</v>
      </c>
      <c r="AY691" s="231" t="s">
        <v>182</v>
      </c>
    </row>
    <row r="692" spans="2:51" s="12" customFormat="1" ht="10.2">
      <c r="B692" s="210"/>
      <c r="C692" s="211"/>
      <c r="D692" s="212" t="s">
        <v>189</v>
      </c>
      <c r="E692" s="213" t="s">
        <v>1</v>
      </c>
      <c r="F692" s="214" t="s">
        <v>786</v>
      </c>
      <c r="G692" s="211"/>
      <c r="H692" s="213" t="s">
        <v>1</v>
      </c>
      <c r="I692" s="215"/>
      <c r="J692" s="211"/>
      <c r="K692" s="211"/>
      <c r="L692" s="216"/>
      <c r="M692" s="217"/>
      <c r="N692" s="218"/>
      <c r="O692" s="218"/>
      <c r="P692" s="218"/>
      <c r="Q692" s="218"/>
      <c r="R692" s="218"/>
      <c r="S692" s="218"/>
      <c r="T692" s="219"/>
      <c r="AT692" s="220" t="s">
        <v>189</v>
      </c>
      <c r="AU692" s="220" t="s">
        <v>85</v>
      </c>
      <c r="AV692" s="12" t="s">
        <v>85</v>
      </c>
      <c r="AW692" s="12" t="s">
        <v>32</v>
      </c>
      <c r="AX692" s="12" t="s">
        <v>77</v>
      </c>
      <c r="AY692" s="220" t="s">
        <v>182</v>
      </c>
    </row>
    <row r="693" spans="2:51" s="13" customFormat="1" ht="10.2">
      <c r="B693" s="221"/>
      <c r="C693" s="222"/>
      <c r="D693" s="212" t="s">
        <v>189</v>
      </c>
      <c r="E693" s="223" t="s">
        <v>1</v>
      </c>
      <c r="F693" s="224" t="s">
        <v>787</v>
      </c>
      <c r="G693" s="222"/>
      <c r="H693" s="225">
        <v>3</v>
      </c>
      <c r="I693" s="226"/>
      <c r="J693" s="222"/>
      <c r="K693" s="222"/>
      <c r="L693" s="227"/>
      <c r="M693" s="228"/>
      <c r="N693" s="229"/>
      <c r="O693" s="229"/>
      <c r="P693" s="229"/>
      <c r="Q693" s="229"/>
      <c r="R693" s="229"/>
      <c r="S693" s="229"/>
      <c r="T693" s="230"/>
      <c r="AT693" s="231" t="s">
        <v>189</v>
      </c>
      <c r="AU693" s="231" t="s">
        <v>85</v>
      </c>
      <c r="AV693" s="13" t="s">
        <v>87</v>
      </c>
      <c r="AW693" s="13" t="s">
        <v>32</v>
      </c>
      <c r="AX693" s="13" t="s">
        <v>77</v>
      </c>
      <c r="AY693" s="231" t="s">
        <v>182</v>
      </c>
    </row>
    <row r="694" spans="2:51" s="13" customFormat="1" ht="10.2">
      <c r="B694" s="221"/>
      <c r="C694" s="222"/>
      <c r="D694" s="212" t="s">
        <v>189</v>
      </c>
      <c r="E694" s="223" t="s">
        <v>1</v>
      </c>
      <c r="F694" s="224" t="s">
        <v>788</v>
      </c>
      <c r="G694" s="222"/>
      <c r="H694" s="225">
        <v>3.3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AT694" s="231" t="s">
        <v>189</v>
      </c>
      <c r="AU694" s="231" t="s">
        <v>85</v>
      </c>
      <c r="AV694" s="13" t="s">
        <v>87</v>
      </c>
      <c r="AW694" s="13" t="s">
        <v>32</v>
      </c>
      <c r="AX694" s="13" t="s">
        <v>77</v>
      </c>
      <c r="AY694" s="231" t="s">
        <v>182</v>
      </c>
    </row>
    <row r="695" spans="2:51" s="12" customFormat="1" ht="10.2">
      <c r="B695" s="210"/>
      <c r="C695" s="211"/>
      <c r="D695" s="212" t="s">
        <v>189</v>
      </c>
      <c r="E695" s="213" t="s">
        <v>1</v>
      </c>
      <c r="F695" s="214" t="s">
        <v>299</v>
      </c>
      <c r="G695" s="211"/>
      <c r="H695" s="213" t="s">
        <v>1</v>
      </c>
      <c r="I695" s="215"/>
      <c r="J695" s="211"/>
      <c r="K695" s="211"/>
      <c r="L695" s="216"/>
      <c r="M695" s="217"/>
      <c r="N695" s="218"/>
      <c r="O695" s="218"/>
      <c r="P695" s="218"/>
      <c r="Q695" s="218"/>
      <c r="R695" s="218"/>
      <c r="S695" s="218"/>
      <c r="T695" s="219"/>
      <c r="AT695" s="220" t="s">
        <v>189</v>
      </c>
      <c r="AU695" s="220" t="s">
        <v>85</v>
      </c>
      <c r="AV695" s="12" t="s">
        <v>85</v>
      </c>
      <c r="AW695" s="12" t="s">
        <v>32</v>
      </c>
      <c r="AX695" s="12" t="s">
        <v>77</v>
      </c>
      <c r="AY695" s="220" t="s">
        <v>182</v>
      </c>
    </row>
    <row r="696" spans="2:51" s="13" customFormat="1" ht="10.2">
      <c r="B696" s="221"/>
      <c r="C696" s="222"/>
      <c r="D696" s="212" t="s">
        <v>189</v>
      </c>
      <c r="E696" s="223" t="s">
        <v>1</v>
      </c>
      <c r="F696" s="224" t="s">
        <v>789</v>
      </c>
      <c r="G696" s="222"/>
      <c r="H696" s="225">
        <v>29.4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AT696" s="231" t="s">
        <v>189</v>
      </c>
      <c r="AU696" s="231" t="s">
        <v>85</v>
      </c>
      <c r="AV696" s="13" t="s">
        <v>87</v>
      </c>
      <c r="AW696" s="13" t="s">
        <v>32</v>
      </c>
      <c r="AX696" s="13" t="s">
        <v>77</v>
      </c>
      <c r="AY696" s="231" t="s">
        <v>182</v>
      </c>
    </row>
    <row r="697" spans="2:51" s="12" customFormat="1" ht="10.2">
      <c r="B697" s="210"/>
      <c r="C697" s="211"/>
      <c r="D697" s="212" t="s">
        <v>189</v>
      </c>
      <c r="E697" s="213" t="s">
        <v>1</v>
      </c>
      <c r="F697" s="214" t="s">
        <v>790</v>
      </c>
      <c r="G697" s="211"/>
      <c r="H697" s="213" t="s">
        <v>1</v>
      </c>
      <c r="I697" s="215"/>
      <c r="J697" s="211"/>
      <c r="K697" s="211"/>
      <c r="L697" s="216"/>
      <c r="M697" s="217"/>
      <c r="N697" s="218"/>
      <c r="O697" s="218"/>
      <c r="P697" s="218"/>
      <c r="Q697" s="218"/>
      <c r="R697" s="218"/>
      <c r="S697" s="218"/>
      <c r="T697" s="219"/>
      <c r="AT697" s="220" t="s">
        <v>189</v>
      </c>
      <c r="AU697" s="220" t="s">
        <v>85</v>
      </c>
      <c r="AV697" s="12" t="s">
        <v>85</v>
      </c>
      <c r="AW697" s="12" t="s">
        <v>32</v>
      </c>
      <c r="AX697" s="12" t="s">
        <v>77</v>
      </c>
      <c r="AY697" s="220" t="s">
        <v>182</v>
      </c>
    </row>
    <row r="698" spans="2:51" s="13" customFormat="1" ht="10.2">
      <c r="B698" s="221"/>
      <c r="C698" s="222"/>
      <c r="D698" s="212" t="s">
        <v>189</v>
      </c>
      <c r="E698" s="223" t="s">
        <v>1</v>
      </c>
      <c r="F698" s="224" t="s">
        <v>791</v>
      </c>
      <c r="G698" s="222"/>
      <c r="H698" s="225">
        <v>-2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AT698" s="231" t="s">
        <v>189</v>
      </c>
      <c r="AU698" s="231" t="s">
        <v>85</v>
      </c>
      <c r="AV698" s="13" t="s">
        <v>87</v>
      </c>
      <c r="AW698" s="13" t="s">
        <v>32</v>
      </c>
      <c r="AX698" s="13" t="s">
        <v>77</v>
      </c>
      <c r="AY698" s="231" t="s">
        <v>182</v>
      </c>
    </row>
    <row r="699" spans="2:51" s="13" customFormat="1" ht="10.2">
      <c r="B699" s="221"/>
      <c r="C699" s="222"/>
      <c r="D699" s="212" t="s">
        <v>189</v>
      </c>
      <c r="E699" s="223" t="s">
        <v>1</v>
      </c>
      <c r="F699" s="224" t="s">
        <v>775</v>
      </c>
      <c r="G699" s="222"/>
      <c r="H699" s="225">
        <v>-2.2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AT699" s="231" t="s">
        <v>189</v>
      </c>
      <c r="AU699" s="231" t="s">
        <v>85</v>
      </c>
      <c r="AV699" s="13" t="s">
        <v>87</v>
      </c>
      <c r="AW699" s="13" t="s">
        <v>32</v>
      </c>
      <c r="AX699" s="13" t="s">
        <v>77</v>
      </c>
      <c r="AY699" s="231" t="s">
        <v>182</v>
      </c>
    </row>
    <row r="700" spans="2:51" s="13" customFormat="1" ht="10.2">
      <c r="B700" s="221"/>
      <c r="C700" s="222"/>
      <c r="D700" s="212" t="s">
        <v>189</v>
      </c>
      <c r="E700" s="223" t="s">
        <v>1</v>
      </c>
      <c r="F700" s="224" t="s">
        <v>792</v>
      </c>
      <c r="G700" s="222"/>
      <c r="H700" s="225">
        <v>-5.4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AT700" s="231" t="s">
        <v>189</v>
      </c>
      <c r="AU700" s="231" t="s">
        <v>85</v>
      </c>
      <c r="AV700" s="13" t="s">
        <v>87</v>
      </c>
      <c r="AW700" s="13" t="s">
        <v>32</v>
      </c>
      <c r="AX700" s="13" t="s">
        <v>77</v>
      </c>
      <c r="AY700" s="231" t="s">
        <v>182</v>
      </c>
    </row>
    <row r="701" spans="2:51" s="12" customFormat="1" ht="10.2">
      <c r="B701" s="210"/>
      <c r="C701" s="211"/>
      <c r="D701" s="212" t="s">
        <v>189</v>
      </c>
      <c r="E701" s="213" t="s">
        <v>1</v>
      </c>
      <c r="F701" s="214" t="s">
        <v>301</v>
      </c>
      <c r="G701" s="211"/>
      <c r="H701" s="213" t="s">
        <v>1</v>
      </c>
      <c r="I701" s="215"/>
      <c r="J701" s="211"/>
      <c r="K701" s="211"/>
      <c r="L701" s="216"/>
      <c r="M701" s="217"/>
      <c r="N701" s="218"/>
      <c r="O701" s="218"/>
      <c r="P701" s="218"/>
      <c r="Q701" s="218"/>
      <c r="R701" s="218"/>
      <c r="S701" s="218"/>
      <c r="T701" s="219"/>
      <c r="AT701" s="220" t="s">
        <v>189</v>
      </c>
      <c r="AU701" s="220" t="s">
        <v>85</v>
      </c>
      <c r="AV701" s="12" t="s">
        <v>85</v>
      </c>
      <c r="AW701" s="12" t="s">
        <v>32</v>
      </c>
      <c r="AX701" s="12" t="s">
        <v>77</v>
      </c>
      <c r="AY701" s="220" t="s">
        <v>182</v>
      </c>
    </row>
    <row r="702" spans="2:51" s="13" customFormat="1" ht="10.2">
      <c r="B702" s="221"/>
      <c r="C702" s="222"/>
      <c r="D702" s="212" t="s">
        <v>189</v>
      </c>
      <c r="E702" s="223" t="s">
        <v>1</v>
      </c>
      <c r="F702" s="224" t="s">
        <v>793</v>
      </c>
      <c r="G702" s="222"/>
      <c r="H702" s="225">
        <v>16.44</v>
      </c>
      <c r="I702" s="226"/>
      <c r="J702" s="222"/>
      <c r="K702" s="222"/>
      <c r="L702" s="227"/>
      <c r="M702" s="228"/>
      <c r="N702" s="229"/>
      <c r="O702" s="229"/>
      <c r="P702" s="229"/>
      <c r="Q702" s="229"/>
      <c r="R702" s="229"/>
      <c r="S702" s="229"/>
      <c r="T702" s="230"/>
      <c r="AT702" s="231" t="s">
        <v>189</v>
      </c>
      <c r="AU702" s="231" t="s">
        <v>85</v>
      </c>
      <c r="AV702" s="13" t="s">
        <v>87</v>
      </c>
      <c r="AW702" s="13" t="s">
        <v>32</v>
      </c>
      <c r="AX702" s="13" t="s">
        <v>77</v>
      </c>
      <c r="AY702" s="231" t="s">
        <v>182</v>
      </c>
    </row>
    <row r="703" spans="2:51" s="12" customFormat="1" ht="10.2">
      <c r="B703" s="210"/>
      <c r="C703" s="211"/>
      <c r="D703" s="212" t="s">
        <v>189</v>
      </c>
      <c r="E703" s="213" t="s">
        <v>1</v>
      </c>
      <c r="F703" s="214" t="s">
        <v>790</v>
      </c>
      <c r="G703" s="211"/>
      <c r="H703" s="213" t="s">
        <v>1</v>
      </c>
      <c r="I703" s="215"/>
      <c r="J703" s="211"/>
      <c r="K703" s="211"/>
      <c r="L703" s="216"/>
      <c r="M703" s="217"/>
      <c r="N703" s="218"/>
      <c r="O703" s="218"/>
      <c r="P703" s="218"/>
      <c r="Q703" s="218"/>
      <c r="R703" s="218"/>
      <c r="S703" s="218"/>
      <c r="T703" s="219"/>
      <c r="AT703" s="220" t="s">
        <v>189</v>
      </c>
      <c r="AU703" s="220" t="s">
        <v>85</v>
      </c>
      <c r="AV703" s="12" t="s">
        <v>85</v>
      </c>
      <c r="AW703" s="12" t="s">
        <v>32</v>
      </c>
      <c r="AX703" s="12" t="s">
        <v>77</v>
      </c>
      <c r="AY703" s="220" t="s">
        <v>182</v>
      </c>
    </row>
    <row r="704" spans="2:51" s="13" customFormat="1" ht="10.2">
      <c r="B704" s="221"/>
      <c r="C704" s="222"/>
      <c r="D704" s="212" t="s">
        <v>189</v>
      </c>
      <c r="E704" s="223" t="s">
        <v>1</v>
      </c>
      <c r="F704" s="224" t="s">
        <v>794</v>
      </c>
      <c r="G704" s="222"/>
      <c r="H704" s="225">
        <v>-1.6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AT704" s="231" t="s">
        <v>189</v>
      </c>
      <c r="AU704" s="231" t="s">
        <v>85</v>
      </c>
      <c r="AV704" s="13" t="s">
        <v>87</v>
      </c>
      <c r="AW704" s="13" t="s">
        <v>32</v>
      </c>
      <c r="AX704" s="13" t="s">
        <v>77</v>
      </c>
      <c r="AY704" s="231" t="s">
        <v>182</v>
      </c>
    </row>
    <row r="705" spans="2:51" s="13" customFormat="1" ht="10.2">
      <c r="B705" s="221"/>
      <c r="C705" s="222"/>
      <c r="D705" s="212" t="s">
        <v>189</v>
      </c>
      <c r="E705" s="223" t="s">
        <v>1</v>
      </c>
      <c r="F705" s="224" t="s">
        <v>779</v>
      </c>
      <c r="G705" s="222"/>
      <c r="H705" s="225">
        <v>-1.8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AT705" s="231" t="s">
        <v>189</v>
      </c>
      <c r="AU705" s="231" t="s">
        <v>85</v>
      </c>
      <c r="AV705" s="13" t="s">
        <v>87</v>
      </c>
      <c r="AW705" s="13" t="s">
        <v>32</v>
      </c>
      <c r="AX705" s="13" t="s">
        <v>77</v>
      </c>
      <c r="AY705" s="231" t="s">
        <v>182</v>
      </c>
    </row>
    <row r="706" spans="2:51" s="12" customFormat="1" ht="10.2">
      <c r="B706" s="210"/>
      <c r="C706" s="211"/>
      <c r="D706" s="212" t="s">
        <v>189</v>
      </c>
      <c r="E706" s="213" t="s">
        <v>1</v>
      </c>
      <c r="F706" s="214" t="s">
        <v>303</v>
      </c>
      <c r="G706" s="211"/>
      <c r="H706" s="213" t="s">
        <v>1</v>
      </c>
      <c r="I706" s="215"/>
      <c r="J706" s="211"/>
      <c r="K706" s="211"/>
      <c r="L706" s="216"/>
      <c r="M706" s="217"/>
      <c r="N706" s="218"/>
      <c r="O706" s="218"/>
      <c r="P706" s="218"/>
      <c r="Q706" s="218"/>
      <c r="R706" s="218"/>
      <c r="S706" s="218"/>
      <c r="T706" s="219"/>
      <c r="AT706" s="220" t="s">
        <v>189</v>
      </c>
      <c r="AU706" s="220" t="s">
        <v>85</v>
      </c>
      <c r="AV706" s="12" t="s">
        <v>85</v>
      </c>
      <c r="AW706" s="12" t="s">
        <v>32</v>
      </c>
      <c r="AX706" s="12" t="s">
        <v>77</v>
      </c>
      <c r="AY706" s="220" t="s">
        <v>182</v>
      </c>
    </row>
    <row r="707" spans="2:51" s="13" customFormat="1" ht="10.2">
      <c r="B707" s="221"/>
      <c r="C707" s="222"/>
      <c r="D707" s="212" t="s">
        <v>189</v>
      </c>
      <c r="E707" s="223" t="s">
        <v>1</v>
      </c>
      <c r="F707" s="224" t="s">
        <v>795</v>
      </c>
      <c r="G707" s="222"/>
      <c r="H707" s="225">
        <v>10.24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AT707" s="231" t="s">
        <v>189</v>
      </c>
      <c r="AU707" s="231" t="s">
        <v>85</v>
      </c>
      <c r="AV707" s="13" t="s">
        <v>87</v>
      </c>
      <c r="AW707" s="13" t="s">
        <v>32</v>
      </c>
      <c r="AX707" s="13" t="s">
        <v>77</v>
      </c>
      <c r="AY707" s="231" t="s">
        <v>182</v>
      </c>
    </row>
    <row r="708" spans="2:51" s="13" customFormat="1" ht="10.2">
      <c r="B708" s="221"/>
      <c r="C708" s="222"/>
      <c r="D708" s="212" t="s">
        <v>189</v>
      </c>
      <c r="E708" s="223" t="s">
        <v>1</v>
      </c>
      <c r="F708" s="224" t="s">
        <v>796</v>
      </c>
      <c r="G708" s="222"/>
      <c r="H708" s="225">
        <v>-2.8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AT708" s="231" t="s">
        <v>189</v>
      </c>
      <c r="AU708" s="231" t="s">
        <v>85</v>
      </c>
      <c r="AV708" s="13" t="s">
        <v>87</v>
      </c>
      <c r="AW708" s="13" t="s">
        <v>32</v>
      </c>
      <c r="AX708" s="13" t="s">
        <v>77</v>
      </c>
      <c r="AY708" s="231" t="s">
        <v>182</v>
      </c>
    </row>
    <row r="709" spans="2:51" s="12" customFormat="1" ht="10.2">
      <c r="B709" s="210"/>
      <c r="C709" s="211"/>
      <c r="D709" s="212" t="s">
        <v>189</v>
      </c>
      <c r="E709" s="213" t="s">
        <v>1</v>
      </c>
      <c r="F709" s="214" t="s">
        <v>305</v>
      </c>
      <c r="G709" s="211"/>
      <c r="H709" s="213" t="s">
        <v>1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189</v>
      </c>
      <c r="AU709" s="220" t="s">
        <v>85</v>
      </c>
      <c r="AV709" s="12" t="s">
        <v>85</v>
      </c>
      <c r="AW709" s="12" t="s">
        <v>32</v>
      </c>
      <c r="AX709" s="12" t="s">
        <v>77</v>
      </c>
      <c r="AY709" s="220" t="s">
        <v>182</v>
      </c>
    </row>
    <row r="710" spans="2:51" s="13" customFormat="1" ht="10.2">
      <c r="B710" s="221"/>
      <c r="C710" s="222"/>
      <c r="D710" s="212" t="s">
        <v>189</v>
      </c>
      <c r="E710" s="223" t="s">
        <v>1</v>
      </c>
      <c r="F710" s="224" t="s">
        <v>797</v>
      </c>
      <c r="G710" s="222"/>
      <c r="H710" s="225">
        <v>9.8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AT710" s="231" t="s">
        <v>189</v>
      </c>
      <c r="AU710" s="231" t="s">
        <v>85</v>
      </c>
      <c r="AV710" s="13" t="s">
        <v>87</v>
      </c>
      <c r="AW710" s="13" t="s">
        <v>32</v>
      </c>
      <c r="AX710" s="13" t="s">
        <v>77</v>
      </c>
      <c r="AY710" s="231" t="s">
        <v>182</v>
      </c>
    </row>
    <row r="711" spans="2:51" s="13" customFormat="1" ht="10.2">
      <c r="B711" s="221"/>
      <c r="C711" s="222"/>
      <c r="D711" s="212" t="s">
        <v>189</v>
      </c>
      <c r="E711" s="223" t="s">
        <v>1</v>
      </c>
      <c r="F711" s="224" t="s">
        <v>506</v>
      </c>
      <c r="G711" s="222"/>
      <c r="H711" s="225">
        <v>-1.4</v>
      </c>
      <c r="I711" s="226"/>
      <c r="J711" s="222"/>
      <c r="K711" s="222"/>
      <c r="L711" s="227"/>
      <c r="M711" s="228"/>
      <c r="N711" s="229"/>
      <c r="O711" s="229"/>
      <c r="P711" s="229"/>
      <c r="Q711" s="229"/>
      <c r="R711" s="229"/>
      <c r="S711" s="229"/>
      <c r="T711" s="230"/>
      <c r="AT711" s="231" t="s">
        <v>189</v>
      </c>
      <c r="AU711" s="231" t="s">
        <v>85</v>
      </c>
      <c r="AV711" s="13" t="s">
        <v>87</v>
      </c>
      <c r="AW711" s="13" t="s">
        <v>32</v>
      </c>
      <c r="AX711" s="13" t="s">
        <v>77</v>
      </c>
      <c r="AY711" s="231" t="s">
        <v>182</v>
      </c>
    </row>
    <row r="712" spans="2:51" s="12" customFormat="1" ht="10.2">
      <c r="B712" s="210"/>
      <c r="C712" s="211"/>
      <c r="D712" s="212" t="s">
        <v>189</v>
      </c>
      <c r="E712" s="213" t="s">
        <v>1</v>
      </c>
      <c r="F712" s="214" t="s">
        <v>680</v>
      </c>
      <c r="G712" s="211"/>
      <c r="H712" s="213" t="s">
        <v>1</v>
      </c>
      <c r="I712" s="215"/>
      <c r="J712" s="211"/>
      <c r="K712" s="211"/>
      <c r="L712" s="216"/>
      <c r="M712" s="217"/>
      <c r="N712" s="218"/>
      <c r="O712" s="218"/>
      <c r="P712" s="218"/>
      <c r="Q712" s="218"/>
      <c r="R712" s="218"/>
      <c r="S712" s="218"/>
      <c r="T712" s="219"/>
      <c r="AT712" s="220" t="s">
        <v>189</v>
      </c>
      <c r="AU712" s="220" t="s">
        <v>85</v>
      </c>
      <c r="AV712" s="12" t="s">
        <v>85</v>
      </c>
      <c r="AW712" s="12" t="s">
        <v>32</v>
      </c>
      <c r="AX712" s="12" t="s">
        <v>77</v>
      </c>
      <c r="AY712" s="220" t="s">
        <v>182</v>
      </c>
    </row>
    <row r="713" spans="2:51" s="13" customFormat="1" ht="10.2">
      <c r="B713" s="221"/>
      <c r="C713" s="222"/>
      <c r="D713" s="212" t="s">
        <v>189</v>
      </c>
      <c r="E713" s="223" t="s">
        <v>1</v>
      </c>
      <c r="F713" s="224" t="s">
        <v>798</v>
      </c>
      <c r="G713" s="222"/>
      <c r="H713" s="225">
        <v>29.6</v>
      </c>
      <c r="I713" s="226"/>
      <c r="J713" s="222"/>
      <c r="K713" s="222"/>
      <c r="L713" s="227"/>
      <c r="M713" s="228"/>
      <c r="N713" s="229"/>
      <c r="O713" s="229"/>
      <c r="P713" s="229"/>
      <c r="Q713" s="229"/>
      <c r="R713" s="229"/>
      <c r="S713" s="229"/>
      <c r="T713" s="230"/>
      <c r="AT713" s="231" t="s">
        <v>189</v>
      </c>
      <c r="AU713" s="231" t="s">
        <v>85</v>
      </c>
      <c r="AV713" s="13" t="s">
        <v>87</v>
      </c>
      <c r="AW713" s="13" t="s">
        <v>32</v>
      </c>
      <c r="AX713" s="13" t="s">
        <v>77</v>
      </c>
      <c r="AY713" s="231" t="s">
        <v>182</v>
      </c>
    </row>
    <row r="714" spans="2:51" s="13" customFormat="1" ht="10.2">
      <c r="B714" s="221"/>
      <c r="C714" s="222"/>
      <c r="D714" s="212" t="s">
        <v>189</v>
      </c>
      <c r="E714" s="223" t="s">
        <v>1</v>
      </c>
      <c r="F714" s="224" t="s">
        <v>779</v>
      </c>
      <c r="G714" s="222"/>
      <c r="H714" s="225">
        <v>-1.8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AT714" s="231" t="s">
        <v>189</v>
      </c>
      <c r="AU714" s="231" t="s">
        <v>85</v>
      </c>
      <c r="AV714" s="13" t="s">
        <v>87</v>
      </c>
      <c r="AW714" s="13" t="s">
        <v>32</v>
      </c>
      <c r="AX714" s="13" t="s">
        <v>77</v>
      </c>
      <c r="AY714" s="231" t="s">
        <v>182</v>
      </c>
    </row>
    <row r="715" spans="2:51" s="13" customFormat="1" ht="10.2">
      <c r="B715" s="221"/>
      <c r="C715" s="222"/>
      <c r="D715" s="212" t="s">
        <v>189</v>
      </c>
      <c r="E715" s="223" t="s">
        <v>1</v>
      </c>
      <c r="F715" s="224" t="s">
        <v>771</v>
      </c>
      <c r="G715" s="222"/>
      <c r="H715" s="225">
        <v>-2.153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AT715" s="231" t="s">
        <v>189</v>
      </c>
      <c r="AU715" s="231" t="s">
        <v>85</v>
      </c>
      <c r="AV715" s="13" t="s">
        <v>87</v>
      </c>
      <c r="AW715" s="13" t="s">
        <v>32</v>
      </c>
      <c r="AX715" s="13" t="s">
        <v>77</v>
      </c>
      <c r="AY715" s="231" t="s">
        <v>182</v>
      </c>
    </row>
    <row r="716" spans="2:51" s="12" customFormat="1" ht="10.2">
      <c r="B716" s="210"/>
      <c r="C716" s="211"/>
      <c r="D716" s="212" t="s">
        <v>189</v>
      </c>
      <c r="E716" s="213" t="s">
        <v>1</v>
      </c>
      <c r="F716" s="214" t="s">
        <v>727</v>
      </c>
      <c r="G716" s="211"/>
      <c r="H716" s="213" t="s">
        <v>1</v>
      </c>
      <c r="I716" s="215"/>
      <c r="J716" s="211"/>
      <c r="K716" s="211"/>
      <c r="L716" s="216"/>
      <c r="M716" s="217"/>
      <c r="N716" s="218"/>
      <c r="O716" s="218"/>
      <c r="P716" s="218"/>
      <c r="Q716" s="218"/>
      <c r="R716" s="218"/>
      <c r="S716" s="218"/>
      <c r="T716" s="219"/>
      <c r="AT716" s="220" t="s">
        <v>189</v>
      </c>
      <c r="AU716" s="220" t="s">
        <v>85</v>
      </c>
      <c r="AV716" s="12" t="s">
        <v>85</v>
      </c>
      <c r="AW716" s="12" t="s">
        <v>32</v>
      </c>
      <c r="AX716" s="12" t="s">
        <v>77</v>
      </c>
      <c r="AY716" s="220" t="s">
        <v>182</v>
      </c>
    </row>
    <row r="717" spans="2:51" s="13" customFormat="1" ht="10.2">
      <c r="B717" s="221"/>
      <c r="C717" s="222"/>
      <c r="D717" s="212" t="s">
        <v>189</v>
      </c>
      <c r="E717" s="223" t="s">
        <v>1</v>
      </c>
      <c r="F717" s="224" t="s">
        <v>799</v>
      </c>
      <c r="G717" s="222"/>
      <c r="H717" s="225">
        <v>6</v>
      </c>
      <c r="I717" s="226"/>
      <c r="J717" s="222"/>
      <c r="K717" s="222"/>
      <c r="L717" s="227"/>
      <c r="M717" s="228"/>
      <c r="N717" s="229"/>
      <c r="O717" s="229"/>
      <c r="P717" s="229"/>
      <c r="Q717" s="229"/>
      <c r="R717" s="229"/>
      <c r="S717" s="229"/>
      <c r="T717" s="230"/>
      <c r="AT717" s="231" t="s">
        <v>189</v>
      </c>
      <c r="AU717" s="231" t="s">
        <v>85</v>
      </c>
      <c r="AV717" s="13" t="s">
        <v>87</v>
      </c>
      <c r="AW717" s="13" t="s">
        <v>32</v>
      </c>
      <c r="AX717" s="13" t="s">
        <v>77</v>
      </c>
      <c r="AY717" s="231" t="s">
        <v>182</v>
      </c>
    </row>
    <row r="718" spans="2:51" s="12" customFormat="1" ht="10.2">
      <c r="B718" s="210"/>
      <c r="C718" s="211"/>
      <c r="D718" s="212" t="s">
        <v>189</v>
      </c>
      <c r="E718" s="213" t="s">
        <v>1</v>
      </c>
      <c r="F718" s="214" t="s">
        <v>499</v>
      </c>
      <c r="G718" s="211"/>
      <c r="H718" s="213" t="s">
        <v>1</v>
      </c>
      <c r="I718" s="215"/>
      <c r="J718" s="211"/>
      <c r="K718" s="211"/>
      <c r="L718" s="216"/>
      <c r="M718" s="217"/>
      <c r="N718" s="218"/>
      <c r="O718" s="218"/>
      <c r="P718" s="218"/>
      <c r="Q718" s="218"/>
      <c r="R718" s="218"/>
      <c r="S718" s="218"/>
      <c r="T718" s="219"/>
      <c r="AT718" s="220" t="s">
        <v>189</v>
      </c>
      <c r="AU718" s="220" t="s">
        <v>85</v>
      </c>
      <c r="AV718" s="12" t="s">
        <v>85</v>
      </c>
      <c r="AW718" s="12" t="s">
        <v>32</v>
      </c>
      <c r="AX718" s="12" t="s">
        <v>77</v>
      </c>
      <c r="AY718" s="220" t="s">
        <v>182</v>
      </c>
    </row>
    <row r="719" spans="2:51" s="13" customFormat="1" ht="10.2">
      <c r="B719" s="221"/>
      <c r="C719" s="222"/>
      <c r="D719" s="212" t="s">
        <v>189</v>
      </c>
      <c r="E719" s="223" t="s">
        <v>1</v>
      </c>
      <c r="F719" s="224" t="s">
        <v>800</v>
      </c>
      <c r="G719" s="222"/>
      <c r="H719" s="225">
        <v>36</v>
      </c>
      <c r="I719" s="226"/>
      <c r="J719" s="222"/>
      <c r="K719" s="222"/>
      <c r="L719" s="227"/>
      <c r="M719" s="228"/>
      <c r="N719" s="229"/>
      <c r="O719" s="229"/>
      <c r="P719" s="229"/>
      <c r="Q719" s="229"/>
      <c r="R719" s="229"/>
      <c r="S719" s="229"/>
      <c r="T719" s="230"/>
      <c r="AT719" s="231" t="s">
        <v>189</v>
      </c>
      <c r="AU719" s="231" t="s">
        <v>85</v>
      </c>
      <c r="AV719" s="13" t="s">
        <v>87</v>
      </c>
      <c r="AW719" s="13" t="s">
        <v>32</v>
      </c>
      <c r="AX719" s="13" t="s">
        <v>77</v>
      </c>
      <c r="AY719" s="231" t="s">
        <v>182</v>
      </c>
    </row>
    <row r="720" spans="2:51" s="13" customFormat="1" ht="10.2">
      <c r="B720" s="221"/>
      <c r="C720" s="222"/>
      <c r="D720" s="212" t="s">
        <v>189</v>
      </c>
      <c r="E720" s="223" t="s">
        <v>1</v>
      </c>
      <c r="F720" s="224" t="s">
        <v>801</v>
      </c>
      <c r="G720" s="222"/>
      <c r="H720" s="225">
        <v>-4.04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AT720" s="231" t="s">
        <v>189</v>
      </c>
      <c r="AU720" s="231" t="s">
        <v>85</v>
      </c>
      <c r="AV720" s="13" t="s">
        <v>87</v>
      </c>
      <c r="AW720" s="13" t="s">
        <v>32</v>
      </c>
      <c r="AX720" s="13" t="s">
        <v>77</v>
      </c>
      <c r="AY720" s="231" t="s">
        <v>182</v>
      </c>
    </row>
    <row r="721" spans="2:51" s="13" customFormat="1" ht="10.2">
      <c r="B721" s="221"/>
      <c r="C721" s="222"/>
      <c r="D721" s="212" t="s">
        <v>189</v>
      </c>
      <c r="E721" s="223" t="s">
        <v>1</v>
      </c>
      <c r="F721" s="224" t="s">
        <v>802</v>
      </c>
      <c r="G721" s="222"/>
      <c r="H721" s="225">
        <v>-1.26</v>
      </c>
      <c r="I721" s="226"/>
      <c r="J721" s="222"/>
      <c r="K721" s="222"/>
      <c r="L721" s="227"/>
      <c r="M721" s="228"/>
      <c r="N721" s="229"/>
      <c r="O721" s="229"/>
      <c r="P721" s="229"/>
      <c r="Q721" s="229"/>
      <c r="R721" s="229"/>
      <c r="S721" s="229"/>
      <c r="T721" s="230"/>
      <c r="AT721" s="231" t="s">
        <v>189</v>
      </c>
      <c r="AU721" s="231" t="s">
        <v>85</v>
      </c>
      <c r="AV721" s="13" t="s">
        <v>87</v>
      </c>
      <c r="AW721" s="13" t="s">
        <v>32</v>
      </c>
      <c r="AX721" s="13" t="s">
        <v>77</v>
      </c>
      <c r="AY721" s="231" t="s">
        <v>182</v>
      </c>
    </row>
    <row r="722" spans="2:51" s="13" customFormat="1" ht="10.2">
      <c r="B722" s="221"/>
      <c r="C722" s="222"/>
      <c r="D722" s="212" t="s">
        <v>189</v>
      </c>
      <c r="E722" s="223" t="s">
        <v>1</v>
      </c>
      <c r="F722" s="224" t="s">
        <v>771</v>
      </c>
      <c r="G722" s="222"/>
      <c r="H722" s="225">
        <v>-2.153</v>
      </c>
      <c r="I722" s="226"/>
      <c r="J722" s="222"/>
      <c r="K722" s="222"/>
      <c r="L722" s="227"/>
      <c r="M722" s="228"/>
      <c r="N722" s="229"/>
      <c r="O722" s="229"/>
      <c r="P722" s="229"/>
      <c r="Q722" s="229"/>
      <c r="R722" s="229"/>
      <c r="S722" s="229"/>
      <c r="T722" s="230"/>
      <c r="AT722" s="231" t="s">
        <v>189</v>
      </c>
      <c r="AU722" s="231" t="s">
        <v>85</v>
      </c>
      <c r="AV722" s="13" t="s">
        <v>87</v>
      </c>
      <c r="AW722" s="13" t="s">
        <v>32</v>
      </c>
      <c r="AX722" s="13" t="s">
        <v>77</v>
      </c>
      <c r="AY722" s="231" t="s">
        <v>182</v>
      </c>
    </row>
    <row r="723" spans="2:51" s="14" customFormat="1" ht="10.2">
      <c r="B723" s="232"/>
      <c r="C723" s="233"/>
      <c r="D723" s="212" t="s">
        <v>189</v>
      </c>
      <c r="E723" s="234" t="s">
        <v>115</v>
      </c>
      <c r="F723" s="235" t="s">
        <v>197</v>
      </c>
      <c r="G723" s="233"/>
      <c r="H723" s="236">
        <v>261.632</v>
      </c>
      <c r="I723" s="237"/>
      <c r="J723" s="233"/>
      <c r="K723" s="233"/>
      <c r="L723" s="238"/>
      <c r="M723" s="239"/>
      <c r="N723" s="240"/>
      <c r="O723" s="240"/>
      <c r="P723" s="240"/>
      <c r="Q723" s="240"/>
      <c r="R723" s="240"/>
      <c r="S723" s="240"/>
      <c r="T723" s="241"/>
      <c r="AT723" s="242" t="s">
        <v>189</v>
      </c>
      <c r="AU723" s="242" t="s">
        <v>85</v>
      </c>
      <c r="AV723" s="14" t="s">
        <v>187</v>
      </c>
      <c r="AW723" s="14" t="s">
        <v>32</v>
      </c>
      <c r="AX723" s="14" t="s">
        <v>85</v>
      </c>
      <c r="AY723" s="242" t="s">
        <v>182</v>
      </c>
    </row>
    <row r="724" spans="1:65" s="2" customFormat="1" ht="16.5" customHeight="1">
      <c r="A724" s="34"/>
      <c r="B724" s="35"/>
      <c r="C724" s="243" t="s">
        <v>803</v>
      </c>
      <c r="D724" s="243" t="s">
        <v>212</v>
      </c>
      <c r="E724" s="244" t="s">
        <v>804</v>
      </c>
      <c r="F724" s="245" t="s">
        <v>805</v>
      </c>
      <c r="G724" s="246" t="s">
        <v>108</v>
      </c>
      <c r="H724" s="247">
        <v>287.795</v>
      </c>
      <c r="I724" s="248"/>
      <c r="J724" s="249">
        <f>ROUND(I724*H724,2)</f>
        <v>0</v>
      </c>
      <c r="K724" s="250"/>
      <c r="L724" s="251"/>
      <c r="M724" s="252" t="s">
        <v>1</v>
      </c>
      <c r="N724" s="253" t="s">
        <v>42</v>
      </c>
      <c r="O724" s="71"/>
      <c r="P724" s="206">
        <f>O724*H724</f>
        <v>0</v>
      </c>
      <c r="Q724" s="206">
        <v>0.0098</v>
      </c>
      <c r="R724" s="206">
        <f>Q724*H724</f>
        <v>2.820391</v>
      </c>
      <c r="S724" s="206">
        <v>0</v>
      </c>
      <c r="T724" s="207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08" t="s">
        <v>397</v>
      </c>
      <c r="AT724" s="208" t="s">
        <v>212</v>
      </c>
      <c r="AU724" s="208" t="s">
        <v>85</v>
      </c>
      <c r="AY724" s="17" t="s">
        <v>182</v>
      </c>
      <c r="BE724" s="209">
        <f>IF(N724="základní",J724,0)</f>
        <v>0</v>
      </c>
      <c r="BF724" s="209">
        <f>IF(N724="snížená",J724,0)</f>
        <v>0</v>
      </c>
      <c r="BG724" s="209">
        <f>IF(N724="zákl. přenesená",J724,0)</f>
        <v>0</v>
      </c>
      <c r="BH724" s="209">
        <f>IF(N724="sníž. přenesená",J724,0)</f>
        <v>0</v>
      </c>
      <c r="BI724" s="209">
        <f>IF(N724="nulová",J724,0)</f>
        <v>0</v>
      </c>
      <c r="BJ724" s="17" t="s">
        <v>85</v>
      </c>
      <c r="BK724" s="209">
        <f>ROUND(I724*H724,2)</f>
        <v>0</v>
      </c>
      <c r="BL724" s="17" t="s">
        <v>318</v>
      </c>
      <c r="BM724" s="208" t="s">
        <v>806</v>
      </c>
    </row>
    <row r="725" spans="2:51" s="13" customFormat="1" ht="10.2">
      <c r="B725" s="221"/>
      <c r="C725" s="222"/>
      <c r="D725" s="212" t="s">
        <v>189</v>
      </c>
      <c r="E725" s="223" t="s">
        <v>1</v>
      </c>
      <c r="F725" s="224" t="s">
        <v>115</v>
      </c>
      <c r="G725" s="222"/>
      <c r="H725" s="225">
        <v>261.632</v>
      </c>
      <c r="I725" s="226"/>
      <c r="J725" s="222"/>
      <c r="K725" s="222"/>
      <c r="L725" s="227"/>
      <c r="M725" s="228"/>
      <c r="N725" s="229"/>
      <c r="O725" s="229"/>
      <c r="P725" s="229"/>
      <c r="Q725" s="229"/>
      <c r="R725" s="229"/>
      <c r="S725" s="229"/>
      <c r="T725" s="230"/>
      <c r="AT725" s="231" t="s">
        <v>189</v>
      </c>
      <c r="AU725" s="231" t="s">
        <v>85</v>
      </c>
      <c r="AV725" s="13" t="s">
        <v>87</v>
      </c>
      <c r="AW725" s="13" t="s">
        <v>32</v>
      </c>
      <c r="AX725" s="13" t="s">
        <v>85</v>
      </c>
      <c r="AY725" s="231" t="s">
        <v>182</v>
      </c>
    </row>
    <row r="726" spans="2:51" s="13" customFormat="1" ht="10.2">
      <c r="B726" s="221"/>
      <c r="C726" s="222"/>
      <c r="D726" s="212" t="s">
        <v>189</v>
      </c>
      <c r="E726" s="222"/>
      <c r="F726" s="224" t="s">
        <v>807</v>
      </c>
      <c r="G726" s="222"/>
      <c r="H726" s="225">
        <v>287.795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AT726" s="231" t="s">
        <v>189</v>
      </c>
      <c r="AU726" s="231" t="s">
        <v>85</v>
      </c>
      <c r="AV726" s="13" t="s">
        <v>87</v>
      </c>
      <c r="AW726" s="13" t="s">
        <v>4</v>
      </c>
      <c r="AX726" s="13" t="s">
        <v>85</v>
      </c>
      <c r="AY726" s="231" t="s">
        <v>182</v>
      </c>
    </row>
    <row r="727" spans="1:65" s="2" customFormat="1" ht="16.5" customHeight="1">
      <c r="A727" s="34"/>
      <c r="B727" s="35"/>
      <c r="C727" s="196" t="s">
        <v>808</v>
      </c>
      <c r="D727" s="196" t="s">
        <v>183</v>
      </c>
      <c r="E727" s="197" t="s">
        <v>809</v>
      </c>
      <c r="F727" s="198" t="s">
        <v>810</v>
      </c>
      <c r="G727" s="199" t="s">
        <v>108</v>
      </c>
      <c r="H727" s="200">
        <v>39.245</v>
      </c>
      <c r="I727" s="201"/>
      <c r="J727" s="202">
        <f>ROUND(I727*H727,2)</f>
        <v>0</v>
      </c>
      <c r="K727" s="203"/>
      <c r="L727" s="39"/>
      <c r="M727" s="204" t="s">
        <v>1</v>
      </c>
      <c r="N727" s="205" t="s">
        <v>42</v>
      </c>
      <c r="O727" s="71"/>
      <c r="P727" s="206">
        <f>O727*H727</f>
        <v>0</v>
      </c>
      <c r="Q727" s="206">
        <v>0.008</v>
      </c>
      <c r="R727" s="206">
        <f>Q727*H727</f>
        <v>0.31395999999999996</v>
      </c>
      <c r="S727" s="206">
        <v>0</v>
      </c>
      <c r="T727" s="207">
        <f>S727*H727</f>
        <v>0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208" t="s">
        <v>318</v>
      </c>
      <c r="AT727" s="208" t="s">
        <v>183</v>
      </c>
      <c r="AU727" s="208" t="s">
        <v>85</v>
      </c>
      <c r="AY727" s="17" t="s">
        <v>182</v>
      </c>
      <c r="BE727" s="209">
        <f>IF(N727="základní",J727,0)</f>
        <v>0</v>
      </c>
      <c r="BF727" s="209">
        <f>IF(N727="snížená",J727,0)</f>
        <v>0</v>
      </c>
      <c r="BG727" s="209">
        <f>IF(N727="zákl. přenesená",J727,0)</f>
        <v>0</v>
      </c>
      <c r="BH727" s="209">
        <f>IF(N727="sníž. přenesená",J727,0)</f>
        <v>0</v>
      </c>
      <c r="BI727" s="209">
        <f>IF(N727="nulová",J727,0)</f>
        <v>0</v>
      </c>
      <c r="BJ727" s="17" t="s">
        <v>85</v>
      </c>
      <c r="BK727" s="209">
        <f>ROUND(I727*H727,2)</f>
        <v>0</v>
      </c>
      <c r="BL727" s="17" t="s">
        <v>318</v>
      </c>
      <c r="BM727" s="208" t="s">
        <v>811</v>
      </c>
    </row>
    <row r="728" spans="2:51" s="12" customFormat="1" ht="10.2">
      <c r="B728" s="210"/>
      <c r="C728" s="211"/>
      <c r="D728" s="212" t="s">
        <v>189</v>
      </c>
      <c r="E728" s="213" t="s">
        <v>1</v>
      </c>
      <c r="F728" s="214" t="s">
        <v>812</v>
      </c>
      <c r="G728" s="211"/>
      <c r="H728" s="213" t="s">
        <v>1</v>
      </c>
      <c r="I728" s="215"/>
      <c r="J728" s="211"/>
      <c r="K728" s="211"/>
      <c r="L728" s="216"/>
      <c r="M728" s="217"/>
      <c r="N728" s="218"/>
      <c r="O728" s="218"/>
      <c r="P728" s="218"/>
      <c r="Q728" s="218"/>
      <c r="R728" s="218"/>
      <c r="S728" s="218"/>
      <c r="T728" s="219"/>
      <c r="AT728" s="220" t="s">
        <v>189</v>
      </c>
      <c r="AU728" s="220" t="s">
        <v>85</v>
      </c>
      <c r="AV728" s="12" t="s">
        <v>85</v>
      </c>
      <c r="AW728" s="12" t="s">
        <v>32</v>
      </c>
      <c r="AX728" s="12" t="s">
        <v>77</v>
      </c>
      <c r="AY728" s="220" t="s">
        <v>182</v>
      </c>
    </row>
    <row r="729" spans="2:51" s="13" customFormat="1" ht="10.2">
      <c r="B729" s="221"/>
      <c r="C729" s="222"/>
      <c r="D729" s="212" t="s">
        <v>189</v>
      </c>
      <c r="E729" s="223" t="s">
        <v>1</v>
      </c>
      <c r="F729" s="224" t="s">
        <v>813</v>
      </c>
      <c r="G729" s="222"/>
      <c r="H729" s="225">
        <v>39.245</v>
      </c>
      <c r="I729" s="226"/>
      <c r="J729" s="222"/>
      <c r="K729" s="222"/>
      <c r="L729" s="227"/>
      <c r="M729" s="228"/>
      <c r="N729" s="229"/>
      <c r="O729" s="229"/>
      <c r="P729" s="229"/>
      <c r="Q729" s="229"/>
      <c r="R729" s="229"/>
      <c r="S729" s="229"/>
      <c r="T729" s="230"/>
      <c r="AT729" s="231" t="s">
        <v>189</v>
      </c>
      <c r="AU729" s="231" t="s">
        <v>85</v>
      </c>
      <c r="AV729" s="13" t="s">
        <v>87</v>
      </c>
      <c r="AW729" s="13" t="s">
        <v>32</v>
      </c>
      <c r="AX729" s="13" t="s">
        <v>85</v>
      </c>
      <c r="AY729" s="231" t="s">
        <v>182</v>
      </c>
    </row>
    <row r="730" spans="1:65" s="2" customFormat="1" ht="21.75" customHeight="1">
      <c r="A730" s="34"/>
      <c r="B730" s="35"/>
      <c r="C730" s="196" t="s">
        <v>814</v>
      </c>
      <c r="D730" s="196" t="s">
        <v>183</v>
      </c>
      <c r="E730" s="197" t="s">
        <v>815</v>
      </c>
      <c r="F730" s="198" t="s">
        <v>816</v>
      </c>
      <c r="G730" s="199" t="s">
        <v>511</v>
      </c>
      <c r="H730" s="254"/>
      <c r="I730" s="201"/>
      <c r="J730" s="202">
        <f>ROUND(I730*H730,2)</f>
        <v>0</v>
      </c>
      <c r="K730" s="203"/>
      <c r="L730" s="39"/>
      <c r="M730" s="204" t="s">
        <v>1</v>
      </c>
      <c r="N730" s="205" t="s">
        <v>42</v>
      </c>
      <c r="O730" s="71"/>
      <c r="P730" s="206">
        <f>O730*H730</f>
        <v>0</v>
      </c>
      <c r="Q730" s="206">
        <v>0</v>
      </c>
      <c r="R730" s="206">
        <f>Q730*H730</f>
        <v>0</v>
      </c>
      <c r="S730" s="206">
        <v>0</v>
      </c>
      <c r="T730" s="207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08" t="s">
        <v>318</v>
      </c>
      <c r="AT730" s="208" t="s">
        <v>183</v>
      </c>
      <c r="AU730" s="208" t="s">
        <v>85</v>
      </c>
      <c r="AY730" s="17" t="s">
        <v>182</v>
      </c>
      <c r="BE730" s="209">
        <f>IF(N730="základní",J730,0)</f>
        <v>0</v>
      </c>
      <c r="BF730" s="209">
        <f>IF(N730="snížená",J730,0)</f>
        <v>0</v>
      </c>
      <c r="BG730" s="209">
        <f>IF(N730="zákl. přenesená",J730,0)</f>
        <v>0</v>
      </c>
      <c r="BH730" s="209">
        <f>IF(N730="sníž. přenesená",J730,0)</f>
        <v>0</v>
      </c>
      <c r="BI730" s="209">
        <f>IF(N730="nulová",J730,0)</f>
        <v>0</v>
      </c>
      <c r="BJ730" s="17" t="s">
        <v>85</v>
      </c>
      <c r="BK730" s="209">
        <f>ROUND(I730*H730,2)</f>
        <v>0</v>
      </c>
      <c r="BL730" s="17" t="s">
        <v>318</v>
      </c>
      <c r="BM730" s="208" t="s">
        <v>817</v>
      </c>
    </row>
    <row r="731" spans="2:63" s="11" customFormat="1" ht="25.95" customHeight="1">
      <c r="B731" s="182"/>
      <c r="C731" s="183"/>
      <c r="D731" s="184" t="s">
        <v>76</v>
      </c>
      <c r="E731" s="185" t="s">
        <v>818</v>
      </c>
      <c r="F731" s="185" t="s">
        <v>819</v>
      </c>
      <c r="G731" s="183"/>
      <c r="H731" s="183"/>
      <c r="I731" s="186"/>
      <c r="J731" s="187">
        <f>BK731</f>
        <v>0</v>
      </c>
      <c r="K731" s="183"/>
      <c r="L731" s="188"/>
      <c r="M731" s="189"/>
      <c r="N731" s="190"/>
      <c r="O731" s="190"/>
      <c r="P731" s="191">
        <f>SUM(P732:P804)</f>
        <v>0</v>
      </c>
      <c r="Q731" s="190"/>
      <c r="R731" s="191">
        <f>SUM(R732:R804)</f>
        <v>1.1006221200000001</v>
      </c>
      <c r="S731" s="190"/>
      <c r="T731" s="192">
        <f>SUM(T732:T804)</f>
        <v>0.14348908</v>
      </c>
      <c r="AR731" s="193" t="s">
        <v>87</v>
      </c>
      <c r="AT731" s="194" t="s">
        <v>76</v>
      </c>
      <c r="AU731" s="194" t="s">
        <v>77</v>
      </c>
      <c r="AY731" s="193" t="s">
        <v>182</v>
      </c>
      <c r="BK731" s="195">
        <f>SUM(BK732:BK804)</f>
        <v>0</v>
      </c>
    </row>
    <row r="732" spans="1:65" s="2" customFormat="1" ht="16.5" customHeight="1">
      <c r="A732" s="34"/>
      <c r="B732" s="35"/>
      <c r="C732" s="196" t="s">
        <v>820</v>
      </c>
      <c r="D732" s="196" t="s">
        <v>183</v>
      </c>
      <c r="E732" s="197" t="s">
        <v>821</v>
      </c>
      <c r="F732" s="198" t="s">
        <v>822</v>
      </c>
      <c r="G732" s="199" t="s">
        <v>108</v>
      </c>
      <c r="H732" s="200">
        <v>462.868</v>
      </c>
      <c r="I732" s="201"/>
      <c r="J732" s="202">
        <f>ROUND(I732*H732,2)</f>
        <v>0</v>
      </c>
      <c r="K732" s="203"/>
      <c r="L732" s="39"/>
      <c r="M732" s="204" t="s">
        <v>1</v>
      </c>
      <c r="N732" s="205" t="s">
        <v>42</v>
      </c>
      <c r="O732" s="71"/>
      <c r="P732" s="206">
        <f>O732*H732</f>
        <v>0</v>
      </c>
      <c r="Q732" s="206">
        <v>0.001</v>
      </c>
      <c r="R732" s="206">
        <f>Q732*H732</f>
        <v>0.462868</v>
      </c>
      <c r="S732" s="206">
        <v>0.00031</v>
      </c>
      <c r="T732" s="207">
        <f>S732*H732</f>
        <v>0.14348908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208" t="s">
        <v>318</v>
      </c>
      <c r="AT732" s="208" t="s">
        <v>183</v>
      </c>
      <c r="AU732" s="208" t="s">
        <v>85</v>
      </c>
      <c r="AY732" s="17" t="s">
        <v>182</v>
      </c>
      <c r="BE732" s="209">
        <f>IF(N732="základní",J732,0)</f>
        <v>0</v>
      </c>
      <c r="BF732" s="209">
        <f>IF(N732="snížená",J732,0)</f>
        <v>0</v>
      </c>
      <c r="BG732" s="209">
        <f>IF(N732="zákl. přenesená",J732,0)</f>
        <v>0</v>
      </c>
      <c r="BH732" s="209">
        <f>IF(N732="sníž. přenesená",J732,0)</f>
        <v>0</v>
      </c>
      <c r="BI732" s="209">
        <f>IF(N732="nulová",J732,0)</f>
        <v>0</v>
      </c>
      <c r="BJ732" s="17" t="s">
        <v>85</v>
      </c>
      <c r="BK732" s="209">
        <f>ROUND(I732*H732,2)</f>
        <v>0</v>
      </c>
      <c r="BL732" s="17" t="s">
        <v>318</v>
      </c>
      <c r="BM732" s="208" t="s">
        <v>823</v>
      </c>
    </row>
    <row r="733" spans="2:51" s="13" customFormat="1" ht="10.2">
      <c r="B733" s="221"/>
      <c r="C733" s="222"/>
      <c r="D733" s="212" t="s">
        <v>189</v>
      </c>
      <c r="E733" s="223" t="s">
        <v>1</v>
      </c>
      <c r="F733" s="224" t="s">
        <v>117</v>
      </c>
      <c r="G733" s="222"/>
      <c r="H733" s="225">
        <v>462.868</v>
      </c>
      <c r="I733" s="226"/>
      <c r="J733" s="222"/>
      <c r="K733" s="222"/>
      <c r="L733" s="227"/>
      <c r="M733" s="228"/>
      <c r="N733" s="229"/>
      <c r="O733" s="229"/>
      <c r="P733" s="229"/>
      <c r="Q733" s="229"/>
      <c r="R733" s="229"/>
      <c r="S733" s="229"/>
      <c r="T733" s="230"/>
      <c r="AT733" s="231" t="s">
        <v>189</v>
      </c>
      <c r="AU733" s="231" t="s">
        <v>85</v>
      </c>
      <c r="AV733" s="13" t="s">
        <v>87</v>
      </c>
      <c r="AW733" s="13" t="s">
        <v>32</v>
      </c>
      <c r="AX733" s="13" t="s">
        <v>85</v>
      </c>
      <c r="AY733" s="231" t="s">
        <v>182</v>
      </c>
    </row>
    <row r="734" spans="1:65" s="2" customFormat="1" ht="16.5" customHeight="1">
      <c r="A734" s="34"/>
      <c r="B734" s="35"/>
      <c r="C734" s="196" t="s">
        <v>824</v>
      </c>
      <c r="D734" s="196" t="s">
        <v>183</v>
      </c>
      <c r="E734" s="197" t="s">
        <v>825</v>
      </c>
      <c r="F734" s="198" t="s">
        <v>826</v>
      </c>
      <c r="G734" s="199" t="s">
        <v>108</v>
      </c>
      <c r="H734" s="200">
        <v>462.868</v>
      </c>
      <c r="I734" s="201"/>
      <c r="J734" s="202">
        <f>ROUND(I734*H734,2)</f>
        <v>0</v>
      </c>
      <c r="K734" s="203"/>
      <c r="L734" s="39"/>
      <c r="M734" s="204" t="s">
        <v>1</v>
      </c>
      <c r="N734" s="205" t="s">
        <v>42</v>
      </c>
      <c r="O734" s="71"/>
      <c r="P734" s="206">
        <f>O734*H734</f>
        <v>0</v>
      </c>
      <c r="Q734" s="206">
        <v>0</v>
      </c>
      <c r="R734" s="206">
        <f>Q734*H734</f>
        <v>0</v>
      </c>
      <c r="S734" s="206">
        <v>0</v>
      </c>
      <c r="T734" s="207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208" t="s">
        <v>318</v>
      </c>
      <c r="AT734" s="208" t="s">
        <v>183</v>
      </c>
      <c r="AU734" s="208" t="s">
        <v>85</v>
      </c>
      <c r="AY734" s="17" t="s">
        <v>182</v>
      </c>
      <c r="BE734" s="209">
        <f>IF(N734="základní",J734,0)</f>
        <v>0</v>
      </c>
      <c r="BF734" s="209">
        <f>IF(N734="snížená",J734,0)</f>
        <v>0</v>
      </c>
      <c r="BG734" s="209">
        <f>IF(N734="zákl. přenesená",J734,0)</f>
        <v>0</v>
      </c>
      <c r="BH734" s="209">
        <f>IF(N734="sníž. přenesená",J734,0)</f>
        <v>0</v>
      </c>
      <c r="BI734" s="209">
        <f>IF(N734="nulová",J734,0)</f>
        <v>0</v>
      </c>
      <c r="BJ734" s="17" t="s">
        <v>85</v>
      </c>
      <c r="BK734" s="209">
        <f>ROUND(I734*H734,2)</f>
        <v>0</v>
      </c>
      <c r="BL734" s="17" t="s">
        <v>318</v>
      </c>
      <c r="BM734" s="208" t="s">
        <v>827</v>
      </c>
    </row>
    <row r="735" spans="2:51" s="13" customFormat="1" ht="10.2">
      <c r="B735" s="221"/>
      <c r="C735" s="222"/>
      <c r="D735" s="212" t="s">
        <v>189</v>
      </c>
      <c r="E735" s="223" t="s">
        <v>1</v>
      </c>
      <c r="F735" s="224" t="s">
        <v>117</v>
      </c>
      <c r="G735" s="222"/>
      <c r="H735" s="225">
        <v>462.868</v>
      </c>
      <c r="I735" s="226"/>
      <c r="J735" s="222"/>
      <c r="K735" s="222"/>
      <c r="L735" s="227"/>
      <c r="M735" s="228"/>
      <c r="N735" s="229"/>
      <c r="O735" s="229"/>
      <c r="P735" s="229"/>
      <c r="Q735" s="229"/>
      <c r="R735" s="229"/>
      <c r="S735" s="229"/>
      <c r="T735" s="230"/>
      <c r="AT735" s="231" t="s">
        <v>189</v>
      </c>
      <c r="AU735" s="231" t="s">
        <v>85</v>
      </c>
      <c r="AV735" s="13" t="s">
        <v>87</v>
      </c>
      <c r="AW735" s="13" t="s">
        <v>32</v>
      </c>
      <c r="AX735" s="13" t="s">
        <v>85</v>
      </c>
      <c r="AY735" s="231" t="s">
        <v>182</v>
      </c>
    </row>
    <row r="736" spans="1:65" s="2" customFormat="1" ht="16.5" customHeight="1">
      <c r="A736" s="34"/>
      <c r="B736" s="35"/>
      <c r="C736" s="196" t="s">
        <v>828</v>
      </c>
      <c r="D736" s="196" t="s">
        <v>183</v>
      </c>
      <c r="E736" s="197" t="s">
        <v>829</v>
      </c>
      <c r="F736" s="198" t="s">
        <v>830</v>
      </c>
      <c r="G736" s="199" t="s">
        <v>108</v>
      </c>
      <c r="H736" s="200">
        <v>1386.422</v>
      </c>
      <c r="I736" s="201"/>
      <c r="J736" s="202">
        <f>ROUND(I736*H736,2)</f>
        <v>0</v>
      </c>
      <c r="K736" s="203"/>
      <c r="L736" s="39"/>
      <c r="M736" s="204" t="s">
        <v>1</v>
      </c>
      <c r="N736" s="205" t="s">
        <v>42</v>
      </c>
      <c r="O736" s="71"/>
      <c r="P736" s="206">
        <f>O736*H736</f>
        <v>0</v>
      </c>
      <c r="Q736" s="206">
        <v>0.0002</v>
      </c>
      <c r="R736" s="206">
        <f>Q736*H736</f>
        <v>0.27728440000000004</v>
      </c>
      <c r="S736" s="206">
        <v>0</v>
      </c>
      <c r="T736" s="207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08" t="s">
        <v>318</v>
      </c>
      <c r="AT736" s="208" t="s">
        <v>183</v>
      </c>
      <c r="AU736" s="208" t="s">
        <v>85</v>
      </c>
      <c r="AY736" s="17" t="s">
        <v>182</v>
      </c>
      <c r="BE736" s="209">
        <f>IF(N736="základní",J736,0)</f>
        <v>0</v>
      </c>
      <c r="BF736" s="209">
        <f>IF(N736="snížená",J736,0)</f>
        <v>0</v>
      </c>
      <c r="BG736" s="209">
        <f>IF(N736="zákl. přenesená",J736,0)</f>
        <v>0</v>
      </c>
      <c r="BH736" s="209">
        <f>IF(N736="sníž. přenesená",J736,0)</f>
        <v>0</v>
      </c>
      <c r="BI736" s="209">
        <f>IF(N736="nulová",J736,0)</f>
        <v>0</v>
      </c>
      <c r="BJ736" s="17" t="s">
        <v>85</v>
      </c>
      <c r="BK736" s="209">
        <f>ROUND(I736*H736,2)</f>
        <v>0</v>
      </c>
      <c r="BL736" s="17" t="s">
        <v>318</v>
      </c>
      <c r="BM736" s="208" t="s">
        <v>831</v>
      </c>
    </row>
    <row r="737" spans="2:51" s="12" customFormat="1" ht="10.2">
      <c r="B737" s="210"/>
      <c r="C737" s="211"/>
      <c r="D737" s="212" t="s">
        <v>189</v>
      </c>
      <c r="E737" s="213" t="s">
        <v>1</v>
      </c>
      <c r="F737" s="214" t="s">
        <v>832</v>
      </c>
      <c r="G737" s="211"/>
      <c r="H737" s="213" t="s">
        <v>1</v>
      </c>
      <c r="I737" s="215"/>
      <c r="J737" s="211"/>
      <c r="K737" s="211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189</v>
      </c>
      <c r="AU737" s="220" t="s">
        <v>85</v>
      </c>
      <c r="AV737" s="12" t="s">
        <v>85</v>
      </c>
      <c r="AW737" s="12" t="s">
        <v>32</v>
      </c>
      <c r="AX737" s="12" t="s">
        <v>77</v>
      </c>
      <c r="AY737" s="220" t="s">
        <v>182</v>
      </c>
    </row>
    <row r="738" spans="2:51" s="12" customFormat="1" ht="10.2">
      <c r="B738" s="210"/>
      <c r="C738" s="211"/>
      <c r="D738" s="212" t="s">
        <v>189</v>
      </c>
      <c r="E738" s="213" t="s">
        <v>1</v>
      </c>
      <c r="F738" s="214" t="s">
        <v>833</v>
      </c>
      <c r="G738" s="211"/>
      <c r="H738" s="213" t="s">
        <v>1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189</v>
      </c>
      <c r="AU738" s="220" t="s">
        <v>85</v>
      </c>
      <c r="AV738" s="12" t="s">
        <v>85</v>
      </c>
      <c r="AW738" s="12" t="s">
        <v>32</v>
      </c>
      <c r="AX738" s="12" t="s">
        <v>77</v>
      </c>
      <c r="AY738" s="220" t="s">
        <v>182</v>
      </c>
    </row>
    <row r="739" spans="2:51" s="13" customFormat="1" ht="10.2">
      <c r="B739" s="221"/>
      <c r="C739" s="222"/>
      <c r="D739" s="212" t="s">
        <v>189</v>
      </c>
      <c r="E739" s="223" t="s">
        <v>1</v>
      </c>
      <c r="F739" s="224" t="s">
        <v>834</v>
      </c>
      <c r="G739" s="222"/>
      <c r="H739" s="225">
        <v>143.35</v>
      </c>
      <c r="I739" s="226"/>
      <c r="J739" s="222"/>
      <c r="K739" s="222"/>
      <c r="L739" s="227"/>
      <c r="M739" s="228"/>
      <c r="N739" s="229"/>
      <c r="O739" s="229"/>
      <c r="P739" s="229"/>
      <c r="Q739" s="229"/>
      <c r="R739" s="229"/>
      <c r="S739" s="229"/>
      <c r="T739" s="230"/>
      <c r="AT739" s="231" t="s">
        <v>189</v>
      </c>
      <c r="AU739" s="231" t="s">
        <v>85</v>
      </c>
      <c r="AV739" s="13" t="s">
        <v>87</v>
      </c>
      <c r="AW739" s="13" t="s">
        <v>32</v>
      </c>
      <c r="AX739" s="13" t="s">
        <v>77</v>
      </c>
      <c r="AY739" s="231" t="s">
        <v>182</v>
      </c>
    </row>
    <row r="740" spans="2:51" s="12" customFormat="1" ht="10.2">
      <c r="B740" s="210"/>
      <c r="C740" s="211"/>
      <c r="D740" s="212" t="s">
        <v>189</v>
      </c>
      <c r="E740" s="213" t="s">
        <v>1</v>
      </c>
      <c r="F740" s="214" t="s">
        <v>835</v>
      </c>
      <c r="G740" s="211"/>
      <c r="H740" s="213" t="s">
        <v>1</v>
      </c>
      <c r="I740" s="215"/>
      <c r="J740" s="211"/>
      <c r="K740" s="211"/>
      <c r="L740" s="216"/>
      <c r="M740" s="217"/>
      <c r="N740" s="218"/>
      <c r="O740" s="218"/>
      <c r="P740" s="218"/>
      <c r="Q740" s="218"/>
      <c r="R740" s="218"/>
      <c r="S740" s="218"/>
      <c r="T740" s="219"/>
      <c r="AT740" s="220" t="s">
        <v>189</v>
      </c>
      <c r="AU740" s="220" t="s">
        <v>85</v>
      </c>
      <c r="AV740" s="12" t="s">
        <v>85</v>
      </c>
      <c r="AW740" s="12" t="s">
        <v>32</v>
      </c>
      <c r="AX740" s="12" t="s">
        <v>77</v>
      </c>
      <c r="AY740" s="220" t="s">
        <v>182</v>
      </c>
    </row>
    <row r="741" spans="2:51" s="12" customFormat="1" ht="10.2">
      <c r="B741" s="210"/>
      <c r="C741" s="211"/>
      <c r="D741" s="212" t="s">
        <v>189</v>
      </c>
      <c r="E741" s="213" t="s">
        <v>1</v>
      </c>
      <c r="F741" s="214" t="s">
        <v>836</v>
      </c>
      <c r="G741" s="211"/>
      <c r="H741" s="213" t="s">
        <v>1</v>
      </c>
      <c r="I741" s="215"/>
      <c r="J741" s="211"/>
      <c r="K741" s="211"/>
      <c r="L741" s="216"/>
      <c r="M741" s="217"/>
      <c r="N741" s="218"/>
      <c r="O741" s="218"/>
      <c r="P741" s="218"/>
      <c r="Q741" s="218"/>
      <c r="R741" s="218"/>
      <c r="S741" s="218"/>
      <c r="T741" s="219"/>
      <c r="AT741" s="220" t="s">
        <v>189</v>
      </c>
      <c r="AU741" s="220" t="s">
        <v>85</v>
      </c>
      <c r="AV741" s="12" t="s">
        <v>85</v>
      </c>
      <c r="AW741" s="12" t="s">
        <v>32</v>
      </c>
      <c r="AX741" s="12" t="s">
        <v>77</v>
      </c>
      <c r="AY741" s="220" t="s">
        <v>182</v>
      </c>
    </row>
    <row r="742" spans="2:51" s="13" customFormat="1" ht="10.2">
      <c r="B742" s="221"/>
      <c r="C742" s="222"/>
      <c r="D742" s="212" t="s">
        <v>189</v>
      </c>
      <c r="E742" s="223" t="s">
        <v>1</v>
      </c>
      <c r="F742" s="224" t="s">
        <v>837</v>
      </c>
      <c r="G742" s="222"/>
      <c r="H742" s="225">
        <v>39.215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AT742" s="231" t="s">
        <v>189</v>
      </c>
      <c r="AU742" s="231" t="s">
        <v>85</v>
      </c>
      <c r="AV742" s="13" t="s">
        <v>87</v>
      </c>
      <c r="AW742" s="13" t="s">
        <v>32</v>
      </c>
      <c r="AX742" s="13" t="s">
        <v>77</v>
      </c>
      <c r="AY742" s="231" t="s">
        <v>182</v>
      </c>
    </row>
    <row r="743" spans="2:51" s="12" customFormat="1" ht="10.2">
      <c r="B743" s="210"/>
      <c r="C743" s="211"/>
      <c r="D743" s="212" t="s">
        <v>189</v>
      </c>
      <c r="E743" s="213" t="s">
        <v>1</v>
      </c>
      <c r="F743" s="214" t="s">
        <v>429</v>
      </c>
      <c r="G743" s="211"/>
      <c r="H743" s="213" t="s">
        <v>1</v>
      </c>
      <c r="I743" s="215"/>
      <c r="J743" s="211"/>
      <c r="K743" s="211"/>
      <c r="L743" s="216"/>
      <c r="M743" s="217"/>
      <c r="N743" s="218"/>
      <c r="O743" s="218"/>
      <c r="P743" s="218"/>
      <c r="Q743" s="218"/>
      <c r="R743" s="218"/>
      <c r="S743" s="218"/>
      <c r="T743" s="219"/>
      <c r="AT743" s="220" t="s">
        <v>189</v>
      </c>
      <c r="AU743" s="220" t="s">
        <v>85</v>
      </c>
      <c r="AV743" s="12" t="s">
        <v>85</v>
      </c>
      <c r="AW743" s="12" t="s">
        <v>32</v>
      </c>
      <c r="AX743" s="12" t="s">
        <v>77</v>
      </c>
      <c r="AY743" s="220" t="s">
        <v>182</v>
      </c>
    </row>
    <row r="744" spans="2:51" s="13" customFormat="1" ht="10.2">
      <c r="B744" s="221"/>
      <c r="C744" s="222"/>
      <c r="D744" s="212" t="s">
        <v>189</v>
      </c>
      <c r="E744" s="223" t="s">
        <v>1</v>
      </c>
      <c r="F744" s="224" t="s">
        <v>838</v>
      </c>
      <c r="G744" s="222"/>
      <c r="H744" s="225">
        <v>56.925</v>
      </c>
      <c r="I744" s="226"/>
      <c r="J744" s="222"/>
      <c r="K744" s="222"/>
      <c r="L744" s="227"/>
      <c r="M744" s="228"/>
      <c r="N744" s="229"/>
      <c r="O744" s="229"/>
      <c r="P744" s="229"/>
      <c r="Q744" s="229"/>
      <c r="R744" s="229"/>
      <c r="S744" s="229"/>
      <c r="T744" s="230"/>
      <c r="AT744" s="231" t="s">
        <v>189</v>
      </c>
      <c r="AU744" s="231" t="s">
        <v>85</v>
      </c>
      <c r="AV744" s="13" t="s">
        <v>87</v>
      </c>
      <c r="AW744" s="13" t="s">
        <v>32</v>
      </c>
      <c r="AX744" s="13" t="s">
        <v>77</v>
      </c>
      <c r="AY744" s="231" t="s">
        <v>182</v>
      </c>
    </row>
    <row r="745" spans="2:51" s="12" customFormat="1" ht="10.2">
      <c r="B745" s="210"/>
      <c r="C745" s="211"/>
      <c r="D745" s="212" t="s">
        <v>189</v>
      </c>
      <c r="E745" s="213" t="s">
        <v>1</v>
      </c>
      <c r="F745" s="214" t="s">
        <v>839</v>
      </c>
      <c r="G745" s="211"/>
      <c r="H745" s="213" t="s">
        <v>1</v>
      </c>
      <c r="I745" s="215"/>
      <c r="J745" s="211"/>
      <c r="K745" s="211"/>
      <c r="L745" s="216"/>
      <c r="M745" s="217"/>
      <c r="N745" s="218"/>
      <c r="O745" s="218"/>
      <c r="P745" s="218"/>
      <c r="Q745" s="218"/>
      <c r="R745" s="218"/>
      <c r="S745" s="218"/>
      <c r="T745" s="219"/>
      <c r="AT745" s="220" t="s">
        <v>189</v>
      </c>
      <c r="AU745" s="220" t="s">
        <v>85</v>
      </c>
      <c r="AV745" s="12" t="s">
        <v>85</v>
      </c>
      <c r="AW745" s="12" t="s">
        <v>32</v>
      </c>
      <c r="AX745" s="12" t="s">
        <v>77</v>
      </c>
      <c r="AY745" s="220" t="s">
        <v>182</v>
      </c>
    </row>
    <row r="746" spans="2:51" s="13" customFormat="1" ht="10.2">
      <c r="B746" s="221"/>
      <c r="C746" s="222"/>
      <c r="D746" s="212" t="s">
        <v>189</v>
      </c>
      <c r="E746" s="223" t="s">
        <v>1</v>
      </c>
      <c r="F746" s="224" t="s">
        <v>840</v>
      </c>
      <c r="G746" s="222"/>
      <c r="H746" s="225">
        <v>41.525</v>
      </c>
      <c r="I746" s="226"/>
      <c r="J746" s="222"/>
      <c r="K746" s="222"/>
      <c r="L746" s="227"/>
      <c r="M746" s="228"/>
      <c r="N746" s="229"/>
      <c r="O746" s="229"/>
      <c r="P746" s="229"/>
      <c r="Q746" s="229"/>
      <c r="R746" s="229"/>
      <c r="S746" s="229"/>
      <c r="T746" s="230"/>
      <c r="AT746" s="231" t="s">
        <v>189</v>
      </c>
      <c r="AU746" s="231" t="s">
        <v>85</v>
      </c>
      <c r="AV746" s="13" t="s">
        <v>87</v>
      </c>
      <c r="AW746" s="13" t="s">
        <v>32</v>
      </c>
      <c r="AX746" s="13" t="s">
        <v>77</v>
      </c>
      <c r="AY746" s="231" t="s">
        <v>182</v>
      </c>
    </row>
    <row r="747" spans="2:51" s="12" customFormat="1" ht="10.2">
      <c r="B747" s="210"/>
      <c r="C747" s="211"/>
      <c r="D747" s="212" t="s">
        <v>189</v>
      </c>
      <c r="E747" s="213" t="s">
        <v>1</v>
      </c>
      <c r="F747" s="214" t="s">
        <v>841</v>
      </c>
      <c r="G747" s="211"/>
      <c r="H747" s="213" t="s">
        <v>1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189</v>
      </c>
      <c r="AU747" s="220" t="s">
        <v>85</v>
      </c>
      <c r="AV747" s="12" t="s">
        <v>85</v>
      </c>
      <c r="AW747" s="12" t="s">
        <v>32</v>
      </c>
      <c r="AX747" s="12" t="s">
        <v>77</v>
      </c>
      <c r="AY747" s="220" t="s">
        <v>182</v>
      </c>
    </row>
    <row r="748" spans="2:51" s="13" customFormat="1" ht="10.2">
      <c r="B748" s="221"/>
      <c r="C748" s="222"/>
      <c r="D748" s="212" t="s">
        <v>189</v>
      </c>
      <c r="E748" s="223" t="s">
        <v>1</v>
      </c>
      <c r="F748" s="224" t="s">
        <v>842</v>
      </c>
      <c r="G748" s="222"/>
      <c r="H748" s="225">
        <v>105.573</v>
      </c>
      <c r="I748" s="226"/>
      <c r="J748" s="222"/>
      <c r="K748" s="222"/>
      <c r="L748" s="227"/>
      <c r="M748" s="228"/>
      <c r="N748" s="229"/>
      <c r="O748" s="229"/>
      <c r="P748" s="229"/>
      <c r="Q748" s="229"/>
      <c r="R748" s="229"/>
      <c r="S748" s="229"/>
      <c r="T748" s="230"/>
      <c r="AT748" s="231" t="s">
        <v>189</v>
      </c>
      <c r="AU748" s="231" t="s">
        <v>85</v>
      </c>
      <c r="AV748" s="13" t="s">
        <v>87</v>
      </c>
      <c r="AW748" s="13" t="s">
        <v>32</v>
      </c>
      <c r="AX748" s="13" t="s">
        <v>77</v>
      </c>
      <c r="AY748" s="231" t="s">
        <v>182</v>
      </c>
    </row>
    <row r="749" spans="2:51" s="12" customFormat="1" ht="10.2">
      <c r="B749" s="210"/>
      <c r="C749" s="211"/>
      <c r="D749" s="212" t="s">
        <v>189</v>
      </c>
      <c r="E749" s="213" t="s">
        <v>1</v>
      </c>
      <c r="F749" s="214" t="s">
        <v>843</v>
      </c>
      <c r="G749" s="211"/>
      <c r="H749" s="213" t="s">
        <v>1</v>
      </c>
      <c r="I749" s="215"/>
      <c r="J749" s="211"/>
      <c r="K749" s="211"/>
      <c r="L749" s="216"/>
      <c r="M749" s="217"/>
      <c r="N749" s="218"/>
      <c r="O749" s="218"/>
      <c r="P749" s="218"/>
      <c r="Q749" s="218"/>
      <c r="R749" s="218"/>
      <c r="S749" s="218"/>
      <c r="T749" s="219"/>
      <c r="AT749" s="220" t="s">
        <v>189</v>
      </c>
      <c r="AU749" s="220" t="s">
        <v>85</v>
      </c>
      <c r="AV749" s="12" t="s">
        <v>85</v>
      </c>
      <c r="AW749" s="12" t="s">
        <v>32</v>
      </c>
      <c r="AX749" s="12" t="s">
        <v>77</v>
      </c>
      <c r="AY749" s="220" t="s">
        <v>182</v>
      </c>
    </row>
    <row r="750" spans="2:51" s="13" customFormat="1" ht="10.2">
      <c r="B750" s="221"/>
      <c r="C750" s="222"/>
      <c r="D750" s="212" t="s">
        <v>189</v>
      </c>
      <c r="E750" s="223" t="s">
        <v>1</v>
      </c>
      <c r="F750" s="224" t="s">
        <v>844</v>
      </c>
      <c r="G750" s="222"/>
      <c r="H750" s="225">
        <v>50.6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AT750" s="231" t="s">
        <v>189</v>
      </c>
      <c r="AU750" s="231" t="s">
        <v>85</v>
      </c>
      <c r="AV750" s="13" t="s">
        <v>87</v>
      </c>
      <c r="AW750" s="13" t="s">
        <v>32</v>
      </c>
      <c r="AX750" s="13" t="s">
        <v>77</v>
      </c>
      <c r="AY750" s="231" t="s">
        <v>182</v>
      </c>
    </row>
    <row r="751" spans="2:51" s="12" customFormat="1" ht="10.2">
      <c r="B751" s="210"/>
      <c r="C751" s="211"/>
      <c r="D751" s="212" t="s">
        <v>189</v>
      </c>
      <c r="E751" s="213" t="s">
        <v>1</v>
      </c>
      <c r="F751" s="214" t="s">
        <v>845</v>
      </c>
      <c r="G751" s="211"/>
      <c r="H751" s="213" t="s">
        <v>1</v>
      </c>
      <c r="I751" s="215"/>
      <c r="J751" s="211"/>
      <c r="K751" s="211"/>
      <c r="L751" s="216"/>
      <c r="M751" s="217"/>
      <c r="N751" s="218"/>
      <c r="O751" s="218"/>
      <c r="P751" s="218"/>
      <c r="Q751" s="218"/>
      <c r="R751" s="218"/>
      <c r="S751" s="218"/>
      <c r="T751" s="219"/>
      <c r="AT751" s="220" t="s">
        <v>189</v>
      </c>
      <c r="AU751" s="220" t="s">
        <v>85</v>
      </c>
      <c r="AV751" s="12" t="s">
        <v>85</v>
      </c>
      <c r="AW751" s="12" t="s">
        <v>32</v>
      </c>
      <c r="AX751" s="12" t="s">
        <v>77</v>
      </c>
      <c r="AY751" s="220" t="s">
        <v>182</v>
      </c>
    </row>
    <row r="752" spans="2:51" s="13" customFormat="1" ht="10.2">
      <c r="B752" s="221"/>
      <c r="C752" s="222"/>
      <c r="D752" s="212" t="s">
        <v>189</v>
      </c>
      <c r="E752" s="223" t="s">
        <v>1</v>
      </c>
      <c r="F752" s="224" t="s">
        <v>846</v>
      </c>
      <c r="G752" s="222"/>
      <c r="H752" s="225">
        <v>33</v>
      </c>
      <c r="I752" s="226"/>
      <c r="J752" s="222"/>
      <c r="K752" s="222"/>
      <c r="L752" s="227"/>
      <c r="M752" s="228"/>
      <c r="N752" s="229"/>
      <c r="O752" s="229"/>
      <c r="P752" s="229"/>
      <c r="Q752" s="229"/>
      <c r="R752" s="229"/>
      <c r="S752" s="229"/>
      <c r="T752" s="230"/>
      <c r="AT752" s="231" t="s">
        <v>189</v>
      </c>
      <c r="AU752" s="231" t="s">
        <v>85</v>
      </c>
      <c r="AV752" s="13" t="s">
        <v>87</v>
      </c>
      <c r="AW752" s="13" t="s">
        <v>32</v>
      </c>
      <c r="AX752" s="13" t="s">
        <v>77</v>
      </c>
      <c r="AY752" s="231" t="s">
        <v>182</v>
      </c>
    </row>
    <row r="753" spans="2:51" s="12" customFormat="1" ht="10.2">
      <c r="B753" s="210"/>
      <c r="C753" s="211"/>
      <c r="D753" s="212" t="s">
        <v>189</v>
      </c>
      <c r="E753" s="213" t="s">
        <v>1</v>
      </c>
      <c r="F753" s="214" t="s">
        <v>437</v>
      </c>
      <c r="G753" s="211"/>
      <c r="H753" s="213" t="s">
        <v>1</v>
      </c>
      <c r="I753" s="215"/>
      <c r="J753" s="211"/>
      <c r="K753" s="211"/>
      <c r="L753" s="216"/>
      <c r="M753" s="217"/>
      <c r="N753" s="218"/>
      <c r="O753" s="218"/>
      <c r="P753" s="218"/>
      <c r="Q753" s="218"/>
      <c r="R753" s="218"/>
      <c r="S753" s="218"/>
      <c r="T753" s="219"/>
      <c r="AT753" s="220" t="s">
        <v>189</v>
      </c>
      <c r="AU753" s="220" t="s">
        <v>85</v>
      </c>
      <c r="AV753" s="12" t="s">
        <v>85</v>
      </c>
      <c r="AW753" s="12" t="s">
        <v>32</v>
      </c>
      <c r="AX753" s="12" t="s">
        <v>77</v>
      </c>
      <c r="AY753" s="220" t="s">
        <v>182</v>
      </c>
    </row>
    <row r="754" spans="2:51" s="13" customFormat="1" ht="10.2">
      <c r="B754" s="221"/>
      <c r="C754" s="222"/>
      <c r="D754" s="212" t="s">
        <v>189</v>
      </c>
      <c r="E754" s="223" t="s">
        <v>1</v>
      </c>
      <c r="F754" s="224" t="s">
        <v>847</v>
      </c>
      <c r="G754" s="222"/>
      <c r="H754" s="225">
        <v>36.025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AT754" s="231" t="s">
        <v>189</v>
      </c>
      <c r="AU754" s="231" t="s">
        <v>85</v>
      </c>
      <c r="AV754" s="13" t="s">
        <v>87</v>
      </c>
      <c r="AW754" s="13" t="s">
        <v>32</v>
      </c>
      <c r="AX754" s="13" t="s">
        <v>77</v>
      </c>
      <c r="AY754" s="231" t="s">
        <v>182</v>
      </c>
    </row>
    <row r="755" spans="2:51" s="12" customFormat="1" ht="10.2">
      <c r="B755" s="210"/>
      <c r="C755" s="211"/>
      <c r="D755" s="212" t="s">
        <v>189</v>
      </c>
      <c r="E755" s="213" t="s">
        <v>1</v>
      </c>
      <c r="F755" s="214" t="s">
        <v>750</v>
      </c>
      <c r="G755" s="211"/>
      <c r="H755" s="213" t="s">
        <v>1</v>
      </c>
      <c r="I755" s="215"/>
      <c r="J755" s="211"/>
      <c r="K755" s="211"/>
      <c r="L755" s="216"/>
      <c r="M755" s="217"/>
      <c r="N755" s="218"/>
      <c r="O755" s="218"/>
      <c r="P755" s="218"/>
      <c r="Q755" s="218"/>
      <c r="R755" s="218"/>
      <c r="S755" s="218"/>
      <c r="T755" s="219"/>
      <c r="AT755" s="220" t="s">
        <v>189</v>
      </c>
      <c r="AU755" s="220" t="s">
        <v>85</v>
      </c>
      <c r="AV755" s="12" t="s">
        <v>85</v>
      </c>
      <c r="AW755" s="12" t="s">
        <v>32</v>
      </c>
      <c r="AX755" s="12" t="s">
        <v>77</v>
      </c>
      <c r="AY755" s="220" t="s">
        <v>182</v>
      </c>
    </row>
    <row r="756" spans="2:51" s="13" customFormat="1" ht="10.2">
      <c r="B756" s="221"/>
      <c r="C756" s="222"/>
      <c r="D756" s="212" t="s">
        <v>189</v>
      </c>
      <c r="E756" s="223" t="s">
        <v>1</v>
      </c>
      <c r="F756" s="224" t="s">
        <v>848</v>
      </c>
      <c r="G756" s="222"/>
      <c r="H756" s="225">
        <v>38.225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AT756" s="231" t="s">
        <v>189</v>
      </c>
      <c r="AU756" s="231" t="s">
        <v>85</v>
      </c>
      <c r="AV756" s="13" t="s">
        <v>87</v>
      </c>
      <c r="AW756" s="13" t="s">
        <v>32</v>
      </c>
      <c r="AX756" s="13" t="s">
        <v>77</v>
      </c>
      <c r="AY756" s="231" t="s">
        <v>182</v>
      </c>
    </row>
    <row r="757" spans="2:51" s="12" customFormat="1" ht="10.2">
      <c r="B757" s="210"/>
      <c r="C757" s="211"/>
      <c r="D757" s="212" t="s">
        <v>189</v>
      </c>
      <c r="E757" s="213" t="s">
        <v>1</v>
      </c>
      <c r="F757" s="214" t="s">
        <v>401</v>
      </c>
      <c r="G757" s="211"/>
      <c r="H757" s="213" t="s">
        <v>1</v>
      </c>
      <c r="I757" s="215"/>
      <c r="J757" s="211"/>
      <c r="K757" s="211"/>
      <c r="L757" s="216"/>
      <c r="M757" s="217"/>
      <c r="N757" s="218"/>
      <c r="O757" s="218"/>
      <c r="P757" s="218"/>
      <c r="Q757" s="218"/>
      <c r="R757" s="218"/>
      <c r="S757" s="218"/>
      <c r="T757" s="219"/>
      <c r="AT757" s="220" t="s">
        <v>189</v>
      </c>
      <c r="AU757" s="220" t="s">
        <v>85</v>
      </c>
      <c r="AV757" s="12" t="s">
        <v>85</v>
      </c>
      <c r="AW757" s="12" t="s">
        <v>32</v>
      </c>
      <c r="AX757" s="12" t="s">
        <v>77</v>
      </c>
      <c r="AY757" s="220" t="s">
        <v>182</v>
      </c>
    </row>
    <row r="758" spans="2:51" s="13" customFormat="1" ht="10.2">
      <c r="B758" s="221"/>
      <c r="C758" s="222"/>
      <c r="D758" s="212" t="s">
        <v>189</v>
      </c>
      <c r="E758" s="223" t="s">
        <v>1</v>
      </c>
      <c r="F758" s="224" t="s">
        <v>849</v>
      </c>
      <c r="G758" s="222"/>
      <c r="H758" s="225">
        <v>18.15</v>
      </c>
      <c r="I758" s="226"/>
      <c r="J758" s="222"/>
      <c r="K758" s="222"/>
      <c r="L758" s="227"/>
      <c r="M758" s="228"/>
      <c r="N758" s="229"/>
      <c r="O758" s="229"/>
      <c r="P758" s="229"/>
      <c r="Q758" s="229"/>
      <c r="R758" s="229"/>
      <c r="S758" s="229"/>
      <c r="T758" s="230"/>
      <c r="AT758" s="231" t="s">
        <v>189</v>
      </c>
      <c r="AU758" s="231" t="s">
        <v>85</v>
      </c>
      <c r="AV758" s="13" t="s">
        <v>87</v>
      </c>
      <c r="AW758" s="13" t="s">
        <v>32</v>
      </c>
      <c r="AX758" s="13" t="s">
        <v>77</v>
      </c>
      <c r="AY758" s="231" t="s">
        <v>182</v>
      </c>
    </row>
    <row r="759" spans="2:51" s="12" customFormat="1" ht="10.2">
      <c r="B759" s="210"/>
      <c r="C759" s="211"/>
      <c r="D759" s="212" t="s">
        <v>189</v>
      </c>
      <c r="E759" s="213" t="s">
        <v>1</v>
      </c>
      <c r="F759" s="214" t="s">
        <v>725</v>
      </c>
      <c r="G759" s="211"/>
      <c r="H759" s="213" t="s">
        <v>1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189</v>
      </c>
      <c r="AU759" s="220" t="s">
        <v>85</v>
      </c>
      <c r="AV759" s="12" t="s">
        <v>85</v>
      </c>
      <c r="AW759" s="12" t="s">
        <v>32</v>
      </c>
      <c r="AX759" s="12" t="s">
        <v>77</v>
      </c>
      <c r="AY759" s="220" t="s">
        <v>182</v>
      </c>
    </row>
    <row r="760" spans="2:51" s="13" customFormat="1" ht="10.2">
      <c r="B760" s="221"/>
      <c r="C760" s="222"/>
      <c r="D760" s="212" t="s">
        <v>189</v>
      </c>
      <c r="E760" s="223" t="s">
        <v>1</v>
      </c>
      <c r="F760" s="224" t="s">
        <v>850</v>
      </c>
      <c r="G760" s="222"/>
      <c r="H760" s="225">
        <v>34.1</v>
      </c>
      <c r="I760" s="226"/>
      <c r="J760" s="222"/>
      <c r="K760" s="222"/>
      <c r="L760" s="227"/>
      <c r="M760" s="228"/>
      <c r="N760" s="229"/>
      <c r="O760" s="229"/>
      <c r="P760" s="229"/>
      <c r="Q760" s="229"/>
      <c r="R760" s="229"/>
      <c r="S760" s="229"/>
      <c r="T760" s="230"/>
      <c r="AT760" s="231" t="s">
        <v>189</v>
      </c>
      <c r="AU760" s="231" t="s">
        <v>85</v>
      </c>
      <c r="AV760" s="13" t="s">
        <v>87</v>
      </c>
      <c r="AW760" s="13" t="s">
        <v>32</v>
      </c>
      <c r="AX760" s="13" t="s">
        <v>77</v>
      </c>
      <c r="AY760" s="231" t="s">
        <v>182</v>
      </c>
    </row>
    <row r="761" spans="2:51" s="12" customFormat="1" ht="10.2">
      <c r="B761" s="210"/>
      <c r="C761" s="211"/>
      <c r="D761" s="212" t="s">
        <v>189</v>
      </c>
      <c r="E761" s="213" t="s">
        <v>1</v>
      </c>
      <c r="F761" s="214" t="s">
        <v>403</v>
      </c>
      <c r="G761" s="211"/>
      <c r="H761" s="213" t="s">
        <v>1</v>
      </c>
      <c r="I761" s="215"/>
      <c r="J761" s="211"/>
      <c r="K761" s="211"/>
      <c r="L761" s="216"/>
      <c r="M761" s="217"/>
      <c r="N761" s="218"/>
      <c r="O761" s="218"/>
      <c r="P761" s="218"/>
      <c r="Q761" s="218"/>
      <c r="R761" s="218"/>
      <c r="S761" s="218"/>
      <c r="T761" s="219"/>
      <c r="AT761" s="220" t="s">
        <v>189</v>
      </c>
      <c r="AU761" s="220" t="s">
        <v>85</v>
      </c>
      <c r="AV761" s="12" t="s">
        <v>85</v>
      </c>
      <c r="AW761" s="12" t="s">
        <v>32</v>
      </c>
      <c r="AX761" s="12" t="s">
        <v>77</v>
      </c>
      <c r="AY761" s="220" t="s">
        <v>182</v>
      </c>
    </row>
    <row r="762" spans="2:51" s="13" customFormat="1" ht="10.2">
      <c r="B762" s="221"/>
      <c r="C762" s="222"/>
      <c r="D762" s="212" t="s">
        <v>189</v>
      </c>
      <c r="E762" s="223" t="s">
        <v>1</v>
      </c>
      <c r="F762" s="224" t="s">
        <v>851</v>
      </c>
      <c r="G762" s="222"/>
      <c r="H762" s="225">
        <v>14.08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AT762" s="231" t="s">
        <v>189</v>
      </c>
      <c r="AU762" s="231" t="s">
        <v>85</v>
      </c>
      <c r="AV762" s="13" t="s">
        <v>87</v>
      </c>
      <c r="AW762" s="13" t="s">
        <v>32</v>
      </c>
      <c r="AX762" s="13" t="s">
        <v>77</v>
      </c>
      <c r="AY762" s="231" t="s">
        <v>182</v>
      </c>
    </row>
    <row r="763" spans="2:51" s="12" customFormat="1" ht="10.2">
      <c r="B763" s="210"/>
      <c r="C763" s="211"/>
      <c r="D763" s="212" t="s">
        <v>189</v>
      </c>
      <c r="E763" s="213" t="s">
        <v>1</v>
      </c>
      <c r="F763" s="214" t="s">
        <v>495</v>
      </c>
      <c r="G763" s="211"/>
      <c r="H763" s="213" t="s">
        <v>1</v>
      </c>
      <c r="I763" s="215"/>
      <c r="J763" s="211"/>
      <c r="K763" s="211"/>
      <c r="L763" s="216"/>
      <c r="M763" s="217"/>
      <c r="N763" s="218"/>
      <c r="O763" s="218"/>
      <c r="P763" s="218"/>
      <c r="Q763" s="218"/>
      <c r="R763" s="218"/>
      <c r="S763" s="218"/>
      <c r="T763" s="219"/>
      <c r="AT763" s="220" t="s">
        <v>189</v>
      </c>
      <c r="AU763" s="220" t="s">
        <v>85</v>
      </c>
      <c r="AV763" s="12" t="s">
        <v>85</v>
      </c>
      <c r="AW763" s="12" t="s">
        <v>32</v>
      </c>
      <c r="AX763" s="12" t="s">
        <v>77</v>
      </c>
      <c r="AY763" s="220" t="s">
        <v>182</v>
      </c>
    </row>
    <row r="764" spans="2:51" s="13" customFormat="1" ht="10.2">
      <c r="B764" s="221"/>
      <c r="C764" s="222"/>
      <c r="D764" s="212" t="s">
        <v>189</v>
      </c>
      <c r="E764" s="223" t="s">
        <v>1</v>
      </c>
      <c r="F764" s="224" t="s">
        <v>852</v>
      </c>
      <c r="G764" s="222"/>
      <c r="H764" s="225">
        <v>19.8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AT764" s="231" t="s">
        <v>189</v>
      </c>
      <c r="AU764" s="231" t="s">
        <v>85</v>
      </c>
      <c r="AV764" s="13" t="s">
        <v>87</v>
      </c>
      <c r="AW764" s="13" t="s">
        <v>32</v>
      </c>
      <c r="AX764" s="13" t="s">
        <v>77</v>
      </c>
      <c r="AY764" s="231" t="s">
        <v>182</v>
      </c>
    </row>
    <row r="765" spans="2:51" s="12" customFormat="1" ht="10.2">
      <c r="B765" s="210"/>
      <c r="C765" s="211"/>
      <c r="D765" s="212" t="s">
        <v>189</v>
      </c>
      <c r="E765" s="213" t="s">
        <v>1</v>
      </c>
      <c r="F765" s="214" t="s">
        <v>853</v>
      </c>
      <c r="G765" s="211"/>
      <c r="H765" s="213" t="s">
        <v>1</v>
      </c>
      <c r="I765" s="215"/>
      <c r="J765" s="211"/>
      <c r="K765" s="211"/>
      <c r="L765" s="216"/>
      <c r="M765" s="217"/>
      <c r="N765" s="218"/>
      <c r="O765" s="218"/>
      <c r="P765" s="218"/>
      <c r="Q765" s="218"/>
      <c r="R765" s="218"/>
      <c r="S765" s="218"/>
      <c r="T765" s="219"/>
      <c r="AT765" s="220" t="s">
        <v>189</v>
      </c>
      <c r="AU765" s="220" t="s">
        <v>85</v>
      </c>
      <c r="AV765" s="12" t="s">
        <v>85</v>
      </c>
      <c r="AW765" s="12" t="s">
        <v>32</v>
      </c>
      <c r="AX765" s="12" t="s">
        <v>77</v>
      </c>
      <c r="AY765" s="220" t="s">
        <v>182</v>
      </c>
    </row>
    <row r="766" spans="2:51" s="13" customFormat="1" ht="10.2">
      <c r="B766" s="221"/>
      <c r="C766" s="222"/>
      <c r="D766" s="212" t="s">
        <v>189</v>
      </c>
      <c r="E766" s="223" t="s">
        <v>1</v>
      </c>
      <c r="F766" s="224" t="s">
        <v>846</v>
      </c>
      <c r="G766" s="222"/>
      <c r="H766" s="225">
        <v>33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AT766" s="231" t="s">
        <v>189</v>
      </c>
      <c r="AU766" s="231" t="s">
        <v>85</v>
      </c>
      <c r="AV766" s="13" t="s">
        <v>87</v>
      </c>
      <c r="AW766" s="13" t="s">
        <v>32</v>
      </c>
      <c r="AX766" s="13" t="s">
        <v>77</v>
      </c>
      <c r="AY766" s="231" t="s">
        <v>182</v>
      </c>
    </row>
    <row r="767" spans="2:51" s="15" customFormat="1" ht="10.2">
      <c r="B767" s="258"/>
      <c r="C767" s="259"/>
      <c r="D767" s="212" t="s">
        <v>189</v>
      </c>
      <c r="E767" s="260" t="s">
        <v>1</v>
      </c>
      <c r="F767" s="261" t="s">
        <v>854</v>
      </c>
      <c r="G767" s="259"/>
      <c r="H767" s="262">
        <v>663.568</v>
      </c>
      <c r="I767" s="263"/>
      <c r="J767" s="259"/>
      <c r="K767" s="259"/>
      <c r="L767" s="264"/>
      <c r="M767" s="265"/>
      <c r="N767" s="266"/>
      <c r="O767" s="266"/>
      <c r="P767" s="266"/>
      <c r="Q767" s="266"/>
      <c r="R767" s="266"/>
      <c r="S767" s="266"/>
      <c r="T767" s="267"/>
      <c r="AT767" s="268" t="s">
        <v>189</v>
      </c>
      <c r="AU767" s="268" t="s">
        <v>85</v>
      </c>
      <c r="AV767" s="15" t="s">
        <v>180</v>
      </c>
      <c r="AW767" s="15" t="s">
        <v>32</v>
      </c>
      <c r="AX767" s="15" t="s">
        <v>77</v>
      </c>
      <c r="AY767" s="268" t="s">
        <v>182</v>
      </c>
    </row>
    <row r="768" spans="2:51" s="12" customFormat="1" ht="10.2">
      <c r="B768" s="210"/>
      <c r="C768" s="211"/>
      <c r="D768" s="212" t="s">
        <v>189</v>
      </c>
      <c r="E768" s="213" t="s">
        <v>1</v>
      </c>
      <c r="F768" s="214" t="s">
        <v>855</v>
      </c>
      <c r="G768" s="211"/>
      <c r="H768" s="213" t="s">
        <v>1</v>
      </c>
      <c r="I768" s="215"/>
      <c r="J768" s="211"/>
      <c r="K768" s="211"/>
      <c r="L768" s="216"/>
      <c r="M768" s="217"/>
      <c r="N768" s="218"/>
      <c r="O768" s="218"/>
      <c r="P768" s="218"/>
      <c r="Q768" s="218"/>
      <c r="R768" s="218"/>
      <c r="S768" s="218"/>
      <c r="T768" s="219"/>
      <c r="AT768" s="220" t="s">
        <v>189</v>
      </c>
      <c r="AU768" s="220" t="s">
        <v>85</v>
      </c>
      <c r="AV768" s="12" t="s">
        <v>85</v>
      </c>
      <c r="AW768" s="12" t="s">
        <v>32</v>
      </c>
      <c r="AX768" s="12" t="s">
        <v>77</v>
      </c>
      <c r="AY768" s="220" t="s">
        <v>182</v>
      </c>
    </row>
    <row r="769" spans="2:51" s="13" customFormat="1" ht="10.2">
      <c r="B769" s="221"/>
      <c r="C769" s="222"/>
      <c r="D769" s="212" t="s">
        <v>189</v>
      </c>
      <c r="E769" s="223" t="s">
        <v>1</v>
      </c>
      <c r="F769" s="224" t="s">
        <v>856</v>
      </c>
      <c r="G769" s="222"/>
      <c r="H769" s="225">
        <v>257.35</v>
      </c>
      <c r="I769" s="226"/>
      <c r="J769" s="222"/>
      <c r="K769" s="222"/>
      <c r="L769" s="227"/>
      <c r="M769" s="228"/>
      <c r="N769" s="229"/>
      <c r="O769" s="229"/>
      <c r="P769" s="229"/>
      <c r="Q769" s="229"/>
      <c r="R769" s="229"/>
      <c r="S769" s="229"/>
      <c r="T769" s="230"/>
      <c r="AT769" s="231" t="s">
        <v>189</v>
      </c>
      <c r="AU769" s="231" t="s">
        <v>85</v>
      </c>
      <c r="AV769" s="13" t="s">
        <v>87</v>
      </c>
      <c r="AW769" s="13" t="s">
        <v>32</v>
      </c>
      <c r="AX769" s="13" t="s">
        <v>77</v>
      </c>
      <c r="AY769" s="231" t="s">
        <v>182</v>
      </c>
    </row>
    <row r="770" spans="2:51" s="12" customFormat="1" ht="10.2">
      <c r="B770" s="210"/>
      <c r="C770" s="211"/>
      <c r="D770" s="212" t="s">
        <v>189</v>
      </c>
      <c r="E770" s="213" t="s">
        <v>1</v>
      </c>
      <c r="F770" s="214" t="s">
        <v>835</v>
      </c>
      <c r="G770" s="211"/>
      <c r="H770" s="213" t="s">
        <v>1</v>
      </c>
      <c r="I770" s="215"/>
      <c r="J770" s="211"/>
      <c r="K770" s="211"/>
      <c r="L770" s="216"/>
      <c r="M770" s="217"/>
      <c r="N770" s="218"/>
      <c r="O770" s="218"/>
      <c r="P770" s="218"/>
      <c r="Q770" s="218"/>
      <c r="R770" s="218"/>
      <c r="S770" s="218"/>
      <c r="T770" s="219"/>
      <c r="AT770" s="220" t="s">
        <v>189</v>
      </c>
      <c r="AU770" s="220" t="s">
        <v>85</v>
      </c>
      <c r="AV770" s="12" t="s">
        <v>85</v>
      </c>
      <c r="AW770" s="12" t="s">
        <v>32</v>
      </c>
      <c r="AX770" s="12" t="s">
        <v>77</v>
      </c>
      <c r="AY770" s="220" t="s">
        <v>182</v>
      </c>
    </row>
    <row r="771" spans="2:51" s="12" customFormat="1" ht="10.2">
      <c r="B771" s="210"/>
      <c r="C771" s="211"/>
      <c r="D771" s="212" t="s">
        <v>189</v>
      </c>
      <c r="E771" s="213" t="s">
        <v>1</v>
      </c>
      <c r="F771" s="214" t="s">
        <v>857</v>
      </c>
      <c r="G771" s="211"/>
      <c r="H771" s="213" t="s">
        <v>1</v>
      </c>
      <c r="I771" s="215"/>
      <c r="J771" s="211"/>
      <c r="K771" s="211"/>
      <c r="L771" s="216"/>
      <c r="M771" s="217"/>
      <c r="N771" s="218"/>
      <c r="O771" s="218"/>
      <c r="P771" s="218"/>
      <c r="Q771" s="218"/>
      <c r="R771" s="218"/>
      <c r="S771" s="218"/>
      <c r="T771" s="219"/>
      <c r="AT771" s="220" t="s">
        <v>189</v>
      </c>
      <c r="AU771" s="220" t="s">
        <v>85</v>
      </c>
      <c r="AV771" s="12" t="s">
        <v>85</v>
      </c>
      <c r="AW771" s="12" t="s">
        <v>32</v>
      </c>
      <c r="AX771" s="12" t="s">
        <v>77</v>
      </c>
      <c r="AY771" s="220" t="s">
        <v>182</v>
      </c>
    </row>
    <row r="772" spans="2:51" s="13" customFormat="1" ht="10.2">
      <c r="B772" s="221"/>
      <c r="C772" s="222"/>
      <c r="D772" s="212" t="s">
        <v>189</v>
      </c>
      <c r="E772" s="223" t="s">
        <v>1</v>
      </c>
      <c r="F772" s="224" t="s">
        <v>858</v>
      </c>
      <c r="G772" s="222"/>
      <c r="H772" s="225">
        <v>36.57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AT772" s="231" t="s">
        <v>189</v>
      </c>
      <c r="AU772" s="231" t="s">
        <v>85</v>
      </c>
      <c r="AV772" s="13" t="s">
        <v>87</v>
      </c>
      <c r="AW772" s="13" t="s">
        <v>32</v>
      </c>
      <c r="AX772" s="13" t="s">
        <v>77</v>
      </c>
      <c r="AY772" s="231" t="s">
        <v>182</v>
      </c>
    </row>
    <row r="773" spans="2:51" s="12" customFormat="1" ht="10.2">
      <c r="B773" s="210"/>
      <c r="C773" s="211"/>
      <c r="D773" s="212" t="s">
        <v>189</v>
      </c>
      <c r="E773" s="213" t="s">
        <v>1</v>
      </c>
      <c r="F773" s="214" t="s">
        <v>859</v>
      </c>
      <c r="G773" s="211"/>
      <c r="H773" s="213" t="s">
        <v>1</v>
      </c>
      <c r="I773" s="215"/>
      <c r="J773" s="211"/>
      <c r="K773" s="211"/>
      <c r="L773" s="216"/>
      <c r="M773" s="217"/>
      <c r="N773" s="218"/>
      <c r="O773" s="218"/>
      <c r="P773" s="218"/>
      <c r="Q773" s="218"/>
      <c r="R773" s="218"/>
      <c r="S773" s="218"/>
      <c r="T773" s="219"/>
      <c r="AT773" s="220" t="s">
        <v>189</v>
      </c>
      <c r="AU773" s="220" t="s">
        <v>85</v>
      </c>
      <c r="AV773" s="12" t="s">
        <v>85</v>
      </c>
      <c r="AW773" s="12" t="s">
        <v>32</v>
      </c>
      <c r="AX773" s="12" t="s">
        <v>77</v>
      </c>
      <c r="AY773" s="220" t="s">
        <v>182</v>
      </c>
    </row>
    <row r="774" spans="2:51" s="13" customFormat="1" ht="10.2">
      <c r="B774" s="221"/>
      <c r="C774" s="222"/>
      <c r="D774" s="212" t="s">
        <v>189</v>
      </c>
      <c r="E774" s="223" t="s">
        <v>1</v>
      </c>
      <c r="F774" s="224" t="s">
        <v>860</v>
      </c>
      <c r="G774" s="222"/>
      <c r="H774" s="225">
        <v>40.503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AT774" s="231" t="s">
        <v>189</v>
      </c>
      <c r="AU774" s="231" t="s">
        <v>85</v>
      </c>
      <c r="AV774" s="13" t="s">
        <v>87</v>
      </c>
      <c r="AW774" s="13" t="s">
        <v>32</v>
      </c>
      <c r="AX774" s="13" t="s">
        <v>77</v>
      </c>
      <c r="AY774" s="231" t="s">
        <v>182</v>
      </c>
    </row>
    <row r="775" spans="2:51" s="12" customFormat="1" ht="10.2">
      <c r="B775" s="210"/>
      <c r="C775" s="211"/>
      <c r="D775" s="212" t="s">
        <v>189</v>
      </c>
      <c r="E775" s="213" t="s">
        <v>1</v>
      </c>
      <c r="F775" s="214" t="s">
        <v>861</v>
      </c>
      <c r="G775" s="211"/>
      <c r="H775" s="213" t="s">
        <v>1</v>
      </c>
      <c r="I775" s="215"/>
      <c r="J775" s="211"/>
      <c r="K775" s="211"/>
      <c r="L775" s="216"/>
      <c r="M775" s="217"/>
      <c r="N775" s="218"/>
      <c r="O775" s="218"/>
      <c r="P775" s="218"/>
      <c r="Q775" s="218"/>
      <c r="R775" s="218"/>
      <c r="S775" s="218"/>
      <c r="T775" s="219"/>
      <c r="AT775" s="220" t="s">
        <v>189</v>
      </c>
      <c r="AU775" s="220" t="s">
        <v>85</v>
      </c>
      <c r="AV775" s="12" t="s">
        <v>85</v>
      </c>
      <c r="AW775" s="12" t="s">
        <v>32</v>
      </c>
      <c r="AX775" s="12" t="s">
        <v>77</v>
      </c>
      <c r="AY775" s="220" t="s">
        <v>182</v>
      </c>
    </row>
    <row r="776" spans="2:51" s="13" customFormat="1" ht="10.2">
      <c r="B776" s="221"/>
      <c r="C776" s="222"/>
      <c r="D776" s="212" t="s">
        <v>189</v>
      </c>
      <c r="E776" s="223" t="s">
        <v>1</v>
      </c>
      <c r="F776" s="224" t="s">
        <v>862</v>
      </c>
      <c r="G776" s="222"/>
      <c r="H776" s="225">
        <v>55.649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AT776" s="231" t="s">
        <v>189</v>
      </c>
      <c r="AU776" s="231" t="s">
        <v>85</v>
      </c>
      <c r="AV776" s="13" t="s">
        <v>87</v>
      </c>
      <c r="AW776" s="13" t="s">
        <v>32</v>
      </c>
      <c r="AX776" s="13" t="s">
        <v>77</v>
      </c>
      <c r="AY776" s="231" t="s">
        <v>182</v>
      </c>
    </row>
    <row r="777" spans="2:51" s="12" customFormat="1" ht="10.2">
      <c r="B777" s="210"/>
      <c r="C777" s="211"/>
      <c r="D777" s="212" t="s">
        <v>189</v>
      </c>
      <c r="E777" s="213" t="s">
        <v>1</v>
      </c>
      <c r="F777" s="214" t="s">
        <v>863</v>
      </c>
      <c r="G777" s="211"/>
      <c r="H777" s="213" t="s">
        <v>1</v>
      </c>
      <c r="I777" s="215"/>
      <c r="J777" s="211"/>
      <c r="K777" s="211"/>
      <c r="L777" s="216"/>
      <c r="M777" s="217"/>
      <c r="N777" s="218"/>
      <c r="O777" s="218"/>
      <c r="P777" s="218"/>
      <c r="Q777" s="218"/>
      <c r="R777" s="218"/>
      <c r="S777" s="218"/>
      <c r="T777" s="219"/>
      <c r="AT777" s="220" t="s">
        <v>189</v>
      </c>
      <c r="AU777" s="220" t="s">
        <v>85</v>
      </c>
      <c r="AV777" s="12" t="s">
        <v>85</v>
      </c>
      <c r="AW777" s="12" t="s">
        <v>32</v>
      </c>
      <c r="AX777" s="12" t="s">
        <v>77</v>
      </c>
      <c r="AY777" s="220" t="s">
        <v>182</v>
      </c>
    </row>
    <row r="778" spans="2:51" s="13" customFormat="1" ht="10.2">
      <c r="B778" s="221"/>
      <c r="C778" s="222"/>
      <c r="D778" s="212" t="s">
        <v>189</v>
      </c>
      <c r="E778" s="223" t="s">
        <v>1</v>
      </c>
      <c r="F778" s="224" t="s">
        <v>864</v>
      </c>
      <c r="G778" s="222"/>
      <c r="H778" s="225">
        <v>58.581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AT778" s="231" t="s">
        <v>189</v>
      </c>
      <c r="AU778" s="231" t="s">
        <v>85</v>
      </c>
      <c r="AV778" s="13" t="s">
        <v>87</v>
      </c>
      <c r="AW778" s="13" t="s">
        <v>32</v>
      </c>
      <c r="AX778" s="13" t="s">
        <v>77</v>
      </c>
      <c r="AY778" s="231" t="s">
        <v>182</v>
      </c>
    </row>
    <row r="779" spans="2:51" s="12" customFormat="1" ht="10.2">
      <c r="B779" s="210"/>
      <c r="C779" s="211"/>
      <c r="D779" s="212" t="s">
        <v>189</v>
      </c>
      <c r="E779" s="213" t="s">
        <v>1</v>
      </c>
      <c r="F779" s="214" t="s">
        <v>295</v>
      </c>
      <c r="G779" s="211"/>
      <c r="H779" s="213" t="s">
        <v>1</v>
      </c>
      <c r="I779" s="215"/>
      <c r="J779" s="211"/>
      <c r="K779" s="211"/>
      <c r="L779" s="216"/>
      <c r="M779" s="217"/>
      <c r="N779" s="218"/>
      <c r="O779" s="218"/>
      <c r="P779" s="218"/>
      <c r="Q779" s="218"/>
      <c r="R779" s="218"/>
      <c r="S779" s="218"/>
      <c r="T779" s="219"/>
      <c r="AT779" s="220" t="s">
        <v>189</v>
      </c>
      <c r="AU779" s="220" t="s">
        <v>85</v>
      </c>
      <c r="AV779" s="12" t="s">
        <v>85</v>
      </c>
      <c r="AW779" s="12" t="s">
        <v>32</v>
      </c>
      <c r="AX779" s="12" t="s">
        <v>77</v>
      </c>
      <c r="AY779" s="220" t="s">
        <v>182</v>
      </c>
    </row>
    <row r="780" spans="2:51" s="13" customFormat="1" ht="10.2">
      <c r="B780" s="221"/>
      <c r="C780" s="222"/>
      <c r="D780" s="212" t="s">
        <v>189</v>
      </c>
      <c r="E780" s="223" t="s">
        <v>1</v>
      </c>
      <c r="F780" s="224" t="s">
        <v>865</v>
      </c>
      <c r="G780" s="222"/>
      <c r="H780" s="225">
        <v>57.765</v>
      </c>
      <c r="I780" s="226"/>
      <c r="J780" s="222"/>
      <c r="K780" s="222"/>
      <c r="L780" s="227"/>
      <c r="M780" s="228"/>
      <c r="N780" s="229"/>
      <c r="O780" s="229"/>
      <c r="P780" s="229"/>
      <c r="Q780" s="229"/>
      <c r="R780" s="229"/>
      <c r="S780" s="229"/>
      <c r="T780" s="230"/>
      <c r="AT780" s="231" t="s">
        <v>189</v>
      </c>
      <c r="AU780" s="231" t="s">
        <v>85</v>
      </c>
      <c r="AV780" s="13" t="s">
        <v>87</v>
      </c>
      <c r="AW780" s="13" t="s">
        <v>32</v>
      </c>
      <c r="AX780" s="13" t="s">
        <v>77</v>
      </c>
      <c r="AY780" s="231" t="s">
        <v>182</v>
      </c>
    </row>
    <row r="781" spans="2:51" s="12" customFormat="1" ht="10.2">
      <c r="B781" s="210"/>
      <c r="C781" s="211"/>
      <c r="D781" s="212" t="s">
        <v>189</v>
      </c>
      <c r="E781" s="213" t="s">
        <v>1</v>
      </c>
      <c r="F781" s="214" t="s">
        <v>297</v>
      </c>
      <c r="G781" s="211"/>
      <c r="H781" s="213" t="s">
        <v>1</v>
      </c>
      <c r="I781" s="215"/>
      <c r="J781" s="211"/>
      <c r="K781" s="211"/>
      <c r="L781" s="216"/>
      <c r="M781" s="217"/>
      <c r="N781" s="218"/>
      <c r="O781" s="218"/>
      <c r="P781" s="218"/>
      <c r="Q781" s="218"/>
      <c r="R781" s="218"/>
      <c r="S781" s="218"/>
      <c r="T781" s="219"/>
      <c r="AT781" s="220" t="s">
        <v>189</v>
      </c>
      <c r="AU781" s="220" t="s">
        <v>85</v>
      </c>
      <c r="AV781" s="12" t="s">
        <v>85</v>
      </c>
      <c r="AW781" s="12" t="s">
        <v>32</v>
      </c>
      <c r="AX781" s="12" t="s">
        <v>77</v>
      </c>
      <c r="AY781" s="220" t="s">
        <v>182</v>
      </c>
    </row>
    <row r="782" spans="2:51" s="13" customFormat="1" ht="10.2">
      <c r="B782" s="221"/>
      <c r="C782" s="222"/>
      <c r="D782" s="212" t="s">
        <v>189</v>
      </c>
      <c r="E782" s="223" t="s">
        <v>1</v>
      </c>
      <c r="F782" s="224" t="s">
        <v>866</v>
      </c>
      <c r="G782" s="222"/>
      <c r="H782" s="225">
        <v>150.731</v>
      </c>
      <c r="I782" s="226"/>
      <c r="J782" s="222"/>
      <c r="K782" s="222"/>
      <c r="L782" s="227"/>
      <c r="M782" s="228"/>
      <c r="N782" s="229"/>
      <c r="O782" s="229"/>
      <c r="P782" s="229"/>
      <c r="Q782" s="229"/>
      <c r="R782" s="229"/>
      <c r="S782" s="229"/>
      <c r="T782" s="230"/>
      <c r="AT782" s="231" t="s">
        <v>189</v>
      </c>
      <c r="AU782" s="231" t="s">
        <v>85</v>
      </c>
      <c r="AV782" s="13" t="s">
        <v>87</v>
      </c>
      <c r="AW782" s="13" t="s">
        <v>32</v>
      </c>
      <c r="AX782" s="13" t="s">
        <v>77</v>
      </c>
      <c r="AY782" s="231" t="s">
        <v>182</v>
      </c>
    </row>
    <row r="783" spans="2:51" s="12" customFormat="1" ht="10.2">
      <c r="B783" s="210"/>
      <c r="C783" s="211"/>
      <c r="D783" s="212" t="s">
        <v>189</v>
      </c>
      <c r="E783" s="213" t="s">
        <v>1</v>
      </c>
      <c r="F783" s="214" t="s">
        <v>299</v>
      </c>
      <c r="G783" s="211"/>
      <c r="H783" s="213" t="s">
        <v>1</v>
      </c>
      <c r="I783" s="215"/>
      <c r="J783" s="211"/>
      <c r="K783" s="211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189</v>
      </c>
      <c r="AU783" s="220" t="s">
        <v>85</v>
      </c>
      <c r="AV783" s="12" t="s">
        <v>85</v>
      </c>
      <c r="AW783" s="12" t="s">
        <v>32</v>
      </c>
      <c r="AX783" s="12" t="s">
        <v>77</v>
      </c>
      <c r="AY783" s="220" t="s">
        <v>182</v>
      </c>
    </row>
    <row r="784" spans="2:51" s="13" customFormat="1" ht="10.2">
      <c r="B784" s="221"/>
      <c r="C784" s="222"/>
      <c r="D784" s="212" t="s">
        <v>189</v>
      </c>
      <c r="E784" s="223" t="s">
        <v>1</v>
      </c>
      <c r="F784" s="224" t="s">
        <v>867</v>
      </c>
      <c r="G784" s="222"/>
      <c r="H784" s="225">
        <v>50.715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AT784" s="231" t="s">
        <v>189</v>
      </c>
      <c r="AU784" s="231" t="s">
        <v>85</v>
      </c>
      <c r="AV784" s="13" t="s">
        <v>87</v>
      </c>
      <c r="AW784" s="13" t="s">
        <v>32</v>
      </c>
      <c r="AX784" s="13" t="s">
        <v>77</v>
      </c>
      <c r="AY784" s="231" t="s">
        <v>182</v>
      </c>
    </row>
    <row r="785" spans="2:51" s="12" customFormat="1" ht="10.2">
      <c r="B785" s="210"/>
      <c r="C785" s="211"/>
      <c r="D785" s="212" t="s">
        <v>189</v>
      </c>
      <c r="E785" s="213" t="s">
        <v>1</v>
      </c>
      <c r="F785" s="214" t="s">
        <v>301</v>
      </c>
      <c r="G785" s="211"/>
      <c r="H785" s="213" t="s">
        <v>1</v>
      </c>
      <c r="I785" s="215"/>
      <c r="J785" s="211"/>
      <c r="K785" s="211"/>
      <c r="L785" s="216"/>
      <c r="M785" s="217"/>
      <c r="N785" s="218"/>
      <c r="O785" s="218"/>
      <c r="P785" s="218"/>
      <c r="Q785" s="218"/>
      <c r="R785" s="218"/>
      <c r="S785" s="218"/>
      <c r="T785" s="219"/>
      <c r="AT785" s="220" t="s">
        <v>189</v>
      </c>
      <c r="AU785" s="220" t="s">
        <v>85</v>
      </c>
      <c r="AV785" s="12" t="s">
        <v>85</v>
      </c>
      <c r="AW785" s="12" t="s">
        <v>32</v>
      </c>
      <c r="AX785" s="12" t="s">
        <v>77</v>
      </c>
      <c r="AY785" s="220" t="s">
        <v>182</v>
      </c>
    </row>
    <row r="786" spans="2:51" s="13" customFormat="1" ht="10.2">
      <c r="B786" s="221"/>
      <c r="C786" s="222"/>
      <c r="D786" s="212" t="s">
        <v>189</v>
      </c>
      <c r="E786" s="223" t="s">
        <v>1</v>
      </c>
      <c r="F786" s="224" t="s">
        <v>868</v>
      </c>
      <c r="G786" s="222"/>
      <c r="H786" s="225">
        <v>28.359</v>
      </c>
      <c r="I786" s="226"/>
      <c r="J786" s="222"/>
      <c r="K786" s="222"/>
      <c r="L786" s="227"/>
      <c r="M786" s="228"/>
      <c r="N786" s="229"/>
      <c r="O786" s="229"/>
      <c r="P786" s="229"/>
      <c r="Q786" s="229"/>
      <c r="R786" s="229"/>
      <c r="S786" s="229"/>
      <c r="T786" s="230"/>
      <c r="AT786" s="231" t="s">
        <v>189</v>
      </c>
      <c r="AU786" s="231" t="s">
        <v>85</v>
      </c>
      <c r="AV786" s="13" t="s">
        <v>87</v>
      </c>
      <c r="AW786" s="13" t="s">
        <v>32</v>
      </c>
      <c r="AX786" s="13" t="s">
        <v>77</v>
      </c>
      <c r="AY786" s="231" t="s">
        <v>182</v>
      </c>
    </row>
    <row r="787" spans="2:51" s="12" customFormat="1" ht="10.2">
      <c r="B787" s="210"/>
      <c r="C787" s="211"/>
      <c r="D787" s="212" t="s">
        <v>189</v>
      </c>
      <c r="E787" s="213" t="s">
        <v>1</v>
      </c>
      <c r="F787" s="214" t="s">
        <v>303</v>
      </c>
      <c r="G787" s="211"/>
      <c r="H787" s="213" t="s">
        <v>1</v>
      </c>
      <c r="I787" s="215"/>
      <c r="J787" s="211"/>
      <c r="K787" s="211"/>
      <c r="L787" s="216"/>
      <c r="M787" s="217"/>
      <c r="N787" s="218"/>
      <c r="O787" s="218"/>
      <c r="P787" s="218"/>
      <c r="Q787" s="218"/>
      <c r="R787" s="218"/>
      <c r="S787" s="218"/>
      <c r="T787" s="219"/>
      <c r="AT787" s="220" t="s">
        <v>189</v>
      </c>
      <c r="AU787" s="220" t="s">
        <v>85</v>
      </c>
      <c r="AV787" s="12" t="s">
        <v>85</v>
      </c>
      <c r="AW787" s="12" t="s">
        <v>32</v>
      </c>
      <c r="AX787" s="12" t="s">
        <v>77</v>
      </c>
      <c r="AY787" s="220" t="s">
        <v>182</v>
      </c>
    </row>
    <row r="788" spans="2:51" s="13" customFormat="1" ht="10.2">
      <c r="B788" s="221"/>
      <c r="C788" s="222"/>
      <c r="D788" s="212" t="s">
        <v>189</v>
      </c>
      <c r="E788" s="223" t="s">
        <v>1</v>
      </c>
      <c r="F788" s="224" t="s">
        <v>869</v>
      </c>
      <c r="G788" s="222"/>
      <c r="H788" s="225">
        <v>17.664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AT788" s="231" t="s">
        <v>189</v>
      </c>
      <c r="AU788" s="231" t="s">
        <v>85</v>
      </c>
      <c r="AV788" s="13" t="s">
        <v>87</v>
      </c>
      <c r="AW788" s="13" t="s">
        <v>32</v>
      </c>
      <c r="AX788" s="13" t="s">
        <v>77</v>
      </c>
      <c r="AY788" s="231" t="s">
        <v>182</v>
      </c>
    </row>
    <row r="789" spans="2:51" s="12" customFormat="1" ht="10.2">
      <c r="B789" s="210"/>
      <c r="C789" s="211"/>
      <c r="D789" s="212" t="s">
        <v>189</v>
      </c>
      <c r="E789" s="213" t="s">
        <v>1</v>
      </c>
      <c r="F789" s="214" t="s">
        <v>305</v>
      </c>
      <c r="G789" s="211"/>
      <c r="H789" s="213" t="s">
        <v>1</v>
      </c>
      <c r="I789" s="215"/>
      <c r="J789" s="211"/>
      <c r="K789" s="211"/>
      <c r="L789" s="216"/>
      <c r="M789" s="217"/>
      <c r="N789" s="218"/>
      <c r="O789" s="218"/>
      <c r="P789" s="218"/>
      <c r="Q789" s="218"/>
      <c r="R789" s="218"/>
      <c r="S789" s="218"/>
      <c r="T789" s="219"/>
      <c r="AT789" s="220" t="s">
        <v>189</v>
      </c>
      <c r="AU789" s="220" t="s">
        <v>85</v>
      </c>
      <c r="AV789" s="12" t="s">
        <v>85</v>
      </c>
      <c r="AW789" s="12" t="s">
        <v>32</v>
      </c>
      <c r="AX789" s="12" t="s">
        <v>77</v>
      </c>
      <c r="AY789" s="220" t="s">
        <v>182</v>
      </c>
    </row>
    <row r="790" spans="2:51" s="13" customFormat="1" ht="10.2">
      <c r="B790" s="221"/>
      <c r="C790" s="222"/>
      <c r="D790" s="212" t="s">
        <v>189</v>
      </c>
      <c r="E790" s="223" t="s">
        <v>1</v>
      </c>
      <c r="F790" s="224" t="s">
        <v>870</v>
      </c>
      <c r="G790" s="222"/>
      <c r="H790" s="225">
        <v>16.905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AT790" s="231" t="s">
        <v>189</v>
      </c>
      <c r="AU790" s="231" t="s">
        <v>85</v>
      </c>
      <c r="AV790" s="13" t="s">
        <v>87</v>
      </c>
      <c r="AW790" s="13" t="s">
        <v>32</v>
      </c>
      <c r="AX790" s="13" t="s">
        <v>77</v>
      </c>
      <c r="AY790" s="231" t="s">
        <v>182</v>
      </c>
    </row>
    <row r="791" spans="2:51" s="12" customFormat="1" ht="10.2">
      <c r="B791" s="210"/>
      <c r="C791" s="211"/>
      <c r="D791" s="212" t="s">
        <v>189</v>
      </c>
      <c r="E791" s="213" t="s">
        <v>1</v>
      </c>
      <c r="F791" s="214" t="s">
        <v>307</v>
      </c>
      <c r="G791" s="211"/>
      <c r="H791" s="213" t="s">
        <v>1</v>
      </c>
      <c r="I791" s="215"/>
      <c r="J791" s="211"/>
      <c r="K791" s="211"/>
      <c r="L791" s="216"/>
      <c r="M791" s="217"/>
      <c r="N791" s="218"/>
      <c r="O791" s="218"/>
      <c r="P791" s="218"/>
      <c r="Q791" s="218"/>
      <c r="R791" s="218"/>
      <c r="S791" s="218"/>
      <c r="T791" s="219"/>
      <c r="AT791" s="220" t="s">
        <v>189</v>
      </c>
      <c r="AU791" s="220" t="s">
        <v>85</v>
      </c>
      <c r="AV791" s="12" t="s">
        <v>85</v>
      </c>
      <c r="AW791" s="12" t="s">
        <v>32</v>
      </c>
      <c r="AX791" s="12" t="s">
        <v>77</v>
      </c>
      <c r="AY791" s="220" t="s">
        <v>182</v>
      </c>
    </row>
    <row r="792" spans="2:51" s="13" customFormat="1" ht="10.2">
      <c r="B792" s="221"/>
      <c r="C792" s="222"/>
      <c r="D792" s="212" t="s">
        <v>189</v>
      </c>
      <c r="E792" s="223" t="s">
        <v>1</v>
      </c>
      <c r="F792" s="224" t="s">
        <v>871</v>
      </c>
      <c r="G792" s="222"/>
      <c r="H792" s="225">
        <v>47.162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AT792" s="231" t="s">
        <v>189</v>
      </c>
      <c r="AU792" s="231" t="s">
        <v>85</v>
      </c>
      <c r="AV792" s="13" t="s">
        <v>87</v>
      </c>
      <c r="AW792" s="13" t="s">
        <v>32</v>
      </c>
      <c r="AX792" s="13" t="s">
        <v>77</v>
      </c>
      <c r="AY792" s="231" t="s">
        <v>182</v>
      </c>
    </row>
    <row r="793" spans="2:51" s="12" customFormat="1" ht="10.2">
      <c r="B793" s="210"/>
      <c r="C793" s="211"/>
      <c r="D793" s="212" t="s">
        <v>189</v>
      </c>
      <c r="E793" s="213" t="s">
        <v>1</v>
      </c>
      <c r="F793" s="214" t="s">
        <v>680</v>
      </c>
      <c r="G793" s="211"/>
      <c r="H793" s="213" t="s">
        <v>1</v>
      </c>
      <c r="I793" s="215"/>
      <c r="J793" s="211"/>
      <c r="K793" s="211"/>
      <c r="L793" s="216"/>
      <c r="M793" s="217"/>
      <c r="N793" s="218"/>
      <c r="O793" s="218"/>
      <c r="P793" s="218"/>
      <c r="Q793" s="218"/>
      <c r="R793" s="218"/>
      <c r="S793" s="218"/>
      <c r="T793" s="219"/>
      <c r="AT793" s="220" t="s">
        <v>189</v>
      </c>
      <c r="AU793" s="220" t="s">
        <v>85</v>
      </c>
      <c r="AV793" s="12" t="s">
        <v>85</v>
      </c>
      <c r="AW793" s="12" t="s">
        <v>32</v>
      </c>
      <c r="AX793" s="12" t="s">
        <v>77</v>
      </c>
      <c r="AY793" s="220" t="s">
        <v>182</v>
      </c>
    </row>
    <row r="794" spans="2:51" s="13" customFormat="1" ht="10.2">
      <c r="B794" s="221"/>
      <c r="C794" s="222"/>
      <c r="D794" s="212" t="s">
        <v>189</v>
      </c>
      <c r="E794" s="223" t="s">
        <v>1</v>
      </c>
      <c r="F794" s="224" t="s">
        <v>872</v>
      </c>
      <c r="G794" s="222"/>
      <c r="H794" s="225">
        <v>51.923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AT794" s="231" t="s">
        <v>189</v>
      </c>
      <c r="AU794" s="231" t="s">
        <v>85</v>
      </c>
      <c r="AV794" s="13" t="s">
        <v>87</v>
      </c>
      <c r="AW794" s="13" t="s">
        <v>32</v>
      </c>
      <c r="AX794" s="13" t="s">
        <v>77</v>
      </c>
      <c r="AY794" s="231" t="s">
        <v>182</v>
      </c>
    </row>
    <row r="795" spans="2:51" s="12" customFormat="1" ht="10.2">
      <c r="B795" s="210"/>
      <c r="C795" s="211"/>
      <c r="D795" s="212" t="s">
        <v>189</v>
      </c>
      <c r="E795" s="213" t="s">
        <v>1</v>
      </c>
      <c r="F795" s="214" t="s">
        <v>727</v>
      </c>
      <c r="G795" s="211"/>
      <c r="H795" s="213" t="s">
        <v>1</v>
      </c>
      <c r="I795" s="215"/>
      <c r="J795" s="211"/>
      <c r="K795" s="211"/>
      <c r="L795" s="216"/>
      <c r="M795" s="217"/>
      <c r="N795" s="218"/>
      <c r="O795" s="218"/>
      <c r="P795" s="218"/>
      <c r="Q795" s="218"/>
      <c r="R795" s="218"/>
      <c r="S795" s="218"/>
      <c r="T795" s="219"/>
      <c r="AT795" s="220" t="s">
        <v>189</v>
      </c>
      <c r="AU795" s="220" t="s">
        <v>85</v>
      </c>
      <c r="AV795" s="12" t="s">
        <v>85</v>
      </c>
      <c r="AW795" s="12" t="s">
        <v>32</v>
      </c>
      <c r="AX795" s="12" t="s">
        <v>77</v>
      </c>
      <c r="AY795" s="220" t="s">
        <v>182</v>
      </c>
    </row>
    <row r="796" spans="2:51" s="13" customFormat="1" ht="10.2">
      <c r="B796" s="221"/>
      <c r="C796" s="222"/>
      <c r="D796" s="212" t="s">
        <v>189</v>
      </c>
      <c r="E796" s="223" t="s">
        <v>1</v>
      </c>
      <c r="F796" s="224" t="s">
        <v>873</v>
      </c>
      <c r="G796" s="222"/>
      <c r="H796" s="225">
        <v>51.75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AT796" s="231" t="s">
        <v>189</v>
      </c>
      <c r="AU796" s="231" t="s">
        <v>85</v>
      </c>
      <c r="AV796" s="13" t="s">
        <v>87</v>
      </c>
      <c r="AW796" s="13" t="s">
        <v>32</v>
      </c>
      <c r="AX796" s="13" t="s">
        <v>77</v>
      </c>
      <c r="AY796" s="231" t="s">
        <v>182</v>
      </c>
    </row>
    <row r="797" spans="2:51" s="12" customFormat="1" ht="10.2">
      <c r="B797" s="210"/>
      <c r="C797" s="211"/>
      <c r="D797" s="212" t="s">
        <v>189</v>
      </c>
      <c r="E797" s="213" t="s">
        <v>1</v>
      </c>
      <c r="F797" s="214" t="s">
        <v>499</v>
      </c>
      <c r="G797" s="211"/>
      <c r="H797" s="213" t="s">
        <v>1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189</v>
      </c>
      <c r="AU797" s="220" t="s">
        <v>85</v>
      </c>
      <c r="AV797" s="12" t="s">
        <v>85</v>
      </c>
      <c r="AW797" s="12" t="s">
        <v>32</v>
      </c>
      <c r="AX797" s="12" t="s">
        <v>77</v>
      </c>
      <c r="AY797" s="220" t="s">
        <v>182</v>
      </c>
    </row>
    <row r="798" spans="2:51" s="13" customFormat="1" ht="10.2">
      <c r="B798" s="221"/>
      <c r="C798" s="222"/>
      <c r="D798" s="212" t="s">
        <v>189</v>
      </c>
      <c r="E798" s="223" t="s">
        <v>1</v>
      </c>
      <c r="F798" s="224" t="s">
        <v>874</v>
      </c>
      <c r="G798" s="222"/>
      <c r="H798" s="225">
        <v>62.859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AT798" s="231" t="s">
        <v>189</v>
      </c>
      <c r="AU798" s="231" t="s">
        <v>85</v>
      </c>
      <c r="AV798" s="13" t="s">
        <v>87</v>
      </c>
      <c r="AW798" s="13" t="s">
        <v>32</v>
      </c>
      <c r="AX798" s="13" t="s">
        <v>77</v>
      </c>
      <c r="AY798" s="231" t="s">
        <v>182</v>
      </c>
    </row>
    <row r="799" spans="2:51" s="15" customFormat="1" ht="10.2">
      <c r="B799" s="258"/>
      <c r="C799" s="259"/>
      <c r="D799" s="212" t="s">
        <v>189</v>
      </c>
      <c r="E799" s="260" t="s">
        <v>1</v>
      </c>
      <c r="F799" s="261" t="s">
        <v>854</v>
      </c>
      <c r="G799" s="259"/>
      <c r="H799" s="262">
        <v>984.486</v>
      </c>
      <c r="I799" s="263"/>
      <c r="J799" s="259"/>
      <c r="K799" s="259"/>
      <c r="L799" s="264"/>
      <c r="M799" s="265"/>
      <c r="N799" s="266"/>
      <c r="O799" s="266"/>
      <c r="P799" s="266"/>
      <c r="Q799" s="266"/>
      <c r="R799" s="266"/>
      <c r="S799" s="266"/>
      <c r="T799" s="267"/>
      <c r="AT799" s="268" t="s">
        <v>189</v>
      </c>
      <c r="AU799" s="268" t="s">
        <v>85</v>
      </c>
      <c r="AV799" s="15" t="s">
        <v>180</v>
      </c>
      <c r="AW799" s="15" t="s">
        <v>32</v>
      </c>
      <c r="AX799" s="15" t="s">
        <v>77</v>
      </c>
      <c r="AY799" s="268" t="s">
        <v>182</v>
      </c>
    </row>
    <row r="800" spans="2:51" s="12" customFormat="1" ht="10.2">
      <c r="B800" s="210"/>
      <c r="C800" s="211"/>
      <c r="D800" s="212" t="s">
        <v>189</v>
      </c>
      <c r="E800" s="213" t="s">
        <v>1</v>
      </c>
      <c r="F800" s="214" t="s">
        <v>875</v>
      </c>
      <c r="G800" s="211"/>
      <c r="H800" s="213" t="s">
        <v>1</v>
      </c>
      <c r="I800" s="215"/>
      <c r="J800" s="211"/>
      <c r="K800" s="211"/>
      <c r="L800" s="216"/>
      <c r="M800" s="217"/>
      <c r="N800" s="218"/>
      <c r="O800" s="218"/>
      <c r="P800" s="218"/>
      <c r="Q800" s="218"/>
      <c r="R800" s="218"/>
      <c r="S800" s="218"/>
      <c r="T800" s="219"/>
      <c r="AT800" s="220" t="s">
        <v>189</v>
      </c>
      <c r="AU800" s="220" t="s">
        <v>85</v>
      </c>
      <c r="AV800" s="12" t="s">
        <v>85</v>
      </c>
      <c r="AW800" s="12" t="s">
        <v>32</v>
      </c>
      <c r="AX800" s="12" t="s">
        <v>77</v>
      </c>
      <c r="AY800" s="220" t="s">
        <v>182</v>
      </c>
    </row>
    <row r="801" spans="2:51" s="13" customFormat="1" ht="10.2">
      <c r="B801" s="221"/>
      <c r="C801" s="222"/>
      <c r="D801" s="212" t="s">
        <v>189</v>
      </c>
      <c r="E801" s="223" t="s">
        <v>1</v>
      </c>
      <c r="F801" s="224" t="s">
        <v>876</v>
      </c>
      <c r="G801" s="222"/>
      <c r="H801" s="225">
        <v>-261.632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AT801" s="231" t="s">
        <v>189</v>
      </c>
      <c r="AU801" s="231" t="s">
        <v>85</v>
      </c>
      <c r="AV801" s="13" t="s">
        <v>87</v>
      </c>
      <c r="AW801" s="13" t="s">
        <v>32</v>
      </c>
      <c r="AX801" s="13" t="s">
        <v>77</v>
      </c>
      <c r="AY801" s="231" t="s">
        <v>182</v>
      </c>
    </row>
    <row r="802" spans="2:51" s="14" customFormat="1" ht="10.2">
      <c r="B802" s="232"/>
      <c r="C802" s="233"/>
      <c r="D802" s="212" t="s">
        <v>189</v>
      </c>
      <c r="E802" s="234" t="s">
        <v>113</v>
      </c>
      <c r="F802" s="235" t="s">
        <v>197</v>
      </c>
      <c r="G802" s="233"/>
      <c r="H802" s="236">
        <v>1386.422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AT802" s="242" t="s">
        <v>189</v>
      </c>
      <c r="AU802" s="242" t="s">
        <v>85</v>
      </c>
      <c r="AV802" s="14" t="s">
        <v>187</v>
      </c>
      <c r="AW802" s="14" t="s">
        <v>32</v>
      </c>
      <c r="AX802" s="14" t="s">
        <v>85</v>
      </c>
      <c r="AY802" s="242" t="s">
        <v>182</v>
      </c>
    </row>
    <row r="803" spans="1:65" s="2" customFormat="1" ht="21.75" customHeight="1">
      <c r="A803" s="34"/>
      <c r="B803" s="35"/>
      <c r="C803" s="196" t="s">
        <v>877</v>
      </c>
      <c r="D803" s="196" t="s">
        <v>183</v>
      </c>
      <c r="E803" s="197" t="s">
        <v>878</v>
      </c>
      <c r="F803" s="198" t="s">
        <v>879</v>
      </c>
      <c r="G803" s="199" t="s">
        <v>108</v>
      </c>
      <c r="H803" s="200">
        <v>1386.422</v>
      </c>
      <c r="I803" s="201"/>
      <c r="J803" s="202">
        <f>ROUND(I803*H803,2)</f>
        <v>0</v>
      </c>
      <c r="K803" s="203"/>
      <c r="L803" s="39"/>
      <c r="M803" s="204" t="s">
        <v>1</v>
      </c>
      <c r="N803" s="205" t="s">
        <v>42</v>
      </c>
      <c r="O803" s="71"/>
      <c r="P803" s="206">
        <f>O803*H803</f>
        <v>0</v>
      </c>
      <c r="Q803" s="206">
        <v>0.00026</v>
      </c>
      <c r="R803" s="206">
        <f>Q803*H803</f>
        <v>0.36046972</v>
      </c>
      <c r="S803" s="206">
        <v>0</v>
      </c>
      <c r="T803" s="207">
        <f>S803*H803</f>
        <v>0</v>
      </c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R803" s="208" t="s">
        <v>318</v>
      </c>
      <c r="AT803" s="208" t="s">
        <v>183</v>
      </c>
      <c r="AU803" s="208" t="s">
        <v>85</v>
      </c>
      <c r="AY803" s="17" t="s">
        <v>182</v>
      </c>
      <c r="BE803" s="209">
        <f>IF(N803="základní",J803,0)</f>
        <v>0</v>
      </c>
      <c r="BF803" s="209">
        <f>IF(N803="snížená",J803,0)</f>
        <v>0</v>
      </c>
      <c r="BG803" s="209">
        <f>IF(N803="zákl. přenesená",J803,0)</f>
        <v>0</v>
      </c>
      <c r="BH803" s="209">
        <f>IF(N803="sníž. přenesená",J803,0)</f>
        <v>0</v>
      </c>
      <c r="BI803" s="209">
        <f>IF(N803="nulová",J803,0)</f>
        <v>0</v>
      </c>
      <c r="BJ803" s="17" t="s">
        <v>85</v>
      </c>
      <c r="BK803" s="209">
        <f>ROUND(I803*H803,2)</f>
        <v>0</v>
      </c>
      <c r="BL803" s="17" t="s">
        <v>318</v>
      </c>
      <c r="BM803" s="208" t="s">
        <v>880</v>
      </c>
    </row>
    <row r="804" spans="2:51" s="13" customFormat="1" ht="10.2">
      <c r="B804" s="221"/>
      <c r="C804" s="222"/>
      <c r="D804" s="212" t="s">
        <v>189</v>
      </c>
      <c r="E804" s="223" t="s">
        <v>1</v>
      </c>
      <c r="F804" s="224" t="s">
        <v>113</v>
      </c>
      <c r="G804" s="222"/>
      <c r="H804" s="225">
        <v>1386.422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AT804" s="231" t="s">
        <v>189</v>
      </c>
      <c r="AU804" s="231" t="s">
        <v>85</v>
      </c>
      <c r="AV804" s="13" t="s">
        <v>87</v>
      </c>
      <c r="AW804" s="13" t="s">
        <v>32</v>
      </c>
      <c r="AX804" s="13" t="s">
        <v>85</v>
      </c>
      <c r="AY804" s="231" t="s">
        <v>182</v>
      </c>
    </row>
    <row r="805" spans="2:63" s="11" customFormat="1" ht="25.95" customHeight="1">
      <c r="B805" s="182"/>
      <c r="C805" s="183"/>
      <c r="D805" s="184" t="s">
        <v>76</v>
      </c>
      <c r="E805" s="185" t="s">
        <v>881</v>
      </c>
      <c r="F805" s="185" t="s">
        <v>882</v>
      </c>
      <c r="G805" s="183"/>
      <c r="H805" s="183"/>
      <c r="I805" s="186"/>
      <c r="J805" s="187">
        <f>BK805</f>
        <v>0</v>
      </c>
      <c r="K805" s="183"/>
      <c r="L805" s="188"/>
      <c r="M805" s="189"/>
      <c r="N805" s="190"/>
      <c r="O805" s="190"/>
      <c r="P805" s="191">
        <f>P806</f>
        <v>0</v>
      </c>
      <c r="Q805" s="190"/>
      <c r="R805" s="191">
        <f>R806</f>
        <v>0</v>
      </c>
      <c r="S805" s="190"/>
      <c r="T805" s="192">
        <f>T806</f>
        <v>0</v>
      </c>
      <c r="AR805" s="193" t="s">
        <v>195</v>
      </c>
      <c r="AT805" s="194" t="s">
        <v>76</v>
      </c>
      <c r="AU805" s="194" t="s">
        <v>77</v>
      </c>
      <c r="AY805" s="193" t="s">
        <v>182</v>
      </c>
      <c r="BK805" s="195">
        <f>BK806</f>
        <v>0</v>
      </c>
    </row>
    <row r="806" spans="1:65" s="2" customFormat="1" ht="16.5" customHeight="1">
      <c r="A806" s="34"/>
      <c r="B806" s="35"/>
      <c r="C806" s="196" t="s">
        <v>883</v>
      </c>
      <c r="D806" s="196" t="s">
        <v>183</v>
      </c>
      <c r="E806" s="197" t="s">
        <v>884</v>
      </c>
      <c r="F806" s="198" t="s">
        <v>885</v>
      </c>
      <c r="G806" s="199" t="s">
        <v>886</v>
      </c>
      <c r="H806" s="200">
        <v>1</v>
      </c>
      <c r="I806" s="201"/>
      <c r="J806" s="202">
        <f>ROUND(I806*H806,2)</f>
        <v>0</v>
      </c>
      <c r="K806" s="203"/>
      <c r="L806" s="39"/>
      <c r="M806" s="269" t="s">
        <v>1</v>
      </c>
      <c r="N806" s="270" t="s">
        <v>42</v>
      </c>
      <c r="O806" s="271"/>
      <c r="P806" s="272">
        <f>O806*H806</f>
        <v>0</v>
      </c>
      <c r="Q806" s="272">
        <v>0</v>
      </c>
      <c r="R806" s="272">
        <f>Q806*H806</f>
        <v>0</v>
      </c>
      <c r="S806" s="272">
        <v>0</v>
      </c>
      <c r="T806" s="273">
        <f>S806*H806</f>
        <v>0</v>
      </c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R806" s="208" t="s">
        <v>887</v>
      </c>
      <c r="AT806" s="208" t="s">
        <v>183</v>
      </c>
      <c r="AU806" s="208" t="s">
        <v>85</v>
      </c>
      <c r="AY806" s="17" t="s">
        <v>182</v>
      </c>
      <c r="BE806" s="209">
        <f>IF(N806="základní",J806,0)</f>
        <v>0</v>
      </c>
      <c r="BF806" s="209">
        <f>IF(N806="snížená",J806,0)</f>
        <v>0</v>
      </c>
      <c r="BG806" s="209">
        <f>IF(N806="zákl. přenesená",J806,0)</f>
        <v>0</v>
      </c>
      <c r="BH806" s="209">
        <f>IF(N806="sníž. přenesená",J806,0)</f>
        <v>0</v>
      </c>
      <c r="BI806" s="209">
        <f>IF(N806="nulová",J806,0)</f>
        <v>0</v>
      </c>
      <c r="BJ806" s="17" t="s">
        <v>85</v>
      </c>
      <c r="BK806" s="209">
        <f>ROUND(I806*H806,2)</f>
        <v>0</v>
      </c>
      <c r="BL806" s="17" t="s">
        <v>887</v>
      </c>
      <c r="BM806" s="208" t="s">
        <v>888</v>
      </c>
    </row>
    <row r="807" spans="1:31" s="2" customFormat="1" ht="6.9" customHeight="1">
      <c r="A807" s="34"/>
      <c r="B807" s="54"/>
      <c r="C807" s="55"/>
      <c r="D807" s="55"/>
      <c r="E807" s="55"/>
      <c r="F807" s="55"/>
      <c r="G807" s="55"/>
      <c r="H807" s="55"/>
      <c r="I807" s="153"/>
      <c r="J807" s="55"/>
      <c r="K807" s="55"/>
      <c r="L807" s="39"/>
      <c r="M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</row>
  </sheetData>
  <sheetProtection algorithmName="SHA-512" hashValue="gDtpxq1ntcAvBZ1hwCUNUfBX1CD8a0WVGs869IfREhhGVTRuQ0D/I6VFSd6zeEjKzKPHxIOYFiD28/AeWwAzQw==" saltValue="ClvHdvyGqxHDYcfk8ch75walkOXTci1344u6CUhQQeuEa8yzzRV3s0IsNMdlIwyfRWy5eth0auOl++lSgJ6weg==" spinCount="100000" sheet="1" objects="1" scenarios="1" formatColumns="0" formatRows="0" autoFilter="0"/>
  <autoFilter ref="C131:K806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90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</row>
    <row r="4" spans="2:4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5" t="s">
        <v>17</v>
      </c>
      <c r="I6" s="108"/>
      <c r="L6" s="20"/>
    </row>
    <row r="7" spans="2:12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</row>
    <row r="8" spans="1:31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1" t="s">
        <v>889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ROUND((SUM(BE125:BE221)),2)</f>
        <v>0</v>
      </c>
      <c r="G33" s="34"/>
      <c r="H33" s="34"/>
      <c r="I33" s="132">
        <v>0.21</v>
      </c>
      <c r="J33" s="131">
        <f>ROUND(((SUM(BE125:BE221))*I33),2)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ROUND((SUM(BF125:BF221)),2)</f>
        <v>0</v>
      </c>
      <c r="G34" s="34"/>
      <c r="H34" s="34"/>
      <c r="I34" s="132">
        <v>0.15</v>
      </c>
      <c r="J34" s="131">
        <f>ROUND(((SUM(BF125:BF221))*I34),2)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ROUND((SUM(BG125:BG221)),2)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ROUND((SUM(BH125:BH221)),2)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ROUND((SUM(BI125:BI221)),2)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111.1 - Zdravotechnika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890</v>
      </c>
      <c r="E97" s="165"/>
      <c r="F97" s="165"/>
      <c r="G97" s="165"/>
      <c r="H97" s="165"/>
      <c r="I97" s="166"/>
      <c r="J97" s="167">
        <f>J126</f>
        <v>0</v>
      </c>
      <c r="K97" s="163"/>
      <c r="L97" s="168"/>
    </row>
    <row r="98" spans="2:12" s="9" customFormat="1" ht="24.9" customHeight="1">
      <c r="B98" s="162"/>
      <c r="C98" s="163"/>
      <c r="D98" s="164" t="s">
        <v>155</v>
      </c>
      <c r="E98" s="165"/>
      <c r="F98" s="165"/>
      <c r="G98" s="165"/>
      <c r="H98" s="165"/>
      <c r="I98" s="166"/>
      <c r="J98" s="167">
        <f>J129</f>
        <v>0</v>
      </c>
      <c r="K98" s="163"/>
      <c r="L98" s="168"/>
    </row>
    <row r="99" spans="2:12" s="9" customFormat="1" ht="24.9" customHeight="1">
      <c r="B99" s="162"/>
      <c r="C99" s="163"/>
      <c r="D99" s="164" t="s">
        <v>891</v>
      </c>
      <c r="E99" s="165"/>
      <c r="F99" s="165"/>
      <c r="G99" s="165"/>
      <c r="H99" s="165"/>
      <c r="I99" s="166"/>
      <c r="J99" s="167">
        <f>J131</f>
        <v>0</v>
      </c>
      <c r="K99" s="163"/>
      <c r="L99" s="168"/>
    </row>
    <row r="100" spans="2:12" s="9" customFormat="1" ht="24.9" customHeight="1">
      <c r="B100" s="162"/>
      <c r="C100" s="163"/>
      <c r="D100" s="164" t="s">
        <v>157</v>
      </c>
      <c r="E100" s="165"/>
      <c r="F100" s="165"/>
      <c r="G100" s="165"/>
      <c r="H100" s="165"/>
      <c r="I100" s="166"/>
      <c r="J100" s="167">
        <f>J148</f>
        <v>0</v>
      </c>
      <c r="K100" s="163"/>
      <c r="L100" s="168"/>
    </row>
    <row r="101" spans="2:12" s="9" customFormat="1" ht="24.9" customHeight="1">
      <c r="B101" s="162"/>
      <c r="C101" s="163"/>
      <c r="D101" s="164" t="s">
        <v>892</v>
      </c>
      <c r="E101" s="165"/>
      <c r="F101" s="165"/>
      <c r="G101" s="165"/>
      <c r="H101" s="165"/>
      <c r="I101" s="166"/>
      <c r="J101" s="167">
        <f>J166</f>
        <v>0</v>
      </c>
      <c r="K101" s="163"/>
      <c r="L101" s="168"/>
    </row>
    <row r="102" spans="2:12" s="9" customFormat="1" ht="24.9" customHeight="1">
      <c r="B102" s="162"/>
      <c r="C102" s="163"/>
      <c r="D102" s="164" t="s">
        <v>158</v>
      </c>
      <c r="E102" s="165"/>
      <c r="F102" s="165"/>
      <c r="G102" s="165"/>
      <c r="H102" s="165"/>
      <c r="I102" s="166"/>
      <c r="J102" s="167">
        <f>J197</f>
        <v>0</v>
      </c>
      <c r="K102" s="163"/>
      <c r="L102" s="168"/>
    </row>
    <row r="103" spans="2:12" s="9" customFormat="1" ht="24.9" customHeight="1">
      <c r="B103" s="162"/>
      <c r="C103" s="163"/>
      <c r="D103" s="164" t="s">
        <v>893</v>
      </c>
      <c r="E103" s="165"/>
      <c r="F103" s="165"/>
      <c r="G103" s="165"/>
      <c r="H103" s="165"/>
      <c r="I103" s="166"/>
      <c r="J103" s="167">
        <f>J211</f>
        <v>0</v>
      </c>
      <c r="K103" s="163"/>
      <c r="L103" s="168"/>
    </row>
    <row r="104" spans="2:12" s="9" customFormat="1" ht="24.9" customHeight="1">
      <c r="B104" s="162"/>
      <c r="C104" s="163"/>
      <c r="D104" s="164" t="s">
        <v>894</v>
      </c>
      <c r="E104" s="165"/>
      <c r="F104" s="165"/>
      <c r="G104" s="165"/>
      <c r="H104" s="165"/>
      <c r="I104" s="166"/>
      <c r="J104" s="167">
        <f>J214</f>
        <v>0</v>
      </c>
      <c r="K104" s="163"/>
      <c r="L104" s="168"/>
    </row>
    <row r="105" spans="2:12" s="9" customFormat="1" ht="24.9" customHeight="1">
      <c r="B105" s="162"/>
      <c r="C105" s="163"/>
      <c r="D105" s="164" t="s">
        <v>895</v>
      </c>
      <c r="E105" s="165"/>
      <c r="F105" s="165"/>
      <c r="G105" s="165"/>
      <c r="H105" s="165"/>
      <c r="I105" s="166"/>
      <c r="J105" s="167">
        <f>J217</f>
        <v>0</v>
      </c>
      <c r="K105" s="163"/>
      <c r="L105" s="16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1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54"/>
      <c r="C107" s="55"/>
      <c r="D107" s="55"/>
      <c r="E107" s="55"/>
      <c r="F107" s="55"/>
      <c r="G107" s="55"/>
      <c r="H107" s="55"/>
      <c r="I107" s="153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" customHeight="1">
      <c r="A111" s="34"/>
      <c r="B111" s="56"/>
      <c r="C111" s="57"/>
      <c r="D111" s="57"/>
      <c r="E111" s="57"/>
      <c r="F111" s="57"/>
      <c r="G111" s="57"/>
      <c r="H111" s="57"/>
      <c r="I111" s="156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" customHeight="1">
      <c r="A112" s="34"/>
      <c r="B112" s="35"/>
      <c r="C112" s="23" t="s">
        <v>167</v>
      </c>
      <c r="D112" s="36"/>
      <c r="E112" s="36"/>
      <c r="F112" s="36"/>
      <c r="G112" s="36"/>
      <c r="H112" s="36"/>
      <c r="I112" s="11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11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17</v>
      </c>
      <c r="D114" s="36"/>
      <c r="E114" s="36"/>
      <c r="F114" s="36"/>
      <c r="G114" s="36"/>
      <c r="H114" s="36"/>
      <c r="I114" s="11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36" t="str">
        <f>E7</f>
        <v>REKONSTRUKCE ŠKOLNÍCH KUCHYNÍ STUDÉNKA - ZŠ SJEDNOCENÍ - Stavební část</v>
      </c>
      <c r="F115" s="337"/>
      <c r="G115" s="337"/>
      <c r="H115" s="337"/>
      <c r="I115" s="11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123</v>
      </c>
      <c r="D116" s="36"/>
      <c r="E116" s="36"/>
      <c r="F116" s="36"/>
      <c r="G116" s="36"/>
      <c r="H116" s="36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88" t="str">
        <f>E9</f>
        <v>111.1 - Zdravotechnika</v>
      </c>
      <c r="F117" s="338"/>
      <c r="G117" s="338"/>
      <c r="H117" s="338"/>
      <c r="I117" s="11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11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21</v>
      </c>
      <c r="D119" s="36"/>
      <c r="E119" s="36"/>
      <c r="F119" s="27" t="str">
        <f>F12</f>
        <v xml:space="preserve"> </v>
      </c>
      <c r="G119" s="36"/>
      <c r="H119" s="36"/>
      <c r="I119" s="118" t="s">
        <v>23</v>
      </c>
      <c r="J119" s="66">
        <f>IF(J12="","",J12)</f>
        <v>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11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9" t="s">
        <v>24</v>
      </c>
      <c r="D121" s="36"/>
      <c r="E121" s="36"/>
      <c r="F121" s="27" t="str">
        <f>E15</f>
        <v>Město Studénka</v>
      </c>
      <c r="G121" s="36"/>
      <c r="H121" s="36"/>
      <c r="I121" s="118" t="s">
        <v>30</v>
      </c>
      <c r="J121" s="32" t="str">
        <f>E21</f>
        <v>Technoprojekt, a.s.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118" t="s">
        <v>33</v>
      </c>
      <c r="J122" s="32" t="str">
        <f>E24</f>
        <v>Ladislav Pekárek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11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0" customFormat="1" ht="29.25" customHeight="1">
      <c r="A124" s="169"/>
      <c r="B124" s="170"/>
      <c r="C124" s="171" t="s">
        <v>168</v>
      </c>
      <c r="D124" s="172" t="s">
        <v>62</v>
      </c>
      <c r="E124" s="172" t="s">
        <v>58</v>
      </c>
      <c r="F124" s="172" t="s">
        <v>59</v>
      </c>
      <c r="G124" s="172" t="s">
        <v>169</v>
      </c>
      <c r="H124" s="172" t="s">
        <v>170</v>
      </c>
      <c r="I124" s="173" t="s">
        <v>171</v>
      </c>
      <c r="J124" s="174" t="s">
        <v>148</v>
      </c>
      <c r="K124" s="175" t="s">
        <v>172</v>
      </c>
      <c r="L124" s="176"/>
      <c r="M124" s="75" t="s">
        <v>1</v>
      </c>
      <c r="N124" s="76" t="s">
        <v>41</v>
      </c>
      <c r="O124" s="76" t="s">
        <v>173</v>
      </c>
      <c r="P124" s="76" t="s">
        <v>174</v>
      </c>
      <c r="Q124" s="76" t="s">
        <v>175</v>
      </c>
      <c r="R124" s="76" t="s">
        <v>176</v>
      </c>
      <c r="S124" s="76" t="s">
        <v>177</v>
      </c>
      <c r="T124" s="77" t="s">
        <v>178</v>
      </c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1:63" s="2" customFormat="1" ht="22.8" customHeight="1">
      <c r="A125" s="34"/>
      <c r="B125" s="35"/>
      <c r="C125" s="82" t="s">
        <v>179</v>
      </c>
      <c r="D125" s="36"/>
      <c r="E125" s="36"/>
      <c r="F125" s="36"/>
      <c r="G125" s="36"/>
      <c r="H125" s="36"/>
      <c r="I125" s="116"/>
      <c r="J125" s="177">
        <f>BK125</f>
        <v>0</v>
      </c>
      <c r="K125" s="36"/>
      <c r="L125" s="39"/>
      <c r="M125" s="78"/>
      <c r="N125" s="178"/>
      <c r="O125" s="79"/>
      <c r="P125" s="179">
        <f>P126+P129+P131+P148+P166+P197+P211+P214+P217</f>
        <v>0</v>
      </c>
      <c r="Q125" s="79"/>
      <c r="R125" s="179">
        <f>R126+R129+R131+R148+R166+R197+R211+R214+R217</f>
        <v>1.7964173900000002</v>
      </c>
      <c r="S125" s="79"/>
      <c r="T125" s="180">
        <f>T126+T129+T131+T148+T166+T197+T211+T214+T217</f>
        <v>0.70124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76</v>
      </c>
      <c r="AU125" s="17" t="s">
        <v>150</v>
      </c>
      <c r="BK125" s="181">
        <f>BK126+BK129+BK131+BK148+BK166+BK197+BK211+BK214+BK217</f>
        <v>0</v>
      </c>
    </row>
    <row r="126" spans="2:63" s="11" customFormat="1" ht="25.95" customHeight="1">
      <c r="B126" s="182"/>
      <c r="C126" s="183"/>
      <c r="D126" s="184" t="s">
        <v>76</v>
      </c>
      <c r="E126" s="185" t="s">
        <v>215</v>
      </c>
      <c r="F126" s="185" t="s">
        <v>896</v>
      </c>
      <c r="G126" s="183"/>
      <c r="H126" s="183"/>
      <c r="I126" s="186"/>
      <c r="J126" s="187">
        <f>BK126</f>
        <v>0</v>
      </c>
      <c r="K126" s="183"/>
      <c r="L126" s="188"/>
      <c r="M126" s="189"/>
      <c r="N126" s="190"/>
      <c r="O126" s="190"/>
      <c r="P126" s="191">
        <f>SUM(P127:P128)</f>
        <v>0</v>
      </c>
      <c r="Q126" s="190"/>
      <c r="R126" s="191">
        <f>SUM(R127:R128)</f>
        <v>0.52468</v>
      </c>
      <c r="S126" s="190"/>
      <c r="T126" s="192">
        <f>SUM(T127:T128)</f>
        <v>0</v>
      </c>
      <c r="AR126" s="193" t="s">
        <v>85</v>
      </c>
      <c r="AT126" s="194" t="s">
        <v>76</v>
      </c>
      <c r="AU126" s="194" t="s">
        <v>77</v>
      </c>
      <c r="AY126" s="193" t="s">
        <v>182</v>
      </c>
      <c r="BK126" s="195">
        <f>SUM(BK127:BK128)</f>
        <v>0</v>
      </c>
    </row>
    <row r="127" spans="1:65" s="2" customFormat="1" ht="16.5" customHeight="1">
      <c r="A127" s="34"/>
      <c r="B127" s="35"/>
      <c r="C127" s="196" t="s">
        <v>85</v>
      </c>
      <c r="D127" s="196" t="s">
        <v>183</v>
      </c>
      <c r="E127" s="197" t="s">
        <v>897</v>
      </c>
      <c r="F127" s="198" t="s">
        <v>898</v>
      </c>
      <c r="G127" s="199" t="s">
        <v>186</v>
      </c>
      <c r="H127" s="200">
        <v>2</v>
      </c>
      <c r="I127" s="201"/>
      <c r="J127" s="202">
        <f>ROUND(I127*H127,2)</f>
        <v>0</v>
      </c>
      <c r="K127" s="203"/>
      <c r="L127" s="39"/>
      <c r="M127" s="204" t="s">
        <v>1</v>
      </c>
      <c r="N127" s="205" t="s">
        <v>42</v>
      </c>
      <c r="O127" s="71"/>
      <c r="P127" s="206">
        <f>O127*H127</f>
        <v>0</v>
      </c>
      <c r="Q127" s="206">
        <v>0.21734</v>
      </c>
      <c r="R127" s="206">
        <f>Q127*H127</f>
        <v>0.43468</v>
      </c>
      <c r="S127" s="206">
        <v>0</v>
      </c>
      <c r="T127" s="20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8" t="s">
        <v>187</v>
      </c>
      <c r="AT127" s="208" t="s">
        <v>183</v>
      </c>
      <c r="AU127" s="208" t="s">
        <v>85</v>
      </c>
      <c r="AY127" s="17" t="s">
        <v>182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85</v>
      </c>
      <c r="BK127" s="209">
        <f>ROUND(I127*H127,2)</f>
        <v>0</v>
      </c>
      <c r="BL127" s="17" t="s">
        <v>187</v>
      </c>
      <c r="BM127" s="208" t="s">
        <v>899</v>
      </c>
    </row>
    <row r="128" spans="1:65" s="2" customFormat="1" ht="16.5" customHeight="1">
      <c r="A128" s="34"/>
      <c r="B128" s="35"/>
      <c r="C128" s="243" t="s">
        <v>87</v>
      </c>
      <c r="D128" s="243" t="s">
        <v>212</v>
      </c>
      <c r="E128" s="244" t="s">
        <v>900</v>
      </c>
      <c r="F128" s="245" t="s">
        <v>901</v>
      </c>
      <c r="G128" s="246" t="s">
        <v>186</v>
      </c>
      <c r="H128" s="247">
        <v>2</v>
      </c>
      <c r="I128" s="248"/>
      <c r="J128" s="249">
        <f>ROUND(I128*H128,2)</f>
        <v>0</v>
      </c>
      <c r="K128" s="250"/>
      <c r="L128" s="251"/>
      <c r="M128" s="252" t="s">
        <v>1</v>
      </c>
      <c r="N128" s="253" t="s">
        <v>42</v>
      </c>
      <c r="O128" s="71"/>
      <c r="P128" s="206">
        <f>O128*H128</f>
        <v>0</v>
      </c>
      <c r="Q128" s="206">
        <v>0.045</v>
      </c>
      <c r="R128" s="206">
        <f>Q128*H128</f>
        <v>0.09</v>
      </c>
      <c r="S128" s="206">
        <v>0</v>
      </c>
      <c r="T128" s="20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8" t="s">
        <v>215</v>
      </c>
      <c r="AT128" s="208" t="s">
        <v>212</v>
      </c>
      <c r="AU128" s="208" t="s">
        <v>85</v>
      </c>
      <c r="AY128" s="17" t="s">
        <v>182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7" t="s">
        <v>85</v>
      </c>
      <c r="BK128" s="209">
        <f>ROUND(I128*H128,2)</f>
        <v>0</v>
      </c>
      <c r="BL128" s="17" t="s">
        <v>187</v>
      </c>
      <c r="BM128" s="208" t="s">
        <v>902</v>
      </c>
    </row>
    <row r="129" spans="2:63" s="11" customFormat="1" ht="25.95" customHeight="1">
      <c r="B129" s="182"/>
      <c r="C129" s="183"/>
      <c r="D129" s="184" t="s">
        <v>76</v>
      </c>
      <c r="E129" s="185" t="s">
        <v>482</v>
      </c>
      <c r="F129" s="185" t="s">
        <v>483</v>
      </c>
      <c r="G129" s="183"/>
      <c r="H129" s="183"/>
      <c r="I129" s="186"/>
      <c r="J129" s="187">
        <f>BK129</f>
        <v>0</v>
      </c>
      <c r="K129" s="183"/>
      <c r="L129" s="188"/>
      <c r="M129" s="189"/>
      <c r="N129" s="190"/>
      <c r="O129" s="190"/>
      <c r="P129" s="191">
        <f>P130</f>
        <v>0</v>
      </c>
      <c r="Q129" s="190"/>
      <c r="R129" s="191">
        <f>R130</f>
        <v>0</v>
      </c>
      <c r="S129" s="190"/>
      <c r="T129" s="192">
        <f>T130</f>
        <v>0</v>
      </c>
      <c r="AR129" s="193" t="s">
        <v>85</v>
      </c>
      <c r="AT129" s="194" t="s">
        <v>76</v>
      </c>
      <c r="AU129" s="194" t="s">
        <v>77</v>
      </c>
      <c r="AY129" s="193" t="s">
        <v>182</v>
      </c>
      <c r="BK129" s="195">
        <f>BK130</f>
        <v>0</v>
      </c>
    </row>
    <row r="130" spans="1:65" s="2" customFormat="1" ht="21.75" customHeight="1">
      <c r="A130" s="34"/>
      <c r="B130" s="35"/>
      <c r="C130" s="196" t="s">
        <v>180</v>
      </c>
      <c r="D130" s="196" t="s">
        <v>183</v>
      </c>
      <c r="E130" s="197" t="s">
        <v>903</v>
      </c>
      <c r="F130" s="198" t="s">
        <v>904</v>
      </c>
      <c r="G130" s="199" t="s">
        <v>200</v>
      </c>
      <c r="H130" s="200">
        <v>0.525</v>
      </c>
      <c r="I130" s="201"/>
      <c r="J130" s="202">
        <f>ROUND(I130*H130,2)</f>
        <v>0</v>
      </c>
      <c r="K130" s="203"/>
      <c r="L130" s="39"/>
      <c r="M130" s="204" t="s">
        <v>1</v>
      </c>
      <c r="N130" s="205" t="s">
        <v>42</v>
      </c>
      <c r="O130" s="71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8" t="s">
        <v>187</v>
      </c>
      <c r="AT130" s="208" t="s">
        <v>183</v>
      </c>
      <c r="AU130" s="208" t="s">
        <v>85</v>
      </c>
      <c r="AY130" s="17" t="s">
        <v>182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85</v>
      </c>
      <c r="BK130" s="209">
        <f>ROUND(I130*H130,2)</f>
        <v>0</v>
      </c>
      <c r="BL130" s="17" t="s">
        <v>187</v>
      </c>
      <c r="BM130" s="208" t="s">
        <v>905</v>
      </c>
    </row>
    <row r="131" spans="2:63" s="11" customFormat="1" ht="25.95" customHeight="1">
      <c r="B131" s="182"/>
      <c r="C131" s="183"/>
      <c r="D131" s="184" t="s">
        <v>76</v>
      </c>
      <c r="E131" s="185" t="s">
        <v>906</v>
      </c>
      <c r="F131" s="185" t="s">
        <v>907</v>
      </c>
      <c r="G131" s="183"/>
      <c r="H131" s="183"/>
      <c r="I131" s="186"/>
      <c r="J131" s="187">
        <f>BK131</f>
        <v>0</v>
      </c>
      <c r="K131" s="183"/>
      <c r="L131" s="188"/>
      <c r="M131" s="189"/>
      <c r="N131" s="190"/>
      <c r="O131" s="190"/>
      <c r="P131" s="191">
        <f>SUM(P132:P147)</f>
        <v>0</v>
      </c>
      <c r="Q131" s="190"/>
      <c r="R131" s="191">
        <f>SUM(R132:R147)</f>
        <v>0.24635739</v>
      </c>
      <c r="S131" s="190"/>
      <c r="T131" s="192">
        <f>SUM(T132:T147)</f>
        <v>0</v>
      </c>
      <c r="AR131" s="193" t="s">
        <v>87</v>
      </c>
      <c r="AT131" s="194" t="s">
        <v>76</v>
      </c>
      <c r="AU131" s="194" t="s">
        <v>77</v>
      </c>
      <c r="AY131" s="193" t="s">
        <v>182</v>
      </c>
      <c r="BK131" s="195">
        <f>SUM(BK132:BK147)</f>
        <v>0</v>
      </c>
    </row>
    <row r="132" spans="1:65" s="2" customFormat="1" ht="33" customHeight="1">
      <c r="A132" s="34"/>
      <c r="B132" s="35"/>
      <c r="C132" s="196" t="s">
        <v>187</v>
      </c>
      <c r="D132" s="196" t="s">
        <v>183</v>
      </c>
      <c r="E132" s="197" t="s">
        <v>908</v>
      </c>
      <c r="F132" s="198" t="s">
        <v>909</v>
      </c>
      <c r="G132" s="199" t="s">
        <v>108</v>
      </c>
      <c r="H132" s="200">
        <v>129.401</v>
      </c>
      <c r="I132" s="201"/>
      <c r="J132" s="202">
        <f>ROUND(I132*H132,2)</f>
        <v>0</v>
      </c>
      <c r="K132" s="203"/>
      <c r="L132" s="39"/>
      <c r="M132" s="204" t="s">
        <v>1</v>
      </c>
      <c r="N132" s="205" t="s">
        <v>42</v>
      </c>
      <c r="O132" s="71"/>
      <c r="P132" s="206">
        <f>O132*H132</f>
        <v>0</v>
      </c>
      <c r="Q132" s="206">
        <v>0.00139</v>
      </c>
      <c r="R132" s="206">
        <f>Q132*H132</f>
        <v>0.17986739000000002</v>
      </c>
      <c r="S132" s="206">
        <v>0</v>
      </c>
      <c r="T132" s="20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8" t="s">
        <v>318</v>
      </c>
      <c r="AT132" s="208" t="s">
        <v>183</v>
      </c>
      <c r="AU132" s="208" t="s">
        <v>85</v>
      </c>
      <c r="AY132" s="17" t="s">
        <v>182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85</v>
      </c>
      <c r="BK132" s="209">
        <f>ROUND(I132*H132,2)</f>
        <v>0</v>
      </c>
      <c r="BL132" s="17" t="s">
        <v>318</v>
      </c>
      <c r="BM132" s="208" t="s">
        <v>910</v>
      </c>
    </row>
    <row r="133" spans="2:51" s="12" customFormat="1" ht="10.2">
      <c r="B133" s="210"/>
      <c r="C133" s="211"/>
      <c r="D133" s="212" t="s">
        <v>189</v>
      </c>
      <c r="E133" s="213" t="s">
        <v>1</v>
      </c>
      <c r="F133" s="214" t="s">
        <v>911</v>
      </c>
      <c r="G133" s="211"/>
      <c r="H133" s="213" t="s">
        <v>1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189</v>
      </c>
      <c r="AU133" s="220" t="s">
        <v>85</v>
      </c>
      <c r="AV133" s="12" t="s">
        <v>85</v>
      </c>
      <c r="AW133" s="12" t="s">
        <v>32</v>
      </c>
      <c r="AX133" s="12" t="s">
        <v>77</v>
      </c>
      <c r="AY133" s="220" t="s">
        <v>182</v>
      </c>
    </row>
    <row r="134" spans="2:51" s="13" customFormat="1" ht="10.2">
      <c r="B134" s="221"/>
      <c r="C134" s="222"/>
      <c r="D134" s="212" t="s">
        <v>189</v>
      </c>
      <c r="E134" s="223" t="s">
        <v>1</v>
      </c>
      <c r="F134" s="224" t="s">
        <v>912</v>
      </c>
      <c r="G134" s="222"/>
      <c r="H134" s="225">
        <v>2.513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189</v>
      </c>
      <c r="AU134" s="231" t="s">
        <v>85</v>
      </c>
      <c r="AV134" s="13" t="s">
        <v>87</v>
      </c>
      <c r="AW134" s="13" t="s">
        <v>32</v>
      </c>
      <c r="AX134" s="13" t="s">
        <v>77</v>
      </c>
      <c r="AY134" s="231" t="s">
        <v>182</v>
      </c>
    </row>
    <row r="135" spans="2:51" s="13" customFormat="1" ht="10.2">
      <c r="B135" s="221"/>
      <c r="C135" s="222"/>
      <c r="D135" s="212" t="s">
        <v>189</v>
      </c>
      <c r="E135" s="223" t="s">
        <v>1</v>
      </c>
      <c r="F135" s="224" t="s">
        <v>913</v>
      </c>
      <c r="G135" s="222"/>
      <c r="H135" s="225">
        <v>7.351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189</v>
      </c>
      <c r="AU135" s="231" t="s">
        <v>85</v>
      </c>
      <c r="AV135" s="13" t="s">
        <v>87</v>
      </c>
      <c r="AW135" s="13" t="s">
        <v>32</v>
      </c>
      <c r="AX135" s="13" t="s">
        <v>77</v>
      </c>
      <c r="AY135" s="231" t="s">
        <v>182</v>
      </c>
    </row>
    <row r="136" spans="2:51" s="13" customFormat="1" ht="10.2">
      <c r="B136" s="221"/>
      <c r="C136" s="222"/>
      <c r="D136" s="212" t="s">
        <v>189</v>
      </c>
      <c r="E136" s="223" t="s">
        <v>1</v>
      </c>
      <c r="F136" s="224" t="s">
        <v>914</v>
      </c>
      <c r="G136" s="222"/>
      <c r="H136" s="225">
        <v>14.451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189</v>
      </c>
      <c r="AU136" s="231" t="s">
        <v>85</v>
      </c>
      <c r="AV136" s="13" t="s">
        <v>87</v>
      </c>
      <c r="AW136" s="13" t="s">
        <v>32</v>
      </c>
      <c r="AX136" s="13" t="s">
        <v>77</v>
      </c>
      <c r="AY136" s="231" t="s">
        <v>182</v>
      </c>
    </row>
    <row r="137" spans="2:51" s="13" customFormat="1" ht="10.2">
      <c r="B137" s="221"/>
      <c r="C137" s="222"/>
      <c r="D137" s="212" t="s">
        <v>189</v>
      </c>
      <c r="E137" s="223" t="s">
        <v>1</v>
      </c>
      <c r="F137" s="224" t="s">
        <v>915</v>
      </c>
      <c r="G137" s="222"/>
      <c r="H137" s="225">
        <v>63.617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189</v>
      </c>
      <c r="AU137" s="231" t="s">
        <v>85</v>
      </c>
      <c r="AV137" s="13" t="s">
        <v>87</v>
      </c>
      <c r="AW137" s="13" t="s">
        <v>32</v>
      </c>
      <c r="AX137" s="13" t="s">
        <v>77</v>
      </c>
      <c r="AY137" s="231" t="s">
        <v>182</v>
      </c>
    </row>
    <row r="138" spans="2:51" s="13" customFormat="1" ht="10.2">
      <c r="B138" s="221"/>
      <c r="C138" s="222"/>
      <c r="D138" s="212" t="s">
        <v>189</v>
      </c>
      <c r="E138" s="223" t="s">
        <v>1</v>
      </c>
      <c r="F138" s="224" t="s">
        <v>916</v>
      </c>
      <c r="G138" s="222"/>
      <c r="H138" s="225">
        <v>41.469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AT138" s="231" t="s">
        <v>189</v>
      </c>
      <c r="AU138" s="231" t="s">
        <v>85</v>
      </c>
      <c r="AV138" s="13" t="s">
        <v>87</v>
      </c>
      <c r="AW138" s="13" t="s">
        <v>32</v>
      </c>
      <c r="AX138" s="13" t="s">
        <v>77</v>
      </c>
      <c r="AY138" s="231" t="s">
        <v>182</v>
      </c>
    </row>
    <row r="139" spans="2:51" s="14" customFormat="1" ht="10.2">
      <c r="B139" s="232"/>
      <c r="C139" s="233"/>
      <c r="D139" s="212" t="s">
        <v>189</v>
      </c>
      <c r="E139" s="234" t="s">
        <v>1</v>
      </c>
      <c r="F139" s="235" t="s">
        <v>197</v>
      </c>
      <c r="G139" s="233"/>
      <c r="H139" s="236">
        <v>129.401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189</v>
      </c>
      <c r="AU139" s="242" t="s">
        <v>85</v>
      </c>
      <c r="AV139" s="14" t="s">
        <v>187</v>
      </c>
      <c r="AW139" s="14" t="s">
        <v>32</v>
      </c>
      <c r="AX139" s="14" t="s">
        <v>85</v>
      </c>
      <c r="AY139" s="242" t="s">
        <v>182</v>
      </c>
    </row>
    <row r="140" spans="1:65" s="2" customFormat="1" ht="16.5" customHeight="1">
      <c r="A140" s="34"/>
      <c r="B140" s="35"/>
      <c r="C140" s="243" t="s">
        <v>195</v>
      </c>
      <c r="D140" s="243" t="s">
        <v>212</v>
      </c>
      <c r="E140" s="244" t="s">
        <v>917</v>
      </c>
      <c r="F140" s="245" t="s">
        <v>918</v>
      </c>
      <c r="G140" s="246" t="s">
        <v>919</v>
      </c>
      <c r="H140" s="247">
        <v>10</v>
      </c>
      <c r="I140" s="248"/>
      <c r="J140" s="249">
        <f>ROUND(I140*H140,2)</f>
        <v>0</v>
      </c>
      <c r="K140" s="250"/>
      <c r="L140" s="251"/>
      <c r="M140" s="252" t="s">
        <v>1</v>
      </c>
      <c r="N140" s="253" t="s">
        <v>42</v>
      </c>
      <c r="O140" s="71"/>
      <c r="P140" s="206">
        <f>O140*H140</f>
        <v>0</v>
      </c>
      <c r="Q140" s="206">
        <v>0.00011</v>
      </c>
      <c r="R140" s="206">
        <f>Q140*H140</f>
        <v>0.0011</v>
      </c>
      <c r="S140" s="206">
        <v>0</v>
      </c>
      <c r="T140" s="20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8" t="s">
        <v>920</v>
      </c>
      <c r="AT140" s="208" t="s">
        <v>212</v>
      </c>
      <c r="AU140" s="208" t="s">
        <v>85</v>
      </c>
      <c r="AY140" s="17" t="s">
        <v>182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7" t="s">
        <v>85</v>
      </c>
      <c r="BK140" s="209">
        <f>ROUND(I140*H140,2)</f>
        <v>0</v>
      </c>
      <c r="BL140" s="17" t="s">
        <v>617</v>
      </c>
      <c r="BM140" s="208" t="s">
        <v>921</v>
      </c>
    </row>
    <row r="141" spans="1:65" s="2" customFormat="1" ht="16.5" customHeight="1">
      <c r="A141" s="34"/>
      <c r="B141" s="35"/>
      <c r="C141" s="243" t="s">
        <v>220</v>
      </c>
      <c r="D141" s="243" t="s">
        <v>212</v>
      </c>
      <c r="E141" s="244" t="s">
        <v>922</v>
      </c>
      <c r="F141" s="245" t="s">
        <v>923</v>
      </c>
      <c r="G141" s="246" t="s">
        <v>919</v>
      </c>
      <c r="H141" s="247">
        <v>26</v>
      </c>
      <c r="I141" s="248"/>
      <c r="J141" s="249">
        <f>ROUND(I141*H141,2)</f>
        <v>0</v>
      </c>
      <c r="K141" s="250"/>
      <c r="L141" s="251"/>
      <c r="M141" s="252" t="s">
        <v>1</v>
      </c>
      <c r="N141" s="253" t="s">
        <v>42</v>
      </c>
      <c r="O141" s="71"/>
      <c r="P141" s="206">
        <f>O141*H141</f>
        <v>0</v>
      </c>
      <c r="Q141" s="206">
        <v>0.00014</v>
      </c>
      <c r="R141" s="206">
        <f>Q141*H141</f>
        <v>0.0036399999999999996</v>
      </c>
      <c r="S141" s="206">
        <v>0</v>
      </c>
      <c r="T141" s="20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8" t="s">
        <v>920</v>
      </c>
      <c r="AT141" s="208" t="s">
        <v>212</v>
      </c>
      <c r="AU141" s="208" t="s">
        <v>85</v>
      </c>
      <c r="AY141" s="17" t="s">
        <v>182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7" t="s">
        <v>85</v>
      </c>
      <c r="BK141" s="209">
        <f>ROUND(I141*H141,2)</f>
        <v>0</v>
      </c>
      <c r="BL141" s="17" t="s">
        <v>617</v>
      </c>
      <c r="BM141" s="208" t="s">
        <v>924</v>
      </c>
    </row>
    <row r="142" spans="1:65" s="2" customFormat="1" ht="16.5" customHeight="1">
      <c r="A142" s="34"/>
      <c r="B142" s="35"/>
      <c r="C142" s="243" t="s">
        <v>224</v>
      </c>
      <c r="D142" s="243" t="s">
        <v>212</v>
      </c>
      <c r="E142" s="244" t="s">
        <v>925</v>
      </c>
      <c r="F142" s="245" t="s">
        <v>926</v>
      </c>
      <c r="G142" s="246" t="s">
        <v>919</v>
      </c>
      <c r="H142" s="247">
        <v>40</v>
      </c>
      <c r="I142" s="248"/>
      <c r="J142" s="249">
        <f>ROUND(I142*H142,2)</f>
        <v>0</v>
      </c>
      <c r="K142" s="250"/>
      <c r="L142" s="251"/>
      <c r="M142" s="252" t="s">
        <v>1</v>
      </c>
      <c r="N142" s="253" t="s">
        <v>42</v>
      </c>
      <c r="O142" s="71"/>
      <c r="P142" s="206">
        <f>O142*H142</f>
        <v>0</v>
      </c>
      <c r="Q142" s="206">
        <v>0.00018</v>
      </c>
      <c r="R142" s="206">
        <f>Q142*H142</f>
        <v>0.007200000000000001</v>
      </c>
      <c r="S142" s="206">
        <v>0</v>
      </c>
      <c r="T142" s="20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8" t="s">
        <v>920</v>
      </c>
      <c r="AT142" s="208" t="s">
        <v>212</v>
      </c>
      <c r="AU142" s="208" t="s">
        <v>85</v>
      </c>
      <c r="AY142" s="17" t="s">
        <v>182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7" t="s">
        <v>85</v>
      </c>
      <c r="BK142" s="209">
        <f>ROUND(I142*H142,2)</f>
        <v>0</v>
      </c>
      <c r="BL142" s="17" t="s">
        <v>617</v>
      </c>
      <c r="BM142" s="208" t="s">
        <v>927</v>
      </c>
    </row>
    <row r="143" spans="2:51" s="13" customFormat="1" ht="10.2">
      <c r="B143" s="221"/>
      <c r="C143" s="222"/>
      <c r="D143" s="212" t="s">
        <v>189</v>
      </c>
      <c r="E143" s="223" t="s">
        <v>1</v>
      </c>
      <c r="F143" s="224" t="s">
        <v>928</v>
      </c>
      <c r="G143" s="222"/>
      <c r="H143" s="225">
        <v>40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189</v>
      </c>
      <c r="AU143" s="231" t="s">
        <v>85</v>
      </c>
      <c r="AV143" s="13" t="s">
        <v>87</v>
      </c>
      <c r="AW143" s="13" t="s">
        <v>32</v>
      </c>
      <c r="AX143" s="13" t="s">
        <v>85</v>
      </c>
      <c r="AY143" s="231" t="s">
        <v>182</v>
      </c>
    </row>
    <row r="144" spans="1:65" s="2" customFormat="1" ht="16.5" customHeight="1">
      <c r="A144" s="34"/>
      <c r="B144" s="35"/>
      <c r="C144" s="243" t="s">
        <v>215</v>
      </c>
      <c r="D144" s="243" t="s">
        <v>212</v>
      </c>
      <c r="E144" s="244" t="s">
        <v>929</v>
      </c>
      <c r="F144" s="245" t="s">
        <v>930</v>
      </c>
      <c r="G144" s="246" t="s">
        <v>919</v>
      </c>
      <c r="H144" s="247">
        <v>135</v>
      </c>
      <c r="I144" s="248"/>
      <c r="J144" s="249">
        <f>ROUND(I144*H144,2)</f>
        <v>0</v>
      </c>
      <c r="K144" s="250"/>
      <c r="L144" s="251"/>
      <c r="M144" s="252" t="s">
        <v>1</v>
      </c>
      <c r="N144" s="253" t="s">
        <v>42</v>
      </c>
      <c r="O144" s="71"/>
      <c r="P144" s="206">
        <f>O144*H144</f>
        <v>0</v>
      </c>
      <c r="Q144" s="206">
        <v>0.00025</v>
      </c>
      <c r="R144" s="206">
        <f>Q144*H144</f>
        <v>0.03375</v>
      </c>
      <c r="S144" s="206">
        <v>0</v>
      </c>
      <c r="T144" s="20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8" t="s">
        <v>920</v>
      </c>
      <c r="AT144" s="208" t="s">
        <v>212</v>
      </c>
      <c r="AU144" s="208" t="s">
        <v>85</v>
      </c>
      <c r="AY144" s="17" t="s">
        <v>182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85</v>
      </c>
      <c r="BK144" s="209">
        <f>ROUND(I144*H144,2)</f>
        <v>0</v>
      </c>
      <c r="BL144" s="17" t="s">
        <v>617</v>
      </c>
      <c r="BM144" s="208" t="s">
        <v>931</v>
      </c>
    </row>
    <row r="145" spans="2:51" s="13" customFormat="1" ht="10.2">
      <c r="B145" s="221"/>
      <c r="C145" s="222"/>
      <c r="D145" s="212" t="s">
        <v>189</v>
      </c>
      <c r="E145" s="223" t="s">
        <v>1</v>
      </c>
      <c r="F145" s="224" t="s">
        <v>932</v>
      </c>
      <c r="G145" s="222"/>
      <c r="H145" s="225">
        <v>135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189</v>
      </c>
      <c r="AU145" s="231" t="s">
        <v>85</v>
      </c>
      <c r="AV145" s="13" t="s">
        <v>87</v>
      </c>
      <c r="AW145" s="13" t="s">
        <v>32</v>
      </c>
      <c r="AX145" s="13" t="s">
        <v>85</v>
      </c>
      <c r="AY145" s="231" t="s">
        <v>182</v>
      </c>
    </row>
    <row r="146" spans="1:65" s="2" customFormat="1" ht="16.5" customHeight="1">
      <c r="A146" s="34"/>
      <c r="B146" s="35"/>
      <c r="C146" s="243" t="s">
        <v>239</v>
      </c>
      <c r="D146" s="243" t="s">
        <v>212</v>
      </c>
      <c r="E146" s="244" t="s">
        <v>933</v>
      </c>
      <c r="F146" s="245" t="s">
        <v>934</v>
      </c>
      <c r="G146" s="246" t="s">
        <v>919</v>
      </c>
      <c r="H146" s="247">
        <v>80</v>
      </c>
      <c r="I146" s="248"/>
      <c r="J146" s="249">
        <f>ROUND(I146*H146,2)</f>
        <v>0</v>
      </c>
      <c r="K146" s="250"/>
      <c r="L146" s="251"/>
      <c r="M146" s="252" t="s">
        <v>1</v>
      </c>
      <c r="N146" s="253" t="s">
        <v>42</v>
      </c>
      <c r="O146" s="71"/>
      <c r="P146" s="206">
        <f>O146*H146</f>
        <v>0</v>
      </c>
      <c r="Q146" s="206">
        <v>0.00026</v>
      </c>
      <c r="R146" s="206">
        <f>Q146*H146</f>
        <v>0.0208</v>
      </c>
      <c r="S146" s="206">
        <v>0</v>
      </c>
      <c r="T146" s="20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8" t="s">
        <v>920</v>
      </c>
      <c r="AT146" s="208" t="s">
        <v>212</v>
      </c>
      <c r="AU146" s="208" t="s">
        <v>85</v>
      </c>
      <c r="AY146" s="17" t="s">
        <v>182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7" t="s">
        <v>85</v>
      </c>
      <c r="BK146" s="209">
        <f>ROUND(I146*H146,2)</f>
        <v>0</v>
      </c>
      <c r="BL146" s="17" t="s">
        <v>617</v>
      </c>
      <c r="BM146" s="208" t="s">
        <v>935</v>
      </c>
    </row>
    <row r="147" spans="1:65" s="2" customFormat="1" ht="21.75" customHeight="1">
      <c r="A147" s="34"/>
      <c r="B147" s="35"/>
      <c r="C147" s="196" t="s">
        <v>256</v>
      </c>
      <c r="D147" s="196" t="s">
        <v>183</v>
      </c>
      <c r="E147" s="197" t="s">
        <v>936</v>
      </c>
      <c r="F147" s="198" t="s">
        <v>937</v>
      </c>
      <c r="G147" s="199" t="s">
        <v>511</v>
      </c>
      <c r="H147" s="254"/>
      <c r="I147" s="201"/>
      <c r="J147" s="202">
        <f>ROUND(I147*H147,2)</f>
        <v>0</v>
      </c>
      <c r="K147" s="203"/>
      <c r="L147" s="39"/>
      <c r="M147" s="204" t="s">
        <v>1</v>
      </c>
      <c r="N147" s="205" t="s">
        <v>42</v>
      </c>
      <c r="O147" s="71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8" t="s">
        <v>187</v>
      </c>
      <c r="AT147" s="208" t="s">
        <v>183</v>
      </c>
      <c r="AU147" s="208" t="s">
        <v>85</v>
      </c>
      <c r="AY147" s="17" t="s">
        <v>182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85</v>
      </c>
      <c r="BK147" s="209">
        <f>ROUND(I147*H147,2)</f>
        <v>0</v>
      </c>
      <c r="BL147" s="17" t="s">
        <v>187</v>
      </c>
      <c r="BM147" s="208" t="s">
        <v>938</v>
      </c>
    </row>
    <row r="148" spans="2:63" s="11" customFormat="1" ht="25.95" customHeight="1">
      <c r="B148" s="182"/>
      <c r="C148" s="183"/>
      <c r="D148" s="184" t="s">
        <v>76</v>
      </c>
      <c r="E148" s="185" t="s">
        <v>513</v>
      </c>
      <c r="F148" s="185" t="s">
        <v>514</v>
      </c>
      <c r="G148" s="183"/>
      <c r="H148" s="183"/>
      <c r="I148" s="186"/>
      <c r="J148" s="187">
        <f>BK148</f>
        <v>0</v>
      </c>
      <c r="K148" s="183"/>
      <c r="L148" s="188"/>
      <c r="M148" s="189"/>
      <c r="N148" s="190"/>
      <c r="O148" s="190"/>
      <c r="P148" s="191">
        <f>SUM(P149:P165)</f>
        <v>0</v>
      </c>
      <c r="Q148" s="190"/>
      <c r="R148" s="191">
        <f>SUM(R149:R165)</f>
        <v>0.20963000000000004</v>
      </c>
      <c r="S148" s="190"/>
      <c r="T148" s="192">
        <f>SUM(T149:T165)</f>
        <v>0.70124</v>
      </c>
      <c r="AR148" s="193" t="s">
        <v>87</v>
      </c>
      <c r="AT148" s="194" t="s">
        <v>76</v>
      </c>
      <c r="AU148" s="194" t="s">
        <v>77</v>
      </c>
      <c r="AY148" s="193" t="s">
        <v>182</v>
      </c>
      <c r="BK148" s="195">
        <f>SUM(BK149:BK165)</f>
        <v>0</v>
      </c>
    </row>
    <row r="149" spans="1:65" s="2" customFormat="1" ht="16.5" customHeight="1">
      <c r="A149" s="34"/>
      <c r="B149" s="35"/>
      <c r="C149" s="196" t="s">
        <v>272</v>
      </c>
      <c r="D149" s="196" t="s">
        <v>183</v>
      </c>
      <c r="E149" s="197" t="s">
        <v>939</v>
      </c>
      <c r="F149" s="198" t="s">
        <v>940</v>
      </c>
      <c r="G149" s="199" t="s">
        <v>919</v>
      </c>
      <c r="H149" s="200">
        <v>47</v>
      </c>
      <c r="I149" s="201"/>
      <c r="J149" s="202">
        <f aca="true" t="shared" si="0" ref="J149:J165">ROUND(I149*H149,2)</f>
        <v>0</v>
      </c>
      <c r="K149" s="203"/>
      <c r="L149" s="39"/>
      <c r="M149" s="204" t="s">
        <v>1</v>
      </c>
      <c r="N149" s="205" t="s">
        <v>42</v>
      </c>
      <c r="O149" s="71"/>
      <c r="P149" s="206">
        <f aca="true" t="shared" si="1" ref="P149:P165">O149*H149</f>
        <v>0</v>
      </c>
      <c r="Q149" s="206">
        <v>0</v>
      </c>
      <c r="R149" s="206">
        <f aca="true" t="shared" si="2" ref="R149:R165">Q149*H149</f>
        <v>0</v>
      </c>
      <c r="S149" s="206">
        <v>0.01492</v>
      </c>
      <c r="T149" s="207">
        <f aca="true" t="shared" si="3" ref="T149:T165">S149*H149</f>
        <v>0.70124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8" t="s">
        <v>318</v>
      </c>
      <c r="AT149" s="208" t="s">
        <v>183</v>
      </c>
      <c r="AU149" s="208" t="s">
        <v>85</v>
      </c>
      <c r="AY149" s="17" t="s">
        <v>182</v>
      </c>
      <c r="BE149" s="209">
        <f aca="true" t="shared" si="4" ref="BE149:BE165">IF(N149="základní",J149,0)</f>
        <v>0</v>
      </c>
      <c r="BF149" s="209">
        <f aca="true" t="shared" si="5" ref="BF149:BF165">IF(N149="snížená",J149,0)</f>
        <v>0</v>
      </c>
      <c r="BG149" s="209">
        <f aca="true" t="shared" si="6" ref="BG149:BG165">IF(N149="zákl. přenesená",J149,0)</f>
        <v>0</v>
      </c>
      <c r="BH149" s="209">
        <f aca="true" t="shared" si="7" ref="BH149:BH165">IF(N149="sníž. přenesená",J149,0)</f>
        <v>0</v>
      </c>
      <c r="BI149" s="209">
        <f aca="true" t="shared" si="8" ref="BI149:BI165">IF(N149="nulová",J149,0)</f>
        <v>0</v>
      </c>
      <c r="BJ149" s="17" t="s">
        <v>85</v>
      </c>
      <c r="BK149" s="209">
        <f aca="true" t="shared" si="9" ref="BK149:BK165">ROUND(I149*H149,2)</f>
        <v>0</v>
      </c>
      <c r="BL149" s="17" t="s">
        <v>318</v>
      </c>
      <c r="BM149" s="208" t="s">
        <v>941</v>
      </c>
    </row>
    <row r="150" spans="1:65" s="2" customFormat="1" ht="16.5" customHeight="1">
      <c r="A150" s="34"/>
      <c r="B150" s="35"/>
      <c r="C150" s="196" t="s">
        <v>278</v>
      </c>
      <c r="D150" s="196" t="s">
        <v>183</v>
      </c>
      <c r="E150" s="197" t="s">
        <v>942</v>
      </c>
      <c r="F150" s="198" t="s">
        <v>943</v>
      </c>
      <c r="G150" s="199" t="s">
        <v>186</v>
      </c>
      <c r="H150" s="200">
        <v>4</v>
      </c>
      <c r="I150" s="201"/>
      <c r="J150" s="202">
        <f t="shared" si="0"/>
        <v>0</v>
      </c>
      <c r="K150" s="203"/>
      <c r="L150" s="39"/>
      <c r="M150" s="204" t="s">
        <v>1</v>
      </c>
      <c r="N150" s="205" t="s">
        <v>42</v>
      </c>
      <c r="O150" s="71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8" t="s">
        <v>318</v>
      </c>
      <c r="AT150" s="208" t="s">
        <v>183</v>
      </c>
      <c r="AU150" s="208" t="s">
        <v>85</v>
      </c>
      <c r="AY150" s="17" t="s">
        <v>182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7" t="s">
        <v>85</v>
      </c>
      <c r="BK150" s="209">
        <f t="shared" si="9"/>
        <v>0</v>
      </c>
      <c r="BL150" s="17" t="s">
        <v>318</v>
      </c>
      <c r="BM150" s="208" t="s">
        <v>944</v>
      </c>
    </row>
    <row r="151" spans="1:65" s="2" customFormat="1" ht="16.5" customHeight="1">
      <c r="A151" s="34"/>
      <c r="B151" s="35"/>
      <c r="C151" s="243" t="s">
        <v>282</v>
      </c>
      <c r="D151" s="243" t="s">
        <v>212</v>
      </c>
      <c r="E151" s="244" t="s">
        <v>945</v>
      </c>
      <c r="F151" s="245" t="s">
        <v>946</v>
      </c>
      <c r="G151" s="246" t="s">
        <v>186</v>
      </c>
      <c r="H151" s="247">
        <v>2</v>
      </c>
      <c r="I151" s="248"/>
      <c r="J151" s="249">
        <f t="shared" si="0"/>
        <v>0</v>
      </c>
      <c r="K151" s="250"/>
      <c r="L151" s="251"/>
      <c r="M151" s="252" t="s">
        <v>1</v>
      </c>
      <c r="N151" s="253" t="s">
        <v>42</v>
      </c>
      <c r="O151" s="71"/>
      <c r="P151" s="206">
        <f t="shared" si="1"/>
        <v>0</v>
      </c>
      <c r="Q151" s="206">
        <v>0.0012</v>
      </c>
      <c r="R151" s="206">
        <f t="shared" si="2"/>
        <v>0.0024</v>
      </c>
      <c r="S151" s="206">
        <v>0</v>
      </c>
      <c r="T151" s="207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8" t="s">
        <v>397</v>
      </c>
      <c r="AT151" s="208" t="s">
        <v>212</v>
      </c>
      <c r="AU151" s="208" t="s">
        <v>85</v>
      </c>
      <c r="AY151" s="17" t="s">
        <v>182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7" t="s">
        <v>85</v>
      </c>
      <c r="BK151" s="209">
        <f t="shared" si="9"/>
        <v>0</v>
      </c>
      <c r="BL151" s="17" t="s">
        <v>318</v>
      </c>
      <c r="BM151" s="208" t="s">
        <v>947</v>
      </c>
    </row>
    <row r="152" spans="1:65" s="2" customFormat="1" ht="16.5" customHeight="1">
      <c r="A152" s="34"/>
      <c r="B152" s="35"/>
      <c r="C152" s="196" t="s">
        <v>286</v>
      </c>
      <c r="D152" s="196" t="s">
        <v>183</v>
      </c>
      <c r="E152" s="197" t="s">
        <v>948</v>
      </c>
      <c r="F152" s="198" t="s">
        <v>949</v>
      </c>
      <c r="G152" s="199" t="s">
        <v>186</v>
      </c>
      <c r="H152" s="200">
        <v>4</v>
      </c>
      <c r="I152" s="201"/>
      <c r="J152" s="202">
        <f t="shared" si="0"/>
        <v>0</v>
      </c>
      <c r="K152" s="203"/>
      <c r="L152" s="39"/>
      <c r="M152" s="204" t="s">
        <v>1</v>
      </c>
      <c r="N152" s="205" t="s">
        <v>42</v>
      </c>
      <c r="O152" s="71"/>
      <c r="P152" s="206">
        <f t="shared" si="1"/>
        <v>0</v>
      </c>
      <c r="Q152" s="206">
        <v>0</v>
      </c>
      <c r="R152" s="206">
        <f t="shared" si="2"/>
        <v>0</v>
      </c>
      <c r="S152" s="206">
        <v>0</v>
      </c>
      <c r="T152" s="207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8" t="s">
        <v>318</v>
      </c>
      <c r="AT152" s="208" t="s">
        <v>183</v>
      </c>
      <c r="AU152" s="208" t="s">
        <v>85</v>
      </c>
      <c r="AY152" s="17" t="s">
        <v>182</v>
      </c>
      <c r="BE152" s="209">
        <f t="shared" si="4"/>
        <v>0</v>
      </c>
      <c r="BF152" s="209">
        <f t="shared" si="5"/>
        <v>0</v>
      </c>
      <c r="BG152" s="209">
        <f t="shared" si="6"/>
        <v>0</v>
      </c>
      <c r="BH152" s="209">
        <f t="shared" si="7"/>
        <v>0</v>
      </c>
      <c r="BI152" s="209">
        <f t="shared" si="8"/>
        <v>0</v>
      </c>
      <c r="BJ152" s="17" t="s">
        <v>85</v>
      </c>
      <c r="BK152" s="209">
        <f t="shared" si="9"/>
        <v>0</v>
      </c>
      <c r="BL152" s="17" t="s">
        <v>318</v>
      </c>
      <c r="BM152" s="208" t="s">
        <v>950</v>
      </c>
    </row>
    <row r="153" spans="1:65" s="2" customFormat="1" ht="16.5" customHeight="1">
      <c r="A153" s="34"/>
      <c r="B153" s="35"/>
      <c r="C153" s="243" t="s">
        <v>8</v>
      </c>
      <c r="D153" s="243" t="s">
        <v>212</v>
      </c>
      <c r="E153" s="244" t="s">
        <v>951</v>
      </c>
      <c r="F153" s="245" t="s">
        <v>952</v>
      </c>
      <c r="G153" s="246" t="s">
        <v>186</v>
      </c>
      <c r="H153" s="247">
        <v>2</v>
      </c>
      <c r="I153" s="248"/>
      <c r="J153" s="249">
        <f t="shared" si="0"/>
        <v>0</v>
      </c>
      <c r="K153" s="250"/>
      <c r="L153" s="251"/>
      <c r="M153" s="252" t="s">
        <v>1</v>
      </c>
      <c r="N153" s="253" t="s">
        <v>42</v>
      </c>
      <c r="O153" s="71"/>
      <c r="P153" s="206">
        <f t="shared" si="1"/>
        <v>0</v>
      </c>
      <c r="Q153" s="206">
        <v>0.0018</v>
      </c>
      <c r="R153" s="206">
        <f t="shared" si="2"/>
        <v>0.0036</v>
      </c>
      <c r="S153" s="206">
        <v>0</v>
      </c>
      <c r="T153" s="207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8" t="s">
        <v>397</v>
      </c>
      <c r="AT153" s="208" t="s">
        <v>212</v>
      </c>
      <c r="AU153" s="208" t="s">
        <v>85</v>
      </c>
      <c r="AY153" s="17" t="s">
        <v>182</v>
      </c>
      <c r="BE153" s="209">
        <f t="shared" si="4"/>
        <v>0</v>
      </c>
      <c r="BF153" s="209">
        <f t="shared" si="5"/>
        <v>0</v>
      </c>
      <c r="BG153" s="209">
        <f t="shared" si="6"/>
        <v>0</v>
      </c>
      <c r="BH153" s="209">
        <f t="shared" si="7"/>
        <v>0</v>
      </c>
      <c r="BI153" s="209">
        <f t="shared" si="8"/>
        <v>0</v>
      </c>
      <c r="BJ153" s="17" t="s">
        <v>85</v>
      </c>
      <c r="BK153" s="209">
        <f t="shared" si="9"/>
        <v>0</v>
      </c>
      <c r="BL153" s="17" t="s">
        <v>318</v>
      </c>
      <c r="BM153" s="208" t="s">
        <v>953</v>
      </c>
    </row>
    <row r="154" spans="1:65" s="2" customFormat="1" ht="16.5" customHeight="1">
      <c r="A154" s="34"/>
      <c r="B154" s="35"/>
      <c r="C154" s="196" t="s">
        <v>318</v>
      </c>
      <c r="D154" s="196" t="s">
        <v>183</v>
      </c>
      <c r="E154" s="197" t="s">
        <v>954</v>
      </c>
      <c r="F154" s="198" t="s">
        <v>955</v>
      </c>
      <c r="G154" s="199" t="s">
        <v>919</v>
      </c>
      <c r="H154" s="200">
        <v>100</v>
      </c>
      <c r="I154" s="201"/>
      <c r="J154" s="202">
        <f t="shared" si="0"/>
        <v>0</v>
      </c>
      <c r="K154" s="203"/>
      <c r="L154" s="39"/>
      <c r="M154" s="204" t="s">
        <v>1</v>
      </c>
      <c r="N154" s="205" t="s">
        <v>42</v>
      </c>
      <c r="O154" s="71"/>
      <c r="P154" s="206">
        <f t="shared" si="1"/>
        <v>0</v>
      </c>
      <c r="Q154" s="206">
        <v>0.0011</v>
      </c>
      <c r="R154" s="206">
        <f t="shared" si="2"/>
        <v>0.11</v>
      </c>
      <c r="S154" s="206">
        <v>0</v>
      </c>
      <c r="T154" s="207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8" t="s">
        <v>318</v>
      </c>
      <c r="AT154" s="208" t="s">
        <v>183</v>
      </c>
      <c r="AU154" s="208" t="s">
        <v>85</v>
      </c>
      <c r="AY154" s="17" t="s">
        <v>182</v>
      </c>
      <c r="BE154" s="209">
        <f t="shared" si="4"/>
        <v>0</v>
      </c>
      <c r="BF154" s="209">
        <f t="shared" si="5"/>
        <v>0</v>
      </c>
      <c r="BG154" s="209">
        <f t="shared" si="6"/>
        <v>0</v>
      </c>
      <c r="BH154" s="209">
        <f t="shared" si="7"/>
        <v>0</v>
      </c>
      <c r="BI154" s="209">
        <f t="shared" si="8"/>
        <v>0</v>
      </c>
      <c r="BJ154" s="17" t="s">
        <v>85</v>
      </c>
      <c r="BK154" s="209">
        <f t="shared" si="9"/>
        <v>0</v>
      </c>
      <c r="BL154" s="17" t="s">
        <v>318</v>
      </c>
      <c r="BM154" s="208" t="s">
        <v>956</v>
      </c>
    </row>
    <row r="155" spans="1:65" s="2" customFormat="1" ht="16.5" customHeight="1">
      <c r="A155" s="34"/>
      <c r="B155" s="35"/>
      <c r="C155" s="196" t="s">
        <v>322</v>
      </c>
      <c r="D155" s="196" t="s">
        <v>183</v>
      </c>
      <c r="E155" s="197" t="s">
        <v>957</v>
      </c>
      <c r="F155" s="198" t="s">
        <v>958</v>
      </c>
      <c r="G155" s="199" t="s">
        <v>919</v>
      </c>
      <c r="H155" s="200">
        <v>18</v>
      </c>
      <c r="I155" s="201"/>
      <c r="J155" s="202">
        <f t="shared" si="0"/>
        <v>0</v>
      </c>
      <c r="K155" s="203"/>
      <c r="L155" s="39"/>
      <c r="M155" s="204" t="s">
        <v>1</v>
      </c>
      <c r="N155" s="205" t="s">
        <v>42</v>
      </c>
      <c r="O155" s="71"/>
      <c r="P155" s="206">
        <f t="shared" si="1"/>
        <v>0</v>
      </c>
      <c r="Q155" s="206">
        <v>0.00082</v>
      </c>
      <c r="R155" s="206">
        <f t="shared" si="2"/>
        <v>0.014759999999999999</v>
      </c>
      <c r="S155" s="206">
        <v>0</v>
      </c>
      <c r="T155" s="207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8" t="s">
        <v>318</v>
      </c>
      <c r="AT155" s="208" t="s">
        <v>183</v>
      </c>
      <c r="AU155" s="208" t="s">
        <v>85</v>
      </c>
      <c r="AY155" s="17" t="s">
        <v>182</v>
      </c>
      <c r="BE155" s="209">
        <f t="shared" si="4"/>
        <v>0</v>
      </c>
      <c r="BF155" s="209">
        <f t="shared" si="5"/>
        <v>0</v>
      </c>
      <c r="BG155" s="209">
        <f t="shared" si="6"/>
        <v>0</v>
      </c>
      <c r="BH155" s="209">
        <f t="shared" si="7"/>
        <v>0</v>
      </c>
      <c r="BI155" s="209">
        <f t="shared" si="8"/>
        <v>0</v>
      </c>
      <c r="BJ155" s="17" t="s">
        <v>85</v>
      </c>
      <c r="BK155" s="209">
        <f t="shared" si="9"/>
        <v>0</v>
      </c>
      <c r="BL155" s="17" t="s">
        <v>318</v>
      </c>
      <c r="BM155" s="208" t="s">
        <v>959</v>
      </c>
    </row>
    <row r="156" spans="1:65" s="2" customFormat="1" ht="16.5" customHeight="1">
      <c r="A156" s="34"/>
      <c r="B156" s="35"/>
      <c r="C156" s="196" t="s">
        <v>326</v>
      </c>
      <c r="D156" s="196" t="s">
        <v>183</v>
      </c>
      <c r="E156" s="197" t="s">
        <v>960</v>
      </c>
      <c r="F156" s="198" t="s">
        <v>961</v>
      </c>
      <c r="G156" s="199" t="s">
        <v>919</v>
      </c>
      <c r="H156" s="200">
        <v>12</v>
      </c>
      <c r="I156" s="201"/>
      <c r="J156" s="202">
        <f t="shared" si="0"/>
        <v>0</v>
      </c>
      <c r="K156" s="203"/>
      <c r="L156" s="39"/>
      <c r="M156" s="204" t="s">
        <v>1</v>
      </c>
      <c r="N156" s="205" t="s">
        <v>42</v>
      </c>
      <c r="O156" s="71"/>
      <c r="P156" s="206">
        <f t="shared" si="1"/>
        <v>0</v>
      </c>
      <c r="Q156" s="206">
        <v>0.00059</v>
      </c>
      <c r="R156" s="206">
        <f t="shared" si="2"/>
        <v>0.00708</v>
      </c>
      <c r="S156" s="206">
        <v>0</v>
      </c>
      <c r="T156" s="207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8" t="s">
        <v>318</v>
      </c>
      <c r="AT156" s="208" t="s">
        <v>183</v>
      </c>
      <c r="AU156" s="208" t="s">
        <v>85</v>
      </c>
      <c r="AY156" s="17" t="s">
        <v>182</v>
      </c>
      <c r="BE156" s="209">
        <f t="shared" si="4"/>
        <v>0</v>
      </c>
      <c r="BF156" s="209">
        <f t="shared" si="5"/>
        <v>0</v>
      </c>
      <c r="BG156" s="209">
        <f t="shared" si="6"/>
        <v>0</v>
      </c>
      <c r="BH156" s="209">
        <f t="shared" si="7"/>
        <v>0</v>
      </c>
      <c r="BI156" s="209">
        <f t="shared" si="8"/>
        <v>0</v>
      </c>
      <c r="BJ156" s="17" t="s">
        <v>85</v>
      </c>
      <c r="BK156" s="209">
        <f t="shared" si="9"/>
        <v>0</v>
      </c>
      <c r="BL156" s="17" t="s">
        <v>318</v>
      </c>
      <c r="BM156" s="208" t="s">
        <v>962</v>
      </c>
    </row>
    <row r="157" spans="1:65" s="2" customFormat="1" ht="16.5" customHeight="1">
      <c r="A157" s="34"/>
      <c r="B157" s="35"/>
      <c r="C157" s="196" t="s">
        <v>330</v>
      </c>
      <c r="D157" s="196" t="s">
        <v>183</v>
      </c>
      <c r="E157" s="197" t="s">
        <v>963</v>
      </c>
      <c r="F157" s="198" t="s">
        <v>964</v>
      </c>
      <c r="G157" s="199" t="s">
        <v>919</v>
      </c>
      <c r="H157" s="200">
        <v>35</v>
      </c>
      <c r="I157" s="201"/>
      <c r="J157" s="202">
        <f t="shared" si="0"/>
        <v>0</v>
      </c>
      <c r="K157" s="203"/>
      <c r="L157" s="39"/>
      <c r="M157" s="204" t="s">
        <v>1</v>
      </c>
      <c r="N157" s="205" t="s">
        <v>42</v>
      </c>
      <c r="O157" s="71"/>
      <c r="P157" s="206">
        <f t="shared" si="1"/>
        <v>0</v>
      </c>
      <c r="Q157" s="206">
        <v>0.00121</v>
      </c>
      <c r="R157" s="206">
        <f t="shared" si="2"/>
        <v>0.04235</v>
      </c>
      <c r="S157" s="206">
        <v>0</v>
      </c>
      <c r="T157" s="207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8" t="s">
        <v>318</v>
      </c>
      <c r="AT157" s="208" t="s">
        <v>183</v>
      </c>
      <c r="AU157" s="208" t="s">
        <v>85</v>
      </c>
      <c r="AY157" s="17" t="s">
        <v>182</v>
      </c>
      <c r="BE157" s="209">
        <f t="shared" si="4"/>
        <v>0</v>
      </c>
      <c r="BF157" s="209">
        <f t="shared" si="5"/>
        <v>0</v>
      </c>
      <c r="BG157" s="209">
        <f t="shared" si="6"/>
        <v>0</v>
      </c>
      <c r="BH157" s="209">
        <f t="shared" si="7"/>
        <v>0</v>
      </c>
      <c r="BI157" s="209">
        <f t="shared" si="8"/>
        <v>0</v>
      </c>
      <c r="BJ157" s="17" t="s">
        <v>85</v>
      </c>
      <c r="BK157" s="209">
        <f t="shared" si="9"/>
        <v>0</v>
      </c>
      <c r="BL157" s="17" t="s">
        <v>318</v>
      </c>
      <c r="BM157" s="208" t="s">
        <v>965</v>
      </c>
    </row>
    <row r="158" spans="1:65" s="2" customFormat="1" ht="16.5" customHeight="1">
      <c r="A158" s="34"/>
      <c r="B158" s="35"/>
      <c r="C158" s="196" t="s">
        <v>334</v>
      </c>
      <c r="D158" s="196" t="s">
        <v>183</v>
      </c>
      <c r="E158" s="197" t="s">
        <v>966</v>
      </c>
      <c r="F158" s="198" t="s">
        <v>967</v>
      </c>
      <c r="G158" s="199" t="s">
        <v>919</v>
      </c>
      <c r="H158" s="200">
        <v>10</v>
      </c>
      <c r="I158" s="201"/>
      <c r="J158" s="202">
        <f t="shared" si="0"/>
        <v>0</v>
      </c>
      <c r="K158" s="203"/>
      <c r="L158" s="39"/>
      <c r="M158" s="204" t="s">
        <v>1</v>
      </c>
      <c r="N158" s="205" t="s">
        <v>42</v>
      </c>
      <c r="O158" s="71"/>
      <c r="P158" s="206">
        <f t="shared" si="1"/>
        <v>0</v>
      </c>
      <c r="Q158" s="206">
        <v>0.00029</v>
      </c>
      <c r="R158" s="206">
        <f t="shared" si="2"/>
        <v>0.0029</v>
      </c>
      <c r="S158" s="206">
        <v>0</v>
      </c>
      <c r="T158" s="207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8" t="s">
        <v>318</v>
      </c>
      <c r="AT158" s="208" t="s">
        <v>183</v>
      </c>
      <c r="AU158" s="208" t="s">
        <v>85</v>
      </c>
      <c r="AY158" s="17" t="s">
        <v>182</v>
      </c>
      <c r="BE158" s="209">
        <f t="shared" si="4"/>
        <v>0</v>
      </c>
      <c r="BF158" s="209">
        <f t="shared" si="5"/>
        <v>0</v>
      </c>
      <c r="BG158" s="209">
        <f t="shared" si="6"/>
        <v>0</v>
      </c>
      <c r="BH158" s="209">
        <f t="shared" si="7"/>
        <v>0</v>
      </c>
      <c r="BI158" s="209">
        <f t="shared" si="8"/>
        <v>0</v>
      </c>
      <c r="BJ158" s="17" t="s">
        <v>85</v>
      </c>
      <c r="BK158" s="209">
        <f t="shared" si="9"/>
        <v>0</v>
      </c>
      <c r="BL158" s="17" t="s">
        <v>318</v>
      </c>
      <c r="BM158" s="208" t="s">
        <v>968</v>
      </c>
    </row>
    <row r="159" spans="1:65" s="2" customFormat="1" ht="16.5" customHeight="1">
      <c r="A159" s="34"/>
      <c r="B159" s="35"/>
      <c r="C159" s="196" t="s">
        <v>7</v>
      </c>
      <c r="D159" s="196" t="s">
        <v>183</v>
      </c>
      <c r="E159" s="197" t="s">
        <v>969</v>
      </c>
      <c r="F159" s="198" t="s">
        <v>970</v>
      </c>
      <c r="G159" s="199" t="s">
        <v>919</v>
      </c>
      <c r="H159" s="200">
        <v>26</v>
      </c>
      <c r="I159" s="201"/>
      <c r="J159" s="202">
        <f t="shared" si="0"/>
        <v>0</v>
      </c>
      <c r="K159" s="203"/>
      <c r="L159" s="39"/>
      <c r="M159" s="204" t="s">
        <v>1</v>
      </c>
      <c r="N159" s="205" t="s">
        <v>42</v>
      </c>
      <c r="O159" s="71"/>
      <c r="P159" s="206">
        <f t="shared" si="1"/>
        <v>0</v>
      </c>
      <c r="Q159" s="206">
        <v>0.00035</v>
      </c>
      <c r="R159" s="206">
        <f t="shared" si="2"/>
        <v>0.0091</v>
      </c>
      <c r="S159" s="206">
        <v>0</v>
      </c>
      <c r="T159" s="207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8" t="s">
        <v>318</v>
      </c>
      <c r="AT159" s="208" t="s">
        <v>183</v>
      </c>
      <c r="AU159" s="208" t="s">
        <v>85</v>
      </c>
      <c r="AY159" s="17" t="s">
        <v>182</v>
      </c>
      <c r="BE159" s="209">
        <f t="shared" si="4"/>
        <v>0</v>
      </c>
      <c r="BF159" s="209">
        <f t="shared" si="5"/>
        <v>0</v>
      </c>
      <c r="BG159" s="209">
        <f t="shared" si="6"/>
        <v>0</v>
      </c>
      <c r="BH159" s="209">
        <f t="shared" si="7"/>
        <v>0</v>
      </c>
      <c r="BI159" s="209">
        <f t="shared" si="8"/>
        <v>0</v>
      </c>
      <c r="BJ159" s="17" t="s">
        <v>85</v>
      </c>
      <c r="BK159" s="209">
        <f t="shared" si="9"/>
        <v>0</v>
      </c>
      <c r="BL159" s="17" t="s">
        <v>318</v>
      </c>
      <c r="BM159" s="208" t="s">
        <v>971</v>
      </c>
    </row>
    <row r="160" spans="1:65" s="2" customFormat="1" ht="16.5" customHeight="1">
      <c r="A160" s="34"/>
      <c r="B160" s="35"/>
      <c r="C160" s="196" t="s">
        <v>341</v>
      </c>
      <c r="D160" s="196" t="s">
        <v>183</v>
      </c>
      <c r="E160" s="197" t="s">
        <v>972</v>
      </c>
      <c r="F160" s="198" t="s">
        <v>973</v>
      </c>
      <c r="G160" s="199" t="s">
        <v>919</v>
      </c>
      <c r="H160" s="200">
        <v>28</v>
      </c>
      <c r="I160" s="201"/>
      <c r="J160" s="202">
        <f t="shared" si="0"/>
        <v>0</v>
      </c>
      <c r="K160" s="203"/>
      <c r="L160" s="39"/>
      <c r="M160" s="204" t="s">
        <v>1</v>
      </c>
      <c r="N160" s="205" t="s">
        <v>42</v>
      </c>
      <c r="O160" s="71"/>
      <c r="P160" s="206">
        <f t="shared" si="1"/>
        <v>0</v>
      </c>
      <c r="Q160" s="206">
        <v>0.00057</v>
      </c>
      <c r="R160" s="206">
        <f t="shared" si="2"/>
        <v>0.01596</v>
      </c>
      <c r="S160" s="206">
        <v>0</v>
      </c>
      <c r="T160" s="207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8" t="s">
        <v>318</v>
      </c>
      <c r="AT160" s="208" t="s">
        <v>183</v>
      </c>
      <c r="AU160" s="208" t="s">
        <v>85</v>
      </c>
      <c r="AY160" s="17" t="s">
        <v>182</v>
      </c>
      <c r="BE160" s="209">
        <f t="shared" si="4"/>
        <v>0</v>
      </c>
      <c r="BF160" s="209">
        <f t="shared" si="5"/>
        <v>0</v>
      </c>
      <c r="BG160" s="209">
        <f t="shared" si="6"/>
        <v>0</v>
      </c>
      <c r="BH160" s="209">
        <f t="shared" si="7"/>
        <v>0</v>
      </c>
      <c r="BI160" s="209">
        <f t="shared" si="8"/>
        <v>0</v>
      </c>
      <c r="BJ160" s="17" t="s">
        <v>85</v>
      </c>
      <c r="BK160" s="209">
        <f t="shared" si="9"/>
        <v>0</v>
      </c>
      <c r="BL160" s="17" t="s">
        <v>318</v>
      </c>
      <c r="BM160" s="208" t="s">
        <v>974</v>
      </c>
    </row>
    <row r="161" spans="1:65" s="2" customFormat="1" ht="16.5" customHeight="1">
      <c r="A161" s="34"/>
      <c r="B161" s="35"/>
      <c r="C161" s="196" t="s">
        <v>345</v>
      </c>
      <c r="D161" s="196" t="s">
        <v>183</v>
      </c>
      <c r="E161" s="197" t="s">
        <v>975</v>
      </c>
      <c r="F161" s="198" t="s">
        <v>976</v>
      </c>
      <c r="G161" s="199" t="s">
        <v>186</v>
      </c>
      <c r="H161" s="200">
        <v>1</v>
      </c>
      <c r="I161" s="201"/>
      <c r="J161" s="202">
        <f t="shared" si="0"/>
        <v>0</v>
      </c>
      <c r="K161" s="203"/>
      <c r="L161" s="39"/>
      <c r="M161" s="204" t="s">
        <v>1</v>
      </c>
      <c r="N161" s="205" t="s">
        <v>42</v>
      </c>
      <c r="O161" s="71"/>
      <c r="P161" s="206">
        <f t="shared" si="1"/>
        <v>0</v>
      </c>
      <c r="Q161" s="206">
        <v>0.00148</v>
      </c>
      <c r="R161" s="206">
        <f t="shared" si="2"/>
        <v>0.00148</v>
      </c>
      <c r="S161" s="206">
        <v>0</v>
      </c>
      <c r="T161" s="207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8" t="s">
        <v>318</v>
      </c>
      <c r="AT161" s="208" t="s">
        <v>183</v>
      </c>
      <c r="AU161" s="208" t="s">
        <v>85</v>
      </c>
      <c r="AY161" s="17" t="s">
        <v>182</v>
      </c>
      <c r="BE161" s="209">
        <f t="shared" si="4"/>
        <v>0</v>
      </c>
      <c r="BF161" s="209">
        <f t="shared" si="5"/>
        <v>0</v>
      </c>
      <c r="BG161" s="209">
        <f t="shared" si="6"/>
        <v>0</v>
      </c>
      <c r="BH161" s="209">
        <f t="shared" si="7"/>
        <v>0</v>
      </c>
      <c r="BI161" s="209">
        <f t="shared" si="8"/>
        <v>0</v>
      </c>
      <c r="BJ161" s="17" t="s">
        <v>85</v>
      </c>
      <c r="BK161" s="209">
        <f t="shared" si="9"/>
        <v>0</v>
      </c>
      <c r="BL161" s="17" t="s">
        <v>318</v>
      </c>
      <c r="BM161" s="208" t="s">
        <v>977</v>
      </c>
    </row>
    <row r="162" spans="1:65" s="2" customFormat="1" ht="16.5" customHeight="1">
      <c r="A162" s="34"/>
      <c r="B162" s="35"/>
      <c r="C162" s="196" t="s">
        <v>350</v>
      </c>
      <c r="D162" s="196" t="s">
        <v>183</v>
      </c>
      <c r="E162" s="197" t="s">
        <v>978</v>
      </c>
      <c r="F162" s="198" t="s">
        <v>979</v>
      </c>
      <c r="G162" s="199" t="s">
        <v>919</v>
      </c>
      <c r="H162" s="200">
        <v>229</v>
      </c>
      <c r="I162" s="201"/>
      <c r="J162" s="202">
        <f t="shared" si="0"/>
        <v>0</v>
      </c>
      <c r="K162" s="203"/>
      <c r="L162" s="39"/>
      <c r="M162" s="204" t="s">
        <v>1</v>
      </c>
      <c r="N162" s="205" t="s">
        <v>42</v>
      </c>
      <c r="O162" s="71"/>
      <c r="P162" s="206">
        <f t="shared" si="1"/>
        <v>0</v>
      </c>
      <c r="Q162" s="206">
        <v>0</v>
      </c>
      <c r="R162" s="206">
        <f t="shared" si="2"/>
        <v>0</v>
      </c>
      <c r="S162" s="206">
        <v>0</v>
      </c>
      <c r="T162" s="207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8" t="s">
        <v>318</v>
      </c>
      <c r="AT162" s="208" t="s">
        <v>183</v>
      </c>
      <c r="AU162" s="208" t="s">
        <v>85</v>
      </c>
      <c r="AY162" s="17" t="s">
        <v>182</v>
      </c>
      <c r="BE162" s="209">
        <f t="shared" si="4"/>
        <v>0</v>
      </c>
      <c r="BF162" s="209">
        <f t="shared" si="5"/>
        <v>0</v>
      </c>
      <c r="BG162" s="209">
        <f t="shared" si="6"/>
        <v>0</v>
      </c>
      <c r="BH162" s="209">
        <f t="shared" si="7"/>
        <v>0</v>
      </c>
      <c r="BI162" s="209">
        <f t="shared" si="8"/>
        <v>0</v>
      </c>
      <c r="BJ162" s="17" t="s">
        <v>85</v>
      </c>
      <c r="BK162" s="209">
        <f t="shared" si="9"/>
        <v>0</v>
      </c>
      <c r="BL162" s="17" t="s">
        <v>318</v>
      </c>
      <c r="BM162" s="208" t="s">
        <v>980</v>
      </c>
    </row>
    <row r="163" spans="1:65" s="2" customFormat="1" ht="16.5" customHeight="1">
      <c r="A163" s="34"/>
      <c r="B163" s="35"/>
      <c r="C163" s="196" t="s">
        <v>355</v>
      </c>
      <c r="D163" s="196" t="s">
        <v>183</v>
      </c>
      <c r="E163" s="197" t="s">
        <v>981</v>
      </c>
      <c r="F163" s="198" t="s">
        <v>982</v>
      </c>
      <c r="G163" s="199" t="s">
        <v>919</v>
      </c>
      <c r="H163" s="200">
        <v>229</v>
      </c>
      <c r="I163" s="201"/>
      <c r="J163" s="202">
        <f t="shared" si="0"/>
        <v>0</v>
      </c>
      <c r="K163" s="203"/>
      <c r="L163" s="39"/>
      <c r="M163" s="204" t="s">
        <v>1</v>
      </c>
      <c r="N163" s="205" t="s">
        <v>42</v>
      </c>
      <c r="O163" s="71"/>
      <c r="P163" s="206">
        <f t="shared" si="1"/>
        <v>0</v>
      </c>
      <c r="Q163" s="206">
        <v>0</v>
      </c>
      <c r="R163" s="206">
        <f t="shared" si="2"/>
        <v>0</v>
      </c>
      <c r="S163" s="206">
        <v>0</v>
      </c>
      <c r="T163" s="207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8" t="s">
        <v>318</v>
      </c>
      <c r="AT163" s="208" t="s">
        <v>183</v>
      </c>
      <c r="AU163" s="208" t="s">
        <v>85</v>
      </c>
      <c r="AY163" s="17" t="s">
        <v>182</v>
      </c>
      <c r="BE163" s="209">
        <f t="shared" si="4"/>
        <v>0</v>
      </c>
      <c r="BF163" s="209">
        <f t="shared" si="5"/>
        <v>0</v>
      </c>
      <c r="BG163" s="209">
        <f t="shared" si="6"/>
        <v>0</v>
      </c>
      <c r="BH163" s="209">
        <f t="shared" si="7"/>
        <v>0</v>
      </c>
      <c r="BI163" s="209">
        <f t="shared" si="8"/>
        <v>0</v>
      </c>
      <c r="BJ163" s="17" t="s">
        <v>85</v>
      </c>
      <c r="BK163" s="209">
        <f t="shared" si="9"/>
        <v>0</v>
      </c>
      <c r="BL163" s="17" t="s">
        <v>318</v>
      </c>
      <c r="BM163" s="208" t="s">
        <v>983</v>
      </c>
    </row>
    <row r="164" spans="1:65" s="2" customFormat="1" ht="16.5" customHeight="1">
      <c r="A164" s="34"/>
      <c r="B164" s="35"/>
      <c r="C164" s="196" t="s">
        <v>360</v>
      </c>
      <c r="D164" s="196" t="s">
        <v>183</v>
      </c>
      <c r="E164" s="197" t="s">
        <v>984</v>
      </c>
      <c r="F164" s="198" t="s">
        <v>985</v>
      </c>
      <c r="G164" s="199" t="s">
        <v>919</v>
      </c>
      <c r="H164" s="200">
        <v>229</v>
      </c>
      <c r="I164" s="201"/>
      <c r="J164" s="202">
        <f t="shared" si="0"/>
        <v>0</v>
      </c>
      <c r="K164" s="203"/>
      <c r="L164" s="39"/>
      <c r="M164" s="204" t="s">
        <v>1</v>
      </c>
      <c r="N164" s="205" t="s">
        <v>42</v>
      </c>
      <c r="O164" s="71"/>
      <c r="P164" s="206">
        <f t="shared" si="1"/>
        <v>0</v>
      </c>
      <c r="Q164" s="206">
        <v>0</v>
      </c>
      <c r="R164" s="206">
        <f t="shared" si="2"/>
        <v>0</v>
      </c>
      <c r="S164" s="206">
        <v>0</v>
      </c>
      <c r="T164" s="207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8" t="s">
        <v>318</v>
      </c>
      <c r="AT164" s="208" t="s">
        <v>183</v>
      </c>
      <c r="AU164" s="208" t="s">
        <v>85</v>
      </c>
      <c r="AY164" s="17" t="s">
        <v>182</v>
      </c>
      <c r="BE164" s="209">
        <f t="shared" si="4"/>
        <v>0</v>
      </c>
      <c r="BF164" s="209">
        <f t="shared" si="5"/>
        <v>0</v>
      </c>
      <c r="BG164" s="209">
        <f t="shared" si="6"/>
        <v>0</v>
      </c>
      <c r="BH164" s="209">
        <f t="shared" si="7"/>
        <v>0</v>
      </c>
      <c r="BI164" s="209">
        <f t="shared" si="8"/>
        <v>0</v>
      </c>
      <c r="BJ164" s="17" t="s">
        <v>85</v>
      </c>
      <c r="BK164" s="209">
        <f t="shared" si="9"/>
        <v>0</v>
      </c>
      <c r="BL164" s="17" t="s">
        <v>318</v>
      </c>
      <c r="BM164" s="208" t="s">
        <v>986</v>
      </c>
    </row>
    <row r="165" spans="1:65" s="2" customFormat="1" ht="21.75" customHeight="1">
      <c r="A165" s="34"/>
      <c r="B165" s="35"/>
      <c r="C165" s="196" t="s">
        <v>365</v>
      </c>
      <c r="D165" s="196" t="s">
        <v>183</v>
      </c>
      <c r="E165" s="197" t="s">
        <v>987</v>
      </c>
      <c r="F165" s="198" t="s">
        <v>988</v>
      </c>
      <c r="G165" s="199" t="s">
        <v>511</v>
      </c>
      <c r="H165" s="254"/>
      <c r="I165" s="201"/>
      <c r="J165" s="202">
        <f t="shared" si="0"/>
        <v>0</v>
      </c>
      <c r="K165" s="203"/>
      <c r="L165" s="39"/>
      <c r="M165" s="204" t="s">
        <v>1</v>
      </c>
      <c r="N165" s="205" t="s">
        <v>42</v>
      </c>
      <c r="O165" s="71"/>
      <c r="P165" s="206">
        <f t="shared" si="1"/>
        <v>0</v>
      </c>
      <c r="Q165" s="206">
        <v>0</v>
      </c>
      <c r="R165" s="206">
        <f t="shared" si="2"/>
        <v>0</v>
      </c>
      <c r="S165" s="206">
        <v>0</v>
      </c>
      <c r="T165" s="207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8" t="s">
        <v>318</v>
      </c>
      <c r="AT165" s="208" t="s">
        <v>183</v>
      </c>
      <c r="AU165" s="208" t="s">
        <v>85</v>
      </c>
      <c r="AY165" s="17" t="s">
        <v>182</v>
      </c>
      <c r="BE165" s="209">
        <f t="shared" si="4"/>
        <v>0</v>
      </c>
      <c r="BF165" s="209">
        <f t="shared" si="5"/>
        <v>0</v>
      </c>
      <c r="BG165" s="209">
        <f t="shared" si="6"/>
        <v>0</v>
      </c>
      <c r="BH165" s="209">
        <f t="shared" si="7"/>
        <v>0</v>
      </c>
      <c r="BI165" s="209">
        <f t="shared" si="8"/>
        <v>0</v>
      </c>
      <c r="BJ165" s="17" t="s">
        <v>85</v>
      </c>
      <c r="BK165" s="209">
        <f t="shared" si="9"/>
        <v>0</v>
      </c>
      <c r="BL165" s="17" t="s">
        <v>318</v>
      </c>
      <c r="BM165" s="208" t="s">
        <v>989</v>
      </c>
    </row>
    <row r="166" spans="2:63" s="11" customFormat="1" ht="25.95" customHeight="1">
      <c r="B166" s="182"/>
      <c r="C166" s="183"/>
      <c r="D166" s="184" t="s">
        <v>76</v>
      </c>
      <c r="E166" s="185" t="s">
        <v>990</v>
      </c>
      <c r="F166" s="185" t="s">
        <v>991</v>
      </c>
      <c r="G166" s="183"/>
      <c r="H166" s="183"/>
      <c r="I166" s="186"/>
      <c r="J166" s="187">
        <f>BK166</f>
        <v>0</v>
      </c>
      <c r="K166" s="183"/>
      <c r="L166" s="188"/>
      <c r="M166" s="189"/>
      <c r="N166" s="190"/>
      <c r="O166" s="190"/>
      <c r="P166" s="191">
        <f>SUM(P167:P196)</f>
        <v>0</v>
      </c>
      <c r="Q166" s="190"/>
      <c r="R166" s="191">
        <f>SUM(R167:R196)</f>
        <v>0.5524900000000001</v>
      </c>
      <c r="S166" s="190"/>
      <c r="T166" s="192">
        <f>SUM(T167:T196)</f>
        <v>0</v>
      </c>
      <c r="AR166" s="193" t="s">
        <v>87</v>
      </c>
      <c r="AT166" s="194" t="s">
        <v>76</v>
      </c>
      <c r="AU166" s="194" t="s">
        <v>77</v>
      </c>
      <c r="AY166" s="193" t="s">
        <v>182</v>
      </c>
      <c r="BK166" s="195">
        <f>SUM(BK167:BK196)</f>
        <v>0</v>
      </c>
    </row>
    <row r="167" spans="1:65" s="2" customFormat="1" ht="16.5" customHeight="1">
      <c r="A167" s="34"/>
      <c r="B167" s="35"/>
      <c r="C167" s="196" t="s">
        <v>370</v>
      </c>
      <c r="D167" s="196" t="s">
        <v>183</v>
      </c>
      <c r="E167" s="197" t="s">
        <v>992</v>
      </c>
      <c r="F167" s="198" t="s">
        <v>993</v>
      </c>
      <c r="G167" s="199" t="s">
        <v>919</v>
      </c>
      <c r="H167" s="200">
        <v>14</v>
      </c>
      <c r="I167" s="201"/>
      <c r="J167" s="202">
        <f aca="true" t="shared" si="10" ref="J167:J196">ROUND(I167*H167,2)</f>
        <v>0</v>
      </c>
      <c r="K167" s="203"/>
      <c r="L167" s="39"/>
      <c r="M167" s="204" t="s">
        <v>1</v>
      </c>
      <c r="N167" s="205" t="s">
        <v>42</v>
      </c>
      <c r="O167" s="71"/>
      <c r="P167" s="206">
        <f aca="true" t="shared" si="11" ref="P167:P196">O167*H167</f>
        <v>0</v>
      </c>
      <c r="Q167" s="206">
        <v>0.00027</v>
      </c>
      <c r="R167" s="206">
        <f aca="true" t="shared" si="12" ref="R167:R196">Q167*H167</f>
        <v>0.00378</v>
      </c>
      <c r="S167" s="206">
        <v>0</v>
      </c>
      <c r="T167" s="207">
        <f aca="true" t="shared" si="13" ref="T167:T196"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8" t="s">
        <v>318</v>
      </c>
      <c r="AT167" s="208" t="s">
        <v>183</v>
      </c>
      <c r="AU167" s="208" t="s">
        <v>85</v>
      </c>
      <c r="AY167" s="17" t="s">
        <v>182</v>
      </c>
      <c r="BE167" s="209">
        <f aca="true" t="shared" si="14" ref="BE167:BE196">IF(N167="základní",J167,0)</f>
        <v>0</v>
      </c>
      <c r="BF167" s="209">
        <f aca="true" t="shared" si="15" ref="BF167:BF196">IF(N167="snížená",J167,0)</f>
        <v>0</v>
      </c>
      <c r="BG167" s="209">
        <f aca="true" t="shared" si="16" ref="BG167:BG196">IF(N167="zákl. přenesená",J167,0)</f>
        <v>0</v>
      </c>
      <c r="BH167" s="209">
        <f aca="true" t="shared" si="17" ref="BH167:BH196">IF(N167="sníž. přenesená",J167,0)</f>
        <v>0</v>
      </c>
      <c r="BI167" s="209">
        <f aca="true" t="shared" si="18" ref="BI167:BI196">IF(N167="nulová",J167,0)</f>
        <v>0</v>
      </c>
      <c r="BJ167" s="17" t="s">
        <v>85</v>
      </c>
      <c r="BK167" s="209">
        <f aca="true" t="shared" si="19" ref="BK167:BK196">ROUND(I167*H167,2)</f>
        <v>0</v>
      </c>
      <c r="BL167" s="17" t="s">
        <v>318</v>
      </c>
      <c r="BM167" s="208" t="s">
        <v>994</v>
      </c>
    </row>
    <row r="168" spans="1:65" s="2" customFormat="1" ht="16.5" customHeight="1">
      <c r="A168" s="34"/>
      <c r="B168" s="35"/>
      <c r="C168" s="243" t="s">
        <v>374</v>
      </c>
      <c r="D168" s="243" t="s">
        <v>212</v>
      </c>
      <c r="E168" s="244" t="s">
        <v>995</v>
      </c>
      <c r="F168" s="245" t="s">
        <v>996</v>
      </c>
      <c r="G168" s="246" t="s">
        <v>919</v>
      </c>
      <c r="H168" s="247">
        <v>14</v>
      </c>
      <c r="I168" s="248"/>
      <c r="J168" s="249">
        <f t="shared" si="10"/>
        <v>0</v>
      </c>
      <c r="K168" s="250"/>
      <c r="L168" s="251"/>
      <c r="M168" s="252" t="s">
        <v>1</v>
      </c>
      <c r="N168" s="253" t="s">
        <v>42</v>
      </c>
      <c r="O168" s="71"/>
      <c r="P168" s="206">
        <f t="shared" si="11"/>
        <v>0</v>
      </c>
      <c r="Q168" s="206">
        <v>0.00014</v>
      </c>
      <c r="R168" s="206">
        <f t="shared" si="12"/>
        <v>0.00196</v>
      </c>
      <c r="S168" s="206">
        <v>0</v>
      </c>
      <c r="T168" s="207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8" t="s">
        <v>397</v>
      </c>
      <c r="AT168" s="208" t="s">
        <v>212</v>
      </c>
      <c r="AU168" s="208" t="s">
        <v>85</v>
      </c>
      <c r="AY168" s="17" t="s">
        <v>182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7" t="s">
        <v>85</v>
      </c>
      <c r="BK168" s="209">
        <f t="shared" si="19"/>
        <v>0</v>
      </c>
      <c r="BL168" s="17" t="s">
        <v>318</v>
      </c>
      <c r="BM168" s="208" t="s">
        <v>997</v>
      </c>
    </row>
    <row r="169" spans="1:65" s="2" customFormat="1" ht="16.5" customHeight="1">
      <c r="A169" s="34"/>
      <c r="B169" s="35"/>
      <c r="C169" s="196" t="s">
        <v>380</v>
      </c>
      <c r="D169" s="196" t="s">
        <v>183</v>
      </c>
      <c r="E169" s="197" t="s">
        <v>998</v>
      </c>
      <c r="F169" s="198" t="s">
        <v>999</v>
      </c>
      <c r="G169" s="199" t="s">
        <v>919</v>
      </c>
      <c r="H169" s="200">
        <v>75</v>
      </c>
      <c r="I169" s="201"/>
      <c r="J169" s="202">
        <f t="shared" si="10"/>
        <v>0</v>
      </c>
      <c r="K169" s="203"/>
      <c r="L169" s="39"/>
      <c r="M169" s="204" t="s">
        <v>1</v>
      </c>
      <c r="N169" s="205" t="s">
        <v>42</v>
      </c>
      <c r="O169" s="71"/>
      <c r="P169" s="206">
        <f t="shared" si="11"/>
        <v>0</v>
      </c>
      <c r="Q169" s="206">
        <v>0.00033</v>
      </c>
      <c r="R169" s="206">
        <f t="shared" si="12"/>
        <v>0.02475</v>
      </c>
      <c r="S169" s="206">
        <v>0</v>
      </c>
      <c r="T169" s="207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8" t="s">
        <v>318</v>
      </c>
      <c r="AT169" s="208" t="s">
        <v>183</v>
      </c>
      <c r="AU169" s="208" t="s">
        <v>85</v>
      </c>
      <c r="AY169" s="17" t="s">
        <v>182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7" t="s">
        <v>85</v>
      </c>
      <c r="BK169" s="209">
        <f t="shared" si="19"/>
        <v>0</v>
      </c>
      <c r="BL169" s="17" t="s">
        <v>318</v>
      </c>
      <c r="BM169" s="208" t="s">
        <v>1000</v>
      </c>
    </row>
    <row r="170" spans="1:65" s="2" customFormat="1" ht="16.5" customHeight="1">
      <c r="A170" s="34"/>
      <c r="B170" s="35"/>
      <c r="C170" s="243" t="s">
        <v>392</v>
      </c>
      <c r="D170" s="243" t="s">
        <v>212</v>
      </c>
      <c r="E170" s="244" t="s">
        <v>1001</v>
      </c>
      <c r="F170" s="245" t="s">
        <v>1002</v>
      </c>
      <c r="G170" s="246" t="s">
        <v>919</v>
      </c>
      <c r="H170" s="247">
        <v>75</v>
      </c>
      <c r="I170" s="248"/>
      <c r="J170" s="249">
        <f t="shared" si="10"/>
        <v>0</v>
      </c>
      <c r="K170" s="250"/>
      <c r="L170" s="251"/>
      <c r="M170" s="252" t="s">
        <v>1</v>
      </c>
      <c r="N170" s="253" t="s">
        <v>42</v>
      </c>
      <c r="O170" s="71"/>
      <c r="P170" s="206">
        <f t="shared" si="11"/>
        <v>0</v>
      </c>
      <c r="Q170" s="206">
        <v>0.00021</v>
      </c>
      <c r="R170" s="206">
        <f t="shared" si="12"/>
        <v>0.01575</v>
      </c>
      <c r="S170" s="206">
        <v>0</v>
      </c>
      <c r="T170" s="207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8" t="s">
        <v>397</v>
      </c>
      <c r="AT170" s="208" t="s">
        <v>212</v>
      </c>
      <c r="AU170" s="208" t="s">
        <v>85</v>
      </c>
      <c r="AY170" s="17" t="s">
        <v>182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7" t="s">
        <v>85</v>
      </c>
      <c r="BK170" s="209">
        <f t="shared" si="19"/>
        <v>0</v>
      </c>
      <c r="BL170" s="17" t="s">
        <v>318</v>
      </c>
      <c r="BM170" s="208" t="s">
        <v>1003</v>
      </c>
    </row>
    <row r="171" spans="1:65" s="2" customFormat="1" ht="16.5" customHeight="1">
      <c r="A171" s="34"/>
      <c r="B171" s="35"/>
      <c r="C171" s="196" t="s">
        <v>397</v>
      </c>
      <c r="D171" s="196" t="s">
        <v>183</v>
      </c>
      <c r="E171" s="197" t="s">
        <v>1004</v>
      </c>
      <c r="F171" s="198" t="s">
        <v>1005</v>
      </c>
      <c r="G171" s="199" t="s">
        <v>919</v>
      </c>
      <c r="H171" s="200">
        <v>100</v>
      </c>
      <c r="I171" s="201"/>
      <c r="J171" s="202">
        <f t="shared" si="10"/>
        <v>0</v>
      </c>
      <c r="K171" s="203"/>
      <c r="L171" s="39"/>
      <c r="M171" s="204" t="s">
        <v>1</v>
      </c>
      <c r="N171" s="205" t="s">
        <v>42</v>
      </c>
      <c r="O171" s="71"/>
      <c r="P171" s="206">
        <f t="shared" si="11"/>
        <v>0</v>
      </c>
      <c r="Q171" s="206">
        <v>0.00042</v>
      </c>
      <c r="R171" s="206">
        <f t="shared" si="12"/>
        <v>0.042</v>
      </c>
      <c r="S171" s="206">
        <v>0</v>
      </c>
      <c r="T171" s="207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8" t="s">
        <v>318</v>
      </c>
      <c r="AT171" s="208" t="s">
        <v>183</v>
      </c>
      <c r="AU171" s="208" t="s">
        <v>85</v>
      </c>
      <c r="AY171" s="17" t="s">
        <v>182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7" t="s">
        <v>85</v>
      </c>
      <c r="BK171" s="209">
        <f t="shared" si="19"/>
        <v>0</v>
      </c>
      <c r="BL171" s="17" t="s">
        <v>318</v>
      </c>
      <c r="BM171" s="208" t="s">
        <v>1006</v>
      </c>
    </row>
    <row r="172" spans="1:65" s="2" customFormat="1" ht="16.5" customHeight="1">
      <c r="A172" s="34"/>
      <c r="B172" s="35"/>
      <c r="C172" s="243" t="s">
        <v>412</v>
      </c>
      <c r="D172" s="243" t="s">
        <v>212</v>
      </c>
      <c r="E172" s="244" t="s">
        <v>1007</v>
      </c>
      <c r="F172" s="245" t="s">
        <v>1008</v>
      </c>
      <c r="G172" s="246" t="s">
        <v>919</v>
      </c>
      <c r="H172" s="247">
        <v>100</v>
      </c>
      <c r="I172" s="248"/>
      <c r="J172" s="249">
        <f t="shared" si="10"/>
        <v>0</v>
      </c>
      <c r="K172" s="250"/>
      <c r="L172" s="251"/>
      <c r="M172" s="252" t="s">
        <v>1</v>
      </c>
      <c r="N172" s="253" t="s">
        <v>42</v>
      </c>
      <c r="O172" s="71"/>
      <c r="P172" s="206">
        <f t="shared" si="11"/>
        <v>0</v>
      </c>
      <c r="Q172" s="206">
        <v>0.0003</v>
      </c>
      <c r="R172" s="206">
        <f t="shared" si="12"/>
        <v>0.03</v>
      </c>
      <c r="S172" s="206">
        <v>0</v>
      </c>
      <c r="T172" s="207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8" t="s">
        <v>397</v>
      </c>
      <c r="AT172" s="208" t="s">
        <v>212</v>
      </c>
      <c r="AU172" s="208" t="s">
        <v>85</v>
      </c>
      <c r="AY172" s="17" t="s">
        <v>182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7" t="s">
        <v>85</v>
      </c>
      <c r="BK172" s="209">
        <f t="shared" si="19"/>
        <v>0</v>
      </c>
      <c r="BL172" s="17" t="s">
        <v>318</v>
      </c>
      <c r="BM172" s="208" t="s">
        <v>1009</v>
      </c>
    </row>
    <row r="173" spans="1:65" s="2" customFormat="1" ht="16.5" customHeight="1">
      <c r="A173" s="34"/>
      <c r="B173" s="35"/>
      <c r="C173" s="196" t="s">
        <v>418</v>
      </c>
      <c r="D173" s="196" t="s">
        <v>183</v>
      </c>
      <c r="E173" s="197" t="s">
        <v>1010</v>
      </c>
      <c r="F173" s="198" t="s">
        <v>1011</v>
      </c>
      <c r="G173" s="199" t="s">
        <v>919</v>
      </c>
      <c r="H173" s="200">
        <v>10</v>
      </c>
      <c r="I173" s="201"/>
      <c r="J173" s="202">
        <f t="shared" si="10"/>
        <v>0</v>
      </c>
      <c r="K173" s="203"/>
      <c r="L173" s="39"/>
      <c r="M173" s="204" t="s">
        <v>1</v>
      </c>
      <c r="N173" s="205" t="s">
        <v>42</v>
      </c>
      <c r="O173" s="71"/>
      <c r="P173" s="206">
        <f t="shared" si="11"/>
        <v>0</v>
      </c>
      <c r="Q173" s="206">
        <v>0.0005</v>
      </c>
      <c r="R173" s="206">
        <f t="shared" si="12"/>
        <v>0.005</v>
      </c>
      <c r="S173" s="206">
        <v>0</v>
      </c>
      <c r="T173" s="207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8" t="s">
        <v>318</v>
      </c>
      <c r="AT173" s="208" t="s">
        <v>183</v>
      </c>
      <c r="AU173" s="208" t="s">
        <v>85</v>
      </c>
      <c r="AY173" s="17" t="s">
        <v>182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7" t="s">
        <v>85</v>
      </c>
      <c r="BK173" s="209">
        <f t="shared" si="19"/>
        <v>0</v>
      </c>
      <c r="BL173" s="17" t="s">
        <v>318</v>
      </c>
      <c r="BM173" s="208" t="s">
        <v>1012</v>
      </c>
    </row>
    <row r="174" spans="1:65" s="2" customFormat="1" ht="16.5" customHeight="1">
      <c r="A174" s="34"/>
      <c r="B174" s="35"/>
      <c r="C174" s="243" t="s">
        <v>423</v>
      </c>
      <c r="D174" s="243" t="s">
        <v>212</v>
      </c>
      <c r="E174" s="244" t="s">
        <v>1013</v>
      </c>
      <c r="F174" s="245" t="s">
        <v>1014</v>
      </c>
      <c r="G174" s="246" t="s">
        <v>919</v>
      </c>
      <c r="H174" s="247">
        <v>10</v>
      </c>
      <c r="I174" s="248"/>
      <c r="J174" s="249">
        <f t="shared" si="10"/>
        <v>0</v>
      </c>
      <c r="K174" s="250"/>
      <c r="L174" s="251"/>
      <c r="M174" s="252" t="s">
        <v>1</v>
      </c>
      <c r="N174" s="253" t="s">
        <v>42</v>
      </c>
      <c r="O174" s="71"/>
      <c r="P174" s="206">
        <f t="shared" si="11"/>
        <v>0</v>
      </c>
      <c r="Q174" s="206">
        <v>0.00047</v>
      </c>
      <c r="R174" s="206">
        <f t="shared" si="12"/>
        <v>0.0047</v>
      </c>
      <c r="S174" s="206">
        <v>0</v>
      </c>
      <c r="T174" s="207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8" t="s">
        <v>397</v>
      </c>
      <c r="AT174" s="208" t="s">
        <v>212</v>
      </c>
      <c r="AU174" s="208" t="s">
        <v>85</v>
      </c>
      <c r="AY174" s="17" t="s">
        <v>182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7" t="s">
        <v>85</v>
      </c>
      <c r="BK174" s="209">
        <f t="shared" si="19"/>
        <v>0</v>
      </c>
      <c r="BL174" s="17" t="s">
        <v>318</v>
      </c>
      <c r="BM174" s="208" t="s">
        <v>1015</v>
      </c>
    </row>
    <row r="175" spans="1:65" s="2" customFormat="1" ht="16.5" customHeight="1">
      <c r="A175" s="34"/>
      <c r="B175" s="35"/>
      <c r="C175" s="196" t="s">
        <v>454</v>
      </c>
      <c r="D175" s="196" t="s">
        <v>183</v>
      </c>
      <c r="E175" s="197" t="s">
        <v>1016</v>
      </c>
      <c r="F175" s="198" t="s">
        <v>1017</v>
      </c>
      <c r="G175" s="199" t="s">
        <v>919</v>
      </c>
      <c r="H175" s="200">
        <v>50</v>
      </c>
      <c r="I175" s="201"/>
      <c r="J175" s="202">
        <f t="shared" si="10"/>
        <v>0</v>
      </c>
      <c r="K175" s="203"/>
      <c r="L175" s="39"/>
      <c r="M175" s="204" t="s">
        <v>1</v>
      </c>
      <c r="N175" s="205" t="s">
        <v>42</v>
      </c>
      <c r="O175" s="71"/>
      <c r="P175" s="206">
        <f t="shared" si="11"/>
        <v>0</v>
      </c>
      <c r="Q175" s="206">
        <v>0.00065</v>
      </c>
      <c r="R175" s="206">
        <f t="shared" si="12"/>
        <v>0.0325</v>
      </c>
      <c r="S175" s="206">
        <v>0</v>
      </c>
      <c r="T175" s="207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8" t="s">
        <v>318</v>
      </c>
      <c r="AT175" s="208" t="s">
        <v>183</v>
      </c>
      <c r="AU175" s="208" t="s">
        <v>85</v>
      </c>
      <c r="AY175" s="17" t="s">
        <v>182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7" t="s">
        <v>85</v>
      </c>
      <c r="BK175" s="209">
        <f t="shared" si="19"/>
        <v>0</v>
      </c>
      <c r="BL175" s="17" t="s">
        <v>318</v>
      </c>
      <c r="BM175" s="208" t="s">
        <v>1018</v>
      </c>
    </row>
    <row r="176" spans="1:65" s="2" customFormat="1" ht="16.5" customHeight="1">
      <c r="A176" s="34"/>
      <c r="B176" s="35"/>
      <c r="C176" s="243" t="s">
        <v>465</v>
      </c>
      <c r="D176" s="243" t="s">
        <v>212</v>
      </c>
      <c r="E176" s="244" t="s">
        <v>1019</v>
      </c>
      <c r="F176" s="245" t="s">
        <v>1020</v>
      </c>
      <c r="G176" s="246" t="s">
        <v>919</v>
      </c>
      <c r="H176" s="247">
        <v>50</v>
      </c>
      <c r="I176" s="248"/>
      <c r="J176" s="249">
        <f t="shared" si="10"/>
        <v>0</v>
      </c>
      <c r="K176" s="250"/>
      <c r="L176" s="251"/>
      <c r="M176" s="252" t="s">
        <v>1</v>
      </c>
      <c r="N176" s="253" t="s">
        <v>42</v>
      </c>
      <c r="O176" s="71"/>
      <c r="P176" s="206">
        <f t="shared" si="11"/>
        <v>0</v>
      </c>
      <c r="Q176" s="206">
        <v>0.00069</v>
      </c>
      <c r="R176" s="206">
        <f t="shared" si="12"/>
        <v>0.034499999999999996</v>
      </c>
      <c r="S176" s="206">
        <v>0</v>
      </c>
      <c r="T176" s="207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8" t="s">
        <v>397</v>
      </c>
      <c r="AT176" s="208" t="s">
        <v>212</v>
      </c>
      <c r="AU176" s="208" t="s">
        <v>85</v>
      </c>
      <c r="AY176" s="17" t="s">
        <v>182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7" t="s">
        <v>85</v>
      </c>
      <c r="BK176" s="209">
        <f t="shared" si="19"/>
        <v>0</v>
      </c>
      <c r="BL176" s="17" t="s">
        <v>318</v>
      </c>
      <c r="BM176" s="208" t="s">
        <v>1021</v>
      </c>
    </row>
    <row r="177" spans="1:65" s="2" customFormat="1" ht="16.5" customHeight="1">
      <c r="A177" s="34"/>
      <c r="B177" s="35"/>
      <c r="C177" s="196" t="s">
        <v>469</v>
      </c>
      <c r="D177" s="196" t="s">
        <v>183</v>
      </c>
      <c r="E177" s="197" t="s">
        <v>1022</v>
      </c>
      <c r="F177" s="198" t="s">
        <v>1023</v>
      </c>
      <c r="G177" s="199" t="s">
        <v>919</v>
      </c>
      <c r="H177" s="200">
        <v>40</v>
      </c>
      <c r="I177" s="201"/>
      <c r="J177" s="202">
        <f t="shared" si="10"/>
        <v>0</v>
      </c>
      <c r="K177" s="203"/>
      <c r="L177" s="39"/>
      <c r="M177" s="204" t="s">
        <v>1</v>
      </c>
      <c r="N177" s="205" t="s">
        <v>42</v>
      </c>
      <c r="O177" s="71"/>
      <c r="P177" s="206">
        <f t="shared" si="11"/>
        <v>0</v>
      </c>
      <c r="Q177" s="206">
        <v>0.0008</v>
      </c>
      <c r="R177" s="206">
        <f t="shared" si="12"/>
        <v>0.032</v>
      </c>
      <c r="S177" s="206">
        <v>0</v>
      </c>
      <c r="T177" s="207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8" t="s">
        <v>318</v>
      </c>
      <c r="AT177" s="208" t="s">
        <v>183</v>
      </c>
      <c r="AU177" s="208" t="s">
        <v>85</v>
      </c>
      <c r="AY177" s="17" t="s">
        <v>182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7" t="s">
        <v>85</v>
      </c>
      <c r="BK177" s="209">
        <f t="shared" si="19"/>
        <v>0</v>
      </c>
      <c r="BL177" s="17" t="s">
        <v>318</v>
      </c>
      <c r="BM177" s="208" t="s">
        <v>1024</v>
      </c>
    </row>
    <row r="178" spans="1:65" s="2" customFormat="1" ht="16.5" customHeight="1">
      <c r="A178" s="34"/>
      <c r="B178" s="35"/>
      <c r="C178" s="243" t="s">
        <v>473</v>
      </c>
      <c r="D178" s="243" t="s">
        <v>212</v>
      </c>
      <c r="E178" s="244" t="s">
        <v>1025</v>
      </c>
      <c r="F178" s="245" t="s">
        <v>1026</v>
      </c>
      <c r="G178" s="246" t="s">
        <v>919</v>
      </c>
      <c r="H178" s="247">
        <v>40</v>
      </c>
      <c r="I178" s="248"/>
      <c r="J178" s="249">
        <f t="shared" si="10"/>
        <v>0</v>
      </c>
      <c r="K178" s="250"/>
      <c r="L178" s="251"/>
      <c r="M178" s="252" t="s">
        <v>1</v>
      </c>
      <c r="N178" s="253" t="s">
        <v>42</v>
      </c>
      <c r="O178" s="71"/>
      <c r="P178" s="206">
        <f t="shared" si="11"/>
        <v>0</v>
      </c>
      <c r="Q178" s="206">
        <v>0.00105</v>
      </c>
      <c r="R178" s="206">
        <f t="shared" si="12"/>
        <v>0.041999999999999996</v>
      </c>
      <c r="S178" s="206">
        <v>0</v>
      </c>
      <c r="T178" s="207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8" t="s">
        <v>397</v>
      </c>
      <c r="AT178" s="208" t="s">
        <v>212</v>
      </c>
      <c r="AU178" s="208" t="s">
        <v>85</v>
      </c>
      <c r="AY178" s="17" t="s">
        <v>182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7" t="s">
        <v>85</v>
      </c>
      <c r="BK178" s="209">
        <f t="shared" si="19"/>
        <v>0</v>
      </c>
      <c r="BL178" s="17" t="s">
        <v>318</v>
      </c>
      <c r="BM178" s="208" t="s">
        <v>1027</v>
      </c>
    </row>
    <row r="179" spans="1:65" s="2" customFormat="1" ht="16.5" customHeight="1">
      <c r="A179" s="34"/>
      <c r="B179" s="35"/>
      <c r="C179" s="196" t="s">
        <v>478</v>
      </c>
      <c r="D179" s="196" t="s">
        <v>183</v>
      </c>
      <c r="E179" s="197" t="s">
        <v>1028</v>
      </c>
      <c r="F179" s="198" t="s">
        <v>1029</v>
      </c>
      <c r="G179" s="199" t="s">
        <v>919</v>
      </c>
      <c r="H179" s="200">
        <v>16</v>
      </c>
      <c r="I179" s="201"/>
      <c r="J179" s="202">
        <f t="shared" si="10"/>
        <v>0</v>
      </c>
      <c r="K179" s="203"/>
      <c r="L179" s="39"/>
      <c r="M179" s="204" t="s">
        <v>1</v>
      </c>
      <c r="N179" s="205" t="s">
        <v>42</v>
      </c>
      <c r="O179" s="71"/>
      <c r="P179" s="206">
        <f t="shared" si="11"/>
        <v>0</v>
      </c>
      <c r="Q179" s="206">
        <v>0.001</v>
      </c>
      <c r="R179" s="206">
        <f t="shared" si="12"/>
        <v>0.016</v>
      </c>
      <c r="S179" s="206">
        <v>0</v>
      </c>
      <c r="T179" s="207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8" t="s">
        <v>318</v>
      </c>
      <c r="AT179" s="208" t="s">
        <v>183</v>
      </c>
      <c r="AU179" s="208" t="s">
        <v>85</v>
      </c>
      <c r="AY179" s="17" t="s">
        <v>182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7" t="s">
        <v>85</v>
      </c>
      <c r="BK179" s="209">
        <f t="shared" si="19"/>
        <v>0</v>
      </c>
      <c r="BL179" s="17" t="s">
        <v>318</v>
      </c>
      <c r="BM179" s="208" t="s">
        <v>1030</v>
      </c>
    </row>
    <row r="180" spans="1:65" s="2" customFormat="1" ht="16.5" customHeight="1">
      <c r="A180" s="34"/>
      <c r="B180" s="35"/>
      <c r="C180" s="243" t="s">
        <v>484</v>
      </c>
      <c r="D180" s="243" t="s">
        <v>212</v>
      </c>
      <c r="E180" s="244" t="s">
        <v>1031</v>
      </c>
      <c r="F180" s="245" t="s">
        <v>1032</v>
      </c>
      <c r="G180" s="246" t="s">
        <v>919</v>
      </c>
      <c r="H180" s="247">
        <v>16</v>
      </c>
      <c r="I180" s="248"/>
      <c r="J180" s="249">
        <f t="shared" si="10"/>
        <v>0</v>
      </c>
      <c r="K180" s="250"/>
      <c r="L180" s="251"/>
      <c r="M180" s="252" t="s">
        <v>1</v>
      </c>
      <c r="N180" s="253" t="s">
        <v>42</v>
      </c>
      <c r="O180" s="71"/>
      <c r="P180" s="206">
        <f t="shared" si="11"/>
        <v>0</v>
      </c>
      <c r="Q180" s="206">
        <v>0.00159</v>
      </c>
      <c r="R180" s="206">
        <f t="shared" si="12"/>
        <v>0.02544</v>
      </c>
      <c r="S180" s="206">
        <v>0</v>
      </c>
      <c r="T180" s="207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8" t="s">
        <v>397</v>
      </c>
      <c r="AT180" s="208" t="s">
        <v>212</v>
      </c>
      <c r="AU180" s="208" t="s">
        <v>85</v>
      </c>
      <c r="AY180" s="17" t="s">
        <v>182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7" t="s">
        <v>85</v>
      </c>
      <c r="BK180" s="209">
        <f t="shared" si="19"/>
        <v>0</v>
      </c>
      <c r="BL180" s="17" t="s">
        <v>318</v>
      </c>
      <c r="BM180" s="208" t="s">
        <v>1033</v>
      </c>
    </row>
    <row r="181" spans="1:65" s="2" customFormat="1" ht="21.75" customHeight="1">
      <c r="A181" s="34"/>
      <c r="B181" s="35"/>
      <c r="C181" s="196" t="s">
        <v>490</v>
      </c>
      <c r="D181" s="196" t="s">
        <v>183</v>
      </c>
      <c r="E181" s="197" t="s">
        <v>1034</v>
      </c>
      <c r="F181" s="198" t="s">
        <v>1035</v>
      </c>
      <c r="G181" s="199" t="s">
        <v>919</v>
      </c>
      <c r="H181" s="200">
        <v>14</v>
      </c>
      <c r="I181" s="201"/>
      <c r="J181" s="202">
        <f t="shared" si="10"/>
        <v>0</v>
      </c>
      <c r="K181" s="203"/>
      <c r="L181" s="39"/>
      <c r="M181" s="204" t="s">
        <v>1</v>
      </c>
      <c r="N181" s="205" t="s">
        <v>42</v>
      </c>
      <c r="O181" s="71"/>
      <c r="P181" s="206">
        <f t="shared" si="11"/>
        <v>0</v>
      </c>
      <c r="Q181" s="206">
        <v>0.00012</v>
      </c>
      <c r="R181" s="206">
        <f t="shared" si="12"/>
        <v>0.00168</v>
      </c>
      <c r="S181" s="206">
        <v>0</v>
      </c>
      <c r="T181" s="207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8" t="s">
        <v>318</v>
      </c>
      <c r="AT181" s="208" t="s">
        <v>183</v>
      </c>
      <c r="AU181" s="208" t="s">
        <v>85</v>
      </c>
      <c r="AY181" s="17" t="s">
        <v>182</v>
      </c>
      <c r="BE181" s="209">
        <f t="shared" si="14"/>
        <v>0</v>
      </c>
      <c r="BF181" s="209">
        <f t="shared" si="15"/>
        <v>0</v>
      </c>
      <c r="BG181" s="209">
        <f t="shared" si="16"/>
        <v>0</v>
      </c>
      <c r="BH181" s="209">
        <f t="shared" si="17"/>
        <v>0</v>
      </c>
      <c r="BI181" s="209">
        <f t="shared" si="18"/>
        <v>0</v>
      </c>
      <c r="BJ181" s="17" t="s">
        <v>85</v>
      </c>
      <c r="BK181" s="209">
        <f t="shared" si="19"/>
        <v>0</v>
      </c>
      <c r="BL181" s="17" t="s">
        <v>318</v>
      </c>
      <c r="BM181" s="208" t="s">
        <v>1036</v>
      </c>
    </row>
    <row r="182" spans="1:65" s="2" customFormat="1" ht="21.75" customHeight="1">
      <c r="A182" s="34"/>
      <c r="B182" s="35"/>
      <c r="C182" s="196" t="s">
        <v>501</v>
      </c>
      <c r="D182" s="196" t="s">
        <v>183</v>
      </c>
      <c r="E182" s="197" t="s">
        <v>1037</v>
      </c>
      <c r="F182" s="198" t="s">
        <v>1038</v>
      </c>
      <c r="G182" s="199" t="s">
        <v>919</v>
      </c>
      <c r="H182" s="200">
        <v>175</v>
      </c>
      <c r="I182" s="201"/>
      <c r="J182" s="202">
        <f t="shared" si="10"/>
        <v>0</v>
      </c>
      <c r="K182" s="203"/>
      <c r="L182" s="39"/>
      <c r="M182" s="204" t="s">
        <v>1</v>
      </c>
      <c r="N182" s="205" t="s">
        <v>42</v>
      </c>
      <c r="O182" s="71"/>
      <c r="P182" s="206">
        <f t="shared" si="11"/>
        <v>0</v>
      </c>
      <c r="Q182" s="206">
        <v>0.00024</v>
      </c>
      <c r="R182" s="206">
        <f t="shared" si="12"/>
        <v>0.042</v>
      </c>
      <c r="S182" s="206">
        <v>0</v>
      </c>
      <c r="T182" s="207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8" t="s">
        <v>318</v>
      </c>
      <c r="AT182" s="208" t="s">
        <v>183</v>
      </c>
      <c r="AU182" s="208" t="s">
        <v>85</v>
      </c>
      <c r="AY182" s="17" t="s">
        <v>182</v>
      </c>
      <c r="BE182" s="209">
        <f t="shared" si="14"/>
        <v>0</v>
      </c>
      <c r="BF182" s="209">
        <f t="shared" si="15"/>
        <v>0</v>
      </c>
      <c r="BG182" s="209">
        <f t="shared" si="16"/>
        <v>0</v>
      </c>
      <c r="BH182" s="209">
        <f t="shared" si="17"/>
        <v>0</v>
      </c>
      <c r="BI182" s="209">
        <f t="shared" si="18"/>
        <v>0</v>
      </c>
      <c r="BJ182" s="17" t="s">
        <v>85</v>
      </c>
      <c r="BK182" s="209">
        <f t="shared" si="19"/>
        <v>0</v>
      </c>
      <c r="BL182" s="17" t="s">
        <v>318</v>
      </c>
      <c r="BM182" s="208" t="s">
        <v>1039</v>
      </c>
    </row>
    <row r="183" spans="1:65" s="2" customFormat="1" ht="21.75" customHeight="1">
      <c r="A183" s="34"/>
      <c r="B183" s="35"/>
      <c r="C183" s="196" t="s">
        <v>508</v>
      </c>
      <c r="D183" s="196" t="s">
        <v>183</v>
      </c>
      <c r="E183" s="197" t="s">
        <v>1040</v>
      </c>
      <c r="F183" s="198" t="s">
        <v>1041</v>
      </c>
      <c r="G183" s="199" t="s">
        <v>919</v>
      </c>
      <c r="H183" s="200">
        <v>116</v>
      </c>
      <c r="I183" s="201"/>
      <c r="J183" s="202">
        <f t="shared" si="10"/>
        <v>0</v>
      </c>
      <c r="K183" s="203"/>
      <c r="L183" s="39"/>
      <c r="M183" s="204" t="s">
        <v>1</v>
      </c>
      <c r="N183" s="205" t="s">
        <v>42</v>
      </c>
      <c r="O183" s="71"/>
      <c r="P183" s="206">
        <f t="shared" si="11"/>
        <v>0</v>
      </c>
      <c r="Q183" s="206">
        <v>0.00027</v>
      </c>
      <c r="R183" s="206">
        <f t="shared" si="12"/>
        <v>0.03132</v>
      </c>
      <c r="S183" s="206">
        <v>0</v>
      </c>
      <c r="T183" s="207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8" t="s">
        <v>318</v>
      </c>
      <c r="AT183" s="208" t="s">
        <v>183</v>
      </c>
      <c r="AU183" s="208" t="s">
        <v>85</v>
      </c>
      <c r="AY183" s="17" t="s">
        <v>182</v>
      </c>
      <c r="BE183" s="209">
        <f t="shared" si="14"/>
        <v>0</v>
      </c>
      <c r="BF183" s="209">
        <f t="shared" si="15"/>
        <v>0</v>
      </c>
      <c r="BG183" s="209">
        <f t="shared" si="16"/>
        <v>0</v>
      </c>
      <c r="BH183" s="209">
        <f t="shared" si="17"/>
        <v>0</v>
      </c>
      <c r="BI183" s="209">
        <f t="shared" si="18"/>
        <v>0</v>
      </c>
      <c r="BJ183" s="17" t="s">
        <v>85</v>
      </c>
      <c r="BK183" s="209">
        <f t="shared" si="19"/>
        <v>0</v>
      </c>
      <c r="BL183" s="17" t="s">
        <v>318</v>
      </c>
      <c r="BM183" s="208" t="s">
        <v>1042</v>
      </c>
    </row>
    <row r="184" spans="1:65" s="2" customFormat="1" ht="16.5" customHeight="1">
      <c r="A184" s="34"/>
      <c r="B184" s="35"/>
      <c r="C184" s="196" t="s">
        <v>515</v>
      </c>
      <c r="D184" s="196" t="s">
        <v>183</v>
      </c>
      <c r="E184" s="197" t="s">
        <v>1043</v>
      </c>
      <c r="F184" s="198" t="s">
        <v>1044</v>
      </c>
      <c r="G184" s="199" t="s">
        <v>524</v>
      </c>
      <c r="H184" s="200">
        <v>26</v>
      </c>
      <c r="I184" s="201"/>
      <c r="J184" s="202">
        <f t="shared" si="10"/>
        <v>0</v>
      </c>
      <c r="K184" s="203"/>
      <c r="L184" s="39"/>
      <c r="M184" s="204" t="s">
        <v>1</v>
      </c>
      <c r="N184" s="205" t="s">
        <v>42</v>
      </c>
      <c r="O184" s="71"/>
      <c r="P184" s="206">
        <f t="shared" si="11"/>
        <v>0</v>
      </c>
      <c r="Q184" s="206">
        <v>0.00057</v>
      </c>
      <c r="R184" s="206">
        <f t="shared" si="12"/>
        <v>0.01482</v>
      </c>
      <c r="S184" s="206">
        <v>0</v>
      </c>
      <c r="T184" s="207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8" t="s">
        <v>318</v>
      </c>
      <c r="AT184" s="208" t="s">
        <v>183</v>
      </c>
      <c r="AU184" s="208" t="s">
        <v>85</v>
      </c>
      <c r="AY184" s="17" t="s">
        <v>182</v>
      </c>
      <c r="BE184" s="209">
        <f t="shared" si="14"/>
        <v>0</v>
      </c>
      <c r="BF184" s="209">
        <f t="shared" si="15"/>
        <v>0</v>
      </c>
      <c r="BG184" s="209">
        <f t="shared" si="16"/>
        <v>0</v>
      </c>
      <c r="BH184" s="209">
        <f t="shared" si="17"/>
        <v>0</v>
      </c>
      <c r="BI184" s="209">
        <f t="shared" si="18"/>
        <v>0</v>
      </c>
      <c r="BJ184" s="17" t="s">
        <v>85</v>
      </c>
      <c r="BK184" s="209">
        <f t="shared" si="19"/>
        <v>0</v>
      </c>
      <c r="BL184" s="17" t="s">
        <v>318</v>
      </c>
      <c r="BM184" s="208" t="s">
        <v>1045</v>
      </c>
    </row>
    <row r="185" spans="1:65" s="2" customFormat="1" ht="16.5" customHeight="1">
      <c r="A185" s="34"/>
      <c r="B185" s="35"/>
      <c r="C185" s="196" t="s">
        <v>521</v>
      </c>
      <c r="D185" s="196" t="s">
        <v>183</v>
      </c>
      <c r="E185" s="197" t="s">
        <v>1046</v>
      </c>
      <c r="F185" s="198" t="s">
        <v>1047</v>
      </c>
      <c r="G185" s="199" t="s">
        <v>524</v>
      </c>
      <c r="H185" s="200">
        <v>16</v>
      </c>
      <c r="I185" s="201"/>
      <c r="J185" s="202">
        <f t="shared" si="10"/>
        <v>0</v>
      </c>
      <c r="K185" s="203"/>
      <c r="L185" s="39"/>
      <c r="M185" s="204" t="s">
        <v>1</v>
      </c>
      <c r="N185" s="205" t="s">
        <v>42</v>
      </c>
      <c r="O185" s="71"/>
      <c r="P185" s="206">
        <f t="shared" si="11"/>
        <v>0</v>
      </c>
      <c r="Q185" s="206">
        <v>0.0009</v>
      </c>
      <c r="R185" s="206">
        <f t="shared" si="12"/>
        <v>0.0144</v>
      </c>
      <c r="S185" s="206">
        <v>0</v>
      </c>
      <c r="T185" s="207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8" t="s">
        <v>318</v>
      </c>
      <c r="AT185" s="208" t="s">
        <v>183</v>
      </c>
      <c r="AU185" s="208" t="s">
        <v>85</v>
      </c>
      <c r="AY185" s="17" t="s">
        <v>182</v>
      </c>
      <c r="BE185" s="209">
        <f t="shared" si="14"/>
        <v>0</v>
      </c>
      <c r="BF185" s="209">
        <f t="shared" si="15"/>
        <v>0</v>
      </c>
      <c r="BG185" s="209">
        <f t="shared" si="16"/>
        <v>0</v>
      </c>
      <c r="BH185" s="209">
        <f t="shared" si="17"/>
        <v>0</v>
      </c>
      <c r="BI185" s="209">
        <f t="shared" si="18"/>
        <v>0</v>
      </c>
      <c r="BJ185" s="17" t="s">
        <v>85</v>
      </c>
      <c r="BK185" s="209">
        <f t="shared" si="19"/>
        <v>0</v>
      </c>
      <c r="BL185" s="17" t="s">
        <v>318</v>
      </c>
      <c r="BM185" s="208" t="s">
        <v>1048</v>
      </c>
    </row>
    <row r="186" spans="1:65" s="2" customFormat="1" ht="16.5" customHeight="1">
      <c r="A186" s="34"/>
      <c r="B186" s="35"/>
      <c r="C186" s="196" t="s">
        <v>526</v>
      </c>
      <c r="D186" s="196" t="s">
        <v>183</v>
      </c>
      <c r="E186" s="197" t="s">
        <v>1049</v>
      </c>
      <c r="F186" s="198" t="s">
        <v>1050</v>
      </c>
      <c r="G186" s="199" t="s">
        <v>186</v>
      </c>
      <c r="H186" s="200">
        <v>4</v>
      </c>
      <c r="I186" s="201"/>
      <c r="J186" s="202">
        <f t="shared" si="10"/>
        <v>0</v>
      </c>
      <c r="K186" s="203"/>
      <c r="L186" s="39"/>
      <c r="M186" s="204" t="s">
        <v>1</v>
      </c>
      <c r="N186" s="205" t="s">
        <v>42</v>
      </c>
      <c r="O186" s="71"/>
      <c r="P186" s="206">
        <f t="shared" si="11"/>
        <v>0</v>
      </c>
      <c r="Q186" s="206">
        <v>0.00027</v>
      </c>
      <c r="R186" s="206">
        <f t="shared" si="12"/>
        <v>0.00108</v>
      </c>
      <c r="S186" s="206">
        <v>0</v>
      </c>
      <c r="T186" s="207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8" t="s">
        <v>318</v>
      </c>
      <c r="AT186" s="208" t="s">
        <v>183</v>
      </c>
      <c r="AU186" s="208" t="s">
        <v>85</v>
      </c>
      <c r="AY186" s="17" t="s">
        <v>182</v>
      </c>
      <c r="BE186" s="209">
        <f t="shared" si="14"/>
        <v>0</v>
      </c>
      <c r="BF186" s="209">
        <f t="shared" si="15"/>
        <v>0</v>
      </c>
      <c r="BG186" s="209">
        <f t="shared" si="16"/>
        <v>0</v>
      </c>
      <c r="BH186" s="209">
        <f t="shared" si="17"/>
        <v>0</v>
      </c>
      <c r="BI186" s="209">
        <f t="shared" si="18"/>
        <v>0</v>
      </c>
      <c r="BJ186" s="17" t="s">
        <v>85</v>
      </c>
      <c r="BK186" s="209">
        <f t="shared" si="19"/>
        <v>0</v>
      </c>
      <c r="BL186" s="17" t="s">
        <v>318</v>
      </c>
      <c r="BM186" s="208" t="s">
        <v>1051</v>
      </c>
    </row>
    <row r="187" spans="1:65" s="2" customFormat="1" ht="16.5" customHeight="1">
      <c r="A187" s="34"/>
      <c r="B187" s="35"/>
      <c r="C187" s="196" t="s">
        <v>530</v>
      </c>
      <c r="D187" s="196" t="s">
        <v>183</v>
      </c>
      <c r="E187" s="197" t="s">
        <v>1052</v>
      </c>
      <c r="F187" s="198" t="s">
        <v>1053</v>
      </c>
      <c r="G187" s="199" t="s">
        <v>186</v>
      </c>
      <c r="H187" s="200">
        <v>10</v>
      </c>
      <c r="I187" s="201"/>
      <c r="J187" s="202">
        <f t="shared" si="10"/>
        <v>0</v>
      </c>
      <c r="K187" s="203"/>
      <c r="L187" s="39"/>
      <c r="M187" s="204" t="s">
        <v>1</v>
      </c>
      <c r="N187" s="205" t="s">
        <v>42</v>
      </c>
      <c r="O187" s="71"/>
      <c r="P187" s="206">
        <f t="shared" si="11"/>
        <v>0</v>
      </c>
      <c r="Q187" s="206">
        <v>0.0004</v>
      </c>
      <c r="R187" s="206">
        <f t="shared" si="12"/>
        <v>0.004</v>
      </c>
      <c r="S187" s="206">
        <v>0</v>
      </c>
      <c r="T187" s="207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8" t="s">
        <v>318</v>
      </c>
      <c r="AT187" s="208" t="s">
        <v>183</v>
      </c>
      <c r="AU187" s="208" t="s">
        <v>85</v>
      </c>
      <c r="AY187" s="17" t="s">
        <v>182</v>
      </c>
      <c r="BE187" s="209">
        <f t="shared" si="14"/>
        <v>0</v>
      </c>
      <c r="BF187" s="209">
        <f t="shared" si="15"/>
        <v>0</v>
      </c>
      <c r="BG187" s="209">
        <f t="shared" si="16"/>
        <v>0</v>
      </c>
      <c r="BH187" s="209">
        <f t="shared" si="17"/>
        <v>0</v>
      </c>
      <c r="BI187" s="209">
        <f t="shared" si="18"/>
        <v>0</v>
      </c>
      <c r="BJ187" s="17" t="s">
        <v>85</v>
      </c>
      <c r="BK187" s="209">
        <f t="shared" si="19"/>
        <v>0</v>
      </c>
      <c r="BL187" s="17" t="s">
        <v>318</v>
      </c>
      <c r="BM187" s="208" t="s">
        <v>1054</v>
      </c>
    </row>
    <row r="188" spans="1:65" s="2" customFormat="1" ht="16.5" customHeight="1">
      <c r="A188" s="34"/>
      <c r="B188" s="35"/>
      <c r="C188" s="196" t="s">
        <v>534</v>
      </c>
      <c r="D188" s="196" t="s">
        <v>183</v>
      </c>
      <c r="E188" s="197" t="s">
        <v>1055</v>
      </c>
      <c r="F188" s="198" t="s">
        <v>1056</v>
      </c>
      <c r="G188" s="199" t="s">
        <v>186</v>
      </c>
      <c r="H188" s="200">
        <v>2</v>
      </c>
      <c r="I188" s="201"/>
      <c r="J188" s="202">
        <f t="shared" si="10"/>
        <v>0</v>
      </c>
      <c r="K188" s="203"/>
      <c r="L188" s="39"/>
      <c r="M188" s="204" t="s">
        <v>1</v>
      </c>
      <c r="N188" s="205" t="s">
        <v>42</v>
      </c>
      <c r="O188" s="71"/>
      <c r="P188" s="206">
        <f t="shared" si="11"/>
        <v>0</v>
      </c>
      <c r="Q188" s="206">
        <v>0.00057</v>
      </c>
      <c r="R188" s="206">
        <f t="shared" si="12"/>
        <v>0.00114</v>
      </c>
      <c r="S188" s="206">
        <v>0</v>
      </c>
      <c r="T188" s="207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8" t="s">
        <v>318</v>
      </c>
      <c r="AT188" s="208" t="s">
        <v>183</v>
      </c>
      <c r="AU188" s="208" t="s">
        <v>85</v>
      </c>
      <c r="AY188" s="17" t="s">
        <v>182</v>
      </c>
      <c r="BE188" s="209">
        <f t="shared" si="14"/>
        <v>0</v>
      </c>
      <c r="BF188" s="209">
        <f t="shared" si="15"/>
        <v>0</v>
      </c>
      <c r="BG188" s="209">
        <f t="shared" si="16"/>
        <v>0</v>
      </c>
      <c r="BH188" s="209">
        <f t="shared" si="17"/>
        <v>0</v>
      </c>
      <c r="BI188" s="209">
        <f t="shared" si="18"/>
        <v>0</v>
      </c>
      <c r="BJ188" s="17" t="s">
        <v>85</v>
      </c>
      <c r="BK188" s="209">
        <f t="shared" si="19"/>
        <v>0</v>
      </c>
      <c r="BL188" s="17" t="s">
        <v>318</v>
      </c>
      <c r="BM188" s="208" t="s">
        <v>1057</v>
      </c>
    </row>
    <row r="189" spans="1:65" s="2" customFormat="1" ht="16.5" customHeight="1">
      <c r="A189" s="34"/>
      <c r="B189" s="35"/>
      <c r="C189" s="196" t="s">
        <v>540</v>
      </c>
      <c r="D189" s="196" t="s">
        <v>183</v>
      </c>
      <c r="E189" s="197" t="s">
        <v>1058</v>
      </c>
      <c r="F189" s="198" t="s">
        <v>1059</v>
      </c>
      <c r="G189" s="199" t="s">
        <v>186</v>
      </c>
      <c r="H189" s="200">
        <v>3</v>
      </c>
      <c r="I189" s="201"/>
      <c r="J189" s="202">
        <f t="shared" si="10"/>
        <v>0</v>
      </c>
      <c r="K189" s="203"/>
      <c r="L189" s="39"/>
      <c r="M189" s="204" t="s">
        <v>1</v>
      </c>
      <c r="N189" s="205" t="s">
        <v>42</v>
      </c>
      <c r="O189" s="71"/>
      <c r="P189" s="206">
        <f t="shared" si="11"/>
        <v>0</v>
      </c>
      <c r="Q189" s="206">
        <v>0.0008</v>
      </c>
      <c r="R189" s="206">
        <f t="shared" si="12"/>
        <v>0.0024000000000000002</v>
      </c>
      <c r="S189" s="206">
        <v>0</v>
      </c>
      <c r="T189" s="207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8" t="s">
        <v>318</v>
      </c>
      <c r="AT189" s="208" t="s">
        <v>183</v>
      </c>
      <c r="AU189" s="208" t="s">
        <v>85</v>
      </c>
      <c r="AY189" s="17" t="s">
        <v>182</v>
      </c>
      <c r="BE189" s="209">
        <f t="shared" si="14"/>
        <v>0</v>
      </c>
      <c r="BF189" s="209">
        <f t="shared" si="15"/>
        <v>0</v>
      </c>
      <c r="BG189" s="209">
        <f t="shared" si="16"/>
        <v>0</v>
      </c>
      <c r="BH189" s="209">
        <f t="shared" si="17"/>
        <v>0</v>
      </c>
      <c r="BI189" s="209">
        <f t="shared" si="18"/>
        <v>0</v>
      </c>
      <c r="BJ189" s="17" t="s">
        <v>85</v>
      </c>
      <c r="BK189" s="209">
        <f t="shared" si="19"/>
        <v>0</v>
      </c>
      <c r="BL189" s="17" t="s">
        <v>318</v>
      </c>
      <c r="BM189" s="208" t="s">
        <v>1060</v>
      </c>
    </row>
    <row r="190" spans="1:65" s="2" customFormat="1" ht="16.5" customHeight="1">
      <c r="A190" s="34"/>
      <c r="B190" s="35"/>
      <c r="C190" s="196" t="s">
        <v>545</v>
      </c>
      <c r="D190" s="196" t="s">
        <v>183</v>
      </c>
      <c r="E190" s="197" t="s">
        <v>1061</v>
      </c>
      <c r="F190" s="198" t="s">
        <v>1062</v>
      </c>
      <c r="G190" s="199" t="s">
        <v>186</v>
      </c>
      <c r="H190" s="200">
        <v>2</v>
      </c>
      <c r="I190" s="201"/>
      <c r="J190" s="202">
        <f t="shared" si="10"/>
        <v>0</v>
      </c>
      <c r="K190" s="203"/>
      <c r="L190" s="39"/>
      <c r="M190" s="204" t="s">
        <v>1</v>
      </c>
      <c r="N190" s="205" t="s">
        <v>42</v>
      </c>
      <c r="O190" s="71"/>
      <c r="P190" s="206">
        <f t="shared" si="11"/>
        <v>0</v>
      </c>
      <c r="Q190" s="206">
        <v>0.0012</v>
      </c>
      <c r="R190" s="206">
        <f t="shared" si="12"/>
        <v>0.0024</v>
      </c>
      <c r="S190" s="206">
        <v>0</v>
      </c>
      <c r="T190" s="207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8" t="s">
        <v>318</v>
      </c>
      <c r="AT190" s="208" t="s">
        <v>183</v>
      </c>
      <c r="AU190" s="208" t="s">
        <v>85</v>
      </c>
      <c r="AY190" s="17" t="s">
        <v>182</v>
      </c>
      <c r="BE190" s="209">
        <f t="shared" si="14"/>
        <v>0</v>
      </c>
      <c r="BF190" s="209">
        <f t="shared" si="15"/>
        <v>0</v>
      </c>
      <c r="BG190" s="209">
        <f t="shared" si="16"/>
        <v>0</v>
      </c>
      <c r="BH190" s="209">
        <f t="shared" si="17"/>
        <v>0</v>
      </c>
      <c r="BI190" s="209">
        <f t="shared" si="18"/>
        <v>0</v>
      </c>
      <c r="BJ190" s="17" t="s">
        <v>85</v>
      </c>
      <c r="BK190" s="209">
        <f t="shared" si="19"/>
        <v>0</v>
      </c>
      <c r="BL190" s="17" t="s">
        <v>318</v>
      </c>
      <c r="BM190" s="208" t="s">
        <v>1063</v>
      </c>
    </row>
    <row r="191" spans="1:65" s="2" customFormat="1" ht="16.5" customHeight="1">
      <c r="A191" s="34"/>
      <c r="B191" s="35"/>
      <c r="C191" s="196" t="s">
        <v>552</v>
      </c>
      <c r="D191" s="196" t="s">
        <v>183</v>
      </c>
      <c r="E191" s="197" t="s">
        <v>1064</v>
      </c>
      <c r="F191" s="198" t="s">
        <v>1065</v>
      </c>
      <c r="G191" s="199" t="s">
        <v>186</v>
      </c>
      <c r="H191" s="200">
        <v>1</v>
      </c>
      <c r="I191" s="201"/>
      <c r="J191" s="202">
        <f t="shared" si="10"/>
        <v>0</v>
      </c>
      <c r="K191" s="203"/>
      <c r="L191" s="39"/>
      <c r="M191" s="204" t="s">
        <v>1</v>
      </c>
      <c r="N191" s="205" t="s">
        <v>42</v>
      </c>
      <c r="O191" s="71"/>
      <c r="P191" s="206">
        <f t="shared" si="11"/>
        <v>0</v>
      </c>
      <c r="Q191" s="206">
        <v>0.00182</v>
      </c>
      <c r="R191" s="206">
        <f t="shared" si="12"/>
        <v>0.00182</v>
      </c>
      <c r="S191" s="206">
        <v>0</v>
      </c>
      <c r="T191" s="207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8" t="s">
        <v>318</v>
      </c>
      <c r="AT191" s="208" t="s">
        <v>183</v>
      </c>
      <c r="AU191" s="208" t="s">
        <v>85</v>
      </c>
      <c r="AY191" s="17" t="s">
        <v>182</v>
      </c>
      <c r="BE191" s="209">
        <f t="shared" si="14"/>
        <v>0</v>
      </c>
      <c r="BF191" s="209">
        <f t="shared" si="15"/>
        <v>0</v>
      </c>
      <c r="BG191" s="209">
        <f t="shared" si="16"/>
        <v>0</v>
      </c>
      <c r="BH191" s="209">
        <f t="shared" si="17"/>
        <v>0</v>
      </c>
      <c r="BI191" s="209">
        <f t="shared" si="18"/>
        <v>0</v>
      </c>
      <c r="BJ191" s="17" t="s">
        <v>85</v>
      </c>
      <c r="BK191" s="209">
        <f t="shared" si="19"/>
        <v>0</v>
      </c>
      <c r="BL191" s="17" t="s">
        <v>318</v>
      </c>
      <c r="BM191" s="208" t="s">
        <v>1066</v>
      </c>
    </row>
    <row r="192" spans="1:65" s="2" customFormat="1" ht="21.75" customHeight="1">
      <c r="A192" s="34"/>
      <c r="B192" s="35"/>
      <c r="C192" s="196" t="s">
        <v>557</v>
      </c>
      <c r="D192" s="196" t="s">
        <v>183</v>
      </c>
      <c r="E192" s="197" t="s">
        <v>1067</v>
      </c>
      <c r="F192" s="198" t="s">
        <v>1068</v>
      </c>
      <c r="G192" s="199" t="s">
        <v>919</v>
      </c>
      <c r="H192" s="200">
        <v>305</v>
      </c>
      <c r="I192" s="201"/>
      <c r="J192" s="202">
        <f t="shared" si="10"/>
        <v>0</v>
      </c>
      <c r="K192" s="203"/>
      <c r="L192" s="39"/>
      <c r="M192" s="204" t="s">
        <v>1</v>
      </c>
      <c r="N192" s="205" t="s">
        <v>42</v>
      </c>
      <c r="O192" s="71"/>
      <c r="P192" s="206">
        <f t="shared" si="11"/>
        <v>0</v>
      </c>
      <c r="Q192" s="206">
        <v>0.0004</v>
      </c>
      <c r="R192" s="206">
        <f t="shared" si="12"/>
        <v>0.12200000000000001</v>
      </c>
      <c r="S192" s="206">
        <v>0</v>
      </c>
      <c r="T192" s="207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8" t="s">
        <v>318</v>
      </c>
      <c r="AT192" s="208" t="s">
        <v>183</v>
      </c>
      <c r="AU192" s="208" t="s">
        <v>85</v>
      </c>
      <c r="AY192" s="17" t="s">
        <v>182</v>
      </c>
      <c r="BE192" s="209">
        <f t="shared" si="14"/>
        <v>0</v>
      </c>
      <c r="BF192" s="209">
        <f t="shared" si="15"/>
        <v>0</v>
      </c>
      <c r="BG192" s="209">
        <f t="shared" si="16"/>
        <v>0</v>
      </c>
      <c r="BH192" s="209">
        <f t="shared" si="17"/>
        <v>0</v>
      </c>
      <c r="BI192" s="209">
        <f t="shared" si="18"/>
        <v>0</v>
      </c>
      <c r="BJ192" s="17" t="s">
        <v>85</v>
      </c>
      <c r="BK192" s="209">
        <f t="shared" si="19"/>
        <v>0</v>
      </c>
      <c r="BL192" s="17" t="s">
        <v>318</v>
      </c>
      <c r="BM192" s="208" t="s">
        <v>1069</v>
      </c>
    </row>
    <row r="193" spans="1:65" s="2" customFormat="1" ht="16.5" customHeight="1">
      <c r="A193" s="34"/>
      <c r="B193" s="35"/>
      <c r="C193" s="196" t="s">
        <v>563</v>
      </c>
      <c r="D193" s="196" t="s">
        <v>183</v>
      </c>
      <c r="E193" s="197" t="s">
        <v>1070</v>
      </c>
      <c r="F193" s="198" t="s">
        <v>1071</v>
      </c>
      <c r="G193" s="199" t="s">
        <v>919</v>
      </c>
      <c r="H193" s="200">
        <v>305</v>
      </c>
      <c r="I193" s="201"/>
      <c r="J193" s="202">
        <f t="shared" si="10"/>
        <v>0</v>
      </c>
      <c r="K193" s="203"/>
      <c r="L193" s="39"/>
      <c r="M193" s="204" t="s">
        <v>1</v>
      </c>
      <c r="N193" s="205" t="s">
        <v>42</v>
      </c>
      <c r="O193" s="71"/>
      <c r="P193" s="206">
        <f t="shared" si="11"/>
        <v>0</v>
      </c>
      <c r="Q193" s="206">
        <v>1E-05</v>
      </c>
      <c r="R193" s="206">
        <f t="shared" si="12"/>
        <v>0.00305</v>
      </c>
      <c r="S193" s="206">
        <v>0</v>
      </c>
      <c r="T193" s="207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8" t="s">
        <v>318</v>
      </c>
      <c r="AT193" s="208" t="s">
        <v>183</v>
      </c>
      <c r="AU193" s="208" t="s">
        <v>85</v>
      </c>
      <c r="AY193" s="17" t="s">
        <v>182</v>
      </c>
      <c r="BE193" s="209">
        <f t="shared" si="14"/>
        <v>0</v>
      </c>
      <c r="BF193" s="209">
        <f t="shared" si="15"/>
        <v>0</v>
      </c>
      <c r="BG193" s="209">
        <f t="shared" si="16"/>
        <v>0</v>
      </c>
      <c r="BH193" s="209">
        <f t="shared" si="17"/>
        <v>0</v>
      </c>
      <c r="BI193" s="209">
        <f t="shared" si="18"/>
        <v>0</v>
      </c>
      <c r="BJ193" s="17" t="s">
        <v>85</v>
      </c>
      <c r="BK193" s="209">
        <f t="shared" si="19"/>
        <v>0</v>
      </c>
      <c r="BL193" s="17" t="s">
        <v>318</v>
      </c>
      <c r="BM193" s="208" t="s">
        <v>1072</v>
      </c>
    </row>
    <row r="194" spans="1:65" s="2" customFormat="1" ht="16.5" customHeight="1">
      <c r="A194" s="34"/>
      <c r="B194" s="35"/>
      <c r="C194" s="196" t="s">
        <v>571</v>
      </c>
      <c r="D194" s="196" t="s">
        <v>183</v>
      </c>
      <c r="E194" s="197" t="s">
        <v>1073</v>
      </c>
      <c r="F194" s="198" t="s">
        <v>985</v>
      </c>
      <c r="G194" s="199" t="s">
        <v>919</v>
      </c>
      <c r="H194" s="200">
        <v>305</v>
      </c>
      <c r="I194" s="201"/>
      <c r="J194" s="202">
        <f t="shared" si="10"/>
        <v>0</v>
      </c>
      <c r="K194" s="203"/>
      <c r="L194" s="39"/>
      <c r="M194" s="204" t="s">
        <v>1</v>
      </c>
      <c r="N194" s="205" t="s">
        <v>42</v>
      </c>
      <c r="O194" s="71"/>
      <c r="P194" s="206">
        <f t="shared" si="11"/>
        <v>0</v>
      </c>
      <c r="Q194" s="206">
        <v>0</v>
      </c>
      <c r="R194" s="206">
        <f t="shared" si="12"/>
        <v>0</v>
      </c>
      <c r="S194" s="206">
        <v>0</v>
      </c>
      <c r="T194" s="207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8" t="s">
        <v>318</v>
      </c>
      <c r="AT194" s="208" t="s">
        <v>183</v>
      </c>
      <c r="AU194" s="208" t="s">
        <v>85</v>
      </c>
      <c r="AY194" s="17" t="s">
        <v>182</v>
      </c>
      <c r="BE194" s="209">
        <f t="shared" si="14"/>
        <v>0</v>
      </c>
      <c r="BF194" s="209">
        <f t="shared" si="15"/>
        <v>0</v>
      </c>
      <c r="BG194" s="209">
        <f t="shared" si="16"/>
        <v>0</v>
      </c>
      <c r="BH194" s="209">
        <f t="shared" si="17"/>
        <v>0</v>
      </c>
      <c r="BI194" s="209">
        <f t="shared" si="18"/>
        <v>0</v>
      </c>
      <c r="BJ194" s="17" t="s">
        <v>85</v>
      </c>
      <c r="BK194" s="209">
        <f t="shared" si="19"/>
        <v>0</v>
      </c>
      <c r="BL194" s="17" t="s">
        <v>318</v>
      </c>
      <c r="BM194" s="208" t="s">
        <v>1074</v>
      </c>
    </row>
    <row r="195" spans="1:65" s="2" customFormat="1" ht="16.5" customHeight="1">
      <c r="A195" s="34"/>
      <c r="B195" s="35"/>
      <c r="C195" s="196" t="s">
        <v>575</v>
      </c>
      <c r="D195" s="196" t="s">
        <v>183</v>
      </c>
      <c r="E195" s="197" t="s">
        <v>1075</v>
      </c>
      <c r="F195" s="198" t="s">
        <v>1076</v>
      </c>
      <c r="G195" s="199" t="s">
        <v>633</v>
      </c>
      <c r="H195" s="200">
        <v>6</v>
      </c>
      <c r="I195" s="201"/>
      <c r="J195" s="202">
        <f t="shared" si="10"/>
        <v>0</v>
      </c>
      <c r="K195" s="203"/>
      <c r="L195" s="39"/>
      <c r="M195" s="204" t="s">
        <v>1</v>
      </c>
      <c r="N195" s="205" t="s">
        <v>42</v>
      </c>
      <c r="O195" s="71"/>
      <c r="P195" s="206">
        <f t="shared" si="11"/>
        <v>0</v>
      </c>
      <c r="Q195" s="206">
        <v>0</v>
      </c>
      <c r="R195" s="206">
        <f t="shared" si="12"/>
        <v>0</v>
      </c>
      <c r="S195" s="206">
        <v>0</v>
      </c>
      <c r="T195" s="207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8" t="s">
        <v>318</v>
      </c>
      <c r="AT195" s="208" t="s">
        <v>183</v>
      </c>
      <c r="AU195" s="208" t="s">
        <v>85</v>
      </c>
      <c r="AY195" s="17" t="s">
        <v>182</v>
      </c>
      <c r="BE195" s="209">
        <f t="shared" si="14"/>
        <v>0</v>
      </c>
      <c r="BF195" s="209">
        <f t="shared" si="15"/>
        <v>0</v>
      </c>
      <c r="BG195" s="209">
        <f t="shared" si="16"/>
        <v>0</v>
      </c>
      <c r="BH195" s="209">
        <f t="shared" si="17"/>
        <v>0</v>
      </c>
      <c r="BI195" s="209">
        <f t="shared" si="18"/>
        <v>0</v>
      </c>
      <c r="BJ195" s="17" t="s">
        <v>85</v>
      </c>
      <c r="BK195" s="209">
        <f t="shared" si="19"/>
        <v>0</v>
      </c>
      <c r="BL195" s="17" t="s">
        <v>318</v>
      </c>
      <c r="BM195" s="208" t="s">
        <v>1077</v>
      </c>
    </row>
    <row r="196" spans="1:65" s="2" customFormat="1" ht="21.75" customHeight="1">
      <c r="A196" s="34"/>
      <c r="B196" s="35"/>
      <c r="C196" s="196" t="s">
        <v>580</v>
      </c>
      <c r="D196" s="196" t="s">
        <v>183</v>
      </c>
      <c r="E196" s="197" t="s">
        <v>1078</v>
      </c>
      <c r="F196" s="198" t="s">
        <v>1079</v>
      </c>
      <c r="G196" s="199" t="s">
        <v>511</v>
      </c>
      <c r="H196" s="254"/>
      <c r="I196" s="201"/>
      <c r="J196" s="202">
        <f t="shared" si="10"/>
        <v>0</v>
      </c>
      <c r="K196" s="203"/>
      <c r="L196" s="39"/>
      <c r="M196" s="204" t="s">
        <v>1</v>
      </c>
      <c r="N196" s="205" t="s">
        <v>42</v>
      </c>
      <c r="O196" s="71"/>
      <c r="P196" s="206">
        <f t="shared" si="11"/>
        <v>0</v>
      </c>
      <c r="Q196" s="206">
        <v>0</v>
      </c>
      <c r="R196" s="206">
        <f t="shared" si="12"/>
        <v>0</v>
      </c>
      <c r="S196" s="206">
        <v>0</v>
      </c>
      <c r="T196" s="207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8" t="s">
        <v>318</v>
      </c>
      <c r="AT196" s="208" t="s">
        <v>183</v>
      </c>
      <c r="AU196" s="208" t="s">
        <v>85</v>
      </c>
      <c r="AY196" s="17" t="s">
        <v>182</v>
      </c>
      <c r="BE196" s="209">
        <f t="shared" si="14"/>
        <v>0</v>
      </c>
      <c r="BF196" s="209">
        <f t="shared" si="15"/>
        <v>0</v>
      </c>
      <c r="BG196" s="209">
        <f t="shared" si="16"/>
        <v>0</v>
      </c>
      <c r="BH196" s="209">
        <f t="shared" si="17"/>
        <v>0</v>
      </c>
      <c r="BI196" s="209">
        <f t="shared" si="18"/>
        <v>0</v>
      </c>
      <c r="BJ196" s="17" t="s">
        <v>85</v>
      </c>
      <c r="BK196" s="209">
        <f t="shared" si="19"/>
        <v>0</v>
      </c>
      <c r="BL196" s="17" t="s">
        <v>318</v>
      </c>
      <c r="BM196" s="208" t="s">
        <v>1080</v>
      </c>
    </row>
    <row r="197" spans="2:63" s="11" customFormat="1" ht="25.95" customHeight="1">
      <c r="B197" s="182"/>
      <c r="C197" s="183"/>
      <c r="D197" s="184" t="s">
        <v>76</v>
      </c>
      <c r="E197" s="185" t="s">
        <v>519</v>
      </c>
      <c r="F197" s="185" t="s">
        <v>520</v>
      </c>
      <c r="G197" s="183"/>
      <c r="H197" s="183"/>
      <c r="I197" s="186"/>
      <c r="J197" s="187">
        <f>BK197</f>
        <v>0</v>
      </c>
      <c r="K197" s="183"/>
      <c r="L197" s="188"/>
      <c r="M197" s="189"/>
      <c r="N197" s="190"/>
      <c r="O197" s="190"/>
      <c r="P197" s="191">
        <f>SUM(P198:P210)</f>
        <v>0</v>
      </c>
      <c r="Q197" s="190"/>
      <c r="R197" s="191">
        <f>SUM(R198:R210)</f>
        <v>0.22290000000000001</v>
      </c>
      <c r="S197" s="190"/>
      <c r="T197" s="192">
        <f>SUM(T198:T210)</f>
        <v>0</v>
      </c>
      <c r="AR197" s="193" t="s">
        <v>87</v>
      </c>
      <c r="AT197" s="194" t="s">
        <v>76</v>
      </c>
      <c r="AU197" s="194" t="s">
        <v>77</v>
      </c>
      <c r="AY197" s="193" t="s">
        <v>182</v>
      </c>
      <c r="BK197" s="195">
        <f>SUM(BK198:BK210)</f>
        <v>0</v>
      </c>
    </row>
    <row r="198" spans="1:65" s="2" customFormat="1" ht="16.5" customHeight="1">
      <c r="A198" s="34"/>
      <c r="B198" s="35"/>
      <c r="C198" s="196" t="s">
        <v>584</v>
      </c>
      <c r="D198" s="196" t="s">
        <v>183</v>
      </c>
      <c r="E198" s="197" t="s">
        <v>1081</v>
      </c>
      <c r="F198" s="198" t="s">
        <v>1082</v>
      </c>
      <c r="G198" s="199" t="s">
        <v>524</v>
      </c>
      <c r="H198" s="200">
        <v>2</v>
      </c>
      <c r="I198" s="201"/>
      <c r="J198" s="202">
        <f aca="true" t="shared" si="20" ref="J198:J210">ROUND(I198*H198,2)</f>
        <v>0</v>
      </c>
      <c r="K198" s="203"/>
      <c r="L198" s="39"/>
      <c r="M198" s="204" t="s">
        <v>1</v>
      </c>
      <c r="N198" s="205" t="s">
        <v>42</v>
      </c>
      <c r="O198" s="71"/>
      <c r="P198" s="206">
        <f aca="true" t="shared" si="21" ref="P198:P210">O198*H198</f>
        <v>0</v>
      </c>
      <c r="Q198" s="206">
        <v>0.01692</v>
      </c>
      <c r="R198" s="206">
        <f aca="true" t="shared" si="22" ref="R198:R210">Q198*H198</f>
        <v>0.03384</v>
      </c>
      <c r="S198" s="206">
        <v>0</v>
      </c>
      <c r="T198" s="207">
        <f aca="true" t="shared" si="23" ref="T198:T210"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8" t="s">
        <v>318</v>
      </c>
      <c r="AT198" s="208" t="s">
        <v>183</v>
      </c>
      <c r="AU198" s="208" t="s">
        <v>85</v>
      </c>
      <c r="AY198" s="17" t="s">
        <v>182</v>
      </c>
      <c r="BE198" s="209">
        <f aca="true" t="shared" si="24" ref="BE198:BE210">IF(N198="základní",J198,0)</f>
        <v>0</v>
      </c>
      <c r="BF198" s="209">
        <f aca="true" t="shared" si="25" ref="BF198:BF210">IF(N198="snížená",J198,0)</f>
        <v>0</v>
      </c>
      <c r="BG198" s="209">
        <f aca="true" t="shared" si="26" ref="BG198:BG210">IF(N198="zákl. přenesená",J198,0)</f>
        <v>0</v>
      </c>
      <c r="BH198" s="209">
        <f aca="true" t="shared" si="27" ref="BH198:BH210">IF(N198="sníž. přenesená",J198,0)</f>
        <v>0</v>
      </c>
      <c r="BI198" s="209">
        <f aca="true" t="shared" si="28" ref="BI198:BI210">IF(N198="nulová",J198,0)</f>
        <v>0</v>
      </c>
      <c r="BJ198" s="17" t="s">
        <v>85</v>
      </c>
      <c r="BK198" s="209">
        <f aca="true" t="shared" si="29" ref="BK198:BK210">ROUND(I198*H198,2)</f>
        <v>0</v>
      </c>
      <c r="BL198" s="17" t="s">
        <v>318</v>
      </c>
      <c r="BM198" s="208" t="s">
        <v>1083</v>
      </c>
    </row>
    <row r="199" spans="1:65" s="2" customFormat="1" ht="21.75" customHeight="1">
      <c r="A199" s="34"/>
      <c r="B199" s="35"/>
      <c r="C199" s="196" t="s">
        <v>590</v>
      </c>
      <c r="D199" s="196" t="s">
        <v>183</v>
      </c>
      <c r="E199" s="197" t="s">
        <v>1084</v>
      </c>
      <c r="F199" s="198" t="s">
        <v>1085</v>
      </c>
      <c r="G199" s="199" t="s">
        <v>524</v>
      </c>
      <c r="H199" s="200">
        <v>4</v>
      </c>
      <c r="I199" s="201"/>
      <c r="J199" s="202">
        <f t="shared" si="20"/>
        <v>0</v>
      </c>
      <c r="K199" s="203"/>
      <c r="L199" s="39"/>
      <c r="M199" s="204" t="s">
        <v>1</v>
      </c>
      <c r="N199" s="205" t="s">
        <v>42</v>
      </c>
      <c r="O199" s="71"/>
      <c r="P199" s="206">
        <f t="shared" si="21"/>
        <v>0</v>
      </c>
      <c r="Q199" s="206">
        <v>0.01525</v>
      </c>
      <c r="R199" s="206">
        <f t="shared" si="22"/>
        <v>0.061</v>
      </c>
      <c r="S199" s="206">
        <v>0</v>
      </c>
      <c r="T199" s="207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8" t="s">
        <v>318</v>
      </c>
      <c r="AT199" s="208" t="s">
        <v>183</v>
      </c>
      <c r="AU199" s="208" t="s">
        <v>85</v>
      </c>
      <c r="AY199" s="17" t="s">
        <v>182</v>
      </c>
      <c r="BE199" s="209">
        <f t="shared" si="24"/>
        <v>0</v>
      </c>
      <c r="BF199" s="209">
        <f t="shared" si="25"/>
        <v>0</v>
      </c>
      <c r="BG199" s="209">
        <f t="shared" si="26"/>
        <v>0</v>
      </c>
      <c r="BH199" s="209">
        <f t="shared" si="27"/>
        <v>0</v>
      </c>
      <c r="BI199" s="209">
        <f t="shared" si="28"/>
        <v>0</v>
      </c>
      <c r="BJ199" s="17" t="s">
        <v>85</v>
      </c>
      <c r="BK199" s="209">
        <f t="shared" si="29"/>
        <v>0</v>
      </c>
      <c r="BL199" s="17" t="s">
        <v>318</v>
      </c>
      <c r="BM199" s="208" t="s">
        <v>1086</v>
      </c>
    </row>
    <row r="200" spans="1:65" s="2" customFormat="1" ht="16.5" customHeight="1">
      <c r="A200" s="34"/>
      <c r="B200" s="35"/>
      <c r="C200" s="196" t="s">
        <v>596</v>
      </c>
      <c r="D200" s="196" t="s">
        <v>183</v>
      </c>
      <c r="E200" s="197" t="s">
        <v>1087</v>
      </c>
      <c r="F200" s="198" t="s">
        <v>1088</v>
      </c>
      <c r="G200" s="199" t="s">
        <v>524</v>
      </c>
      <c r="H200" s="200">
        <v>1</v>
      </c>
      <c r="I200" s="201"/>
      <c r="J200" s="202">
        <f t="shared" si="20"/>
        <v>0</v>
      </c>
      <c r="K200" s="203"/>
      <c r="L200" s="39"/>
      <c r="M200" s="204" t="s">
        <v>1</v>
      </c>
      <c r="N200" s="205" t="s">
        <v>42</v>
      </c>
      <c r="O200" s="71"/>
      <c r="P200" s="206">
        <f t="shared" si="21"/>
        <v>0</v>
      </c>
      <c r="Q200" s="206">
        <v>0.01075</v>
      </c>
      <c r="R200" s="206">
        <f t="shared" si="22"/>
        <v>0.01075</v>
      </c>
      <c r="S200" s="206">
        <v>0</v>
      </c>
      <c r="T200" s="207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8" t="s">
        <v>318</v>
      </c>
      <c r="AT200" s="208" t="s">
        <v>183</v>
      </c>
      <c r="AU200" s="208" t="s">
        <v>85</v>
      </c>
      <c r="AY200" s="17" t="s">
        <v>182</v>
      </c>
      <c r="BE200" s="209">
        <f t="shared" si="24"/>
        <v>0</v>
      </c>
      <c r="BF200" s="209">
        <f t="shared" si="25"/>
        <v>0</v>
      </c>
      <c r="BG200" s="209">
        <f t="shared" si="26"/>
        <v>0</v>
      </c>
      <c r="BH200" s="209">
        <f t="shared" si="27"/>
        <v>0</v>
      </c>
      <c r="BI200" s="209">
        <f t="shared" si="28"/>
        <v>0</v>
      </c>
      <c r="BJ200" s="17" t="s">
        <v>85</v>
      </c>
      <c r="BK200" s="209">
        <f t="shared" si="29"/>
        <v>0</v>
      </c>
      <c r="BL200" s="17" t="s">
        <v>318</v>
      </c>
      <c r="BM200" s="208" t="s">
        <v>1089</v>
      </c>
    </row>
    <row r="201" spans="1:65" s="2" customFormat="1" ht="16.5" customHeight="1">
      <c r="A201" s="34"/>
      <c r="B201" s="35"/>
      <c r="C201" s="196" t="s">
        <v>600</v>
      </c>
      <c r="D201" s="196" t="s">
        <v>183</v>
      </c>
      <c r="E201" s="197" t="s">
        <v>1090</v>
      </c>
      <c r="F201" s="198" t="s">
        <v>1091</v>
      </c>
      <c r="G201" s="199" t="s">
        <v>524</v>
      </c>
      <c r="H201" s="200">
        <v>2</v>
      </c>
      <c r="I201" s="201"/>
      <c r="J201" s="202">
        <f t="shared" si="20"/>
        <v>0</v>
      </c>
      <c r="K201" s="203"/>
      <c r="L201" s="39"/>
      <c r="M201" s="204" t="s">
        <v>1</v>
      </c>
      <c r="N201" s="205" t="s">
        <v>42</v>
      </c>
      <c r="O201" s="71"/>
      <c r="P201" s="206">
        <f t="shared" si="21"/>
        <v>0</v>
      </c>
      <c r="Q201" s="206">
        <v>0.01388</v>
      </c>
      <c r="R201" s="206">
        <f t="shared" si="22"/>
        <v>0.02776</v>
      </c>
      <c r="S201" s="206">
        <v>0</v>
      </c>
      <c r="T201" s="207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8" t="s">
        <v>318</v>
      </c>
      <c r="AT201" s="208" t="s">
        <v>183</v>
      </c>
      <c r="AU201" s="208" t="s">
        <v>85</v>
      </c>
      <c r="AY201" s="17" t="s">
        <v>182</v>
      </c>
      <c r="BE201" s="209">
        <f t="shared" si="24"/>
        <v>0</v>
      </c>
      <c r="BF201" s="209">
        <f t="shared" si="25"/>
        <v>0</v>
      </c>
      <c r="BG201" s="209">
        <f t="shared" si="26"/>
        <v>0</v>
      </c>
      <c r="BH201" s="209">
        <f t="shared" si="27"/>
        <v>0</v>
      </c>
      <c r="BI201" s="209">
        <f t="shared" si="28"/>
        <v>0</v>
      </c>
      <c r="BJ201" s="17" t="s">
        <v>85</v>
      </c>
      <c r="BK201" s="209">
        <f t="shared" si="29"/>
        <v>0</v>
      </c>
      <c r="BL201" s="17" t="s">
        <v>318</v>
      </c>
      <c r="BM201" s="208" t="s">
        <v>1092</v>
      </c>
    </row>
    <row r="202" spans="1:65" s="2" customFormat="1" ht="16.5" customHeight="1">
      <c r="A202" s="34"/>
      <c r="B202" s="35"/>
      <c r="C202" s="196" t="s">
        <v>608</v>
      </c>
      <c r="D202" s="196" t="s">
        <v>183</v>
      </c>
      <c r="E202" s="197" t="s">
        <v>1093</v>
      </c>
      <c r="F202" s="198" t="s">
        <v>1094</v>
      </c>
      <c r="G202" s="199" t="s">
        <v>524</v>
      </c>
      <c r="H202" s="200">
        <v>2</v>
      </c>
      <c r="I202" s="201"/>
      <c r="J202" s="202">
        <f t="shared" si="20"/>
        <v>0</v>
      </c>
      <c r="K202" s="203"/>
      <c r="L202" s="39"/>
      <c r="M202" s="204" t="s">
        <v>1</v>
      </c>
      <c r="N202" s="205" t="s">
        <v>42</v>
      </c>
      <c r="O202" s="71"/>
      <c r="P202" s="206">
        <f t="shared" si="21"/>
        <v>0</v>
      </c>
      <c r="Q202" s="206">
        <v>0.00017</v>
      </c>
      <c r="R202" s="206">
        <f t="shared" si="22"/>
        <v>0.00034</v>
      </c>
      <c r="S202" s="206">
        <v>0</v>
      </c>
      <c r="T202" s="207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8" t="s">
        <v>318</v>
      </c>
      <c r="AT202" s="208" t="s">
        <v>183</v>
      </c>
      <c r="AU202" s="208" t="s">
        <v>85</v>
      </c>
      <c r="AY202" s="17" t="s">
        <v>182</v>
      </c>
      <c r="BE202" s="209">
        <f t="shared" si="24"/>
        <v>0</v>
      </c>
      <c r="BF202" s="209">
        <f t="shared" si="25"/>
        <v>0</v>
      </c>
      <c r="BG202" s="209">
        <f t="shared" si="26"/>
        <v>0</v>
      </c>
      <c r="BH202" s="209">
        <f t="shared" si="27"/>
        <v>0</v>
      </c>
      <c r="BI202" s="209">
        <f t="shared" si="28"/>
        <v>0</v>
      </c>
      <c r="BJ202" s="17" t="s">
        <v>85</v>
      </c>
      <c r="BK202" s="209">
        <f t="shared" si="29"/>
        <v>0</v>
      </c>
      <c r="BL202" s="17" t="s">
        <v>318</v>
      </c>
      <c r="BM202" s="208" t="s">
        <v>1095</v>
      </c>
    </row>
    <row r="203" spans="1:65" s="2" customFormat="1" ht="16.5" customHeight="1">
      <c r="A203" s="34"/>
      <c r="B203" s="35"/>
      <c r="C203" s="243" t="s">
        <v>612</v>
      </c>
      <c r="D203" s="243" t="s">
        <v>212</v>
      </c>
      <c r="E203" s="244" t="s">
        <v>1096</v>
      </c>
      <c r="F203" s="245" t="s">
        <v>1097</v>
      </c>
      <c r="G203" s="246" t="s">
        <v>186</v>
      </c>
      <c r="H203" s="247">
        <v>2</v>
      </c>
      <c r="I203" s="248"/>
      <c r="J203" s="249">
        <f t="shared" si="20"/>
        <v>0</v>
      </c>
      <c r="K203" s="250"/>
      <c r="L203" s="251"/>
      <c r="M203" s="252" t="s">
        <v>1</v>
      </c>
      <c r="N203" s="253" t="s">
        <v>42</v>
      </c>
      <c r="O203" s="71"/>
      <c r="P203" s="206">
        <f t="shared" si="21"/>
        <v>0</v>
      </c>
      <c r="Q203" s="206">
        <v>0.02</v>
      </c>
      <c r="R203" s="206">
        <f t="shared" si="22"/>
        <v>0.04</v>
      </c>
      <c r="S203" s="206">
        <v>0</v>
      </c>
      <c r="T203" s="207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8" t="s">
        <v>397</v>
      </c>
      <c r="AT203" s="208" t="s">
        <v>212</v>
      </c>
      <c r="AU203" s="208" t="s">
        <v>85</v>
      </c>
      <c r="AY203" s="17" t="s">
        <v>182</v>
      </c>
      <c r="BE203" s="209">
        <f t="shared" si="24"/>
        <v>0</v>
      </c>
      <c r="BF203" s="209">
        <f t="shared" si="25"/>
        <v>0</v>
      </c>
      <c r="BG203" s="209">
        <f t="shared" si="26"/>
        <v>0</v>
      </c>
      <c r="BH203" s="209">
        <f t="shared" si="27"/>
        <v>0</v>
      </c>
      <c r="BI203" s="209">
        <f t="shared" si="28"/>
        <v>0</v>
      </c>
      <c r="BJ203" s="17" t="s">
        <v>85</v>
      </c>
      <c r="BK203" s="209">
        <f t="shared" si="29"/>
        <v>0</v>
      </c>
      <c r="BL203" s="17" t="s">
        <v>318</v>
      </c>
      <c r="BM203" s="208" t="s">
        <v>1098</v>
      </c>
    </row>
    <row r="204" spans="1:65" s="2" customFormat="1" ht="16.5" customHeight="1">
      <c r="A204" s="34"/>
      <c r="B204" s="35"/>
      <c r="C204" s="196" t="s">
        <v>617</v>
      </c>
      <c r="D204" s="196" t="s">
        <v>183</v>
      </c>
      <c r="E204" s="197" t="s">
        <v>1099</v>
      </c>
      <c r="F204" s="198" t="s">
        <v>1100</v>
      </c>
      <c r="G204" s="199" t="s">
        <v>524</v>
      </c>
      <c r="H204" s="200">
        <v>2</v>
      </c>
      <c r="I204" s="201"/>
      <c r="J204" s="202">
        <f t="shared" si="20"/>
        <v>0</v>
      </c>
      <c r="K204" s="203"/>
      <c r="L204" s="39"/>
      <c r="M204" s="204" t="s">
        <v>1</v>
      </c>
      <c r="N204" s="205" t="s">
        <v>42</v>
      </c>
      <c r="O204" s="71"/>
      <c r="P204" s="206">
        <f t="shared" si="21"/>
        <v>0</v>
      </c>
      <c r="Q204" s="206">
        <v>0.0147</v>
      </c>
      <c r="R204" s="206">
        <f t="shared" si="22"/>
        <v>0.0294</v>
      </c>
      <c r="S204" s="206">
        <v>0</v>
      </c>
      <c r="T204" s="207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8" t="s">
        <v>318</v>
      </c>
      <c r="AT204" s="208" t="s">
        <v>183</v>
      </c>
      <c r="AU204" s="208" t="s">
        <v>85</v>
      </c>
      <c r="AY204" s="17" t="s">
        <v>182</v>
      </c>
      <c r="BE204" s="209">
        <f t="shared" si="24"/>
        <v>0</v>
      </c>
      <c r="BF204" s="209">
        <f t="shared" si="25"/>
        <v>0</v>
      </c>
      <c r="BG204" s="209">
        <f t="shared" si="26"/>
        <v>0</v>
      </c>
      <c r="BH204" s="209">
        <f t="shared" si="27"/>
        <v>0</v>
      </c>
      <c r="BI204" s="209">
        <f t="shared" si="28"/>
        <v>0</v>
      </c>
      <c r="BJ204" s="17" t="s">
        <v>85</v>
      </c>
      <c r="BK204" s="209">
        <f t="shared" si="29"/>
        <v>0</v>
      </c>
      <c r="BL204" s="17" t="s">
        <v>318</v>
      </c>
      <c r="BM204" s="208" t="s">
        <v>1101</v>
      </c>
    </row>
    <row r="205" spans="1:65" s="2" customFormat="1" ht="16.5" customHeight="1">
      <c r="A205" s="34"/>
      <c r="B205" s="35"/>
      <c r="C205" s="196" t="s">
        <v>621</v>
      </c>
      <c r="D205" s="196" t="s">
        <v>183</v>
      </c>
      <c r="E205" s="197" t="s">
        <v>1102</v>
      </c>
      <c r="F205" s="198" t="s">
        <v>1103</v>
      </c>
      <c r="G205" s="199" t="s">
        <v>524</v>
      </c>
      <c r="H205" s="200">
        <v>5</v>
      </c>
      <c r="I205" s="201"/>
      <c r="J205" s="202">
        <f t="shared" si="20"/>
        <v>0</v>
      </c>
      <c r="K205" s="203"/>
      <c r="L205" s="39"/>
      <c r="M205" s="204" t="s">
        <v>1</v>
      </c>
      <c r="N205" s="205" t="s">
        <v>42</v>
      </c>
      <c r="O205" s="71"/>
      <c r="P205" s="206">
        <f t="shared" si="21"/>
        <v>0</v>
      </c>
      <c r="Q205" s="206">
        <v>0.0018</v>
      </c>
      <c r="R205" s="206">
        <f t="shared" si="22"/>
        <v>0.009</v>
      </c>
      <c r="S205" s="206">
        <v>0</v>
      </c>
      <c r="T205" s="207">
        <f t="shared" si="2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8" t="s">
        <v>318</v>
      </c>
      <c r="AT205" s="208" t="s">
        <v>183</v>
      </c>
      <c r="AU205" s="208" t="s">
        <v>85</v>
      </c>
      <c r="AY205" s="17" t="s">
        <v>182</v>
      </c>
      <c r="BE205" s="209">
        <f t="shared" si="24"/>
        <v>0</v>
      </c>
      <c r="BF205" s="209">
        <f t="shared" si="25"/>
        <v>0</v>
      </c>
      <c r="BG205" s="209">
        <f t="shared" si="26"/>
        <v>0</v>
      </c>
      <c r="BH205" s="209">
        <f t="shared" si="27"/>
        <v>0</v>
      </c>
      <c r="BI205" s="209">
        <f t="shared" si="28"/>
        <v>0</v>
      </c>
      <c r="BJ205" s="17" t="s">
        <v>85</v>
      </c>
      <c r="BK205" s="209">
        <f t="shared" si="29"/>
        <v>0</v>
      </c>
      <c r="BL205" s="17" t="s">
        <v>318</v>
      </c>
      <c r="BM205" s="208" t="s">
        <v>1104</v>
      </c>
    </row>
    <row r="206" spans="1:65" s="2" customFormat="1" ht="16.5" customHeight="1">
      <c r="A206" s="34"/>
      <c r="B206" s="35"/>
      <c r="C206" s="196" t="s">
        <v>626</v>
      </c>
      <c r="D206" s="196" t="s">
        <v>183</v>
      </c>
      <c r="E206" s="197" t="s">
        <v>1105</v>
      </c>
      <c r="F206" s="198" t="s">
        <v>1106</v>
      </c>
      <c r="G206" s="199" t="s">
        <v>186</v>
      </c>
      <c r="H206" s="200">
        <v>2</v>
      </c>
      <c r="I206" s="201"/>
      <c r="J206" s="202">
        <f t="shared" si="20"/>
        <v>0</v>
      </c>
      <c r="K206" s="203"/>
      <c r="L206" s="39"/>
      <c r="M206" s="204" t="s">
        <v>1</v>
      </c>
      <c r="N206" s="205" t="s">
        <v>42</v>
      </c>
      <c r="O206" s="71"/>
      <c r="P206" s="206">
        <f t="shared" si="21"/>
        <v>0</v>
      </c>
      <c r="Q206" s="206">
        <v>0.00016</v>
      </c>
      <c r="R206" s="206">
        <f t="shared" si="22"/>
        <v>0.00032</v>
      </c>
      <c r="S206" s="206">
        <v>0</v>
      </c>
      <c r="T206" s="207">
        <f t="shared" si="2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8" t="s">
        <v>318</v>
      </c>
      <c r="AT206" s="208" t="s">
        <v>183</v>
      </c>
      <c r="AU206" s="208" t="s">
        <v>85</v>
      </c>
      <c r="AY206" s="17" t="s">
        <v>182</v>
      </c>
      <c r="BE206" s="209">
        <f t="shared" si="24"/>
        <v>0</v>
      </c>
      <c r="BF206" s="209">
        <f t="shared" si="25"/>
        <v>0</v>
      </c>
      <c r="BG206" s="209">
        <f t="shared" si="26"/>
        <v>0</v>
      </c>
      <c r="BH206" s="209">
        <f t="shared" si="27"/>
        <v>0</v>
      </c>
      <c r="BI206" s="209">
        <f t="shared" si="28"/>
        <v>0</v>
      </c>
      <c r="BJ206" s="17" t="s">
        <v>85</v>
      </c>
      <c r="BK206" s="209">
        <f t="shared" si="29"/>
        <v>0</v>
      </c>
      <c r="BL206" s="17" t="s">
        <v>318</v>
      </c>
      <c r="BM206" s="208" t="s">
        <v>1107</v>
      </c>
    </row>
    <row r="207" spans="1:65" s="2" customFormat="1" ht="16.5" customHeight="1">
      <c r="A207" s="34"/>
      <c r="B207" s="35"/>
      <c r="C207" s="243" t="s">
        <v>630</v>
      </c>
      <c r="D207" s="243" t="s">
        <v>212</v>
      </c>
      <c r="E207" s="244" t="s">
        <v>1108</v>
      </c>
      <c r="F207" s="245" t="s">
        <v>1109</v>
      </c>
      <c r="G207" s="246" t="s">
        <v>186</v>
      </c>
      <c r="H207" s="247">
        <v>2</v>
      </c>
      <c r="I207" s="248"/>
      <c r="J207" s="249">
        <f t="shared" si="20"/>
        <v>0</v>
      </c>
      <c r="K207" s="250"/>
      <c r="L207" s="251"/>
      <c r="M207" s="252" t="s">
        <v>1</v>
      </c>
      <c r="N207" s="253" t="s">
        <v>42</v>
      </c>
      <c r="O207" s="71"/>
      <c r="P207" s="206">
        <f t="shared" si="21"/>
        <v>0</v>
      </c>
      <c r="Q207" s="206">
        <v>0.002</v>
      </c>
      <c r="R207" s="206">
        <f t="shared" si="22"/>
        <v>0.004</v>
      </c>
      <c r="S207" s="206">
        <v>0</v>
      </c>
      <c r="T207" s="207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8" t="s">
        <v>397</v>
      </c>
      <c r="AT207" s="208" t="s">
        <v>212</v>
      </c>
      <c r="AU207" s="208" t="s">
        <v>85</v>
      </c>
      <c r="AY207" s="17" t="s">
        <v>182</v>
      </c>
      <c r="BE207" s="209">
        <f t="shared" si="24"/>
        <v>0</v>
      </c>
      <c r="BF207" s="209">
        <f t="shared" si="25"/>
        <v>0</v>
      </c>
      <c r="BG207" s="209">
        <f t="shared" si="26"/>
        <v>0</v>
      </c>
      <c r="BH207" s="209">
        <f t="shared" si="27"/>
        <v>0</v>
      </c>
      <c r="BI207" s="209">
        <f t="shared" si="28"/>
        <v>0</v>
      </c>
      <c r="BJ207" s="17" t="s">
        <v>85</v>
      </c>
      <c r="BK207" s="209">
        <f t="shared" si="29"/>
        <v>0</v>
      </c>
      <c r="BL207" s="17" t="s">
        <v>318</v>
      </c>
      <c r="BM207" s="208" t="s">
        <v>1110</v>
      </c>
    </row>
    <row r="208" spans="1:65" s="2" customFormat="1" ht="16.5" customHeight="1">
      <c r="A208" s="34"/>
      <c r="B208" s="35"/>
      <c r="C208" s="196" t="s">
        <v>635</v>
      </c>
      <c r="D208" s="196" t="s">
        <v>183</v>
      </c>
      <c r="E208" s="197" t="s">
        <v>1111</v>
      </c>
      <c r="F208" s="198" t="s">
        <v>1112</v>
      </c>
      <c r="G208" s="199" t="s">
        <v>524</v>
      </c>
      <c r="H208" s="200">
        <v>2</v>
      </c>
      <c r="I208" s="201"/>
      <c r="J208" s="202">
        <f t="shared" si="20"/>
        <v>0</v>
      </c>
      <c r="K208" s="203"/>
      <c r="L208" s="39"/>
      <c r="M208" s="204" t="s">
        <v>1</v>
      </c>
      <c r="N208" s="205" t="s">
        <v>42</v>
      </c>
      <c r="O208" s="71"/>
      <c r="P208" s="206">
        <f t="shared" si="21"/>
        <v>0</v>
      </c>
      <c r="Q208" s="206">
        <v>0.00185</v>
      </c>
      <c r="R208" s="206">
        <f t="shared" si="22"/>
        <v>0.0037</v>
      </c>
      <c r="S208" s="206">
        <v>0</v>
      </c>
      <c r="T208" s="207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8" t="s">
        <v>318</v>
      </c>
      <c r="AT208" s="208" t="s">
        <v>183</v>
      </c>
      <c r="AU208" s="208" t="s">
        <v>85</v>
      </c>
      <c r="AY208" s="17" t="s">
        <v>182</v>
      </c>
      <c r="BE208" s="209">
        <f t="shared" si="24"/>
        <v>0</v>
      </c>
      <c r="BF208" s="209">
        <f t="shared" si="25"/>
        <v>0</v>
      </c>
      <c r="BG208" s="209">
        <f t="shared" si="26"/>
        <v>0</v>
      </c>
      <c r="BH208" s="209">
        <f t="shared" si="27"/>
        <v>0</v>
      </c>
      <c r="BI208" s="209">
        <f t="shared" si="28"/>
        <v>0</v>
      </c>
      <c r="BJ208" s="17" t="s">
        <v>85</v>
      </c>
      <c r="BK208" s="209">
        <f t="shared" si="29"/>
        <v>0</v>
      </c>
      <c r="BL208" s="17" t="s">
        <v>318</v>
      </c>
      <c r="BM208" s="208" t="s">
        <v>1113</v>
      </c>
    </row>
    <row r="209" spans="1:65" s="2" customFormat="1" ht="16.5" customHeight="1">
      <c r="A209" s="34"/>
      <c r="B209" s="35"/>
      <c r="C209" s="196" t="s">
        <v>639</v>
      </c>
      <c r="D209" s="196" t="s">
        <v>183</v>
      </c>
      <c r="E209" s="197" t="s">
        <v>1114</v>
      </c>
      <c r="F209" s="198" t="s">
        <v>1115</v>
      </c>
      <c r="G209" s="199" t="s">
        <v>186</v>
      </c>
      <c r="H209" s="200">
        <v>9</v>
      </c>
      <c r="I209" s="201"/>
      <c r="J209" s="202">
        <f t="shared" si="20"/>
        <v>0</v>
      </c>
      <c r="K209" s="203"/>
      <c r="L209" s="39"/>
      <c r="M209" s="204" t="s">
        <v>1</v>
      </c>
      <c r="N209" s="205" t="s">
        <v>42</v>
      </c>
      <c r="O209" s="71"/>
      <c r="P209" s="206">
        <f t="shared" si="21"/>
        <v>0</v>
      </c>
      <c r="Q209" s="206">
        <v>0.00031</v>
      </c>
      <c r="R209" s="206">
        <f t="shared" si="22"/>
        <v>0.00279</v>
      </c>
      <c r="S209" s="206">
        <v>0</v>
      </c>
      <c r="T209" s="207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8" t="s">
        <v>318</v>
      </c>
      <c r="AT209" s="208" t="s">
        <v>183</v>
      </c>
      <c r="AU209" s="208" t="s">
        <v>85</v>
      </c>
      <c r="AY209" s="17" t="s">
        <v>182</v>
      </c>
      <c r="BE209" s="209">
        <f t="shared" si="24"/>
        <v>0</v>
      </c>
      <c r="BF209" s="209">
        <f t="shared" si="25"/>
        <v>0</v>
      </c>
      <c r="BG209" s="209">
        <f t="shared" si="26"/>
        <v>0</v>
      </c>
      <c r="BH209" s="209">
        <f t="shared" si="27"/>
        <v>0</v>
      </c>
      <c r="BI209" s="209">
        <f t="shared" si="28"/>
        <v>0</v>
      </c>
      <c r="BJ209" s="17" t="s">
        <v>85</v>
      </c>
      <c r="BK209" s="209">
        <f t="shared" si="29"/>
        <v>0</v>
      </c>
      <c r="BL209" s="17" t="s">
        <v>318</v>
      </c>
      <c r="BM209" s="208" t="s">
        <v>1116</v>
      </c>
    </row>
    <row r="210" spans="1:65" s="2" customFormat="1" ht="21.75" customHeight="1">
      <c r="A210" s="34"/>
      <c r="B210" s="35"/>
      <c r="C210" s="196" t="s">
        <v>643</v>
      </c>
      <c r="D210" s="196" t="s">
        <v>183</v>
      </c>
      <c r="E210" s="197" t="s">
        <v>1117</v>
      </c>
      <c r="F210" s="198" t="s">
        <v>1118</v>
      </c>
      <c r="G210" s="199" t="s">
        <v>511</v>
      </c>
      <c r="H210" s="254"/>
      <c r="I210" s="201"/>
      <c r="J210" s="202">
        <f t="shared" si="20"/>
        <v>0</v>
      </c>
      <c r="K210" s="203"/>
      <c r="L210" s="39"/>
      <c r="M210" s="204" t="s">
        <v>1</v>
      </c>
      <c r="N210" s="205" t="s">
        <v>42</v>
      </c>
      <c r="O210" s="71"/>
      <c r="P210" s="206">
        <f t="shared" si="21"/>
        <v>0</v>
      </c>
      <c r="Q210" s="206">
        <v>0</v>
      </c>
      <c r="R210" s="206">
        <f t="shared" si="22"/>
        <v>0</v>
      </c>
      <c r="S210" s="206">
        <v>0</v>
      </c>
      <c r="T210" s="207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8" t="s">
        <v>318</v>
      </c>
      <c r="AT210" s="208" t="s">
        <v>183</v>
      </c>
      <c r="AU210" s="208" t="s">
        <v>85</v>
      </c>
      <c r="AY210" s="17" t="s">
        <v>182</v>
      </c>
      <c r="BE210" s="209">
        <f t="shared" si="24"/>
        <v>0</v>
      </c>
      <c r="BF210" s="209">
        <f t="shared" si="25"/>
        <v>0</v>
      </c>
      <c r="BG210" s="209">
        <f t="shared" si="26"/>
        <v>0</v>
      </c>
      <c r="BH210" s="209">
        <f t="shared" si="27"/>
        <v>0</v>
      </c>
      <c r="BI210" s="209">
        <f t="shared" si="28"/>
        <v>0</v>
      </c>
      <c r="BJ210" s="17" t="s">
        <v>85</v>
      </c>
      <c r="BK210" s="209">
        <f t="shared" si="29"/>
        <v>0</v>
      </c>
      <c r="BL210" s="17" t="s">
        <v>318</v>
      </c>
      <c r="BM210" s="208" t="s">
        <v>1119</v>
      </c>
    </row>
    <row r="211" spans="2:63" s="11" customFormat="1" ht="25.95" customHeight="1">
      <c r="B211" s="182"/>
      <c r="C211" s="183"/>
      <c r="D211" s="184" t="s">
        <v>76</v>
      </c>
      <c r="E211" s="185" t="s">
        <v>1120</v>
      </c>
      <c r="F211" s="185" t="s">
        <v>1121</v>
      </c>
      <c r="G211" s="183"/>
      <c r="H211" s="183"/>
      <c r="I211" s="186"/>
      <c r="J211" s="187">
        <f>BK211</f>
        <v>0</v>
      </c>
      <c r="K211" s="183"/>
      <c r="L211" s="188"/>
      <c r="M211" s="189"/>
      <c r="N211" s="190"/>
      <c r="O211" s="190"/>
      <c r="P211" s="191">
        <f>SUM(P212:P213)</f>
        <v>0</v>
      </c>
      <c r="Q211" s="190"/>
      <c r="R211" s="191">
        <f>SUM(R212:R213)</f>
        <v>0.0373</v>
      </c>
      <c r="S211" s="190"/>
      <c r="T211" s="192">
        <f>SUM(T212:T213)</f>
        <v>0</v>
      </c>
      <c r="AR211" s="193" t="s">
        <v>87</v>
      </c>
      <c r="AT211" s="194" t="s">
        <v>76</v>
      </c>
      <c r="AU211" s="194" t="s">
        <v>77</v>
      </c>
      <c r="AY211" s="193" t="s">
        <v>182</v>
      </c>
      <c r="BK211" s="195">
        <f>SUM(BK212:BK213)</f>
        <v>0</v>
      </c>
    </row>
    <row r="212" spans="1:65" s="2" customFormat="1" ht="21.75" customHeight="1">
      <c r="A212" s="34"/>
      <c r="B212" s="35"/>
      <c r="C212" s="196" t="s">
        <v>647</v>
      </c>
      <c r="D212" s="196" t="s">
        <v>183</v>
      </c>
      <c r="E212" s="197" t="s">
        <v>1122</v>
      </c>
      <c r="F212" s="198" t="s">
        <v>1123</v>
      </c>
      <c r="G212" s="199" t="s">
        <v>524</v>
      </c>
      <c r="H212" s="200">
        <v>2</v>
      </c>
      <c r="I212" s="201"/>
      <c r="J212" s="202">
        <f>ROUND(I212*H212,2)</f>
        <v>0</v>
      </c>
      <c r="K212" s="203"/>
      <c r="L212" s="39"/>
      <c r="M212" s="204" t="s">
        <v>1</v>
      </c>
      <c r="N212" s="205" t="s">
        <v>42</v>
      </c>
      <c r="O212" s="71"/>
      <c r="P212" s="206">
        <f>O212*H212</f>
        <v>0</v>
      </c>
      <c r="Q212" s="206">
        <v>0.01865</v>
      </c>
      <c r="R212" s="206">
        <f>Q212*H212</f>
        <v>0.0373</v>
      </c>
      <c r="S212" s="206">
        <v>0</v>
      </c>
      <c r="T212" s="20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8" t="s">
        <v>318</v>
      </c>
      <c r="AT212" s="208" t="s">
        <v>183</v>
      </c>
      <c r="AU212" s="208" t="s">
        <v>85</v>
      </c>
      <c r="AY212" s="17" t="s">
        <v>182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7" t="s">
        <v>85</v>
      </c>
      <c r="BK212" s="209">
        <f>ROUND(I212*H212,2)</f>
        <v>0</v>
      </c>
      <c r="BL212" s="17" t="s">
        <v>318</v>
      </c>
      <c r="BM212" s="208" t="s">
        <v>1124</v>
      </c>
    </row>
    <row r="213" spans="1:65" s="2" customFormat="1" ht="21.75" customHeight="1">
      <c r="A213" s="34"/>
      <c r="B213" s="35"/>
      <c r="C213" s="196" t="s">
        <v>651</v>
      </c>
      <c r="D213" s="196" t="s">
        <v>183</v>
      </c>
      <c r="E213" s="197" t="s">
        <v>1125</v>
      </c>
      <c r="F213" s="198" t="s">
        <v>1126</v>
      </c>
      <c r="G213" s="199" t="s">
        <v>511</v>
      </c>
      <c r="H213" s="254"/>
      <c r="I213" s="201"/>
      <c r="J213" s="202">
        <f>ROUND(I213*H213,2)</f>
        <v>0</v>
      </c>
      <c r="K213" s="203"/>
      <c r="L213" s="39"/>
      <c r="M213" s="204" t="s">
        <v>1</v>
      </c>
      <c r="N213" s="205" t="s">
        <v>42</v>
      </c>
      <c r="O213" s="71"/>
      <c r="P213" s="206">
        <f>O213*H213</f>
        <v>0</v>
      </c>
      <c r="Q213" s="206">
        <v>0</v>
      </c>
      <c r="R213" s="206">
        <f>Q213*H213</f>
        <v>0</v>
      </c>
      <c r="S213" s="206">
        <v>0</v>
      </c>
      <c r="T213" s="207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8" t="s">
        <v>318</v>
      </c>
      <c r="AT213" s="208" t="s">
        <v>183</v>
      </c>
      <c r="AU213" s="208" t="s">
        <v>85</v>
      </c>
      <c r="AY213" s="17" t="s">
        <v>182</v>
      </c>
      <c r="BE213" s="209">
        <f>IF(N213="základní",J213,0)</f>
        <v>0</v>
      </c>
      <c r="BF213" s="209">
        <f>IF(N213="snížená",J213,0)</f>
        <v>0</v>
      </c>
      <c r="BG213" s="209">
        <f>IF(N213="zákl. přenesená",J213,0)</f>
        <v>0</v>
      </c>
      <c r="BH213" s="209">
        <f>IF(N213="sníž. přenesená",J213,0)</f>
        <v>0</v>
      </c>
      <c r="BI213" s="209">
        <f>IF(N213="nulová",J213,0)</f>
        <v>0</v>
      </c>
      <c r="BJ213" s="17" t="s">
        <v>85</v>
      </c>
      <c r="BK213" s="209">
        <f>ROUND(I213*H213,2)</f>
        <v>0</v>
      </c>
      <c r="BL213" s="17" t="s">
        <v>318</v>
      </c>
      <c r="BM213" s="208" t="s">
        <v>1127</v>
      </c>
    </row>
    <row r="214" spans="2:63" s="11" customFormat="1" ht="25.95" customHeight="1">
      <c r="B214" s="182"/>
      <c r="C214" s="183"/>
      <c r="D214" s="184" t="s">
        <v>76</v>
      </c>
      <c r="E214" s="185" t="s">
        <v>1128</v>
      </c>
      <c r="F214" s="185" t="s">
        <v>1129</v>
      </c>
      <c r="G214" s="183"/>
      <c r="H214" s="183"/>
      <c r="I214" s="186"/>
      <c r="J214" s="187">
        <f>BK214</f>
        <v>0</v>
      </c>
      <c r="K214" s="183"/>
      <c r="L214" s="188"/>
      <c r="M214" s="189"/>
      <c r="N214" s="190"/>
      <c r="O214" s="190"/>
      <c r="P214" s="191">
        <f>SUM(P215:P216)</f>
        <v>0</v>
      </c>
      <c r="Q214" s="190"/>
      <c r="R214" s="191">
        <f>SUM(R215:R216)</f>
        <v>0.0030600000000000002</v>
      </c>
      <c r="S214" s="190"/>
      <c r="T214" s="192">
        <f>SUM(T215:T216)</f>
        <v>0</v>
      </c>
      <c r="AR214" s="193" t="s">
        <v>87</v>
      </c>
      <c r="AT214" s="194" t="s">
        <v>76</v>
      </c>
      <c r="AU214" s="194" t="s">
        <v>77</v>
      </c>
      <c r="AY214" s="193" t="s">
        <v>182</v>
      </c>
      <c r="BK214" s="195">
        <f>SUM(BK215:BK216)</f>
        <v>0</v>
      </c>
    </row>
    <row r="215" spans="1:65" s="2" customFormat="1" ht="16.5" customHeight="1">
      <c r="A215" s="34"/>
      <c r="B215" s="35"/>
      <c r="C215" s="196" t="s">
        <v>655</v>
      </c>
      <c r="D215" s="196" t="s">
        <v>183</v>
      </c>
      <c r="E215" s="197" t="s">
        <v>1130</v>
      </c>
      <c r="F215" s="198" t="s">
        <v>1131</v>
      </c>
      <c r="G215" s="199" t="s">
        <v>186</v>
      </c>
      <c r="H215" s="200">
        <v>6</v>
      </c>
      <c r="I215" s="201"/>
      <c r="J215" s="202">
        <f>ROUND(I215*H215,2)</f>
        <v>0</v>
      </c>
      <c r="K215" s="203"/>
      <c r="L215" s="39"/>
      <c r="M215" s="204" t="s">
        <v>1</v>
      </c>
      <c r="N215" s="205" t="s">
        <v>42</v>
      </c>
      <c r="O215" s="71"/>
      <c r="P215" s="206">
        <f>O215*H215</f>
        <v>0</v>
      </c>
      <c r="Q215" s="206">
        <v>0.00051</v>
      </c>
      <c r="R215" s="206">
        <f>Q215*H215</f>
        <v>0.0030600000000000002</v>
      </c>
      <c r="S215" s="206">
        <v>0</v>
      </c>
      <c r="T215" s="207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8" t="s">
        <v>318</v>
      </c>
      <c r="AT215" s="208" t="s">
        <v>183</v>
      </c>
      <c r="AU215" s="208" t="s">
        <v>85</v>
      </c>
      <c r="AY215" s="17" t="s">
        <v>182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7" t="s">
        <v>85</v>
      </c>
      <c r="BK215" s="209">
        <f>ROUND(I215*H215,2)</f>
        <v>0</v>
      </c>
      <c r="BL215" s="17" t="s">
        <v>318</v>
      </c>
      <c r="BM215" s="208" t="s">
        <v>1132</v>
      </c>
    </row>
    <row r="216" spans="1:65" s="2" customFormat="1" ht="21.75" customHeight="1">
      <c r="A216" s="34"/>
      <c r="B216" s="35"/>
      <c r="C216" s="196" t="s">
        <v>659</v>
      </c>
      <c r="D216" s="196" t="s">
        <v>183</v>
      </c>
      <c r="E216" s="197" t="s">
        <v>1133</v>
      </c>
      <c r="F216" s="198" t="s">
        <v>1134</v>
      </c>
      <c r="G216" s="199" t="s">
        <v>511</v>
      </c>
      <c r="H216" s="254"/>
      <c r="I216" s="201"/>
      <c r="J216" s="202">
        <f>ROUND(I216*H216,2)</f>
        <v>0</v>
      </c>
      <c r="K216" s="203"/>
      <c r="L216" s="39"/>
      <c r="M216" s="204" t="s">
        <v>1</v>
      </c>
      <c r="N216" s="205" t="s">
        <v>42</v>
      </c>
      <c r="O216" s="71"/>
      <c r="P216" s="206">
        <f>O216*H216</f>
        <v>0</v>
      </c>
      <c r="Q216" s="206">
        <v>0</v>
      </c>
      <c r="R216" s="206">
        <f>Q216*H216</f>
        <v>0</v>
      </c>
      <c r="S216" s="206">
        <v>0</v>
      </c>
      <c r="T216" s="207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8" t="s">
        <v>318</v>
      </c>
      <c r="AT216" s="208" t="s">
        <v>183</v>
      </c>
      <c r="AU216" s="208" t="s">
        <v>85</v>
      </c>
      <c r="AY216" s="17" t="s">
        <v>182</v>
      </c>
      <c r="BE216" s="209">
        <f>IF(N216="základní",J216,0)</f>
        <v>0</v>
      </c>
      <c r="BF216" s="209">
        <f>IF(N216="snížená",J216,0)</f>
        <v>0</v>
      </c>
      <c r="BG216" s="209">
        <f>IF(N216="zákl. přenesená",J216,0)</f>
        <v>0</v>
      </c>
      <c r="BH216" s="209">
        <f>IF(N216="sníž. přenesená",J216,0)</f>
        <v>0</v>
      </c>
      <c r="BI216" s="209">
        <f>IF(N216="nulová",J216,0)</f>
        <v>0</v>
      </c>
      <c r="BJ216" s="17" t="s">
        <v>85</v>
      </c>
      <c r="BK216" s="209">
        <f>ROUND(I216*H216,2)</f>
        <v>0</v>
      </c>
      <c r="BL216" s="17" t="s">
        <v>318</v>
      </c>
      <c r="BM216" s="208" t="s">
        <v>1135</v>
      </c>
    </row>
    <row r="217" spans="2:63" s="11" customFormat="1" ht="25.95" customHeight="1">
      <c r="B217" s="182"/>
      <c r="C217" s="183"/>
      <c r="D217" s="184" t="s">
        <v>76</v>
      </c>
      <c r="E217" s="185" t="s">
        <v>1136</v>
      </c>
      <c r="F217" s="185" t="s">
        <v>1137</v>
      </c>
      <c r="G217" s="183"/>
      <c r="H217" s="183"/>
      <c r="I217" s="186"/>
      <c r="J217" s="187">
        <f>BK217</f>
        <v>0</v>
      </c>
      <c r="K217" s="183"/>
      <c r="L217" s="188"/>
      <c r="M217" s="189"/>
      <c r="N217" s="190"/>
      <c r="O217" s="190"/>
      <c r="P217" s="191">
        <f>SUM(P218:P221)</f>
        <v>0</v>
      </c>
      <c r="Q217" s="190"/>
      <c r="R217" s="191">
        <f>SUM(R218:R221)</f>
        <v>0</v>
      </c>
      <c r="S217" s="190"/>
      <c r="T217" s="192">
        <f>SUM(T218:T221)</f>
        <v>0</v>
      </c>
      <c r="AR217" s="193" t="s">
        <v>187</v>
      </c>
      <c r="AT217" s="194" t="s">
        <v>76</v>
      </c>
      <c r="AU217" s="194" t="s">
        <v>77</v>
      </c>
      <c r="AY217" s="193" t="s">
        <v>182</v>
      </c>
      <c r="BK217" s="195">
        <f>SUM(BK218:BK221)</f>
        <v>0</v>
      </c>
    </row>
    <row r="218" spans="1:65" s="2" customFormat="1" ht="16.5" customHeight="1">
      <c r="A218" s="34"/>
      <c r="B218" s="35"/>
      <c r="C218" s="196" t="s">
        <v>665</v>
      </c>
      <c r="D218" s="196" t="s">
        <v>183</v>
      </c>
      <c r="E218" s="197" t="s">
        <v>1138</v>
      </c>
      <c r="F218" s="198" t="s">
        <v>1139</v>
      </c>
      <c r="G218" s="199" t="s">
        <v>633</v>
      </c>
      <c r="H218" s="200">
        <v>30</v>
      </c>
      <c r="I218" s="201"/>
      <c r="J218" s="202">
        <f>ROUND(I218*H218,2)</f>
        <v>0</v>
      </c>
      <c r="K218" s="203"/>
      <c r="L218" s="39"/>
      <c r="M218" s="204" t="s">
        <v>1</v>
      </c>
      <c r="N218" s="205" t="s">
        <v>42</v>
      </c>
      <c r="O218" s="71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8" t="s">
        <v>1140</v>
      </c>
      <c r="AT218" s="208" t="s">
        <v>183</v>
      </c>
      <c r="AU218" s="208" t="s">
        <v>85</v>
      </c>
      <c r="AY218" s="17" t="s">
        <v>182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7" t="s">
        <v>85</v>
      </c>
      <c r="BK218" s="209">
        <f>ROUND(I218*H218,2)</f>
        <v>0</v>
      </c>
      <c r="BL218" s="17" t="s">
        <v>1140</v>
      </c>
      <c r="BM218" s="208" t="s">
        <v>1141</v>
      </c>
    </row>
    <row r="219" spans="1:65" s="2" customFormat="1" ht="21.75" customHeight="1">
      <c r="A219" s="34"/>
      <c r="B219" s="35"/>
      <c r="C219" s="196" t="s">
        <v>682</v>
      </c>
      <c r="D219" s="196" t="s">
        <v>183</v>
      </c>
      <c r="E219" s="197" t="s">
        <v>1142</v>
      </c>
      <c r="F219" s="198" t="s">
        <v>1143</v>
      </c>
      <c r="G219" s="199" t="s">
        <v>633</v>
      </c>
      <c r="H219" s="200">
        <v>30</v>
      </c>
      <c r="I219" s="201"/>
      <c r="J219" s="202">
        <f>ROUND(I219*H219,2)</f>
        <v>0</v>
      </c>
      <c r="K219" s="203"/>
      <c r="L219" s="39"/>
      <c r="M219" s="204" t="s">
        <v>1</v>
      </c>
      <c r="N219" s="205" t="s">
        <v>42</v>
      </c>
      <c r="O219" s="71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8" t="s">
        <v>1140</v>
      </c>
      <c r="AT219" s="208" t="s">
        <v>183</v>
      </c>
      <c r="AU219" s="208" t="s">
        <v>85</v>
      </c>
      <c r="AY219" s="17" t="s">
        <v>182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7" t="s">
        <v>85</v>
      </c>
      <c r="BK219" s="209">
        <f>ROUND(I219*H219,2)</f>
        <v>0</v>
      </c>
      <c r="BL219" s="17" t="s">
        <v>1140</v>
      </c>
      <c r="BM219" s="208" t="s">
        <v>1144</v>
      </c>
    </row>
    <row r="220" spans="1:65" s="2" customFormat="1" ht="16.5" customHeight="1">
      <c r="A220" s="34"/>
      <c r="B220" s="35"/>
      <c r="C220" s="196" t="s">
        <v>688</v>
      </c>
      <c r="D220" s="196" t="s">
        <v>183</v>
      </c>
      <c r="E220" s="197" t="s">
        <v>1145</v>
      </c>
      <c r="F220" s="198" t="s">
        <v>1146</v>
      </c>
      <c r="G220" s="199" t="s">
        <v>886</v>
      </c>
      <c r="H220" s="200">
        <v>1</v>
      </c>
      <c r="I220" s="201"/>
      <c r="J220" s="202">
        <f>ROUND(I220*H220,2)</f>
        <v>0</v>
      </c>
      <c r="K220" s="203"/>
      <c r="L220" s="39"/>
      <c r="M220" s="204" t="s">
        <v>1</v>
      </c>
      <c r="N220" s="205" t="s">
        <v>42</v>
      </c>
      <c r="O220" s="71"/>
      <c r="P220" s="206">
        <f>O220*H220</f>
        <v>0</v>
      </c>
      <c r="Q220" s="206">
        <v>0</v>
      </c>
      <c r="R220" s="206">
        <f>Q220*H220</f>
        <v>0</v>
      </c>
      <c r="S220" s="206">
        <v>0</v>
      </c>
      <c r="T220" s="207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8" t="s">
        <v>1140</v>
      </c>
      <c r="AT220" s="208" t="s">
        <v>183</v>
      </c>
      <c r="AU220" s="208" t="s">
        <v>85</v>
      </c>
      <c r="AY220" s="17" t="s">
        <v>182</v>
      </c>
      <c r="BE220" s="209">
        <f>IF(N220="základní",J220,0)</f>
        <v>0</v>
      </c>
      <c r="BF220" s="209">
        <f>IF(N220="snížená",J220,0)</f>
        <v>0</v>
      </c>
      <c r="BG220" s="209">
        <f>IF(N220="zákl. přenesená",J220,0)</f>
        <v>0</v>
      </c>
      <c r="BH220" s="209">
        <f>IF(N220="sníž. přenesená",J220,0)</f>
        <v>0</v>
      </c>
      <c r="BI220" s="209">
        <f>IF(N220="nulová",J220,0)</f>
        <v>0</v>
      </c>
      <c r="BJ220" s="17" t="s">
        <v>85</v>
      </c>
      <c r="BK220" s="209">
        <f>ROUND(I220*H220,2)</f>
        <v>0</v>
      </c>
      <c r="BL220" s="17" t="s">
        <v>1140</v>
      </c>
      <c r="BM220" s="208" t="s">
        <v>1147</v>
      </c>
    </row>
    <row r="221" spans="1:65" s="2" customFormat="1" ht="21.75" customHeight="1">
      <c r="A221" s="34"/>
      <c r="B221" s="35"/>
      <c r="C221" s="196" t="s">
        <v>692</v>
      </c>
      <c r="D221" s="196" t="s">
        <v>183</v>
      </c>
      <c r="E221" s="197" t="s">
        <v>1148</v>
      </c>
      <c r="F221" s="198" t="s">
        <v>1149</v>
      </c>
      <c r="G221" s="199" t="s">
        <v>633</v>
      </c>
      <c r="H221" s="200">
        <v>30</v>
      </c>
      <c r="I221" s="201"/>
      <c r="J221" s="202">
        <f>ROUND(I221*H221,2)</f>
        <v>0</v>
      </c>
      <c r="K221" s="203"/>
      <c r="L221" s="39"/>
      <c r="M221" s="269" t="s">
        <v>1</v>
      </c>
      <c r="N221" s="270" t="s">
        <v>42</v>
      </c>
      <c r="O221" s="271"/>
      <c r="P221" s="272">
        <f>O221*H221</f>
        <v>0</v>
      </c>
      <c r="Q221" s="272">
        <v>0</v>
      </c>
      <c r="R221" s="272">
        <f>Q221*H221</f>
        <v>0</v>
      </c>
      <c r="S221" s="272">
        <v>0</v>
      </c>
      <c r="T221" s="27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8" t="s">
        <v>1140</v>
      </c>
      <c r="AT221" s="208" t="s">
        <v>183</v>
      </c>
      <c r="AU221" s="208" t="s">
        <v>85</v>
      </c>
      <c r="AY221" s="17" t="s">
        <v>182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7" t="s">
        <v>85</v>
      </c>
      <c r="BK221" s="209">
        <f>ROUND(I221*H221,2)</f>
        <v>0</v>
      </c>
      <c r="BL221" s="17" t="s">
        <v>1140</v>
      </c>
      <c r="BM221" s="208" t="s">
        <v>1150</v>
      </c>
    </row>
    <row r="222" spans="1:31" s="2" customFormat="1" ht="6.9" customHeight="1">
      <c r="A222" s="34"/>
      <c r="B222" s="54"/>
      <c r="C222" s="55"/>
      <c r="D222" s="55"/>
      <c r="E222" s="55"/>
      <c r="F222" s="55"/>
      <c r="G222" s="55"/>
      <c r="H222" s="55"/>
      <c r="I222" s="153"/>
      <c r="J222" s="55"/>
      <c r="K222" s="55"/>
      <c r="L222" s="39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sheetProtection algorithmName="SHA-512" hashValue="ndtPxpld7bzK2RbQgqLaegjMhma+k+TG2PPRjRHHbf/bHJ9fGV978iOUBahJBi/19r+2hZEMZG26smkTl+VEQg==" saltValue="KGPWzSIEHhvXuCQK35SJ/N5pVst4qsZ/2v+v4EVGx/j0hQbz438H+UCJuf7yVFlQw/BW01K3mCJf+ewcfKPoWw==" spinCount="100000" sheet="1" objects="1" scenarios="1" formatColumns="0" formatRows="0" autoFilter="0"/>
  <autoFilter ref="C124:K22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93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</row>
    <row r="4" spans="2:4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5" t="s">
        <v>17</v>
      </c>
      <c r="I6" s="108"/>
      <c r="L6" s="20"/>
    </row>
    <row r="7" spans="2:12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</row>
    <row r="8" spans="1:31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1" t="s">
        <v>1151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ROUND((SUM(BE124:BE183)),2)</f>
        <v>0</v>
      </c>
      <c r="G33" s="34"/>
      <c r="H33" s="34"/>
      <c r="I33" s="132">
        <v>0.21</v>
      </c>
      <c r="J33" s="131">
        <f>ROUND(((SUM(BE124:BE183))*I33),2)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ROUND((SUM(BF124:BF183)),2)</f>
        <v>0</v>
      </c>
      <c r="G34" s="34"/>
      <c r="H34" s="34"/>
      <c r="I34" s="132">
        <v>0.15</v>
      </c>
      <c r="J34" s="131">
        <f>ROUND(((SUM(BF124:BF183))*I34),2)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ROUND((SUM(BG124:BG183)),2)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ROUND((SUM(BH124:BH183)),2)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ROUND((SUM(BI124:BI183)),2)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111.2 - Lapák tuků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1152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9" customFormat="1" ht="24.9" customHeight="1">
      <c r="B98" s="162"/>
      <c r="C98" s="163"/>
      <c r="D98" s="164" t="s">
        <v>151</v>
      </c>
      <c r="E98" s="165"/>
      <c r="F98" s="165"/>
      <c r="G98" s="165"/>
      <c r="H98" s="165"/>
      <c r="I98" s="166"/>
      <c r="J98" s="167">
        <f>J150</f>
        <v>0</v>
      </c>
      <c r="K98" s="163"/>
      <c r="L98" s="168"/>
    </row>
    <row r="99" spans="2:12" s="9" customFormat="1" ht="24.9" customHeight="1">
      <c r="B99" s="162"/>
      <c r="C99" s="163"/>
      <c r="D99" s="164" t="s">
        <v>1153</v>
      </c>
      <c r="E99" s="165"/>
      <c r="F99" s="165"/>
      <c r="G99" s="165"/>
      <c r="H99" s="165"/>
      <c r="I99" s="166"/>
      <c r="J99" s="167">
        <f>J153</f>
        <v>0</v>
      </c>
      <c r="K99" s="163"/>
      <c r="L99" s="168"/>
    </row>
    <row r="100" spans="2:12" s="9" customFormat="1" ht="24.9" customHeight="1">
      <c r="B100" s="162"/>
      <c r="C100" s="163"/>
      <c r="D100" s="164" t="s">
        <v>890</v>
      </c>
      <c r="E100" s="165"/>
      <c r="F100" s="165"/>
      <c r="G100" s="165"/>
      <c r="H100" s="165"/>
      <c r="I100" s="166"/>
      <c r="J100" s="167">
        <f>J156</f>
        <v>0</v>
      </c>
      <c r="K100" s="163"/>
      <c r="L100" s="168"/>
    </row>
    <row r="101" spans="2:12" s="9" customFormat="1" ht="24.9" customHeight="1">
      <c r="B101" s="162"/>
      <c r="C101" s="163"/>
      <c r="D101" s="164" t="s">
        <v>153</v>
      </c>
      <c r="E101" s="165"/>
      <c r="F101" s="165"/>
      <c r="G101" s="165"/>
      <c r="H101" s="165"/>
      <c r="I101" s="166"/>
      <c r="J101" s="167">
        <f>J167</f>
        <v>0</v>
      </c>
      <c r="K101" s="163"/>
      <c r="L101" s="168"/>
    </row>
    <row r="102" spans="2:12" s="9" customFormat="1" ht="24.9" customHeight="1">
      <c r="B102" s="162"/>
      <c r="C102" s="163"/>
      <c r="D102" s="164" t="s">
        <v>154</v>
      </c>
      <c r="E102" s="165"/>
      <c r="F102" s="165"/>
      <c r="G102" s="165"/>
      <c r="H102" s="165"/>
      <c r="I102" s="166"/>
      <c r="J102" s="167">
        <f>J169</f>
        <v>0</v>
      </c>
      <c r="K102" s="163"/>
      <c r="L102" s="168"/>
    </row>
    <row r="103" spans="2:12" s="9" customFormat="1" ht="24.9" customHeight="1">
      <c r="B103" s="162"/>
      <c r="C103" s="163"/>
      <c r="D103" s="164" t="s">
        <v>155</v>
      </c>
      <c r="E103" s="165"/>
      <c r="F103" s="165"/>
      <c r="G103" s="165"/>
      <c r="H103" s="165"/>
      <c r="I103" s="166"/>
      <c r="J103" s="167">
        <f>J174</f>
        <v>0</v>
      </c>
      <c r="K103" s="163"/>
      <c r="L103" s="168"/>
    </row>
    <row r="104" spans="2:12" s="9" customFormat="1" ht="24.9" customHeight="1">
      <c r="B104" s="162"/>
      <c r="C104" s="163"/>
      <c r="D104" s="164" t="s">
        <v>895</v>
      </c>
      <c r="E104" s="165"/>
      <c r="F104" s="165"/>
      <c r="G104" s="165"/>
      <c r="H104" s="165"/>
      <c r="I104" s="166"/>
      <c r="J104" s="167">
        <f>J176</f>
        <v>0</v>
      </c>
      <c r="K104" s="163"/>
      <c r="L104" s="16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11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>
      <c r="A106" s="34"/>
      <c r="B106" s="54"/>
      <c r="C106" s="55"/>
      <c r="D106" s="55"/>
      <c r="E106" s="55"/>
      <c r="F106" s="55"/>
      <c r="G106" s="55"/>
      <c r="H106" s="55"/>
      <c r="I106" s="153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" customHeight="1">
      <c r="A110" s="34"/>
      <c r="B110" s="56"/>
      <c r="C110" s="57"/>
      <c r="D110" s="57"/>
      <c r="E110" s="57"/>
      <c r="F110" s="57"/>
      <c r="G110" s="57"/>
      <c r="H110" s="57"/>
      <c r="I110" s="156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" customHeight="1">
      <c r="A111" s="34"/>
      <c r="B111" s="35"/>
      <c r="C111" s="23" t="s">
        <v>167</v>
      </c>
      <c r="D111" s="36"/>
      <c r="E111" s="36"/>
      <c r="F111" s="36"/>
      <c r="G111" s="36"/>
      <c r="H111" s="36"/>
      <c r="I111" s="11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35"/>
      <c r="C112" s="36"/>
      <c r="D112" s="36"/>
      <c r="E112" s="36"/>
      <c r="F112" s="36"/>
      <c r="G112" s="36"/>
      <c r="H112" s="36"/>
      <c r="I112" s="11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17</v>
      </c>
      <c r="D113" s="36"/>
      <c r="E113" s="36"/>
      <c r="F113" s="36"/>
      <c r="G113" s="36"/>
      <c r="H113" s="36"/>
      <c r="I113" s="11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36" t="str">
        <f>E7</f>
        <v>REKONSTRUKCE ŠKOLNÍCH KUCHYNÍ STUDÉNKA - ZŠ SJEDNOCENÍ - Stavební část</v>
      </c>
      <c r="F114" s="337"/>
      <c r="G114" s="337"/>
      <c r="H114" s="337"/>
      <c r="I114" s="11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123</v>
      </c>
      <c r="D115" s="36"/>
      <c r="E115" s="36"/>
      <c r="F115" s="36"/>
      <c r="G115" s="36"/>
      <c r="H115" s="36"/>
      <c r="I115" s="11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8" t="str">
        <f>E9</f>
        <v>111.2 - Lapák tuků</v>
      </c>
      <c r="F116" s="338"/>
      <c r="G116" s="338"/>
      <c r="H116" s="338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11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21</v>
      </c>
      <c r="D118" s="36"/>
      <c r="E118" s="36"/>
      <c r="F118" s="27" t="str">
        <f>F12</f>
        <v xml:space="preserve"> </v>
      </c>
      <c r="G118" s="36"/>
      <c r="H118" s="36"/>
      <c r="I118" s="118" t="s">
        <v>23</v>
      </c>
      <c r="J118" s="66">
        <f>IF(J12="","",J12)</f>
        <v>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11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9" t="s">
        <v>24</v>
      </c>
      <c r="D120" s="36"/>
      <c r="E120" s="36"/>
      <c r="F120" s="27" t="str">
        <f>E15</f>
        <v>Město Studénka</v>
      </c>
      <c r="G120" s="36"/>
      <c r="H120" s="36"/>
      <c r="I120" s="118" t="s">
        <v>30</v>
      </c>
      <c r="J120" s="32" t="str">
        <f>E21</f>
        <v>Technoprojekt, a.s.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9" t="s">
        <v>28</v>
      </c>
      <c r="D121" s="36"/>
      <c r="E121" s="36"/>
      <c r="F121" s="27" t="str">
        <f>IF(E18="","",E18)</f>
        <v>Vyplň údaj</v>
      </c>
      <c r="G121" s="36"/>
      <c r="H121" s="36"/>
      <c r="I121" s="118" t="s">
        <v>33</v>
      </c>
      <c r="J121" s="32" t="str">
        <f>E24</f>
        <v>Ladislav Pekárek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0" customFormat="1" ht="29.25" customHeight="1">
      <c r="A123" s="169"/>
      <c r="B123" s="170"/>
      <c r="C123" s="171" t="s">
        <v>168</v>
      </c>
      <c r="D123" s="172" t="s">
        <v>62</v>
      </c>
      <c r="E123" s="172" t="s">
        <v>58</v>
      </c>
      <c r="F123" s="172" t="s">
        <v>59</v>
      </c>
      <c r="G123" s="172" t="s">
        <v>169</v>
      </c>
      <c r="H123" s="172" t="s">
        <v>170</v>
      </c>
      <c r="I123" s="173" t="s">
        <v>171</v>
      </c>
      <c r="J123" s="174" t="s">
        <v>148</v>
      </c>
      <c r="K123" s="175" t="s">
        <v>172</v>
      </c>
      <c r="L123" s="176"/>
      <c r="M123" s="75" t="s">
        <v>1</v>
      </c>
      <c r="N123" s="76" t="s">
        <v>41</v>
      </c>
      <c r="O123" s="76" t="s">
        <v>173</v>
      </c>
      <c r="P123" s="76" t="s">
        <v>174</v>
      </c>
      <c r="Q123" s="76" t="s">
        <v>175</v>
      </c>
      <c r="R123" s="76" t="s">
        <v>176</v>
      </c>
      <c r="S123" s="76" t="s">
        <v>177</v>
      </c>
      <c r="T123" s="77" t="s">
        <v>178</v>
      </c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</row>
    <row r="124" spans="1:63" s="2" customFormat="1" ht="22.8" customHeight="1">
      <c r="A124" s="34"/>
      <c r="B124" s="35"/>
      <c r="C124" s="82" t="s">
        <v>179</v>
      </c>
      <c r="D124" s="36"/>
      <c r="E124" s="36"/>
      <c r="F124" s="36"/>
      <c r="G124" s="36"/>
      <c r="H124" s="36"/>
      <c r="I124" s="116"/>
      <c r="J124" s="177">
        <f>BK124</f>
        <v>0</v>
      </c>
      <c r="K124" s="36"/>
      <c r="L124" s="39"/>
      <c r="M124" s="78"/>
      <c r="N124" s="178"/>
      <c r="O124" s="79"/>
      <c r="P124" s="179">
        <f>P125+P150+P153+P156+P167+P169+P174+P176</f>
        <v>0</v>
      </c>
      <c r="Q124" s="79"/>
      <c r="R124" s="179">
        <f>R125+R150+R153+R156+R167+R169+R174+R176</f>
        <v>6.339567000000001</v>
      </c>
      <c r="S124" s="79"/>
      <c r="T124" s="180">
        <f>T125+T150+T153+T156+T167+T169+T174+T176</f>
        <v>7.199999999999999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76</v>
      </c>
      <c r="AU124" s="17" t="s">
        <v>150</v>
      </c>
      <c r="BK124" s="181">
        <f>BK125+BK150+BK153+BK156+BK167+BK169+BK174+BK176</f>
        <v>0</v>
      </c>
    </row>
    <row r="125" spans="2:63" s="11" customFormat="1" ht="25.95" customHeight="1">
      <c r="B125" s="182"/>
      <c r="C125" s="183"/>
      <c r="D125" s="184" t="s">
        <v>76</v>
      </c>
      <c r="E125" s="185" t="s">
        <v>85</v>
      </c>
      <c r="F125" s="185" t="s">
        <v>1154</v>
      </c>
      <c r="G125" s="183"/>
      <c r="H125" s="183"/>
      <c r="I125" s="186"/>
      <c r="J125" s="187">
        <f>BK125</f>
        <v>0</v>
      </c>
      <c r="K125" s="183"/>
      <c r="L125" s="188"/>
      <c r="M125" s="189"/>
      <c r="N125" s="190"/>
      <c r="O125" s="190"/>
      <c r="P125" s="191">
        <f>SUM(P126:P149)</f>
        <v>0</v>
      </c>
      <c r="Q125" s="190"/>
      <c r="R125" s="191">
        <f>SUM(R126:R149)</f>
        <v>0.19172699999999998</v>
      </c>
      <c r="S125" s="190"/>
      <c r="T125" s="192">
        <f>SUM(T126:T149)</f>
        <v>0</v>
      </c>
      <c r="AR125" s="193" t="s">
        <v>85</v>
      </c>
      <c r="AT125" s="194" t="s">
        <v>76</v>
      </c>
      <c r="AU125" s="194" t="s">
        <v>77</v>
      </c>
      <c r="AY125" s="193" t="s">
        <v>182</v>
      </c>
      <c r="BK125" s="195">
        <f>SUM(BK126:BK149)</f>
        <v>0</v>
      </c>
    </row>
    <row r="126" spans="1:65" s="2" customFormat="1" ht="16.5" customHeight="1">
      <c r="A126" s="34"/>
      <c r="B126" s="35"/>
      <c r="C126" s="196" t="s">
        <v>85</v>
      </c>
      <c r="D126" s="196" t="s">
        <v>183</v>
      </c>
      <c r="E126" s="197" t="s">
        <v>1155</v>
      </c>
      <c r="F126" s="198" t="s">
        <v>1156</v>
      </c>
      <c r="G126" s="199" t="s">
        <v>1157</v>
      </c>
      <c r="H126" s="200">
        <v>104</v>
      </c>
      <c r="I126" s="201"/>
      <c r="J126" s="202">
        <f aca="true" t="shared" si="0" ref="J126:J138">ROUND(I126*H126,2)</f>
        <v>0</v>
      </c>
      <c r="K126" s="203"/>
      <c r="L126" s="39"/>
      <c r="M126" s="204" t="s">
        <v>1</v>
      </c>
      <c r="N126" s="205" t="s">
        <v>42</v>
      </c>
      <c r="O126" s="71"/>
      <c r="P126" s="206">
        <f aca="true" t="shared" si="1" ref="P126:P138">O126*H126</f>
        <v>0</v>
      </c>
      <c r="Q126" s="206">
        <v>0</v>
      </c>
      <c r="R126" s="206">
        <f aca="true" t="shared" si="2" ref="R126:R138">Q126*H126</f>
        <v>0</v>
      </c>
      <c r="S126" s="206">
        <v>0</v>
      </c>
      <c r="T126" s="207">
        <f aca="true" t="shared" si="3" ref="T126:T138"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8" t="s">
        <v>187</v>
      </c>
      <c r="AT126" s="208" t="s">
        <v>183</v>
      </c>
      <c r="AU126" s="208" t="s">
        <v>85</v>
      </c>
      <c r="AY126" s="17" t="s">
        <v>182</v>
      </c>
      <c r="BE126" s="209">
        <f aca="true" t="shared" si="4" ref="BE126:BE138">IF(N126="základní",J126,0)</f>
        <v>0</v>
      </c>
      <c r="BF126" s="209">
        <f aca="true" t="shared" si="5" ref="BF126:BF138">IF(N126="snížená",J126,0)</f>
        <v>0</v>
      </c>
      <c r="BG126" s="209">
        <f aca="true" t="shared" si="6" ref="BG126:BG138">IF(N126="zákl. přenesená",J126,0)</f>
        <v>0</v>
      </c>
      <c r="BH126" s="209">
        <f aca="true" t="shared" si="7" ref="BH126:BH138">IF(N126="sníž. přenesená",J126,0)</f>
        <v>0</v>
      </c>
      <c r="BI126" s="209">
        <f aca="true" t="shared" si="8" ref="BI126:BI138">IF(N126="nulová",J126,0)</f>
        <v>0</v>
      </c>
      <c r="BJ126" s="17" t="s">
        <v>85</v>
      </c>
      <c r="BK126" s="209">
        <f aca="true" t="shared" si="9" ref="BK126:BK138">ROUND(I126*H126,2)</f>
        <v>0</v>
      </c>
      <c r="BL126" s="17" t="s">
        <v>187</v>
      </c>
      <c r="BM126" s="208" t="s">
        <v>1158</v>
      </c>
    </row>
    <row r="127" spans="1:65" s="2" customFormat="1" ht="21.75" customHeight="1">
      <c r="A127" s="34"/>
      <c r="B127" s="35"/>
      <c r="C127" s="196" t="s">
        <v>87</v>
      </c>
      <c r="D127" s="196" t="s">
        <v>183</v>
      </c>
      <c r="E127" s="197" t="s">
        <v>1159</v>
      </c>
      <c r="F127" s="198" t="s">
        <v>1160</v>
      </c>
      <c r="G127" s="199" t="s">
        <v>1161</v>
      </c>
      <c r="H127" s="200">
        <v>13</v>
      </c>
      <c r="I127" s="201"/>
      <c r="J127" s="202">
        <f t="shared" si="0"/>
        <v>0</v>
      </c>
      <c r="K127" s="203"/>
      <c r="L127" s="39"/>
      <c r="M127" s="204" t="s">
        <v>1</v>
      </c>
      <c r="N127" s="205" t="s">
        <v>42</v>
      </c>
      <c r="O127" s="71"/>
      <c r="P127" s="206">
        <f t="shared" si="1"/>
        <v>0</v>
      </c>
      <c r="Q127" s="206">
        <v>0</v>
      </c>
      <c r="R127" s="206">
        <f t="shared" si="2"/>
        <v>0</v>
      </c>
      <c r="S127" s="206">
        <v>0</v>
      </c>
      <c r="T127" s="207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8" t="s">
        <v>187</v>
      </c>
      <c r="AT127" s="208" t="s">
        <v>183</v>
      </c>
      <c r="AU127" s="208" t="s">
        <v>85</v>
      </c>
      <c r="AY127" s="17" t="s">
        <v>182</v>
      </c>
      <c r="BE127" s="209">
        <f t="shared" si="4"/>
        <v>0</v>
      </c>
      <c r="BF127" s="209">
        <f t="shared" si="5"/>
        <v>0</v>
      </c>
      <c r="BG127" s="209">
        <f t="shared" si="6"/>
        <v>0</v>
      </c>
      <c r="BH127" s="209">
        <f t="shared" si="7"/>
        <v>0</v>
      </c>
      <c r="BI127" s="209">
        <f t="shared" si="8"/>
        <v>0</v>
      </c>
      <c r="BJ127" s="17" t="s">
        <v>85</v>
      </c>
      <c r="BK127" s="209">
        <f t="shared" si="9"/>
        <v>0</v>
      </c>
      <c r="BL127" s="17" t="s">
        <v>187</v>
      </c>
      <c r="BM127" s="208" t="s">
        <v>1162</v>
      </c>
    </row>
    <row r="128" spans="1:65" s="2" customFormat="1" ht="44.25" customHeight="1">
      <c r="A128" s="34"/>
      <c r="B128" s="35"/>
      <c r="C128" s="196" t="s">
        <v>180</v>
      </c>
      <c r="D128" s="196" t="s">
        <v>183</v>
      </c>
      <c r="E128" s="197" t="s">
        <v>1163</v>
      </c>
      <c r="F128" s="198" t="s">
        <v>1164</v>
      </c>
      <c r="G128" s="199" t="s">
        <v>919</v>
      </c>
      <c r="H128" s="200">
        <v>2</v>
      </c>
      <c r="I128" s="201"/>
      <c r="J128" s="202">
        <f t="shared" si="0"/>
        <v>0</v>
      </c>
      <c r="K128" s="203"/>
      <c r="L128" s="39"/>
      <c r="M128" s="204" t="s">
        <v>1</v>
      </c>
      <c r="N128" s="205" t="s">
        <v>42</v>
      </c>
      <c r="O128" s="71"/>
      <c r="P128" s="206">
        <f t="shared" si="1"/>
        <v>0</v>
      </c>
      <c r="Q128" s="206">
        <v>0.0369</v>
      </c>
      <c r="R128" s="206">
        <f t="shared" si="2"/>
        <v>0.0738</v>
      </c>
      <c r="S128" s="206">
        <v>0</v>
      </c>
      <c r="T128" s="207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8" t="s">
        <v>187</v>
      </c>
      <c r="AT128" s="208" t="s">
        <v>183</v>
      </c>
      <c r="AU128" s="208" t="s">
        <v>85</v>
      </c>
      <c r="AY128" s="17" t="s">
        <v>182</v>
      </c>
      <c r="BE128" s="209">
        <f t="shared" si="4"/>
        <v>0</v>
      </c>
      <c r="BF128" s="209">
        <f t="shared" si="5"/>
        <v>0</v>
      </c>
      <c r="BG128" s="209">
        <f t="shared" si="6"/>
        <v>0</v>
      </c>
      <c r="BH128" s="209">
        <f t="shared" si="7"/>
        <v>0</v>
      </c>
      <c r="BI128" s="209">
        <f t="shared" si="8"/>
        <v>0</v>
      </c>
      <c r="BJ128" s="17" t="s">
        <v>85</v>
      </c>
      <c r="BK128" s="209">
        <f t="shared" si="9"/>
        <v>0</v>
      </c>
      <c r="BL128" s="17" t="s">
        <v>187</v>
      </c>
      <c r="BM128" s="208" t="s">
        <v>1165</v>
      </c>
    </row>
    <row r="129" spans="1:65" s="2" customFormat="1" ht="21.75" customHeight="1">
      <c r="A129" s="34"/>
      <c r="B129" s="35"/>
      <c r="C129" s="196" t="s">
        <v>187</v>
      </c>
      <c r="D129" s="196" t="s">
        <v>183</v>
      </c>
      <c r="E129" s="197" t="s">
        <v>1166</v>
      </c>
      <c r="F129" s="198" t="s">
        <v>1167</v>
      </c>
      <c r="G129" s="199" t="s">
        <v>289</v>
      </c>
      <c r="H129" s="200">
        <v>2.17</v>
      </c>
      <c r="I129" s="201"/>
      <c r="J129" s="202">
        <f t="shared" si="0"/>
        <v>0</v>
      </c>
      <c r="K129" s="203"/>
      <c r="L129" s="39"/>
      <c r="M129" s="204" t="s">
        <v>1</v>
      </c>
      <c r="N129" s="205" t="s">
        <v>42</v>
      </c>
      <c r="O129" s="71"/>
      <c r="P129" s="206">
        <f t="shared" si="1"/>
        <v>0</v>
      </c>
      <c r="Q129" s="206">
        <v>0</v>
      </c>
      <c r="R129" s="206">
        <f t="shared" si="2"/>
        <v>0</v>
      </c>
      <c r="S129" s="206">
        <v>0</v>
      </c>
      <c r="T129" s="207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8" t="s">
        <v>187</v>
      </c>
      <c r="AT129" s="208" t="s">
        <v>183</v>
      </c>
      <c r="AU129" s="208" t="s">
        <v>85</v>
      </c>
      <c r="AY129" s="17" t="s">
        <v>182</v>
      </c>
      <c r="BE129" s="209">
        <f t="shared" si="4"/>
        <v>0</v>
      </c>
      <c r="BF129" s="209">
        <f t="shared" si="5"/>
        <v>0</v>
      </c>
      <c r="BG129" s="209">
        <f t="shared" si="6"/>
        <v>0</v>
      </c>
      <c r="BH129" s="209">
        <f t="shared" si="7"/>
        <v>0</v>
      </c>
      <c r="BI129" s="209">
        <f t="shared" si="8"/>
        <v>0</v>
      </c>
      <c r="BJ129" s="17" t="s">
        <v>85</v>
      </c>
      <c r="BK129" s="209">
        <f t="shared" si="9"/>
        <v>0</v>
      </c>
      <c r="BL129" s="17" t="s">
        <v>187</v>
      </c>
      <c r="BM129" s="208" t="s">
        <v>1168</v>
      </c>
    </row>
    <row r="130" spans="1:65" s="2" customFormat="1" ht="21.75" customHeight="1">
      <c r="A130" s="34"/>
      <c r="B130" s="35"/>
      <c r="C130" s="196" t="s">
        <v>195</v>
      </c>
      <c r="D130" s="196" t="s">
        <v>183</v>
      </c>
      <c r="E130" s="197" t="s">
        <v>1169</v>
      </c>
      <c r="F130" s="198" t="s">
        <v>1170</v>
      </c>
      <c r="G130" s="199" t="s">
        <v>289</v>
      </c>
      <c r="H130" s="200">
        <v>72.2</v>
      </c>
      <c r="I130" s="201"/>
      <c r="J130" s="202">
        <f t="shared" si="0"/>
        <v>0</v>
      </c>
      <c r="K130" s="203"/>
      <c r="L130" s="39"/>
      <c r="M130" s="204" t="s">
        <v>1</v>
      </c>
      <c r="N130" s="205" t="s">
        <v>42</v>
      </c>
      <c r="O130" s="71"/>
      <c r="P130" s="206">
        <f t="shared" si="1"/>
        <v>0</v>
      </c>
      <c r="Q130" s="206">
        <v>0</v>
      </c>
      <c r="R130" s="206">
        <f t="shared" si="2"/>
        <v>0</v>
      </c>
      <c r="S130" s="206">
        <v>0</v>
      </c>
      <c r="T130" s="207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8" t="s">
        <v>187</v>
      </c>
      <c r="AT130" s="208" t="s">
        <v>183</v>
      </c>
      <c r="AU130" s="208" t="s">
        <v>85</v>
      </c>
      <c r="AY130" s="17" t="s">
        <v>182</v>
      </c>
      <c r="BE130" s="209">
        <f t="shared" si="4"/>
        <v>0</v>
      </c>
      <c r="BF130" s="209">
        <f t="shared" si="5"/>
        <v>0</v>
      </c>
      <c r="BG130" s="209">
        <f t="shared" si="6"/>
        <v>0</v>
      </c>
      <c r="BH130" s="209">
        <f t="shared" si="7"/>
        <v>0</v>
      </c>
      <c r="BI130" s="209">
        <f t="shared" si="8"/>
        <v>0</v>
      </c>
      <c r="BJ130" s="17" t="s">
        <v>85</v>
      </c>
      <c r="BK130" s="209">
        <f t="shared" si="9"/>
        <v>0</v>
      </c>
      <c r="BL130" s="17" t="s">
        <v>187</v>
      </c>
      <c r="BM130" s="208" t="s">
        <v>1171</v>
      </c>
    </row>
    <row r="131" spans="1:65" s="2" customFormat="1" ht="21.75" customHeight="1">
      <c r="A131" s="34"/>
      <c r="B131" s="35"/>
      <c r="C131" s="196" t="s">
        <v>220</v>
      </c>
      <c r="D131" s="196" t="s">
        <v>183</v>
      </c>
      <c r="E131" s="197" t="s">
        <v>1172</v>
      </c>
      <c r="F131" s="198" t="s">
        <v>1173</v>
      </c>
      <c r="G131" s="199" t="s">
        <v>289</v>
      </c>
      <c r="H131" s="200">
        <v>72.2</v>
      </c>
      <c r="I131" s="201"/>
      <c r="J131" s="202">
        <f t="shared" si="0"/>
        <v>0</v>
      </c>
      <c r="K131" s="203"/>
      <c r="L131" s="39"/>
      <c r="M131" s="204" t="s">
        <v>1</v>
      </c>
      <c r="N131" s="205" t="s">
        <v>42</v>
      </c>
      <c r="O131" s="71"/>
      <c r="P131" s="206">
        <f t="shared" si="1"/>
        <v>0</v>
      </c>
      <c r="Q131" s="206">
        <v>0</v>
      </c>
      <c r="R131" s="206">
        <f t="shared" si="2"/>
        <v>0</v>
      </c>
      <c r="S131" s="206">
        <v>0</v>
      </c>
      <c r="T131" s="207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8" t="s">
        <v>187</v>
      </c>
      <c r="AT131" s="208" t="s">
        <v>183</v>
      </c>
      <c r="AU131" s="208" t="s">
        <v>85</v>
      </c>
      <c r="AY131" s="17" t="s">
        <v>182</v>
      </c>
      <c r="BE131" s="209">
        <f t="shared" si="4"/>
        <v>0</v>
      </c>
      <c r="BF131" s="209">
        <f t="shared" si="5"/>
        <v>0</v>
      </c>
      <c r="BG131" s="209">
        <f t="shared" si="6"/>
        <v>0</v>
      </c>
      <c r="BH131" s="209">
        <f t="shared" si="7"/>
        <v>0</v>
      </c>
      <c r="BI131" s="209">
        <f t="shared" si="8"/>
        <v>0</v>
      </c>
      <c r="BJ131" s="17" t="s">
        <v>85</v>
      </c>
      <c r="BK131" s="209">
        <f t="shared" si="9"/>
        <v>0</v>
      </c>
      <c r="BL131" s="17" t="s">
        <v>187</v>
      </c>
      <c r="BM131" s="208" t="s">
        <v>1174</v>
      </c>
    </row>
    <row r="132" spans="1:65" s="2" customFormat="1" ht="21.75" customHeight="1">
      <c r="A132" s="34"/>
      <c r="B132" s="35"/>
      <c r="C132" s="196" t="s">
        <v>224</v>
      </c>
      <c r="D132" s="196" t="s">
        <v>183</v>
      </c>
      <c r="E132" s="197" t="s">
        <v>1175</v>
      </c>
      <c r="F132" s="198" t="s">
        <v>1176</v>
      </c>
      <c r="G132" s="199" t="s">
        <v>289</v>
      </c>
      <c r="H132" s="200">
        <v>72.2</v>
      </c>
      <c r="I132" s="201"/>
      <c r="J132" s="202">
        <f t="shared" si="0"/>
        <v>0</v>
      </c>
      <c r="K132" s="203"/>
      <c r="L132" s="39"/>
      <c r="M132" s="204" t="s">
        <v>1</v>
      </c>
      <c r="N132" s="205" t="s">
        <v>42</v>
      </c>
      <c r="O132" s="71"/>
      <c r="P132" s="206">
        <f t="shared" si="1"/>
        <v>0</v>
      </c>
      <c r="Q132" s="206">
        <v>0</v>
      </c>
      <c r="R132" s="206">
        <f t="shared" si="2"/>
        <v>0</v>
      </c>
      <c r="S132" s="206">
        <v>0</v>
      </c>
      <c r="T132" s="207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8" t="s">
        <v>187</v>
      </c>
      <c r="AT132" s="208" t="s">
        <v>183</v>
      </c>
      <c r="AU132" s="208" t="s">
        <v>85</v>
      </c>
      <c r="AY132" s="17" t="s">
        <v>182</v>
      </c>
      <c r="BE132" s="209">
        <f t="shared" si="4"/>
        <v>0</v>
      </c>
      <c r="BF132" s="209">
        <f t="shared" si="5"/>
        <v>0</v>
      </c>
      <c r="BG132" s="209">
        <f t="shared" si="6"/>
        <v>0</v>
      </c>
      <c r="BH132" s="209">
        <f t="shared" si="7"/>
        <v>0</v>
      </c>
      <c r="BI132" s="209">
        <f t="shared" si="8"/>
        <v>0</v>
      </c>
      <c r="BJ132" s="17" t="s">
        <v>85</v>
      </c>
      <c r="BK132" s="209">
        <f t="shared" si="9"/>
        <v>0</v>
      </c>
      <c r="BL132" s="17" t="s">
        <v>187</v>
      </c>
      <c r="BM132" s="208" t="s">
        <v>1177</v>
      </c>
    </row>
    <row r="133" spans="1:65" s="2" customFormat="1" ht="16.5" customHeight="1">
      <c r="A133" s="34"/>
      <c r="B133" s="35"/>
      <c r="C133" s="196" t="s">
        <v>215</v>
      </c>
      <c r="D133" s="196" t="s">
        <v>183</v>
      </c>
      <c r="E133" s="197" t="s">
        <v>1178</v>
      </c>
      <c r="F133" s="198" t="s">
        <v>1179</v>
      </c>
      <c r="G133" s="199" t="s">
        <v>108</v>
      </c>
      <c r="H133" s="200">
        <v>79</v>
      </c>
      <c r="I133" s="201"/>
      <c r="J133" s="202">
        <f t="shared" si="0"/>
        <v>0</v>
      </c>
      <c r="K133" s="203"/>
      <c r="L133" s="39"/>
      <c r="M133" s="204" t="s">
        <v>1</v>
      </c>
      <c r="N133" s="205" t="s">
        <v>42</v>
      </c>
      <c r="O133" s="71"/>
      <c r="P133" s="206">
        <f t="shared" si="1"/>
        <v>0</v>
      </c>
      <c r="Q133" s="206">
        <v>0.0007</v>
      </c>
      <c r="R133" s="206">
        <f t="shared" si="2"/>
        <v>0.0553</v>
      </c>
      <c r="S133" s="206">
        <v>0</v>
      </c>
      <c r="T133" s="207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8" t="s">
        <v>187</v>
      </c>
      <c r="AT133" s="208" t="s">
        <v>183</v>
      </c>
      <c r="AU133" s="208" t="s">
        <v>85</v>
      </c>
      <c r="AY133" s="17" t="s">
        <v>182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7" t="s">
        <v>85</v>
      </c>
      <c r="BK133" s="209">
        <f t="shared" si="9"/>
        <v>0</v>
      </c>
      <c r="BL133" s="17" t="s">
        <v>187</v>
      </c>
      <c r="BM133" s="208" t="s">
        <v>1180</v>
      </c>
    </row>
    <row r="134" spans="1:65" s="2" customFormat="1" ht="21.75" customHeight="1">
      <c r="A134" s="34"/>
      <c r="B134" s="35"/>
      <c r="C134" s="196" t="s">
        <v>239</v>
      </c>
      <c r="D134" s="196" t="s">
        <v>183</v>
      </c>
      <c r="E134" s="197" t="s">
        <v>1181</v>
      </c>
      <c r="F134" s="198" t="s">
        <v>1182</v>
      </c>
      <c r="G134" s="199" t="s">
        <v>108</v>
      </c>
      <c r="H134" s="200">
        <v>79</v>
      </c>
      <c r="I134" s="201"/>
      <c r="J134" s="202">
        <f t="shared" si="0"/>
        <v>0</v>
      </c>
      <c r="K134" s="203"/>
      <c r="L134" s="39"/>
      <c r="M134" s="204" t="s">
        <v>1</v>
      </c>
      <c r="N134" s="205" t="s">
        <v>42</v>
      </c>
      <c r="O134" s="71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8" t="s">
        <v>187</v>
      </c>
      <c r="AT134" s="208" t="s">
        <v>183</v>
      </c>
      <c r="AU134" s="208" t="s">
        <v>85</v>
      </c>
      <c r="AY134" s="17" t="s">
        <v>182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7" t="s">
        <v>85</v>
      </c>
      <c r="BK134" s="209">
        <f t="shared" si="9"/>
        <v>0</v>
      </c>
      <c r="BL134" s="17" t="s">
        <v>187</v>
      </c>
      <c r="BM134" s="208" t="s">
        <v>1183</v>
      </c>
    </row>
    <row r="135" spans="1:65" s="2" customFormat="1" ht="16.5" customHeight="1">
      <c r="A135" s="34"/>
      <c r="B135" s="35"/>
      <c r="C135" s="196" t="s">
        <v>256</v>
      </c>
      <c r="D135" s="196" t="s">
        <v>183</v>
      </c>
      <c r="E135" s="197" t="s">
        <v>1184</v>
      </c>
      <c r="F135" s="198" t="s">
        <v>1185</v>
      </c>
      <c r="G135" s="199" t="s">
        <v>108</v>
      </c>
      <c r="H135" s="200">
        <v>79</v>
      </c>
      <c r="I135" s="201"/>
      <c r="J135" s="202">
        <f t="shared" si="0"/>
        <v>0</v>
      </c>
      <c r="K135" s="203"/>
      <c r="L135" s="39"/>
      <c r="M135" s="204" t="s">
        <v>1</v>
      </c>
      <c r="N135" s="205" t="s">
        <v>42</v>
      </c>
      <c r="O135" s="71"/>
      <c r="P135" s="206">
        <f t="shared" si="1"/>
        <v>0</v>
      </c>
      <c r="Q135" s="206">
        <v>0.00079</v>
      </c>
      <c r="R135" s="206">
        <f t="shared" si="2"/>
        <v>0.06241</v>
      </c>
      <c r="S135" s="206">
        <v>0</v>
      </c>
      <c r="T135" s="207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8" t="s">
        <v>187</v>
      </c>
      <c r="AT135" s="208" t="s">
        <v>183</v>
      </c>
      <c r="AU135" s="208" t="s">
        <v>85</v>
      </c>
      <c r="AY135" s="17" t="s">
        <v>182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7" t="s">
        <v>85</v>
      </c>
      <c r="BK135" s="209">
        <f t="shared" si="9"/>
        <v>0</v>
      </c>
      <c r="BL135" s="17" t="s">
        <v>187</v>
      </c>
      <c r="BM135" s="208" t="s">
        <v>1186</v>
      </c>
    </row>
    <row r="136" spans="1:65" s="2" customFormat="1" ht="21.75" customHeight="1">
      <c r="A136" s="34"/>
      <c r="B136" s="35"/>
      <c r="C136" s="196" t="s">
        <v>272</v>
      </c>
      <c r="D136" s="196" t="s">
        <v>183</v>
      </c>
      <c r="E136" s="197" t="s">
        <v>1187</v>
      </c>
      <c r="F136" s="198" t="s">
        <v>1188</v>
      </c>
      <c r="G136" s="199" t="s">
        <v>108</v>
      </c>
      <c r="H136" s="200">
        <v>79</v>
      </c>
      <c r="I136" s="201"/>
      <c r="J136" s="202">
        <f t="shared" si="0"/>
        <v>0</v>
      </c>
      <c r="K136" s="203"/>
      <c r="L136" s="39"/>
      <c r="M136" s="204" t="s">
        <v>1</v>
      </c>
      <c r="N136" s="205" t="s">
        <v>42</v>
      </c>
      <c r="O136" s="71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8" t="s">
        <v>187</v>
      </c>
      <c r="AT136" s="208" t="s">
        <v>183</v>
      </c>
      <c r="AU136" s="208" t="s">
        <v>85</v>
      </c>
      <c r="AY136" s="17" t="s">
        <v>182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7" t="s">
        <v>85</v>
      </c>
      <c r="BK136" s="209">
        <f t="shared" si="9"/>
        <v>0</v>
      </c>
      <c r="BL136" s="17" t="s">
        <v>187</v>
      </c>
      <c r="BM136" s="208" t="s">
        <v>1189</v>
      </c>
    </row>
    <row r="137" spans="1:65" s="2" customFormat="1" ht="21.75" customHeight="1">
      <c r="A137" s="34"/>
      <c r="B137" s="35"/>
      <c r="C137" s="196" t="s">
        <v>278</v>
      </c>
      <c r="D137" s="196" t="s">
        <v>183</v>
      </c>
      <c r="E137" s="197" t="s">
        <v>1190</v>
      </c>
      <c r="F137" s="198" t="s">
        <v>1191</v>
      </c>
      <c r="G137" s="199" t="s">
        <v>289</v>
      </c>
      <c r="H137" s="200">
        <v>72.2</v>
      </c>
      <c r="I137" s="201"/>
      <c r="J137" s="202">
        <f t="shared" si="0"/>
        <v>0</v>
      </c>
      <c r="K137" s="203"/>
      <c r="L137" s="39"/>
      <c r="M137" s="204" t="s">
        <v>1</v>
      </c>
      <c r="N137" s="205" t="s">
        <v>42</v>
      </c>
      <c r="O137" s="71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8" t="s">
        <v>187</v>
      </c>
      <c r="AT137" s="208" t="s">
        <v>183</v>
      </c>
      <c r="AU137" s="208" t="s">
        <v>85</v>
      </c>
      <c r="AY137" s="17" t="s">
        <v>182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7" t="s">
        <v>85</v>
      </c>
      <c r="BK137" s="209">
        <f t="shared" si="9"/>
        <v>0</v>
      </c>
      <c r="BL137" s="17" t="s">
        <v>187</v>
      </c>
      <c r="BM137" s="208" t="s">
        <v>1192</v>
      </c>
    </row>
    <row r="138" spans="1:65" s="2" customFormat="1" ht="21.75" customHeight="1">
      <c r="A138" s="34"/>
      <c r="B138" s="35"/>
      <c r="C138" s="196" t="s">
        <v>282</v>
      </c>
      <c r="D138" s="196" t="s">
        <v>183</v>
      </c>
      <c r="E138" s="197" t="s">
        <v>1193</v>
      </c>
      <c r="F138" s="198" t="s">
        <v>1194</v>
      </c>
      <c r="G138" s="199" t="s">
        <v>289</v>
      </c>
      <c r="H138" s="200">
        <v>138.91</v>
      </c>
      <c r="I138" s="201"/>
      <c r="J138" s="202">
        <f t="shared" si="0"/>
        <v>0</v>
      </c>
      <c r="K138" s="203"/>
      <c r="L138" s="39"/>
      <c r="M138" s="204" t="s">
        <v>1</v>
      </c>
      <c r="N138" s="205" t="s">
        <v>42</v>
      </c>
      <c r="O138" s="71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8" t="s">
        <v>187</v>
      </c>
      <c r="AT138" s="208" t="s">
        <v>183</v>
      </c>
      <c r="AU138" s="208" t="s">
        <v>85</v>
      </c>
      <c r="AY138" s="17" t="s">
        <v>182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7" t="s">
        <v>85</v>
      </c>
      <c r="BK138" s="209">
        <f t="shared" si="9"/>
        <v>0</v>
      </c>
      <c r="BL138" s="17" t="s">
        <v>187</v>
      </c>
      <c r="BM138" s="208" t="s">
        <v>1195</v>
      </c>
    </row>
    <row r="139" spans="2:51" s="12" customFormat="1" ht="10.2">
      <c r="B139" s="210"/>
      <c r="C139" s="211"/>
      <c r="D139" s="212" t="s">
        <v>189</v>
      </c>
      <c r="E139" s="213" t="s">
        <v>1</v>
      </c>
      <c r="F139" s="214" t="s">
        <v>1196</v>
      </c>
      <c r="G139" s="211"/>
      <c r="H139" s="213" t="s">
        <v>1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189</v>
      </c>
      <c r="AU139" s="220" t="s">
        <v>85</v>
      </c>
      <c r="AV139" s="12" t="s">
        <v>85</v>
      </c>
      <c r="AW139" s="12" t="s">
        <v>32</v>
      </c>
      <c r="AX139" s="12" t="s">
        <v>77</v>
      </c>
      <c r="AY139" s="220" t="s">
        <v>182</v>
      </c>
    </row>
    <row r="140" spans="2:51" s="13" customFormat="1" ht="10.2">
      <c r="B140" s="221"/>
      <c r="C140" s="222"/>
      <c r="D140" s="212" t="s">
        <v>189</v>
      </c>
      <c r="E140" s="223" t="s">
        <v>1</v>
      </c>
      <c r="F140" s="224" t="s">
        <v>1197</v>
      </c>
      <c r="G140" s="222"/>
      <c r="H140" s="225">
        <v>2.17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189</v>
      </c>
      <c r="AU140" s="231" t="s">
        <v>85</v>
      </c>
      <c r="AV140" s="13" t="s">
        <v>87</v>
      </c>
      <c r="AW140" s="13" t="s">
        <v>32</v>
      </c>
      <c r="AX140" s="13" t="s">
        <v>77</v>
      </c>
      <c r="AY140" s="231" t="s">
        <v>182</v>
      </c>
    </row>
    <row r="141" spans="2:51" s="12" customFormat="1" ht="10.2">
      <c r="B141" s="210"/>
      <c r="C141" s="211"/>
      <c r="D141" s="212" t="s">
        <v>189</v>
      </c>
      <c r="E141" s="213" t="s">
        <v>1</v>
      </c>
      <c r="F141" s="214" t="s">
        <v>1198</v>
      </c>
      <c r="G141" s="211"/>
      <c r="H141" s="213" t="s">
        <v>1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189</v>
      </c>
      <c r="AU141" s="220" t="s">
        <v>85</v>
      </c>
      <c r="AV141" s="12" t="s">
        <v>85</v>
      </c>
      <c r="AW141" s="12" t="s">
        <v>32</v>
      </c>
      <c r="AX141" s="12" t="s">
        <v>77</v>
      </c>
      <c r="AY141" s="220" t="s">
        <v>182</v>
      </c>
    </row>
    <row r="142" spans="2:51" s="13" customFormat="1" ht="10.2">
      <c r="B142" s="221"/>
      <c r="C142" s="222"/>
      <c r="D142" s="212" t="s">
        <v>189</v>
      </c>
      <c r="E142" s="223" t="s">
        <v>1</v>
      </c>
      <c r="F142" s="224" t="s">
        <v>1199</v>
      </c>
      <c r="G142" s="222"/>
      <c r="H142" s="225">
        <v>136.74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AT142" s="231" t="s">
        <v>189</v>
      </c>
      <c r="AU142" s="231" t="s">
        <v>85</v>
      </c>
      <c r="AV142" s="13" t="s">
        <v>87</v>
      </c>
      <c r="AW142" s="13" t="s">
        <v>32</v>
      </c>
      <c r="AX142" s="13" t="s">
        <v>77</v>
      </c>
      <c r="AY142" s="231" t="s">
        <v>182</v>
      </c>
    </row>
    <row r="143" spans="2:51" s="14" customFormat="1" ht="10.2">
      <c r="B143" s="232"/>
      <c r="C143" s="233"/>
      <c r="D143" s="212" t="s">
        <v>189</v>
      </c>
      <c r="E143" s="234" t="s">
        <v>1</v>
      </c>
      <c r="F143" s="235" t="s">
        <v>197</v>
      </c>
      <c r="G143" s="233"/>
      <c r="H143" s="236">
        <v>138.91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189</v>
      </c>
      <c r="AU143" s="242" t="s">
        <v>85</v>
      </c>
      <c r="AV143" s="14" t="s">
        <v>187</v>
      </c>
      <c r="AW143" s="14" t="s">
        <v>32</v>
      </c>
      <c r="AX143" s="14" t="s">
        <v>85</v>
      </c>
      <c r="AY143" s="242" t="s">
        <v>182</v>
      </c>
    </row>
    <row r="144" spans="1:65" s="2" customFormat="1" ht="21.75" customHeight="1">
      <c r="A144" s="34"/>
      <c r="B144" s="35"/>
      <c r="C144" s="196" t="s">
        <v>286</v>
      </c>
      <c r="D144" s="196" t="s">
        <v>183</v>
      </c>
      <c r="E144" s="197" t="s">
        <v>1200</v>
      </c>
      <c r="F144" s="198" t="s">
        <v>1201</v>
      </c>
      <c r="G144" s="199" t="s">
        <v>289</v>
      </c>
      <c r="H144" s="200">
        <v>7.66</v>
      </c>
      <c r="I144" s="201"/>
      <c r="J144" s="202">
        <f>ROUND(I144*H144,2)</f>
        <v>0</v>
      </c>
      <c r="K144" s="203"/>
      <c r="L144" s="39"/>
      <c r="M144" s="204" t="s">
        <v>1</v>
      </c>
      <c r="N144" s="205" t="s">
        <v>42</v>
      </c>
      <c r="O144" s="71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8" t="s">
        <v>187</v>
      </c>
      <c r="AT144" s="208" t="s">
        <v>183</v>
      </c>
      <c r="AU144" s="208" t="s">
        <v>85</v>
      </c>
      <c r="AY144" s="17" t="s">
        <v>182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85</v>
      </c>
      <c r="BK144" s="209">
        <f>ROUND(I144*H144,2)</f>
        <v>0</v>
      </c>
      <c r="BL144" s="17" t="s">
        <v>187</v>
      </c>
      <c r="BM144" s="208" t="s">
        <v>1202</v>
      </c>
    </row>
    <row r="145" spans="1:65" s="2" customFormat="1" ht="21.75" customHeight="1">
      <c r="A145" s="34"/>
      <c r="B145" s="35"/>
      <c r="C145" s="196" t="s">
        <v>8</v>
      </c>
      <c r="D145" s="196" t="s">
        <v>183</v>
      </c>
      <c r="E145" s="197" t="s">
        <v>1203</v>
      </c>
      <c r="F145" s="198" t="s">
        <v>1204</v>
      </c>
      <c r="G145" s="199" t="s">
        <v>289</v>
      </c>
      <c r="H145" s="200">
        <v>64.54</v>
      </c>
      <c r="I145" s="201"/>
      <c r="J145" s="202">
        <f>ROUND(I145*H145,2)</f>
        <v>0</v>
      </c>
      <c r="K145" s="203"/>
      <c r="L145" s="39"/>
      <c r="M145" s="204" t="s">
        <v>1</v>
      </c>
      <c r="N145" s="205" t="s">
        <v>42</v>
      </c>
      <c r="O145" s="71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8" t="s">
        <v>187</v>
      </c>
      <c r="AT145" s="208" t="s">
        <v>183</v>
      </c>
      <c r="AU145" s="208" t="s">
        <v>85</v>
      </c>
      <c r="AY145" s="17" t="s">
        <v>182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7" t="s">
        <v>85</v>
      </c>
      <c r="BK145" s="209">
        <f>ROUND(I145*H145,2)</f>
        <v>0</v>
      </c>
      <c r="BL145" s="17" t="s">
        <v>187</v>
      </c>
      <c r="BM145" s="208" t="s">
        <v>1205</v>
      </c>
    </row>
    <row r="146" spans="1:65" s="2" customFormat="1" ht="21.75" customHeight="1">
      <c r="A146" s="34"/>
      <c r="B146" s="35"/>
      <c r="C146" s="196" t="s">
        <v>318</v>
      </c>
      <c r="D146" s="196" t="s">
        <v>183</v>
      </c>
      <c r="E146" s="197" t="s">
        <v>1206</v>
      </c>
      <c r="F146" s="198" t="s">
        <v>1207</v>
      </c>
      <c r="G146" s="199" t="s">
        <v>108</v>
      </c>
      <c r="H146" s="200">
        <v>14.44</v>
      </c>
      <c r="I146" s="201"/>
      <c r="J146" s="202">
        <f>ROUND(I146*H146,2)</f>
        <v>0</v>
      </c>
      <c r="K146" s="203"/>
      <c r="L146" s="39"/>
      <c r="M146" s="204" t="s">
        <v>1</v>
      </c>
      <c r="N146" s="205" t="s">
        <v>42</v>
      </c>
      <c r="O146" s="71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8" t="s">
        <v>187</v>
      </c>
      <c r="AT146" s="208" t="s">
        <v>183</v>
      </c>
      <c r="AU146" s="208" t="s">
        <v>85</v>
      </c>
      <c r="AY146" s="17" t="s">
        <v>182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7" t="s">
        <v>85</v>
      </c>
      <c r="BK146" s="209">
        <f>ROUND(I146*H146,2)</f>
        <v>0</v>
      </c>
      <c r="BL146" s="17" t="s">
        <v>187</v>
      </c>
      <c r="BM146" s="208" t="s">
        <v>1208</v>
      </c>
    </row>
    <row r="147" spans="1:65" s="2" customFormat="1" ht="21.75" customHeight="1">
      <c r="A147" s="34"/>
      <c r="B147" s="35"/>
      <c r="C147" s="196" t="s">
        <v>322</v>
      </c>
      <c r="D147" s="196" t="s">
        <v>183</v>
      </c>
      <c r="E147" s="197" t="s">
        <v>1209</v>
      </c>
      <c r="F147" s="198" t="s">
        <v>1210</v>
      </c>
      <c r="G147" s="199" t="s">
        <v>108</v>
      </c>
      <c r="H147" s="200">
        <v>14.44</v>
      </c>
      <c r="I147" s="201"/>
      <c r="J147" s="202">
        <f>ROUND(I147*H147,2)</f>
        <v>0</v>
      </c>
      <c r="K147" s="203"/>
      <c r="L147" s="39"/>
      <c r="M147" s="204" t="s">
        <v>1</v>
      </c>
      <c r="N147" s="205" t="s">
        <v>42</v>
      </c>
      <c r="O147" s="71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8" t="s">
        <v>187</v>
      </c>
      <c r="AT147" s="208" t="s">
        <v>183</v>
      </c>
      <c r="AU147" s="208" t="s">
        <v>85</v>
      </c>
      <c r="AY147" s="17" t="s">
        <v>182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7" t="s">
        <v>85</v>
      </c>
      <c r="BK147" s="209">
        <f>ROUND(I147*H147,2)</f>
        <v>0</v>
      </c>
      <c r="BL147" s="17" t="s">
        <v>187</v>
      </c>
      <c r="BM147" s="208" t="s">
        <v>1211</v>
      </c>
    </row>
    <row r="148" spans="1:65" s="2" customFormat="1" ht="16.5" customHeight="1">
      <c r="A148" s="34"/>
      <c r="B148" s="35"/>
      <c r="C148" s="243" t="s">
        <v>326</v>
      </c>
      <c r="D148" s="243" t="s">
        <v>212</v>
      </c>
      <c r="E148" s="244" t="s">
        <v>1212</v>
      </c>
      <c r="F148" s="245" t="s">
        <v>1213</v>
      </c>
      <c r="G148" s="246" t="s">
        <v>1214</v>
      </c>
      <c r="H148" s="247">
        <v>0.217</v>
      </c>
      <c r="I148" s="248"/>
      <c r="J148" s="249">
        <f>ROUND(I148*H148,2)</f>
        <v>0</v>
      </c>
      <c r="K148" s="250"/>
      <c r="L148" s="251"/>
      <c r="M148" s="252" t="s">
        <v>1</v>
      </c>
      <c r="N148" s="253" t="s">
        <v>42</v>
      </c>
      <c r="O148" s="71"/>
      <c r="P148" s="206">
        <f>O148*H148</f>
        <v>0</v>
      </c>
      <c r="Q148" s="206">
        <v>0.001</v>
      </c>
      <c r="R148" s="206">
        <f>Q148*H148</f>
        <v>0.00021700000000000002</v>
      </c>
      <c r="S148" s="206">
        <v>0</v>
      </c>
      <c r="T148" s="20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8" t="s">
        <v>215</v>
      </c>
      <c r="AT148" s="208" t="s">
        <v>212</v>
      </c>
      <c r="AU148" s="208" t="s">
        <v>85</v>
      </c>
      <c r="AY148" s="17" t="s">
        <v>182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7" t="s">
        <v>85</v>
      </c>
      <c r="BK148" s="209">
        <f>ROUND(I148*H148,2)</f>
        <v>0</v>
      </c>
      <c r="BL148" s="17" t="s">
        <v>187</v>
      </c>
      <c r="BM148" s="208" t="s">
        <v>1215</v>
      </c>
    </row>
    <row r="149" spans="2:51" s="13" customFormat="1" ht="10.2">
      <c r="B149" s="221"/>
      <c r="C149" s="222"/>
      <c r="D149" s="212" t="s">
        <v>189</v>
      </c>
      <c r="E149" s="222"/>
      <c r="F149" s="224" t="s">
        <v>1216</v>
      </c>
      <c r="G149" s="222"/>
      <c r="H149" s="225">
        <v>0.217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189</v>
      </c>
      <c r="AU149" s="231" t="s">
        <v>85</v>
      </c>
      <c r="AV149" s="13" t="s">
        <v>87</v>
      </c>
      <c r="AW149" s="13" t="s">
        <v>4</v>
      </c>
      <c r="AX149" s="13" t="s">
        <v>85</v>
      </c>
      <c r="AY149" s="231" t="s">
        <v>182</v>
      </c>
    </row>
    <row r="150" spans="2:63" s="11" customFormat="1" ht="25.95" customHeight="1">
      <c r="B150" s="182"/>
      <c r="C150" s="183"/>
      <c r="D150" s="184" t="s">
        <v>76</v>
      </c>
      <c r="E150" s="185" t="s">
        <v>180</v>
      </c>
      <c r="F150" s="185" t="s">
        <v>181</v>
      </c>
      <c r="G150" s="183"/>
      <c r="H150" s="183"/>
      <c r="I150" s="186"/>
      <c r="J150" s="187">
        <f>BK150</f>
        <v>0</v>
      </c>
      <c r="K150" s="183"/>
      <c r="L150" s="188"/>
      <c r="M150" s="189"/>
      <c r="N150" s="190"/>
      <c r="O150" s="190"/>
      <c r="P150" s="191">
        <f>SUM(P151:P152)</f>
        <v>0</v>
      </c>
      <c r="Q150" s="190"/>
      <c r="R150" s="191">
        <f>SUM(R151:R152)</f>
        <v>2</v>
      </c>
      <c r="S150" s="190"/>
      <c r="T150" s="192">
        <f>SUM(T151:T152)</f>
        <v>0</v>
      </c>
      <c r="AR150" s="193" t="s">
        <v>85</v>
      </c>
      <c r="AT150" s="194" t="s">
        <v>76</v>
      </c>
      <c r="AU150" s="194" t="s">
        <v>77</v>
      </c>
      <c r="AY150" s="193" t="s">
        <v>182</v>
      </c>
      <c r="BK150" s="195">
        <f>SUM(BK151:BK152)</f>
        <v>0</v>
      </c>
    </row>
    <row r="151" spans="1:65" s="2" customFormat="1" ht="16.5" customHeight="1">
      <c r="A151" s="34"/>
      <c r="B151" s="35"/>
      <c r="C151" s="196" t="s">
        <v>330</v>
      </c>
      <c r="D151" s="196" t="s">
        <v>183</v>
      </c>
      <c r="E151" s="197" t="s">
        <v>1217</v>
      </c>
      <c r="F151" s="198" t="s">
        <v>1218</v>
      </c>
      <c r="G151" s="199" t="s">
        <v>186</v>
      </c>
      <c r="H151" s="200">
        <v>1</v>
      </c>
      <c r="I151" s="201"/>
      <c r="J151" s="202">
        <f>ROUND(I151*H151,2)</f>
        <v>0</v>
      </c>
      <c r="K151" s="203"/>
      <c r="L151" s="39"/>
      <c r="M151" s="204" t="s">
        <v>1</v>
      </c>
      <c r="N151" s="205" t="s">
        <v>42</v>
      </c>
      <c r="O151" s="71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8" t="s">
        <v>187</v>
      </c>
      <c r="AT151" s="208" t="s">
        <v>183</v>
      </c>
      <c r="AU151" s="208" t="s">
        <v>85</v>
      </c>
      <c r="AY151" s="17" t="s">
        <v>182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85</v>
      </c>
      <c r="BK151" s="209">
        <f>ROUND(I151*H151,2)</f>
        <v>0</v>
      </c>
      <c r="BL151" s="17" t="s">
        <v>187</v>
      </c>
      <c r="BM151" s="208" t="s">
        <v>1219</v>
      </c>
    </row>
    <row r="152" spans="1:65" s="2" customFormat="1" ht="16.5" customHeight="1">
      <c r="A152" s="34"/>
      <c r="B152" s="35"/>
      <c r="C152" s="243" t="s">
        <v>334</v>
      </c>
      <c r="D152" s="243" t="s">
        <v>212</v>
      </c>
      <c r="E152" s="244" t="s">
        <v>1220</v>
      </c>
      <c r="F152" s="245" t="s">
        <v>1221</v>
      </c>
      <c r="G152" s="246" t="s">
        <v>633</v>
      </c>
      <c r="H152" s="247">
        <v>1</v>
      </c>
      <c r="I152" s="248"/>
      <c r="J152" s="249">
        <f>ROUND(I152*H152,2)</f>
        <v>0</v>
      </c>
      <c r="K152" s="250"/>
      <c r="L152" s="251"/>
      <c r="M152" s="252" t="s">
        <v>1</v>
      </c>
      <c r="N152" s="253" t="s">
        <v>42</v>
      </c>
      <c r="O152" s="71"/>
      <c r="P152" s="206">
        <f>O152*H152</f>
        <v>0</v>
      </c>
      <c r="Q152" s="206">
        <v>2</v>
      </c>
      <c r="R152" s="206">
        <f>Q152*H152</f>
        <v>2</v>
      </c>
      <c r="S152" s="206">
        <v>0</v>
      </c>
      <c r="T152" s="20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8" t="s">
        <v>215</v>
      </c>
      <c r="AT152" s="208" t="s">
        <v>212</v>
      </c>
      <c r="AU152" s="208" t="s">
        <v>85</v>
      </c>
      <c r="AY152" s="17" t="s">
        <v>182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7" t="s">
        <v>85</v>
      </c>
      <c r="BK152" s="209">
        <f>ROUND(I152*H152,2)</f>
        <v>0</v>
      </c>
      <c r="BL152" s="17" t="s">
        <v>187</v>
      </c>
      <c r="BM152" s="208" t="s">
        <v>1222</v>
      </c>
    </row>
    <row r="153" spans="2:63" s="11" customFormat="1" ht="25.95" customHeight="1">
      <c r="B153" s="182"/>
      <c r="C153" s="183"/>
      <c r="D153" s="184" t="s">
        <v>76</v>
      </c>
      <c r="E153" s="185" t="s">
        <v>187</v>
      </c>
      <c r="F153" s="185" t="s">
        <v>1223</v>
      </c>
      <c r="G153" s="183"/>
      <c r="H153" s="183"/>
      <c r="I153" s="186"/>
      <c r="J153" s="187">
        <f>BK153</f>
        <v>0</v>
      </c>
      <c r="K153" s="183"/>
      <c r="L153" s="188"/>
      <c r="M153" s="189"/>
      <c r="N153" s="190"/>
      <c r="O153" s="190"/>
      <c r="P153" s="191">
        <f>SUM(P154:P155)</f>
        <v>0</v>
      </c>
      <c r="Q153" s="190"/>
      <c r="R153" s="191">
        <f>SUM(R154:R155)</f>
        <v>0</v>
      </c>
      <c r="S153" s="190"/>
      <c r="T153" s="192">
        <f>SUM(T154:T155)</f>
        <v>0</v>
      </c>
      <c r="AR153" s="193" t="s">
        <v>85</v>
      </c>
      <c r="AT153" s="194" t="s">
        <v>76</v>
      </c>
      <c r="AU153" s="194" t="s">
        <v>77</v>
      </c>
      <c r="AY153" s="193" t="s">
        <v>182</v>
      </c>
      <c r="BK153" s="195">
        <f>SUM(BK154:BK155)</f>
        <v>0</v>
      </c>
    </row>
    <row r="154" spans="1:65" s="2" customFormat="1" ht="16.5" customHeight="1">
      <c r="A154" s="34"/>
      <c r="B154" s="35"/>
      <c r="C154" s="196" t="s">
        <v>7</v>
      </c>
      <c r="D154" s="196" t="s">
        <v>183</v>
      </c>
      <c r="E154" s="197" t="s">
        <v>1224</v>
      </c>
      <c r="F154" s="198" t="s">
        <v>1225</v>
      </c>
      <c r="G154" s="199" t="s">
        <v>289</v>
      </c>
      <c r="H154" s="200">
        <v>0.94</v>
      </c>
      <c r="I154" s="201"/>
      <c r="J154" s="202">
        <f>ROUND(I154*H154,2)</f>
        <v>0</v>
      </c>
      <c r="K154" s="203"/>
      <c r="L154" s="39"/>
      <c r="M154" s="204" t="s">
        <v>1</v>
      </c>
      <c r="N154" s="205" t="s">
        <v>42</v>
      </c>
      <c r="O154" s="71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8" t="s">
        <v>187</v>
      </c>
      <c r="AT154" s="208" t="s">
        <v>183</v>
      </c>
      <c r="AU154" s="208" t="s">
        <v>85</v>
      </c>
      <c r="AY154" s="17" t="s">
        <v>182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85</v>
      </c>
      <c r="BK154" s="209">
        <f>ROUND(I154*H154,2)</f>
        <v>0</v>
      </c>
      <c r="BL154" s="17" t="s">
        <v>187</v>
      </c>
      <c r="BM154" s="208" t="s">
        <v>1226</v>
      </c>
    </row>
    <row r="155" spans="1:65" s="2" customFormat="1" ht="21.75" customHeight="1">
      <c r="A155" s="34"/>
      <c r="B155" s="35"/>
      <c r="C155" s="196" t="s">
        <v>341</v>
      </c>
      <c r="D155" s="196" t="s">
        <v>183</v>
      </c>
      <c r="E155" s="197" t="s">
        <v>1227</v>
      </c>
      <c r="F155" s="198" t="s">
        <v>1228</v>
      </c>
      <c r="G155" s="199" t="s">
        <v>289</v>
      </c>
      <c r="H155" s="200">
        <v>0.94</v>
      </c>
      <c r="I155" s="201"/>
      <c r="J155" s="202">
        <f>ROUND(I155*H155,2)</f>
        <v>0</v>
      </c>
      <c r="K155" s="203"/>
      <c r="L155" s="39"/>
      <c r="M155" s="204" t="s">
        <v>1</v>
      </c>
      <c r="N155" s="205" t="s">
        <v>42</v>
      </c>
      <c r="O155" s="71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8" t="s">
        <v>187</v>
      </c>
      <c r="AT155" s="208" t="s">
        <v>183</v>
      </c>
      <c r="AU155" s="208" t="s">
        <v>85</v>
      </c>
      <c r="AY155" s="17" t="s">
        <v>182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7" t="s">
        <v>85</v>
      </c>
      <c r="BK155" s="209">
        <f>ROUND(I155*H155,2)</f>
        <v>0</v>
      </c>
      <c r="BL155" s="17" t="s">
        <v>187</v>
      </c>
      <c r="BM155" s="208" t="s">
        <v>1229</v>
      </c>
    </row>
    <row r="156" spans="2:63" s="11" customFormat="1" ht="25.95" customHeight="1">
      <c r="B156" s="182"/>
      <c r="C156" s="183"/>
      <c r="D156" s="184" t="s">
        <v>76</v>
      </c>
      <c r="E156" s="185" t="s">
        <v>215</v>
      </c>
      <c r="F156" s="185" t="s">
        <v>896</v>
      </c>
      <c r="G156" s="183"/>
      <c r="H156" s="183"/>
      <c r="I156" s="186"/>
      <c r="J156" s="187">
        <f>BK156</f>
        <v>0</v>
      </c>
      <c r="K156" s="183"/>
      <c r="L156" s="188"/>
      <c r="M156" s="189"/>
      <c r="N156" s="190"/>
      <c r="O156" s="190"/>
      <c r="P156" s="191">
        <f>SUM(P157:P166)</f>
        <v>0</v>
      </c>
      <c r="Q156" s="190"/>
      <c r="R156" s="191">
        <f>SUM(R157:R166)</f>
        <v>4.14784</v>
      </c>
      <c r="S156" s="190"/>
      <c r="T156" s="192">
        <f>SUM(T157:T166)</f>
        <v>0</v>
      </c>
      <c r="AR156" s="193" t="s">
        <v>85</v>
      </c>
      <c r="AT156" s="194" t="s">
        <v>76</v>
      </c>
      <c r="AU156" s="194" t="s">
        <v>77</v>
      </c>
      <c r="AY156" s="193" t="s">
        <v>182</v>
      </c>
      <c r="BK156" s="195">
        <f>SUM(BK157:BK166)</f>
        <v>0</v>
      </c>
    </row>
    <row r="157" spans="1:65" s="2" customFormat="1" ht="21.75" customHeight="1">
      <c r="A157" s="34"/>
      <c r="B157" s="35"/>
      <c r="C157" s="196" t="s">
        <v>345</v>
      </c>
      <c r="D157" s="196" t="s">
        <v>183</v>
      </c>
      <c r="E157" s="197" t="s">
        <v>1230</v>
      </c>
      <c r="F157" s="198" t="s">
        <v>1231</v>
      </c>
      <c r="G157" s="199" t="s">
        <v>919</v>
      </c>
      <c r="H157" s="200">
        <v>2</v>
      </c>
      <c r="I157" s="201"/>
      <c r="J157" s="202">
        <f aca="true" t="shared" si="10" ref="J157:J166">ROUND(I157*H157,2)</f>
        <v>0</v>
      </c>
      <c r="K157" s="203"/>
      <c r="L157" s="39"/>
      <c r="M157" s="204" t="s">
        <v>1</v>
      </c>
      <c r="N157" s="205" t="s">
        <v>42</v>
      </c>
      <c r="O157" s="71"/>
      <c r="P157" s="206">
        <f aca="true" t="shared" si="11" ref="P157:P166">O157*H157</f>
        <v>0</v>
      </c>
      <c r="Q157" s="206">
        <v>0.00178</v>
      </c>
      <c r="R157" s="206">
        <f aca="true" t="shared" si="12" ref="R157:R166">Q157*H157</f>
        <v>0.00356</v>
      </c>
      <c r="S157" s="206">
        <v>0</v>
      </c>
      <c r="T157" s="207">
        <f aca="true" t="shared" si="13" ref="T157:T166"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8" t="s">
        <v>187</v>
      </c>
      <c r="AT157" s="208" t="s">
        <v>183</v>
      </c>
      <c r="AU157" s="208" t="s">
        <v>85</v>
      </c>
      <c r="AY157" s="17" t="s">
        <v>182</v>
      </c>
      <c r="BE157" s="209">
        <f aca="true" t="shared" si="14" ref="BE157:BE166">IF(N157="základní",J157,0)</f>
        <v>0</v>
      </c>
      <c r="BF157" s="209">
        <f aca="true" t="shared" si="15" ref="BF157:BF166">IF(N157="snížená",J157,0)</f>
        <v>0</v>
      </c>
      <c r="BG157" s="209">
        <f aca="true" t="shared" si="16" ref="BG157:BG166">IF(N157="zákl. přenesená",J157,0)</f>
        <v>0</v>
      </c>
      <c r="BH157" s="209">
        <f aca="true" t="shared" si="17" ref="BH157:BH166">IF(N157="sníž. přenesená",J157,0)</f>
        <v>0</v>
      </c>
      <c r="BI157" s="209">
        <f aca="true" t="shared" si="18" ref="BI157:BI166">IF(N157="nulová",J157,0)</f>
        <v>0</v>
      </c>
      <c r="BJ157" s="17" t="s">
        <v>85</v>
      </c>
      <c r="BK157" s="209">
        <f aca="true" t="shared" si="19" ref="BK157:BK166">ROUND(I157*H157,2)</f>
        <v>0</v>
      </c>
      <c r="BL157" s="17" t="s">
        <v>187</v>
      </c>
      <c r="BM157" s="208" t="s">
        <v>1232</v>
      </c>
    </row>
    <row r="158" spans="1:65" s="2" customFormat="1" ht="21.75" customHeight="1">
      <c r="A158" s="34"/>
      <c r="B158" s="35"/>
      <c r="C158" s="196" t="s">
        <v>350</v>
      </c>
      <c r="D158" s="196" t="s">
        <v>183</v>
      </c>
      <c r="E158" s="197" t="s">
        <v>1233</v>
      </c>
      <c r="F158" s="198" t="s">
        <v>1234</v>
      </c>
      <c r="G158" s="199" t="s">
        <v>186</v>
      </c>
      <c r="H158" s="200">
        <v>2</v>
      </c>
      <c r="I158" s="201"/>
      <c r="J158" s="202">
        <f t="shared" si="10"/>
        <v>0</v>
      </c>
      <c r="K158" s="203"/>
      <c r="L158" s="39"/>
      <c r="M158" s="204" t="s">
        <v>1</v>
      </c>
      <c r="N158" s="205" t="s">
        <v>42</v>
      </c>
      <c r="O158" s="71"/>
      <c r="P158" s="206">
        <f t="shared" si="11"/>
        <v>0</v>
      </c>
      <c r="Q158" s="206">
        <v>0</v>
      </c>
      <c r="R158" s="206">
        <f t="shared" si="12"/>
        <v>0</v>
      </c>
      <c r="S158" s="206">
        <v>0</v>
      </c>
      <c r="T158" s="207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8" t="s">
        <v>187</v>
      </c>
      <c r="AT158" s="208" t="s">
        <v>183</v>
      </c>
      <c r="AU158" s="208" t="s">
        <v>85</v>
      </c>
      <c r="AY158" s="17" t="s">
        <v>182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7" t="s">
        <v>85</v>
      </c>
      <c r="BK158" s="209">
        <f t="shared" si="19"/>
        <v>0</v>
      </c>
      <c r="BL158" s="17" t="s">
        <v>187</v>
      </c>
      <c r="BM158" s="208" t="s">
        <v>1235</v>
      </c>
    </row>
    <row r="159" spans="1:65" s="2" customFormat="1" ht="16.5" customHeight="1">
      <c r="A159" s="34"/>
      <c r="B159" s="35"/>
      <c r="C159" s="243" t="s">
        <v>355</v>
      </c>
      <c r="D159" s="243" t="s">
        <v>212</v>
      </c>
      <c r="E159" s="244" t="s">
        <v>1236</v>
      </c>
      <c r="F159" s="245" t="s">
        <v>1237</v>
      </c>
      <c r="G159" s="246" t="s">
        <v>186</v>
      </c>
      <c r="H159" s="247">
        <v>2</v>
      </c>
      <c r="I159" s="248"/>
      <c r="J159" s="249">
        <f t="shared" si="10"/>
        <v>0</v>
      </c>
      <c r="K159" s="250"/>
      <c r="L159" s="251"/>
      <c r="M159" s="252" t="s">
        <v>1</v>
      </c>
      <c r="N159" s="253" t="s">
        <v>42</v>
      </c>
      <c r="O159" s="71"/>
      <c r="P159" s="206">
        <f t="shared" si="11"/>
        <v>0</v>
      </c>
      <c r="Q159" s="206">
        <v>0.00034</v>
      </c>
      <c r="R159" s="206">
        <f t="shared" si="12"/>
        <v>0.00068</v>
      </c>
      <c r="S159" s="206">
        <v>0</v>
      </c>
      <c r="T159" s="207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8" t="s">
        <v>215</v>
      </c>
      <c r="AT159" s="208" t="s">
        <v>212</v>
      </c>
      <c r="AU159" s="208" t="s">
        <v>85</v>
      </c>
      <c r="AY159" s="17" t="s">
        <v>182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7" t="s">
        <v>85</v>
      </c>
      <c r="BK159" s="209">
        <f t="shared" si="19"/>
        <v>0</v>
      </c>
      <c r="BL159" s="17" t="s">
        <v>187</v>
      </c>
      <c r="BM159" s="208" t="s">
        <v>1238</v>
      </c>
    </row>
    <row r="160" spans="1:65" s="2" customFormat="1" ht="21.75" customHeight="1">
      <c r="A160" s="34"/>
      <c r="B160" s="35"/>
      <c r="C160" s="196" t="s">
        <v>360</v>
      </c>
      <c r="D160" s="196" t="s">
        <v>183</v>
      </c>
      <c r="E160" s="197" t="s">
        <v>1239</v>
      </c>
      <c r="F160" s="198" t="s">
        <v>1240</v>
      </c>
      <c r="G160" s="199" t="s">
        <v>186</v>
      </c>
      <c r="H160" s="200">
        <v>1</v>
      </c>
      <c r="I160" s="201"/>
      <c r="J160" s="202">
        <f t="shared" si="10"/>
        <v>0</v>
      </c>
      <c r="K160" s="203"/>
      <c r="L160" s="39"/>
      <c r="M160" s="204" t="s">
        <v>1</v>
      </c>
      <c r="N160" s="205" t="s">
        <v>42</v>
      </c>
      <c r="O160" s="71"/>
      <c r="P160" s="206">
        <f t="shared" si="11"/>
        <v>0</v>
      </c>
      <c r="Q160" s="206">
        <v>1.92726</v>
      </c>
      <c r="R160" s="206">
        <f t="shared" si="12"/>
        <v>1.92726</v>
      </c>
      <c r="S160" s="206">
        <v>0</v>
      </c>
      <c r="T160" s="207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8" t="s">
        <v>187</v>
      </c>
      <c r="AT160" s="208" t="s">
        <v>183</v>
      </c>
      <c r="AU160" s="208" t="s">
        <v>85</v>
      </c>
      <c r="AY160" s="17" t="s">
        <v>182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7" t="s">
        <v>85</v>
      </c>
      <c r="BK160" s="209">
        <f t="shared" si="19"/>
        <v>0</v>
      </c>
      <c r="BL160" s="17" t="s">
        <v>187</v>
      </c>
      <c r="BM160" s="208" t="s">
        <v>1241</v>
      </c>
    </row>
    <row r="161" spans="1:65" s="2" customFormat="1" ht="16.5" customHeight="1">
      <c r="A161" s="34"/>
      <c r="B161" s="35"/>
      <c r="C161" s="243" t="s">
        <v>365</v>
      </c>
      <c r="D161" s="243" t="s">
        <v>212</v>
      </c>
      <c r="E161" s="244" t="s">
        <v>1242</v>
      </c>
      <c r="F161" s="245" t="s">
        <v>1243</v>
      </c>
      <c r="G161" s="246" t="s">
        <v>186</v>
      </c>
      <c r="H161" s="247">
        <v>2</v>
      </c>
      <c r="I161" s="248"/>
      <c r="J161" s="249">
        <f t="shared" si="10"/>
        <v>0</v>
      </c>
      <c r="K161" s="250"/>
      <c r="L161" s="251"/>
      <c r="M161" s="252" t="s">
        <v>1</v>
      </c>
      <c r="N161" s="253" t="s">
        <v>42</v>
      </c>
      <c r="O161" s="71"/>
      <c r="P161" s="206">
        <f t="shared" si="11"/>
        <v>0</v>
      </c>
      <c r="Q161" s="206">
        <v>0.74</v>
      </c>
      <c r="R161" s="206">
        <f t="shared" si="12"/>
        <v>1.48</v>
      </c>
      <c r="S161" s="206">
        <v>0</v>
      </c>
      <c r="T161" s="207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8" t="s">
        <v>215</v>
      </c>
      <c r="AT161" s="208" t="s">
        <v>212</v>
      </c>
      <c r="AU161" s="208" t="s">
        <v>85</v>
      </c>
      <c r="AY161" s="17" t="s">
        <v>182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7" t="s">
        <v>85</v>
      </c>
      <c r="BK161" s="209">
        <f t="shared" si="19"/>
        <v>0</v>
      </c>
      <c r="BL161" s="17" t="s">
        <v>187</v>
      </c>
      <c r="BM161" s="208" t="s">
        <v>1244</v>
      </c>
    </row>
    <row r="162" spans="1:65" s="2" customFormat="1" ht="16.5" customHeight="1">
      <c r="A162" s="34"/>
      <c r="B162" s="35"/>
      <c r="C162" s="243" t="s">
        <v>370</v>
      </c>
      <c r="D162" s="243" t="s">
        <v>212</v>
      </c>
      <c r="E162" s="244" t="s">
        <v>1245</v>
      </c>
      <c r="F162" s="245" t="s">
        <v>1246</v>
      </c>
      <c r="G162" s="246" t="s">
        <v>186</v>
      </c>
      <c r="H162" s="247">
        <v>1</v>
      </c>
      <c r="I162" s="248"/>
      <c r="J162" s="249">
        <f t="shared" si="10"/>
        <v>0</v>
      </c>
      <c r="K162" s="250"/>
      <c r="L162" s="251"/>
      <c r="M162" s="252" t="s">
        <v>1</v>
      </c>
      <c r="N162" s="253" t="s">
        <v>42</v>
      </c>
      <c r="O162" s="71"/>
      <c r="P162" s="206">
        <f t="shared" si="11"/>
        <v>0</v>
      </c>
      <c r="Q162" s="206">
        <v>0.396</v>
      </c>
      <c r="R162" s="206">
        <f t="shared" si="12"/>
        <v>0.396</v>
      </c>
      <c r="S162" s="206">
        <v>0</v>
      </c>
      <c r="T162" s="207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8" t="s">
        <v>215</v>
      </c>
      <c r="AT162" s="208" t="s">
        <v>212</v>
      </c>
      <c r="AU162" s="208" t="s">
        <v>85</v>
      </c>
      <c r="AY162" s="17" t="s">
        <v>182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7" t="s">
        <v>85</v>
      </c>
      <c r="BK162" s="209">
        <f t="shared" si="19"/>
        <v>0</v>
      </c>
      <c r="BL162" s="17" t="s">
        <v>187</v>
      </c>
      <c r="BM162" s="208" t="s">
        <v>1247</v>
      </c>
    </row>
    <row r="163" spans="1:65" s="2" customFormat="1" ht="16.5" customHeight="1">
      <c r="A163" s="34"/>
      <c r="B163" s="35"/>
      <c r="C163" s="243" t="s">
        <v>374</v>
      </c>
      <c r="D163" s="243" t="s">
        <v>212</v>
      </c>
      <c r="E163" s="244" t="s">
        <v>1248</v>
      </c>
      <c r="F163" s="245" t="s">
        <v>1249</v>
      </c>
      <c r="G163" s="246" t="s">
        <v>186</v>
      </c>
      <c r="H163" s="247">
        <v>1</v>
      </c>
      <c r="I163" s="248"/>
      <c r="J163" s="249">
        <f t="shared" si="10"/>
        <v>0</v>
      </c>
      <c r="K163" s="250"/>
      <c r="L163" s="251"/>
      <c r="M163" s="252" t="s">
        <v>1</v>
      </c>
      <c r="N163" s="253" t="s">
        <v>42</v>
      </c>
      <c r="O163" s="71"/>
      <c r="P163" s="206">
        <f t="shared" si="11"/>
        <v>0</v>
      </c>
      <c r="Q163" s="206">
        <v>0.021</v>
      </c>
      <c r="R163" s="206">
        <f t="shared" si="12"/>
        <v>0.021</v>
      </c>
      <c r="S163" s="206">
        <v>0</v>
      </c>
      <c r="T163" s="207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8" t="s">
        <v>215</v>
      </c>
      <c r="AT163" s="208" t="s">
        <v>212</v>
      </c>
      <c r="AU163" s="208" t="s">
        <v>85</v>
      </c>
      <c r="AY163" s="17" t="s">
        <v>182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7" t="s">
        <v>85</v>
      </c>
      <c r="BK163" s="209">
        <f t="shared" si="19"/>
        <v>0</v>
      </c>
      <c r="BL163" s="17" t="s">
        <v>187</v>
      </c>
      <c r="BM163" s="208" t="s">
        <v>1250</v>
      </c>
    </row>
    <row r="164" spans="1:65" s="2" customFormat="1" ht="16.5" customHeight="1">
      <c r="A164" s="34"/>
      <c r="B164" s="35"/>
      <c r="C164" s="196" t="s">
        <v>380</v>
      </c>
      <c r="D164" s="196" t="s">
        <v>183</v>
      </c>
      <c r="E164" s="197" t="s">
        <v>1251</v>
      </c>
      <c r="F164" s="198" t="s">
        <v>1252</v>
      </c>
      <c r="G164" s="199" t="s">
        <v>186</v>
      </c>
      <c r="H164" s="200">
        <v>1</v>
      </c>
      <c r="I164" s="201"/>
      <c r="J164" s="202">
        <f t="shared" si="10"/>
        <v>0</v>
      </c>
      <c r="K164" s="203"/>
      <c r="L164" s="39"/>
      <c r="M164" s="204" t="s">
        <v>1</v>
      </c>
      <c r="N164" s="205" t="s">
        <v>42</v>
      </c>
      <c r="O164" s="71"/>
      <c r="P164" s="206">
        <f t="shared" si="11"/>
        <v>0</v>
      </c>
      <c r="Q164" s="206">
        <v>0.21734</v>
      </c>
      <c r="R164" s="206">
        <f t="shared" si="12"/>
        <v>0.21734</v>
      </c>
      <c r="S164" s="206">
        <v>0</v>
      </c>
      <c r="T164" s="207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8" t="s">
        <v>187</v>
      </c>
      <c r="AT164" s="208" t="s">
        <v>183</v>
      </c>
      <c r="AU164" s="208" t="s">
        <v>85</v>
      </c>
      <c r="AY164" s="17" t="s">
        <v>182</v>
      </c>
      <c r="BE164" s="209">
        <f t="shared" si="14"/>
        <v>0</v>
      </c>
      <c r="BF164" s="209">
        <f t="shared" si="15"/>
        <v>0</v>
      </c>
      <c r="BG164" s="209">
        <f t="shared" si="16"/>
        <v>0</v>
      </c>
      <c r="BH164" s="209">
        <f t="shared" si="17"/>
        <v>0</v>
      </c>
      <c r="BI164" s="209">
        <f t="shared" si="18"/>
        <v>0</v>
      </c>
      <c r="BJ164" s="17" t="s">
        <v>85</v>
      </c>
      <c r="BK164" s="209">
        <f t="shared" si="19"/>
        <v>0</v>
      </c>
      <c r="BL164" s="17" t="s">
        <v>187</v>
      </c>
      <c r="BM164" s="208" t="s">
        <v>1253</v>
      </c>
    </row>
    <row r="165" spans="1:65" s="2" customFormat="1" ht="16.5" customHeight="1">
      <c r="A165" s="34"/>
      <c r="B165" s="35"/>
      <c r="C165" s="243" t="s">
        <v>392</v>
      </c>
      <c r="D165" s="243" t="s">
        <v>212</v>
      </c>
      <c r="E165" s="244" t="s">
        <v>1254</v>
      </c>
      <c r="F165" s="245" t="s">
        <v>1255</v>
      </c>
      <c r="G165" s="246" t="s">
        <v>186</v>
      </c>
      <c r="H165" s="247">
        <v>1</v>
      </c>
      <c r="I165" s="248"/>
      <c r="J165" s="249">
        <f t="shared" si="10"/>
        <v>0</v>
      </c>
      <c r="K165" s="250"/>
      <c r="L165" s="251"/>
      <c r="M165" s="252" t="s">
        <v>1</v>
      </c>
      <c r="N165" s="253" t="s">
        <v>42</v>
      </c>
      <c r="O165" s="71"/>
      <c r="P165" s="206">
        <f t="shared" si="11"/>
        <v>0</v>
      </c>
      <c r="Q165" s="206">
        <v>0.102</v>
      </c>
      <c r="R165" s="206">
        <f t="shared" si="12"/>
        <v>0.102</v>
      </c>
      <c r="S165" s="206">
        <v>0</v>
      </c>
      <c r="T165" s="207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8" t="s">
        <v>215</v>
      </c>
      <c r="AT165" s="208" t="s">
        <v>212</v>
      </c>
      <c r="AU165" s="208" t="s">
        <v>85</v>
      </c>
      <c r="AY165" s="17" t="s">
        <v>182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7" t="s">
        <v>85</v>
      </c>
      <c r="BK165" s="209">
        <f t="shared" si="19"/>
        <v>0</v>
      </c>
      <c r="BL165" s="17" t="s">
        <v>187</v>
      </c>
      <c r="BM165" s="208" t="s">
        <v>1256</v>
      </c>
    </row>
    <row r="166" spans="1:65" s="2" customFormat="1" ht="16.5" customHeight="1">
      <c r="A166" s="34"/>
      <c r="B166" s="35"/>
      <c r="C166" s="196" t="s">
        <v>397</v>
      </c>
      <c r="D166" s="196" t="s">
        <v>183</v>
      </c>
      <c r="E166" s="197" t="s">
        <v>1257</v>
      </c>
      <c r="F166" s="198" t="s">
        <v>1258</v>
      </c>
      <c r="G166" s="199" t="s">
        <v>1259</v>
      </c>
      <c r="H166" s="200">
        <v>1</v>
      </c>
      <c r="I166" s="201"/>
      <c r="J166" s="202">
        <f t="shared" si="10"/>
        <v>0</v>
      </c>
      <c r="K166" s="203"/>
      <c r="L166" s="39"/>
      <c r="M166" s="204" t="s">
        <v>1</v>
      </c>
      <c r="N166" s="205" t="s">
        <v>42</v>
      </c>
      <c r="O166" s="71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8" t="s">
        <v>187</v>
      </c>
      <c r="AT166" s="208" t="s">
        <v>183</v>
      </c>
      <c r="AU166" s="208" t="s">
        <v>85</v>
      </c>
      <c r="AY166" s="17" t="s">
        <v>182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7" t="s">
        <v>85</v>
      </c>
      <c r="BK166" s="209">
        <f t="shared" si="19"/>
        <v>0</v>
      </c>
      <c r="BL166" s="17" t="s">
        <v>187</v>
      </c>
      <c r="BM166" s="208" t="s">
        <v>1260</v>
      </c>
    </row>
    <row r="167" spans="2:63" s="11" customFormat="1" ht="25.95" customHeight="1">
      <c r="B167" s="182"/>
      <c r="C167" s="183"/>
      <c r="D167" s="184" t="s">
        <v>76</v>
      </c>
      <c r="E167" s="185" t="s">
        <v>239</v>
      </c>
      <c r="F167" s="185" t="s">
        <v>354</v>
      </c>
      <c r="G167" s="183"/>
      <c r="H167" s="183"/>
      <c r="I167" s="186"/>
      <c r="J167" s="187">
        <f>BK167</f>
        <v>0</v>
      </c>
      <c r="K167" s="183"/>
      <c r="L167" s="188"/>
      <c r="M167" s="189"/>
      <c r="N167" s="190"/>
      <c r="O167" s="190"/>
      <c r="P167" s="191">
        <f>P168</f>
        <v>0</v>
      </c>
      <c r="Q167" s="190"/>
      <c r="R167" s="191">
        <f>R168</f>
        <v>0</v>
      </c>
      <c r="S167" s="190"/>
      <c r="T167" s="192">
        <f>T168</f>
        <v>7.199999999999999</v>
      </c>
      <c r="AR167" s="193" t="s">
        <v>85</v>
      </c>
      <c r="AT167" s="194" t="s">
        <v>76</v>
      </c>
      <c r="AU167" s="194" t="s">
        <v>77</v>
      </c>
      <c r="AY167" s="193" t="s">
        <v>182</v>
      </c>
      <c r="BK167" s="195">
        <f>BK168</f>
        <v>0</v>
      </c>
    </row>
    <row r="168" spans="1:65" s="2" customFormat="1" ht="16.5" customHeight="1">
      <c r="A168" s="34"/>
      <c r="B168" s="35"/>
      <c r="C168" s="196" t="s">
        <v>412</v>
      </c>
      <c r="D168" s="196" t="s">
        <v>183</v>
      </c>
      <c r="E168" s="197" t="s">
        <v>1261</v>
      </c>
      <c r="F168" s="198" t="s">
        <v>1262</v>
      </c>
      <c r="G168" s="199" t="s">
        <v>289</v>
      </c>
      <c r="H168" s="200">
        <v>3</v>
      </c>
      <c r="I168" s="201"/>
      <c r="J168" s="202">
        <f>ROUND(I168*H168,2)</f>
        <v>0</v>
      </c>
      <c r="K168" s="203"/>
      <c r="L168" s="39"/>
      <c r="M168" s="204" t="s">
        <v>1</v>
      </c>
      <c r="N168" s="205" t="s">
        <v>42</v>
      </c>
      <c r="O168" s="71"/>
      <c r="P168" s="206">
        <f>O168*H168</f>
        <v>0</v>
      </c>
      <c r="Q168" s="206">
        <v>0</v>
      </c>
      <c r="R168" s="206">
        <f>Q168*H168</f>
        <v>0</v>
      </c>
      <c r="S168" s="206">
        <v>2.4</v>
      </c>
      <c r="T168" s="207">
        <f>S168*H168</f>
        <v>7.199999999999999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8" t="s">
        <v>187</v>
      </c>
      <c r="AT168" s="208" t="s">
        <v>183</v>
      </c>
      <c r="AU168" s="208" t="s">
        <v>85</v>
      </c>
      <c r="AY168" s="17" t="s">
        <v>182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7" t="s">
        <v>85</v>
      </c>
      <c r="BK168" s="209">
        <f>ROUND(I168*H168,2)</f>
        <v>0</v>
      </c>
      <c r="BL168" s="17" t="s">
        <v>187</v>
      </c>
      <c r="BM168" s="208" t="s">
        <v>1263</v>
      </c>
    </row>
    <row r="169" spans="2:63" s="11" customFormat="1" ht="25.95" customHeight="1">
      <c r="B169" s="182"/>
      <c r="C169" s="183"/>
      <c r="D169" s="184" t="s">
        <v>76</v>
      </c>
      <c r="E169" s="185" t="s">
        <v>463</v>
      </c>
      <c r="F169" s="185" t="s">
        <v>464</v>
      </c>
      <c r="G169" s="183"/>
      <c r="H169" s="183"/>
      <c r="I169" s="186"/>
      <c r="J169" s="187">
        <f>BK169</f>
        <v>0</v>
      </c>
      <c r="K169" s="183"/>
      <c r="L169" s="188"/>
      <c r="M169" s="189"/>
      <c r="N169" s="190"/>
      <c r="O169" s="190"/>
      <c r="P169" s="191">
        <f>SUM(P170:P173)</f>
        <v>0</v>
      </c>
      <c r="Q169" s="190"/>
      <c r="R169" s="191">
        <f>SUM(R170:R173)</f>
        <v>0</v>
      </c>
      <c r="S169" s="190"/>
      <c r="T169" s="192">
        <f>SUM(T170:T173)</f>
        <v>0</v>
      </c>
      <c r="AR169" s="193" t="s">
        <v>85</v>
      </c>
      <c r="AT169" s="194" t="s">
        <v>76</v>
      </c>
      <c r="AU169" s="194" t="s">
        <v>77</v>
      </c>
      <c r="AY169" s="193" t="s">
        <v>182</v>
      </c>
      <c r="BK169" s="195">
        <f>SUM(BK170:BK173)</f>
        <v>0</v>
      </c>
    </row>
    <row r="170" spans="1:65" s="2" customFormat="1" ht="16.5" customHeight="1">
      <c r="A170" s="34"/>
      <c r="B170" s="35"/>
      <c r="C170" s="196" t="s">
        <v>418</v>
      </c>
      <c r="D170" s="196" t="s">
        <v>183</v>
      </c>
      <c r="E170" s="197" t="s">
        <v>470</v>
      </c>
      <c r="F170" s="198" t="s">
        <v>471</v>
      </c>
      <c r="G170" s="199" t="s">
        <v>200</v>
      </c>
      <c r="H170" s="200">
        <v>7.2</v>
      </c>
      <c r="I170" s="201"/>
      <c r="J170" s="202">
        <f>ROUND(I170*H170,2)</f>
        <v>0</v>
      </c>
      <c r="K170" s="203"/>
      <c r="L170" s="39"/>
      <c r="M170" s="204" t="s">
        <v>1</v>
      </c>
      <c r="N170" s="205" t="s">
        <v>42</v>
      </c>
      <c r="O170" s="71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8" t="s">
        <v>187</v>
      </c>
      <c r="AT170" s="208" t="s">
        <v>183</v>
      </c>
      <c r="AU170" s="208" t="s">
        <v>85</v>
      </c>
      <c r="AY170" s="17" t="s">
        <v>182</v>
      </c>
      <c r="BE170" s="209">
        <f>IF(N170="základní",J170,0)</f>
        <v>0</v>
      </c>
      <c r="BF170" s="209">
        <f>IF(N170="snížená",J170,0)</f>
        <v>0</v>
      </c>
      <c r="BG170" s="209">
        <f>IF(N170="zákl. přenesená",J170,0)</f>
        <v>0</v>
      </c>
      <c r="BH170" s="209">
        <f>IF(N170="sníž. přenesená",J170,0)</f>
        <v>0</v>
      </c>
      <c r="BI170" s="209">
        <f>IF(N170="nulová",J170,0)</f>
        <v>0</v>
      </c>
      <c r="BJ170" s="17" t="s">
        <v>85</v>
      </c>
      <c r="BK170" s="209">
        <f>ROUND(I170*H170,2)</f>
        <v>0</v>
      </c>
      <c r="BL170" s="17" t="s">
        <v>187</v>
      </c>
      <c r="BM170" s="208" t="s">
        <v>1264</v>
      </c>
    </row>
    <row r="171" spans="1:65" s="2" customFormat="1" ht="21.75" customHeight="1">
      <c r="A171" s="34"/>
      <c r="B171" s="35"/>
      <c r="C171" s="196" t="s">
        <v>423</v>
      </c>
      <c r="D171" s="196" t="s">
        <v>183</v>
      </c>
      <c r="E171" s="197" t="s">
        <v>474</v>
      </c>
      <c r="F171" s="198" t="s">
        <v>475</v>
      </c>
      <c r="G171" s="199" t="s">
        <v>200</v>
      </c>
      <c r="H171" s="200">
        <v>64.8</v>
      </c>
      <c r="I171" s="201"/>
      <c r="J171" s="202">
        <f>ROUND(I171*H171,2)</f>
        <v>0</v>
      </c>
      <c r="K171" s="203"/>
      <c r="L171" s="39"/>
      <c r="M171" s="204" t="s">
        <v>1</v>
      </c>
      <c r="N171" s="205" t="s">
        <v>42</v>
      </c>
      <c r="O171" s="71"/>
      <c r="P171" s="206">
        <f>O171*H171</f>
        <v>0</v>
      </c>
      <c r="Q171" s="206">
        <v>0</v>
      </c>
      <c r="R171" s="206">
        <f>Q171*H171</f>
        <v>0</v>
      </c>
      <c r="S171" s="206">
        <v>0</v>
      </c>
      <c r="T171" s="20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8" t="s">
        <v>187</v>
      </c>
      <c r="AT171" s="208" t="s">
        <v>183</v>
      </c>
      <c r="AU171" s="208" t="s">
        <v>85</v>
      </c>
      <c r="AY171" s="17" t="s">
        <v>182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85</v>
      </c>
      <c r="BK171" s="209">
        <f>ROUND(I171*H171,2)</f>
        <v>0</v>
      </c>
      <c r="BL171" s="17" t="s">
        <v>187</v>
      </c>
      <c r="BM171" s="208" t="s">
        <v>1265</v>
      </c>
    </row>
    <row r="172" spans="2:51" s="13" customFormat="1" ht="10.2">
      <c r="B172" s="221"/>
      <c r="C172" s="222"/>
      <c r="D172" s="212" t="s">
        <v>189</v>
      </c>
      <c r="E172" s="222"/>
      <c r="F172" s="224" t="s">
        <v>1266</v>
      </c>
      <c r="G172" s="222"/>
      <c r="H172" s="225">
        <v>64.8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189</v>
      </c>
      <c r="AU172" s="231" t="s">
        <v>85</v>
      </c>
      <c r="AV172" s="13" t="s">
        <v>87</v>
      </c>
      <c r="AW172" s="13" t="s">
        <v>4</v>
      </c>
      <c r="AX172" s="13" t="s">
        <v>85</v>
      </c>
      <c r="AY172" s="231" t="s">
        <v>182</v>
      </c>
    </row>
    <row r="173" spans="1:65" s="2" customFormat="1" ht="21.75" customHeight="1">
      <c r="A173" s="34"/>
      <c r="B173" s="35"/>
      <c r="C173" s="196" t="s">
        <v>454</v>
      </c>
      <c r="D173" s="196" t="s">
        <v>183</v>
      </c>
      <c r="E173" s="197" t="s">
        <v>479</v>
      </c>
      <c r="F173" s="198" t="s">
        <v>480</v>
      </c>
      <c r="G173" s="199" t="s">
        <v>200</v>
      </c>
      <c r="H173" s="200">
        <v>7.2</v>
      </c>
      <c r="I173" s="201"/>
      <c r="J173" s="202">
        <f>ROUND(I173*H173,2)</f>
        <v>0</v>
      </c>
      <c r="K173" s="203"/>
      <c r="L173" s="39"/>
      <c r="M173" s="204" t="s">
        <v>1</v>
      </c>
      <c r="N173" s="205" t="s">
        <v>42</v>
      </c>
      <c r="O173" s="71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8" t="s">
        <v>187</v>
      </c>
      <c r="AT173" s="208" t="s">
        <v>183</v>
      </c>
      <c r="AU173" s="208" t="s">
        <v>85</v>
      </c>
      <c r="AY173" s="17" t="s">
        <v>182</v>
      </c>
      <c r="BE173" s="209">
        <f>IF(N173="základní",J173,0)</f>
        <v>0</v>
      </c>
      <c r="BF173" s="209">
        <f>IF(N173="snížená",J173,0)</f>
        <v>0</v>
      </c>
      <c r="BG173" s="209">
        <f>IF(N173="zákl. přenesená",J173,0)</f>
        <v>0</v>
      </c>
      <c r="BH173" s="209">
        <f>IF(N173="sníž. přenesená",J173,0)</f>
        <v>0</v>
      </c>
      <c r="BI173" s="209">
        <f>IF(N173="nulová",J173,0)</f>
        <v>0</v>
      </c>
      <c r="BJ173" s="17" t="s">
        <v>85</v>
      </c>
      <c r="BK173" s="209">
        <f>ROUND(I173*H173,2)</f>
        <v>0</v>
      </c>
      <c r="BL173" s="17" t="s">
        <v>187</v>
      </c>
      <c r="BM173" s="208" t="s">
        <v>1267</v>
      </c>
    </row>
    <row r="174" spans="2:63" s="11" customFormat="1" ht="25.95" customHeight="1">
      <c r="B174" s="182"/>
      <c r="C174" s="183"/>
      <c r="D174" s="184" t="s">
        <v>76</v>
      </c>
      <c r="E174" s="185" t="s">
        <v>482</v>
      </c>
      <c r="F174" s="185" t="s">
        <v>483</v>
      </c>
      <c r="G174" s="183"/>
      <c r="H174" s="183"/>
      <c r="I174" s="186"/>
      <c r="J174" s="187">
        <f>BK174</f>
        <v>0</v>
      </c>
      <c r="K174" s="183"/>
      <c r="L174" s="188"/>
      <c r="M174" s="189"/>
      <c r="N174" s="190"/>
      <c r="O174" s="190"/>
      <c r="P174" s="191">
        <f>P175</f>
        <v>0</v>
      </c>
      <c r="Q174" s="190"/>
      <c r="R174" s="191">
        <f>R175</f>
        <v>0</v>
      </c>
      <c r="S174" s="190"/>
      <c r="T174" s="192">
        <f>T175</f>
        <v>0</v>
      </c>
      <c r="AR174" s="193" t="s">
        <v>85</v>
      </c>
      <c r="AT174" s="194" t="s">
        <v>76</v>
      </c>
      <c r="AU174" s="194" t="s">
        <v>77</v>
      </c>
      <c r="AY174" s="193" t="s">
        <v>182</v>
      </c>
      <c r="BK174" s="195">
        <f>BK175</f>
        <v>0</v>
      </c>
    </row>
    <row r="175" spans="1:65" s="2" customFormat="1" ht="21.75" customHeight="1">
      <c r="A175" s="34"/>
      <c r="B175" s="35"/>
      <c r="C175" s="196" t="s">
        <v>465</v>
      </c>
      <c r="D175" s="196" t="s">
        <v>183</v>
      </c>
      <c r="E175" s="197" t="s">
        <v>1268</v>
      </c>
      <c r="F175" s="198" t="s">
        <v>1269</v>
      </c>
      <c r="G175" s="199" t="s">
        <v>200</v>
      </c>
      <c r="H175" s="200">
        <v>6.34</v>
      </c>
      <c r="I175" s="201"/>
      <c r="J175" s="202">
        <f>ROUND(I175*H175,2)</f>
        <v>0</v>
      </c>
      <c r="K175" s="203"/>
      <c r="L175" s="39"/>
      <c r="M175" s="204" t="s">
        <v>1</v>
      </c>
      <c r="N175" s="205" t="s">
        <v>42</v>
      </c>
      <c r="O175" s="71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8" t="s">
        <v>187</v>
      </c>
      <c r="AT175" s="208" t="s">
        <v>183</v>
      </c>
      <c r="AU175" s="208" t="s">
        <v>85</v>
      </c>
      <c r="AY175" s="17" t="s">
        <v>182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85</v>
      </c>
      <c r="BK175" s="209">
        <f>ROUND(I175*H175,2)</f>
        <v>0</v>
      </c>
      <c r="BL175" s="17" t="s">
        <v>187</v>
      </c>
      <c r="BM175" s="208" t="s">
        <v>1270</v>
      </c>
    </row>
    <row r="176" spans="2:63" s="11" customFormat="1" ht="25.95" customHeight="1">
      <c r="B176" s="182"/>
      <c r="C176" s="183"/>
      <c r="D176" s="184" t="s">
        <v>76</v>
      </c>
      <c r="E176" s="185" t="s">
        <v>1136</v>
      </c>
      <c r="F176" s="185" t="s">
        <v>1137</v>
      </c>
      <c r="G176" s="183"/>
      <c r="H176" s="183"/>
      <c r="I176" s="186"/>
      <c r="J176" s="187">
        <f>BK176</f>
        <v>0</v>
      </c>
      <c r="K176" s="183"/>
      <c r="L176" s="188"/>
      <c r="M176" s="189"/>
      <c r="N176" s="190"/>
      <c r="O176" s="190"/>
      <c r="P176" s="191">
        <f>SUM(P177:P183)</f>
        <v>0</v>
      </c>
      <c r="Q176" s="190"/>
      <c r="R176" s="191">
        <f>SUM(R177:R183)</f>
        <v>0</v>
      </c>
      <c r="S176" s="190"/>
      <c r="T176" s="192">
        <f>SUM(T177:T183)</f>
        <v>0</v>
      </c>
      <c r="AR176" s="193" t="s">
        <v>187</v>
      </c>
      <c r="AT176" s="194" t="s">
        <v>76</v>
      </c>
      <c r="AU176" s="194" t="s">
        <v>77</v>
      </c>
      <c r="AY176" s="193" t="s">
        <v>182</v>
      </c>
      <c r="BK176" s="195">
        <f>SUM(BK177:BK183)</f>
        <v>0</v>
      </c>
    </row>
    <row r="177" spans="1:65" s="2" customFormat="1" ht="16.5" customHeight="1">
      <c r="A177" s="34"/>
      <c r="B177" s="35"/>
      <c r="C177" s="196" t="s">
        <v>469</v>
      </c>
      <c r="D177" s="196" t="s">
        <v>183</v>
      </c>
      <c r="E177" s="197" t="s">
        <v>1271</v>
      </c>
      <c r="F177" s="198" t="s">
        <v>1272</v>
      </c>
      <c r="G177" s="199" t="s">
        <v>1157</v>
      </c>
      <c r="H177" s="200">
        <v>40</v>
      </c>
      <c r="I177" s="201"/>
      <c r="J177" s="202">
        <f aca="true" t="shared" si="20" ref="J177:J183">ROUND(I177*H177,2)</f>
        <v>0</v>
      </c>
      <c r="K177" s="203"/>
      <c r="L177" s="39"/>
      <c r="M177" s="204" t="s">
        <v>1</v>
      </c>
      <c r="N177" s="205" t="s">
        <v>42</v>
      </c>
      <c r="O177" s="71"/>
      <c r="P177" s="206">
        <f aca="true" t="shared" si="21" ref="P177:P183">O177*H177</f>
        <v>0</v>
      </c>
      <c r="Q177" s="206">
        <v>0</v>
      </c>
      <c r="R177" s="206">
        <f aca="true" t="shared" si="22" ref="R177:R183">Q177*H177</f>
        <v>0</v>
      </c>
      <c r="S177" s="206">
        <v>0</v>
      </c>
      <c r="T177" s="207">
        <f aca="true" t="shared" si="23" ref="T177:T183"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8" t="s">
        <v>1273</v>
      </c>
      <c r="AT177" s="208" t="s">
        <v>183</v>
      </c>
      <c r="AU177" s="208" t="s">
        <v>85</v>
      </c>
      <c r="AY177" s="17" t="s">
        <v>182</v>
      </c>
      <c r="BE177" s="209">
        <f aca="true" t="shared" si="24" ref="BE177:BE183">IF(N177="základní",J177,0)</f>
        <v>0</v>
      </c>
      <c r="BF177" s="209">
        <f aca="true" t="shared" si="25" ref="BF177:BF183">IF(N177="snížená",J177,0)</f>
        <v>0</v>
      </c>
      <c r="BG177" s="209">
        <f aca="true" t="shared" si="26" ref="BG177:BG183">IF(N177="zákl. přenesená",J177,0)</f>
        <v>0</v>
      </c>
      <c r="BH177" s="209">
        <f aca="true" t="shared" si="27" ref="BH177:BH183">IF(N177="sníž. přenesená",J177,0)</f>
        <v>0</v>
      </c>
      <c r="BI177" s="209">
        <f aca="true" t="shared" si="28" ref="BI177:BI183">IF(N177="nulová",J177,0)</f>
        <v>0</v>
      </c>
      <c r="BJ177" s="17" t="s">
        <v>85</v>
      </c>
      <c r="BK177" s="209">
        <f aca="true" t="shared" si="29" ref="BK177:BK183">ROUND(I177*H177,2)</f>
        <v>0</v>
      </c>
      <c r="BL177" s="17" t="s">
        <v>1273</v>
      </c>
      <c r="BM177" s="208" t="s">
        <v>1274</v>
      </c>
    </row>
    <row r="178" spans="1:65" s="2" customFormat="1" ht="16.5" customHeight="1">
      <c r="A178" s="34"/>
      <c r="B178" s="35"/>
      <c r="C178" s="196" t="s">
        <v>473</v>
      </c>
      <c r="D178" s="196" t="s">
        <v>183</v>
      </c>
      <c r="E178" s="197" t="s">
        <v>1275</v>
      </c>
      <c r="F178" s="198" t="s">
        <v>1276</v>
      </c>
      <c r="G178" s="199" t="s">
        <v>1157</v>
      </c>
      <c r="H178" s="200">
        <v>2</v>
      </c>
      <c r="I178" s="201"/>
      <c r="J178" s="202">
        <f t="shared" si="20"/>
        <v>0</v>
      </c>
      <c r="K178" s="203"/>
      <c r="L178" s="39"/>
      <c r="M178" s="204" t="s">
        <v>1</v>
      </c>
      <c r="N178" s="205" t="s">
        <v>42</v>
      </c>
      <c r="O178" s="71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8" t="s">
        <v>1273</v>
      </c>
      <c r="AT178" s="208" t="s">
        <v>183</v>
      </c>
      <c r="AU178" s="208" t="s">
        <v>85</v>
      </c>
      <c r="AY178" s="17" t="s">
        <v>182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7" t="s">
        <v>85</v>
      </c>
      <c r="BK178" s="209">
        <f t="shared" si="29"/>
        <v>0</v>
      </c>
      <c r="BL178" s="17" t="s">
        <v>1273</v>
      </c>
      <c r="BM178" s="208" t="s">
        <v>1277</v>
      </c>
    </row>
    <row r="179" spans="1:65" s="2" customFormat="1" ht="16.5" customHeight="1">
      <c r="A179" s="34"/>
      <c r="B179" s="35"/>
      <c r="C179" s="196" t="s">
        <v>478</v>
      </c>
      <c r="D179" s="196" t="s">
        <v>183</v>
      </c>
      <c r="E179" s="197" t="s">
        <v>1278</v>
      </c>
      <c r="F179" s="198" t="s">
        <v>1279</v>
      </c>
      <c r="G179" s="199" t="s">
        <v>1157</v>
      </c>
      <c r="H179" s="200">
        <v>8</v>
      </c>
      <c r="I179" s="201"/>
      <c r="J179" s="202">
        <f t="shared" si="20"/>
        <v>0</v>
      </c>
      <c r="K179" s="203"/>
      <c r="L179" s="39"/>
      <c r="M179" s="204" t="s">
        <v>1</v>
      </c>
      <c r="N179" s="205" t="s">
        <v>42</v>
      </c>
      <c r="O179" s="71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8" t="s">
        <v>1273</v>
      </c>
      <c r="AT179" s="208" t="s">
        <v>183</v>
      </c>
      <c r="AU179" s="208" t="s">
        <v>85</v>
      </c>
      <c r="AY179" s="17" t="s">
        <v>182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7" t="s">
        <v>85</v>
      </c>
      <c r="BK179" s="209">
        <f t="shared" si="29"/>
        <v>0</v>
      </c>
      <c r="BL179" s="17" t="s">
        <v>1273</v>
      </c>
      <c r="BM179" s="208" t="s">
        <v>1280</v>
      </c>
    </row>
    <row r="180" spans="1:65" s="2" customFormat="1" ht="16.5" customHeight="1">
      <c r="A180" s="34"/>
      <c r="B180" s="35"/>
      <c r="C180" s="196" t="s">
        <v>484</v>
      </c>
      <c r="D180" s="196" t="s">
        <v>183</v>
      </c>
      <c r="E180" s="197" t="s">
        <v>1281</v>
      </c>
      <c r="F180" s="198" t="s">
        <v>1282</v>
      </c>
      <c r="G180" s="199" t="s">
        <v>1157</v>
      </c>
      <c r="H180" s="200">
        <v>32</v>
      </c>
      <c r="I180" s="201"/>
      <c r="J180" s="202">
        <f t="shared" si="20"/>
        <v>0</v>
      </c>
      <c r="K180" s="203"/>
      <c r="L180" s="39"/>
      <c r="M180" s="204" t="s">
        <v>1</v>
      </c>
      <c r="N180" s="205" t="s">
        <v>42</v>
      </c>
      <c r="O180" s="71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8" t="s">
        <v>1273</v>
      </c>
      <c r="AT180" s="208" t="s">
        <v>183</v>
      </c>
      <c r="AU180" s="208" t="s">
        <v>85</v>
      </c>
      <c r="AY180" s="17" t="s">
        <v>182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7" t="s">
        <v>85</v>
      </c>
      <c r="BK180" s="209">
        <f t="shared" si="29"/>
        <v>0</v>
      </c>
      <c r="BL180" s="17" t="s">
        <v>1273</v>
      </c>
      <c r="BM180" s="208" t="s">
        <v>1283</v>
      </c>
    </row>
    <row r="181" spans="1:65" s="2" customFormat="1" ht="16.5" customHeight="1">
      <c r="A181" s="34"/>
      <c r="B181" s="35"/>
      <c r="C181" s="196" t="s">
        <v>490</v>
      </c>
      <c r="D181" s="196" t="s">
        <v>183</v>
      </c>
      <c r="E181" s="197" t="s">
        <v>1284</v>
      </c>
      <c r="F181" s="198" t="s">
        <v>1285</v>
      </c>
      <c r="G181" s="199" t="s">
        <v>1259</v>
      </c>
      <c r="H181" s="200">
        <v>1</v>
      </c>
      <c r="I181" s="201"/>
      <c r="J181" s="202">
        <f t="shared" si="20"/>
        <v>0</v>
      </c>
      <c r="K181" s="203"/>
      <c r="L181" s="39"/>
      <c r="M181" s="204" t="s">
        <v>1</v>
      </c>
      <c r="N181" s="205" t="s">
        <v>42</v>
      </c>
      <c r="O181" s="71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8" t="s">
        <v>1273</v>
      </c>
      <c r="AT181" s="208" t="s">
        <v>183</v>
      </c>
      <c r="AU181" s="208" t="s">
        <v>85</v>
      </c>
      <c r="AY181" s="17" t="s">
        <v>182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7" t="s">
        <v>85</v>
      </c>
      <c r="BK181" s="209">
        <f t="shared" si="29"/>
        <v>0</v>
      </c>
      <c r="BL181" s="17" t="s">
        <v>1273</v>
      </c>
      <c r="BM181" s="208" t="s">
        <v>1286</v>
      </c>
    </row>
    <row r="182" spans="1:65" s="2" customFormat="1" ht="16.5" customHeight="1">
      <c r="A182" s="34"/>
      <c r="B182" s="35"/>
      <c r="C182" s="196" t="s">
        <v>501</v>
      </c>
      <c r="D182" s="196" t="s">
        <v>183</v>
      </c>
      <c r="E182" s="197" t="s">
        <v>1287</v>
      </c>
      <c r="F182" s="198" t="s">
        <v>1288</v>
      </c>
      <c r="G182" s="199" t="s">
        <v>1157</v>
      </c>
      <c r="H182" s="200">
        <v>4</v>
      </c>
      <c r="I182" s="201"/>
      <c r="J182" s="202">
        <f t="shared" si="20"/>
        <v>0</v>
      </c>
      <c r="K182" s="203"/>
      <c r="L182" s="39"/>
      <c r="M182" s="204" t="s">
        <v>1</v>
      </c>
      <c r="N182" s="205" t="s">
        <v>42</v>
      </c>
      <c r="O182" s="71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8" t="s">
        <v>1273</v>
      </c>
      <c r="AT182" s="208" t="s">
        <v>183</v>
      </c>
      <c r="AU182" s="208" t="s">
        <v>85</v>
      </c>
      <c r="AY182" s="17" t="s">
        <v>182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7" t="s">
        <v>85</v>
      </c>
      <c r="BK182" s="209">
        <f t="shared" si="29"/>
        <v>0</v>
      </c>
      <c r="BL182" s="17" t="s">
        <v>1273</v>
      </c>
      <c r="BM182" s="208" t="s">
        <v>1289</v>
      </c>
    </row>
    <row r="183" spans="1:65" s="2" customFormat="1" ht="16.5" customHeight="1">
      <c r="A183" s="34"/>
      <c r="B183" s="35"/>
      <c r="C183" s="196" t="s">
        <v>508</v>
      </c>
      <c r="D183" s="196" t="s">
        <v>183</v>
      </c>
      <c r="E183" s="197" t="s">
        <v>1290</v>
      </c>
      <c r="F183" s="198" t="s">
        <v>1291</v>
      </c>
      <c r="G183" s="199" t="s">
        <v>1259</v>
      </c>
      <c r="H183" s="200">
        <v>1</v>
      </c>
      <c r="I183" s="201"/>
      <c r="J183" s="202">
        <f t="shared" si="20"/>
        <v>0</v>
      </c>
      <c r="K183" s="203"/>
      <c r="L183" s="39"/>
      <c r="M183" s="269" t="s">
        <v>1</v>
      </c>
      <c r="N183" s="270" t="s">
        <v>42</v>
      </c>
      <c r="O183" s="271"/>
      <c r="P183" s="272">
        <f t="shared" si="21"/>
        <v>0</v>
      </c>
      <c r="Q183" s="272">
        <v>0</v>
      </c>
      <c r="R183" s="272">
        <f t="shared" si="22"/>
        <v>0</v>
      </c>
      <c r="S183" s="272">
        <v>0</v>
      </c>
      <c r="T183" s="273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8" t="s">
        <v>1273</v>
      </c>
      <c r="AT183" s="208" t="s">
        <v>183</v>
      </c>
      <c r="AU183" s="208" t="s">
        <v>85</v>
      </c>
      <c r="AY183" s="17" t="s">
        <v>182</v>
      </c>
      <c r="BE183" s="209">
        <f t="shared" si="24"/>
        <v>0</v>
      </c>
      <c r="BF183" s="209">
        <f t="shared" si="25"/>
        <v>0</v>
      </c>
      <c r="BG183" s="209">
        <f t="shared" si="26"/>
        <v>0</v>
      </c>
      <c r="BH183" s="209">
        <f t="shared" si="27"/>
        <v>0</v>
      </c>
      <c r="BI183" s="209">
        <f t="shared" si="28"/>
        <v>0</v>
      </c>
      <c r="BJ183" s="17" t="s">
        <v>85</v>
      </c>
      <c r="BK183" s="209">
        <f t="shared" si="29"/>
        <v>0</v>
      </c>
      <c r="BL183" s="17" t="s">
        <v>1273</v>
      </c>
      <c r="BM183" s="208" t="s">
        <v>1292</v>
      </c>
    </row>
    <row r="184" spans="1:31" s="2" customFormat="1" ht="6.9" customHeight="1">
      <c r="A184" s="34"/>
      <c r="B184" s="54"/>
      <c r="C184" s="55"/>
      <c r="D184" s="55"/>
      <c r="E184" s="55"/>
      <c r="F184" s="55"/>
      <c r="G184" s="55"/>
      <c r="H184" s="55"/>
      <c r="I184" s="153"/>
      <c r="J184" s="55"/>
      <c r="K184" s="55"/>
      <c r="L184" s="39"/>
      <c r="M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</row>
  </sheetData>
  <sheetProtection algorithmName="SHA-512" hashValue="9mAkKM1ln2bDeoZQorNefu0ZWFDzk3L1EmQ/k7fpNi5q0f6vxqk9zhwteiKzMTlmGkI9I3rf1rX8ppxIQOiwLA==" saltValue="Yr6Qpk16c7X9FPlUJXSF0NyHgm0zFNKvVGvL7iNxdfw7XhaXo5urIEBPqW8sglVblV2SjGFNnKZcmRFXxo7Zlw==" spinCount="100000" sheet="1" objects="1" scenarios="1" formatColumns="0" formatRows="0" autoFilter="0"/>
  <autoFilter ref="C123:K18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96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</row>
    <row r="4" spans="2:4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5" t="s">
        <v>17</v>
      </c>
      <c r="I6" s="108"/>
      <c r="L6" s="20"/>
    </row>
    <row r="7" spans="2:12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</row>
    <row r="8" spans="1:31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1" t="s">
        <v>1293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ROUND((SUM(BE128:BE214)),2)</f>
        <v>0</v>
      </c>
      <c r="G33" s="34"/>
      <c r="H33" s="34"/>
      <c r="I33" s="132">
        <v>0.21</v>
      </c>
      <c r="J33" s="131">
        <f>ROUND(((SUM(BE128:BE214))*I33),2)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ROUND((SUM(BF128:BF214)),2)</f>
        <v>0</v>
      </c>
      <c r="G34" s="34"/>
      <c r="H34" s="34"/>
      <c r="I34" s="132">
        <v>0.15</v>
      </c>
      <c r="J34" s="131">
        <f>ROUND(((SUM(BF128:BF214))*I34),2)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ROUND((SUM(BG128:BG214)),2)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ROUND((SUM(BH128:BH214)),2)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ROUND((SUM(BI128:BI214)),2)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112 - Vzduchotechnika, klimatizace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1294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9" customFormat="1" ht="24.9" customHeight="1">
      <c r="B98" s="162"/>
      <c r="C98" s="163"/>
      <c r="D98" s="164" t="s">
        <v>1295</v>
      </c>
      <c r="E98" s="165"/>
      <c r="F98" s="165"/>
      <c r="G98" s="165"/>
      <c r="H98" s="165"/>
      <c r="I98" s="166"/>
      <c r="J98" s="167">
        <f>J155</f>
        <v>0</v>
      </c>
      <c r="K98" s="163"/>
      <c r="L98" s="168"/>
    </row>
    <row r="99" spans="2:12" s="9" customFormat="1" ht="24.9" customHeight="1">
      <c r="B99" s="162"/>
      <c r="C99" s="163"/>
      <c r="D99" s="164" t="s">
        <v>1296</v>
      </c>
      <c r="E99" s="165"/>
      <c r="F99" s="165"/>
      <c r="G99" s="165"/>
      <c r="H99" s="165"/>
      <c r="I99" s="166"/>
      <c r="J99" s="167">
        <f>J157</f>
        <v>0</v>
      </c>
      <c r="K99" s="163"/>
      <c r="L99" s="168"/>
    </row>
    <row r="100" spans="2:12" s="9" customFormat="1" ht="24.9" customHeight="1">
      <c r="B100" s="162"/>
      <c r="C100" s="163"/>
      <c r="D100" s="164" t="s">
        <v>1297</v>
      </c>
      <c r="E100" s="165"/>
      <c r="F100" s="165"/>
      <c r="G100" s="165"/>
      <c r="H100" s="165"/>
      <c r="I100" s="166"/>
      <c r="J100" s="167">
        <f>J163</f>
        <v>0</v>
      </c>
      <c r="K100" s="163"/>
      <c r="L100" s="168"/>
    </row>
    <row r="101" spans="2:12" s="9" customFormat="1" ht="24.9" customHeight="1">
      <c r="B101" s="162"/>
      <c r="C101" s="163"/>
      <c r="D101" s="164" t="s">
        <v>1298</v>
      </c>
      <c r="E101" s="165"/>
      <c r="F101" s="165"/>
      <c r="G101" s="165"/>
      <c r="H101" s="165"/>
      <c r="I101" s="166"/>
      <c r="J101" s="167">
        <f>J181</f>
        <v>0</v>
      </c>
      <c r="K101" s="163"/>
      <c r="L101" s="168"/>
    </row>
    <row r="102" spans="2:12" s="9" customFormat="1" ht="24.9" customHeight="1">
      <c r="B102" s="162"/>
      <c r="C102" s="163"/>
      <c r="D102" s="164" t="s">
        <v>1299</v>
      </c>
      <c r="E102" s="165"/>
      <c r="F102" s="165"/>
      <c r="G102" s="165"/>
      <c r="H102" s="165"/>
      <c r="I102" s="166"/>
      <c r="J102" s="167">
        <f>J184</f>
        <v>0</v>
      </c>
      <c r="K102" s="163"/>
      <c r="L102" s="168"/>
    </row>
    <row r="103" spans="2:12" s="9" customFormat="1" ht="24.9" customHeight="1">
      <c r="B103" s="162"/>
      <c r="C103" s="163"/>
      <c r="D103" s="164" t="s">
        <v>1300</v>
      </c>
      <c r="E103" s="165"/>
      <c r="F103" s="165"/>
      <c r="G103" s="165"/>
      <c r="H103" s="165"/>
      <c r="I103" s="166"/>
      <c r="J103" s="167">
        <f>J196</f>
        <v>0</v>
      </c>
      <c r="K103" s="163"/>
      <c r="L103" s="168"/>
    </row>
    <row r="104" spans="2:12" s="9" customFormat="1" ht="24.9" customHeight="1">
      <c r="B104" s="162"/>
      <c r="C104" s="163"/>
      <c r="D104" s="164" t="s">
        <v>1297</v>
      </c>
      <c r="E104" s="165"/>
      <c r="F104" s="165"/>
      <c r="G104" s="165"/>
      <c r="H104" s="165"/>
      <c r="I104" s="166"/>
      <c r="J104" s="167">
        <f>J203</f>
        <v>0</v>
      </c>
      <c r="K104" s="163"/>
      <c r="L104" s="168"/>
    </row>
    <row r="105" spans="2:12" s="9" customFormat="1" ht="24.9" customHeight="1">
      <c r="B105" s="162"/>
      <c r="C105" s="163"/>
      <c r="D105" s="164" t="s">
        <v>1301</v>
      </c>
      <c r="E105" s="165"/>
      <c r="F105" s="165"/>
      <c r="G105" s="165"/>
      <c r="H105" s="165"/>
      <c r="I105" s="166"/>
      <c r="J105" s="167">
        <f>J206</f>
        <v>0</v>
      </c>
      <c r="K105" s="163"/>
      <c r="L105" s="168"/>
    </row>
    <row r="106" spans="2:12" s="9" customFormat="1" ht="24.9" customHeight="1">
      <c r="B106" s="162"/>
      <c r="C106" s="163"/>
      <c r="D106" s="164" t="s">
        <v>1302</v>
      </c>
      <c r="E106" s="165"/>
      <c r="F106" s="165"/>
      <c r="G106" s="165"/>
      <c r="H106" s="165"/>
      <c r="I106" s="166"/>
      <c r="J106" s="167">
        <f>J208</f>
        <v>0</v>
      </c>
      <c r="K106" s="163"/>
      <c r="L106" s="168"/>
    </row>
    <row r="107" spans="2:12" s="9" customFormat="1" ht="24.9" customHeight="1">
      <c r="B107" s="162"/>
      <c r="C107" s="163"/>
      <c r="D107" s="164" t="s">
        <v>1303</v>
      </c>
      <c r="E107" s="165"/>
      <c r="F107" s="165"/>
      <c r="G107" s="165"/>
      <c r="H107" s="165"/>
      <c r="I107" s="166"/>
      <c r="J107" s="167">
        <f>J210</f>
        <v>0</v>
      </c>
      <c r="K107" s="163"/>
      <c r="L107" s="168"/>
    </row>
    <row r="108" spans="2:12" s="9" customFormat="1" ht="24.9" customHeight="1">
      <c r="B108" s="162"/>
      <c r="C108" s="163"/>
      <c r="D108" s="164" t="s">
        <v>1304</v>
      </c>
      <c r="E108" s="165"/>
      <c r="F108" s="165"/>
      <c r="G108" s="165"/>
      <c r="H108" s="165"/>
      <c r="I108" s="166"/>
      <c r="J108" s="167">
        <f>J213</f>
        <v>0</v>
      </c>
      <c r="K108" s="163"/>
      <c r="L108" s="16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1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" customHeight="1">
      <c r="A110" s="34"/>
      <c r="B110" s="54"/>
      <c r="C110" s="55"/>
      <c r="D110" s="55"/>
      <c r="E110" s="55"/>
      <c r="F110" s="55"/>
      <c r="G110" s="55"/>
      <c r="H110" s="55"/>
      <c r="I110" s="153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" customHeight="1">
      <c r="A114" s="34"/>
      <c r="B114" s="56"/>
      <c r="C114" s="57"/>
      <c r="D114" s="57"/>
      <c r="E114" s="57"/>
      <c r="F114" s="57"/>
      <c r="G114" s="57"/>
      <c r="H114" s="57"/>
      <c r="I114" s="156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" customHeight="1">
      <c r="A115" s="34"/>
      <c r="B115" s="35"/>
      <c r="C115" s="23" t="s">
        <v>167</v>
      </c>
      <c r="D115" s="36"/>
      <c r="E115" s="36"/>
      <c r="F115" s="36"/>
      <c r="G115" s="36"/>
      <c r="H115" s="36"/>
      <c r="I115" s="11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17</v>
      </c>
      <c r="D117" s="36"/>
      <c r="E117" s="36"/>
      <c r="F117" s="36"/>
      <c r="G117" s="36"/>
      <c r="H117" s="36"/>
      <c r="I117" s="11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36" t="str">
        <f>E7</f>
        <v>REKONSTRUKCE ŠKOLNÍCH KUCHYNÍ STUDÉNKA - ZŠ SJEDNOCENÍ - Stavební část</v>
      </c>
      <c r="F118" s="337"/>
      <c r="G118" s="337"/>
      <c r="H118" s="337"/>
      <c r="I118" s="11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123</v>
      </c>
      <c r="D119" s="36"/>
      <c r="E119" s="36"/>
      <c r="F119" s="36"/>
      <c r="G119" s="36"/>
      <c r="H119" s="36"/>
      <c r="I119" s="11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8" t="str">
        <f>E9</f>
        <v>112 - Vzduchotechnika, klimatizace</v>
      </c>
      <c r="F120" s="338"/>
      <c r="G120" s="338"/>
      <c r="H120" s="338"/>
      <c r="I120" s="11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" customHeight="1">
      <c r="A121" s="34"/>
      <c r="B121" s="35"/>
      <c r="C121" s="36"/>
      <c r="D121" s="36"/>
      <c r="E121" s="36"/>
      <c r="F121" s="36"/>
      <c r="G121" s="36"/>
      <c r="H121" s="36"/>
      <c r="I121" s="11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21</v>
      </c>
      <c r="D122" s="36"/>
      <c r="E122" s="36"/>
      <c r="F122" s="27" t="str">
        <f>F12</f>
        <v xml:space="preserve"> </v>
      </c>
      <c r="G122" s="36"/>
      <c r="H122" s="36"/>
      <c r="I122" s="118" t="s">
        <v>23</v>
      </c>
      <c r="J122" s="66">
        <f>IF(J12="","",J12)</f>
        <v>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" customHeight="1">
      <c r="A123" s="34"/>
      <c r="B123" s="35"/>
      <c r="C123" s="36"/>
      <c r="D123" s="36"/>
      <c r="E123" s="36"/>
      <c r="F123" s="36"/>
      <c r="G123" s="36"/>
      <c r="H123" s="36"/>
      <c r="I123" s="11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24</v>
      </c>
      <c r="D124" s="36"/>
      <c r="E124" s="36"/>
      <c r="F124" s="27" t="str">
        <f>E15</f>
        <v>Město Studénka</v>
      </c>
      <c r="G124" s="36"/>
      <c r="H124" s="36"/>
      <c r="I124" s="118" t="s">
        <v>30</v>
      </c>
      <c r="J124" s="32" t="str">
        <f>E21</f>
        <v>Technoprojekt, a.s.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15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118" t="s">
        <v>33</v>
      </c>
      <c r="J125" s="32" t="str">
        <f>E24</f>
        <v>Ladislav Pekárek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1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0" customFormat="1" ht="29.25" customHeight="1">
      <c r="A127" s="169"/>
      <c r="B127" s="170"/>
      <c r="C127" s="171" t="s">
        <v>168</v>
      </c>
      <c r="D127" s="172" t="s">
        <v>62</v>
      </c>
      <c r="E127" s="172" t="s">
        <v>58</v>
      </c>
      <c r="F127" s="172" t="s">
        <v>59</v>
      </c>
      <c r="G127" s="172" t="s">
        <v>169</v>
      </c>
      <c r="H127" s="172" t="s">
        <v>170</v>
      </c>
      <c r="I127" s="173" t="s">
        <v>171</v>
      </c>
      <c r="J127" s="174" t="s">
        <v>148</v>
      </c>
      <c r="K127" s="175" t="s">
        <v>172</v>
      </c>
      <c r="L127" s="176"/>
      <c r="M127" s="75" t="s">
        <v>1</v>
      </c>
      <c r="N127" s="76" t="s">
        <v>41</v>
      </c>
      <c r="O127" s="76" t="s">
        <v>173</v>
      </c>
      <c r="P127" s="76" t="s">
        <v>174</v>
      </c>
      <c r="Q127" s="76" t="s">
        <v>175</v>
      </c>
      <c r="R127" s="76" t="s">
        <v>176</v>
      </c>
      <c r="S127" s="76" t="s">
        <v>177</v>
      </c>
      <c r="T127" s="77" t="s">
        <v>178</v>
      </c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</row>
    <row r="128" spans="1:63" s="2" customFormat="1" ht="22.8" customHeight="1">
      <c r="A128" s="34"/>
      <c r="B128" s="35"/>
      <c r="C128" s="82" t="s">
        <v>179</v>
      </c>
      <c r="D128" s="36"/>
      <c r="E128" s="36"/>
      <c r="F128" s="36"/>
      <c r="G128" s="36"/>
      <c r="H128" s="36"/>
      <c r="I128" s="116"/>
      <c r="J128" s="177">
        <f>BK128</f>
        <v>0</v>
      </c>
      <c r="K128" s="36"/>
      <c r="L128" s="39"/>
      <c r="M128" s="78"/>
      <c r="N128" s="178"/>
      <c r="O128" s="79"/>
      <c r="P128" s="179">
        <f>P129+P155+P157+P163+P181+P184+P196+P203+P206+P208+P210+P213</f>
        <v>0</v>
      </c>
      <c r="Q128" s="79"/>
      <c r="R128" s="179">
        <f>R129+R155+R157+R163+R181+R184+R196+R203+R206+R208+R210+R213</f>
        <v>0</v>
      </c>
      <c r="S128" s="79"/>
      <c r="T128" s="180">
        <f>T129+T155+T157+T163+T181+T184+T196+T203+T206+T208+T210+T213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76</v>
      </c>
      <c r="AU128" s="17" t="s">
        <v>150</v>
      </c>
      <c r="BK128" s="181">
        <f>BK129+BK155+BK157+BK163+BK181+BK184+BK196+BK203+BK206+BK208+BK210+BK213</f>
        <v>0</v>
      </c>
    </row>
    <row r="129" spans="2:63" s="11" customFormat="1" ht="25.95" customHeight="1">
      <c r="B129" s="182"/>
      <c r="C129" s="183"/>
      <c r="D129" s="184" t="s">
        <v>76</v>
      </c>
      <c r="E129" s="185" t="s">
        <v>1305</v>
      </c>
      <c r="F129" s="185" t="s">
        <v>1306</v>
      </c>
      <c r="G129" s="183"/>
      <c r="H129" s="183"/>
      <c r="I129" s="186"/>
      <c r="J129" s="187">
        <f>BK129</f>
        <v>0</v>
      </c>
      <c r="K129" s="183"/>
      <c r="L129" s="188"/>
      <c r="M129" s="189"/>
      <c r="N129" s="190"/>
      <c r="O129" s="190"/>
      <c r="P129" s="191">
        <f>SUM(P130:P154)</f>
        <v>0</v>
      </c>
      <c r="Q129" s="190"/>
      <c r="R129" s="191">
        <f>SUM(R130:R154)</f>
        <v>0</v>
      </c>
      <c r="S129" s="190"/>
      <c r="T129" s="192">
        <f>SUM(T130:T154)</f>
        <v>0</v>
      </c>
      <c r="AR129" s="193" t="s">
        <v>87</v>
      </c>
      <c r="AT129" s="194" t="s">
        <v>76</v>
      </c>
      <c r="AU129" s="194" t="s">
        <v>77</v>
      </c>
      <c r="AY129" s="193" t="s">
        <v>182</v>
      </c>
      <c r="BK129" s="195">
        <f>SUM(BK130:BK154)</f>
        <v>0</v>
      </c>
    </row>
    <row r="130" spans="1:65" s="2" customFormat="1" ht="44.25" customHeight="1">
      <c r="A130" s="34"/>
      <c r="B130" s="35"/>
      <c r="C130" s="196" t="s">
        <v>85</v>
      </c>
      <c r="D130" s="196" t="s">
        <v>183</v>
      </c>
      <c r="E130" s="197" t="s">
        <v>1307</v>
      </c>
      <c r="F130" s="198" t="s">
        <v>1308</v>
      </c>
      <c r="G130" s="199" t="s">
        <v>1259</v>
      </c>
      <c r="H130" s="200">
        <v>1</v>
      </c>
      <c r="I130" s="201"/>
      <c r="J130" s="202">
        <f>ROUND(I130*H130,2)</f>
        <v>0</v>
      </c>
      <c r="K130" s="203"/>
      <c r="L130" s="39"/>
      <c r="M130" s="204" t="s">
        <v>1</v>
      </c>
      <c r="N130" s="205" t="s">
        <v>42</v>
      </c>
      <c r="O130" s="71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8" t="s">
        <v>318</v>
      </c>
      <c r="AT130" s="208" t="s">
        <v>183</v>
      </c>
      <c r="AU130" s="208" t="s">
        <v>85</v>
      </c>
      <c r="AY130" s="17" t="s">
        <v>182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85</v>
      </c>
      <c r="BK130" s="209">
        <f>ROUND(I130*H130,2)</f>
        <v>0</v>
      </c>
      <c r="BL130" s="17" t="s">
        <v>318</v>
      </c>
      <c r="BM130" s="208" t="s">
        <v>87</v>
      </c>
    </row>
    <row r="131" spans="1:47" s="2" customFormat="1" ht="115.2">
      <c r="A131" s="34"/>
      <c r="B131" s="35"/>
      <c r="C131" s="36"/>
      <c r="D131" s="212" t="s">
        <v>669</v>
      </c>
      <c r="E131" s="36"/>
      <c r="F131" s="255" t="s">
        <v>1309</v>
      </c>
      <c r="G131" s="36"/>
      <c r="H131" s="36"/>
      <c r="I131" s="116"/>
      <c r="J131" s="36"/>
      <c r="K131" s="36"/>
      <c r="L131" s="39"/>
      <c r="M131" s="256"/>
      <c r="N131" s="257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669</v>
      </c>
      <c r="AU131" s="17" t="s">
        <v>85</v>
      </c>
    </row>
    <row r="132" spans="1:65" s="2" customFormat="1" ht="21.75" customHeight="1">
      <c r="A132" s="34"/>
      <c r="B132" s="35"/>
      <c r="C132" s="196" t="s">
        <v>87</v>
      </c>
      <c r="D132" s="196" t="s">
        <v>183</v>
      </c>
      <c r="E132" s="197" t="s">
        <v>1310</v>
      </c>
      <c r="F132" s="198" t="s">
        <v>1311</v>
      </c>
      <c r="G132" s="199" t="s">
        <v>1259</v>
      </c>
      <c r="H132" s="200">
        <v>2</v>
      </c>
      <c r="I132" s="201"/>
      <c r="J132" s="202">
        <f aca="true" t="shared" si="0" ref="J132:J149">ROUND(I132*H132,2)</f>
        <v>0</v>
      </c>
      <c r="K132" s="203"/>
      <c r="L132" s="39"/>
      <c r="M132" s="204" t="s">
        <v>1</v>
      </c>
      <c r="N132" s="205" t="s">
        <v>42</v>
      </c>
      <c r="O132" s="71"/>
      <c r="P132" s="206">
        <f aca="true" t="shared" si="1" ref="P132:P149">O132*H132</f>
        <v>0</v>
      </c>
      <c r="Q132" s="206">
        <v>0</v>
      </c>
      <c r="R132" s="206">
        <f aca="true" t="shared" si="2" ref="R132:R149">Q132*H132</f>
        <v>0</v>
      </c>
      <c r="S132" s="206">
        <v>0</v>
      </c>
      <c r="T132" s="207">
        <f aca="true" t="shared" si="3" ref="T132:T149"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8" t="s">
        <v>318</v>
      </c>
      <c r="AT132" s="208" t="s">
        <v>183</v>
      </c>
      <c r="AU132" s="208" t="s">
        <v>85</v>
      </c>
      <c r="AY132" s="17" t="s">
        <v>182</v>
      </c>
      <c r="BE132" s="209">
        <f aca="true" t="shared" si="4" ref="BE132:BE149">IF(N132="základní",J132,0)</f>
        <v>0</v>
      </c>
      <c r="BF132" s="209">
        <f aca="true" t="shared" si="5" ref="BF132:BF149">IF(N132="snížená",J132,0)</f>
        <v>0</v>
      </c>
      <c r="BG132" s="209">
        <f aca="true" t="shared" si="6" ref="BG132:BG149">IF(N132="zákl. přenesená",J132,0)</f>
        <v>0</v>
      </c>
      <c r="BH132" s="209">
        <f aca="true" t="shared" si="7" ref="BH132:BH149">IF(N132="sníž. přenesená",J132,0)</f>
        <v>0</v>
      </c>
      <c r="BI132" s="209">
        <f aca="true" t="shared" si="8" ref="BI132:BI149">IF(N132="nulová",J132,0)</f>
        <v>0</v>
      </c>
      <c r="BJ132" s="17" t="s">
        <v>85</v>
      </c>
      <c r="BK132" s="209">
        <f aca="true" t="shared" si="9" ref="BK132:BK149">ROUND(I132*H132,2)</f>
        <v>0</v>
      </c>
      <c r="BL132" s="17" t="s">
        <v>318</v>
      </c>
      <c r="BM132" s="208" t="s">
        <v>187</v>
      </c>
    </row>
    <row r="133" spans="1:65" s="2" customFormat="1" ht="33" customHeight="1">
      <c r="A133" s="34"/>
      <c r="B133" s="35"/>
      <c r="C133" s="196" t="s">
        <v>180</v>
      </c>
      <c r="D133" s="196" t="s">
        <v>183</v>
      </c>
      <c r="E133" s="197" t="s">
        <v>1312</v>
      </c>
      <c r="F133" s="198" t="s">
        <v>1313</v>
      </c>
      <c r="G133" s="199" t="s">
        <v>1259</v>
      </c>
      <c r="H133" s="200">
        <v>1</v>
      </c>
      <c r="I133" s="201"/>
      <c r="J133" s="202">
        <f t="shared" si="0"/>
        <v>0</v>
      </c>
      <c r="K133" s="203"/>
      <c r="L133" s="39"/>
      <c r="M133" s="204" t="s">
        <v>1</v>
      </c>
      <c r="N133" s="205" t="s">
        <v>42</v>
      </c>
      <c r="O133" s="71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8" t="s">
        <v>318</v>
      </c>
      <c r="AT133" s="208" t="s">
        <v>183</v>
      </c>
      <c r="AU133" s="208" t="s">
        <v>85</v>
      </c>
      <c r="AY133" s="17" t="s">
        <v>182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7" t="s">
        <v>85</v>
      </c>
      <c r="BK133" s="209">
        <f t="shared" si="9"/>
        <v>0</v>
      </c>
      <c r="BL133" s="17" t="s">
        <v>318</v>
      </c>
      <c r="BM133" s="208" t="s">
        <v>220</v>
      </c>
    </row>
    <row r="134" spans="1:65" s="2" customFormat="1" ht="33" customHeight="1">
      <c r="A134" s="34"/>
      <c r="B134" s="35"/>
      <c r="C134" s="196" t="s">
        <v>187</v>
      </c>
      <c r="D134" s="196" t="s">
        <v>183</v>
      </c>
      <c r="E134" s="197" t="s">
        <v>1314</v>
      </c>
      <c r="F134" s="198" t="s">
        <v>1315</v>
      </c>
      <c r="G134" s="199" t="s">
        <v>1259</v>
      </c>
      <c r="H134" s="200">
        <v>1</v>
      </c>
      <c r="I134" s="201"/>
      <c r="J134" s="202">
        <f t="shared" si="0"/>
        <v>0</v>
      </c>
      <c r="K134" s="203"/>
      <c r="L134" s="39"/>
      <c r="M134" s="204" t="s">
        <v>1</v>
      </c>
      <c r="N134" s="205" t="s">
        <v>42</v>
      </c>
      <c r="O134" s="71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8" t="s">
        <v>318</v>
      </c>
      <c r="AT134" s="208" t="s">
        <v>183</v>
      </c>
      <c r="AU134" s="208" t="s">
        <v>85</v>
      </c>
      <c r="AY134" s="17" t="s">
        <v>182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7" t="s">
        <v>85</v>
      </c>
      <c r="BK134" s="209">
        <f t="shared" si="9"/>
        <v>0</v>
      </c>
      <c r="BL134" s="17" t="s">
        <v>318</v>
      </c>
      <c r="BM134" s="208" t="s">
        <v>215</v>
      </c>
    </row>
    <row r="135" spans="1:65" s="2" customFormat="1" ht="33" customHeight="1">
      <c r="A135" s="34"/>
      <c r="B135" s="35"/>
      <c r="C135" s="196" t="s">
        <v>195</v>
      </c>
      <c r="D135" s="196" t="s">
        <v>183</v>
      </c>
      <c r="E135" s="197" t="s">
        <v>1316</v>
      </c>
      <c r="F135" s="198" t="s">
        <v>1317</v>
      </c>
      <c r="G135" s="199" t="s">
        <v>1259</v>
      </c>
      <c r="H135" s="200">
        <v>1</v>
      </c>
      <c r="I135" s="201"/>
      <c r="J135" s="202">
        <f t="shared" si="0"/>
        <v>0</v>
      </c>
      <c r="K135" s="203"/>
      <c r="L135" s="39"/>
      <c r="M135" s="204" t="s">
        <v>1</v>
      </c>
      <c r="N135" s="205" t="s">
        <v>42</v>
      </c>
      <c r="O135" s="71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8" t="s">
        <v>318</v>
      </c>
      <c r="AT135" s="208" t="s">
        <v>183</v>
      </c>
      <c r="AU135" s="208" t="s">
        <v>85</v>
      </c>
      <c r="AY135" s="17" t="s">
        <v>182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7" t="s">
        <v>85</v>
      </c>
      <c r="BK135" s="209">
        <f t="shared" si="9"/>
        <v>0</v>
      </c>
      <c r="BL135" s="17" t="s">
        <v>318</v>
      </c>
      <c r="BM135" s="208" t="s">
        <v>256</v>
      </c>
    </row>
    <row r="136" spans="1:65" s="2" customFormat="1" ht="33" customHeight="1">
      <c r="A136" s="34"/>
      <c r="B136" s="35"/>
      <c r="C136" s="196" t="s">
        <v>220</v>
      </c>
      <c r="D136" s="196" t="s">
        <v>183</v>
      </c>
      <c r="E136" s="197" t="s">
        <v>1318</v>
      </c>
      <c r="F136" s="198" t="s">
        <v>1319</v>
      </c>
      <c r="G136" s="199" t="s">
        <v>1259</v>
      </c>
      <c r="H136" s="200">
        <v>1</v>
      </c>
      <c r="I136" s="201"/>
      <c r="J136" s="202">
        <f t="shared" si="0"/>
        <v>0</v>
      </c>
      <c r="K136" s="203"/>
      <c r="L136" s="39"/>
      <c r="M136" s="204" t="s">
        <v>1</v>
      </c>
      <c r="N136" s="205" t="s">
        <v>42</v>
      </c>
      <c r="O136" s="71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8" t="s">
        <v>318</v>
      </c>
      <c r="AT136" s="208" t="s">
        <v>183</v>
      </c>
      <c r="AU136" s="208" t="s">
        <v>85</v>
      </c>
      <c r="AY136" s="17" t="s">
        <v>182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7" t="s">
        <v>85</v>
      </c>
      <c r="BK136" s="209">
        <f t="shared" si="9"/>
        <v>0</v>
      </c>
      <c r="BL136" s="17" t="s">
        <v>318</v>
      </c>
      <c r="BM136" s="208" t="s">
        <v>278</v>
      </c>
    </row>
    <row r="137" spans="1:65" s="2" customFormat="1" ht="21.75" customHeight="1">
      <c r="A137" s="34"/>
      <c r="B137" s="35"/>
      <c r="C137" s="196" t="s">
        <v>224</v>
      </c>
      <c r="D137" s="196" t="s">
        <v>183</v>
      </c>
      <c r="E137" s="197" t="s">
        <v>1320</v>
      </c>
      <c r="F137" s="198" t="s">
        <v>1321</v>
      </c>
      <c r="G137" s="199" t="s">
        <v>633</v>
      </c>
      <c r="H137" s="200">
        <v>1</v>
      </c>
      <c r="I137" s="201"/>
      <c r="J137" s="202">
        <f t="shared" si="0"/>
        <v>0</v>
      </c>
      <c r="K137" s="203"/>
      <c r="L137" s="39"/>
      <c r="M137" s="204" t="s">
        <v>1</v>
      </c>
      <c r="N137" s="205" t="s">
        <v>42</v>
      </c>
      <c r="O137" s="71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8" t="s">
        <v>318</v>
      </c>
      <c r="AT137" s="208" t="s">
        <v>183</v>
      </c>
      <c r="AU137" s="208" t="s">
        <v>85</v>
      </c>
      <c r="AY137" s="17" t="s">
        <v>182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7" t="s">
        <v>85</v>
      </c>
      <c r="BK137" s="209">
        <f t="shared" si="9"/>
        <v>0</v>
      </c>
      <c r="BL137" s="17" t="s">
        <v>318</v>
      </c>
      <c r="BM137" s="208" t="s">
        <v>286</v>
      </c>
    </row>
    <row r="138" spans="1:65" s="2" customFormat="1" ht="21.75" customHeight="1">
      <c r="A138" s="34"/>
      <c r="B138" s="35"/>
      <c r="C138" s="196" t="s">
        <v>215</v>
      </c>
      <c r="D138" s="196" t="s">
        <v>183</v>
      </c>
      <c r="E138" s="197" t="s">
        <v>1322</v>
      </c>
      <c r="F138" s="198" t="s">
        <v>1323</v>
      </c>
      <c r="G138" s="199" t="s">
        <v>633</v>
      </c>
      <c r="H138" s="200">
        <v>1</v>
      </c>
      <c r="I138" s="201"/>
      <c r="J138" s="202">
        <f t="shared" si="0"/>
        <v>0</v>
      </c>
      <c r="K138" s="203"/>
      <c r="L138" s="39"/>
      <c r="M138" s="204" t="s">
        <v>1</v>
      </c>
      <c r="N138" s="205" t="s">
        <v>42</v>
      </c>
      <c r="O138" s="71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8" t="s">
        <v>318</v>
      </c>
      <c r="AT138" s="208" t="s">
        <v>183</v>
      </c>
      <c r="AU138" s="208" t="s">
        <v>85</v>
      </c>
      <c r="AY138" s="17" t="s">
        <v>182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7" t="s">
        <v>85</v>
      </c>
      <c r="BK138" s="209">
        <f t="shared" si="9"/>
        <v>0</v>
      </c>
      <c r="BL138" s="17" t="s">
        <v>318</v>
      </c>
      <c r="BM138" s="208" t="s">
        <v>318</v>
      </c>
    </row>
    <row r="139" spans="1:65" s="2" customFormat="1" ht="21.75" customHeight="1">
      <c r="A139" s="34"/>
      <c r="B139" s="35"/>
      <c r="C139" s="196" t="s">
        <v>239</v>
      </c>
      <c r="D139" s="196" t="s">
        <v>183</v>
      </c>
      <c r="E139" s="197" t="s">
        <v>1324</v>
      </c>
      <c r="F139" s="198" t="s">
        <v>1325</v>
      </c>
      <c r="G139" s="199" t="s">
        <v>633</v>
      </c>
      <c r="H139" s="200">
        <v>1</v>
      </c>
      <c r="I139" s="201"/>
      <c r="J139" s="202">
        <f t="shared" si="0"/>
        <v>0</v>
      </c>
      <c r="K139" s="203"/>
      <c r="L139" s="39"/>
      <c r="M139" s="204" t="s">
        <v>1</v>
      </c>
      <c r="N139" s="205" t="s">
        <v>42</v>
      </c>
      <c r="O139" s="71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8" t="s">
        <v>318</v>
      </c>
      <c r="AT139" s="208" t="s">
        <v>183</v>
      </c>
      <c r="AU139" s="208" t="s">
        <v>85</v>
      </c>
      <c r="AY139" s="17" t="s">
        <v>182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7" t="s">
        <v>85</v>
      </c>
      <c r="BK139" s="209">
        <f t="shared" si="9"/>
        <v>0</v>
      </c>
      <c r="BL139" s="17" t="s">
        <v>318</v>
      </c>
      <c r="BM139" s="208" t="s">
        <v>326</v>
      </c>
    </row>
    <row r="140" spans="1:65" s="2" customFormat="1" ht="21.75" customHeight="1">
      <c r="A140" s="34"/>
      <c r="B140" s="35"/>
      <c r="C140" s="196" t="s">
        <v>256</v>
      </c>
      <c r="D140" s="196" t="s">
        <v>183</v>
      </c>
      <c r="E140" s="197" t="s">
        <v>1326</v>
      </c>
      <c r="F140" s="198" t="s">
        <v>1327</v>
      </c>
      <c r="G140" s="199" t="s">
        <v>633</v>
      </c>
      <c r="H140" s="200">
        <v>1</v>
      </c>
      <c r="I140" s="201"/>
      <c r="J140" s="202">
        <f t="shared" si="0"/>
        <v>0</v>
      </c>
      <c r="K140" s="203"/>
      <c r="L140" s="39"/>
      <c r="M140" s="204" t="s">
        <v>1</v>
      </c>
      <c r="N140" s="205" t="s">
        <v>42</v>
      </c>
      <c r="O140" s="71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8" t="s">
        <v>318</v>
      </c>
      <c r="AT140" s="208" t="s">
        <v>183</v>
      </c>
      <c r="AU140" s="208" t="s">
        <v>85</v>
      </c>
      <c r="AY140" s="17" t="s">
        <v>182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7" t="s">
        <v>85</v>
      </c>
      <c r="BK140" s="209">
        <f t="shared" si="9"/>
        <v>0</v>
      </c>
      <c r="BL140" s="17" t="s">
        <v>318</v>
      </c>
      <c r="BM140" s="208" t="s">
        <v>334</v>
      </c>
    </row>
    <row r="141" spans="1:65" s="2" customFormat="1" ht="16.5" customHeight="1">
      <c r="A141" s="34"/>
      <c r="B141" s="35"/>
      <c r="C141" s="196" t="s">
        <v>272</v>
      </c>
      <c r="D141" s="196" t="s">
        <v>183</v>
      </c>
      <c r="E141" s="197" t="s">
        <v>1328</v>
      </c>
      <c r="F141" s="198" t="s">
        <v>1329</v>
      </c>
      <c r="G141" s="199" t="s">
        <v>633</v>
      </c>
      <c r="H141" s="200">
        <v>9</v>
      </c>
      <c r="I141" s="201"/>
      <c r="J141" s="202">
        <f t="shared" si="0"/>
        <v>0</v>
      </c>
      <c r="K141" s="203"/>
      <c r="L141" s="39"/>
      <c r="M141" s="204" t="s">
        <v>1</v>
      </c>
      <c r="N141" s="205" t="s">
        <v>42</v>
      </c>
      <c r="O141" s="71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8" t="s">
        <v>318</v>
      </c>
      <c r="AT141" s="208" t="s">
        <v>183</v>
      </c>
      <c r="AU141" s="208" t="s">
        <v>85</v>
      </c>
      <c r="AY141" s="17" t="s">
        <v>182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7" t="s">
        <v>85</v>
      </c>
      <c r="BK141" s="209">
        <f t="shared" si="9"/>
        <v>0</v>
      </c>
      <c r="BL141" s="17" t="s">
        <v>318</v>
      </c>
      <c r="BM141" s="208" t="s">
        <v>341</v>
      </c>
    </row>
    <row r="142" spans="1:65" s="2" customFormat="1" ht="16.5" customHeight="1">
      <c r="A142" s="34"/>
      <c r="B142" s="35"/>
      <c r="C142" s="196" t="s">
        <v>278</v>
      </c>
      <c r="D142" s="196" t="s">
        <v>183</v>
      </c>
      <c r="E142" s="197" t="s">
        <v>1330</v>
      </c>
      <c r="F142" s="198" t="s">
        <v>1331</v>
      </c>
      <c r="G142" s="199" t="s">
        <v>633</v>
      </c>
      <c r="H142" s="200">
        <v>1</v>
      </c>
      <c r="I142" s="201"/>
      <c r="J142" s="202">
        <f t="shared" si="0"/>
        <v>0</v>
      </c>
      <c r="K142" s="203"/>
      <c r="L142" s="39"/>
      <c r="M142" s="204" t="s">
        <v>1</v>
      </c>
      <c r="N142" s="205" t="s">
        <v>42</v>
      </c>
      <c r="O142" s="71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8" t="s">
        <v>318</v>
      </c>
      <c r="AT142" s="208" t="s">
        <v>183</v>
      </c>
      <c r="AU142" s="208" t="s">
        <v>85</v>
      </c>
      <c r="AY142" s="17" t="s">
        <v>182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7" t="s">
        <v>85</v>
      </c>
      <c r="BK142" s="209">
        <f t="shared" si="9"/>
        <v>0</v>
      </c>
      <c r="BL142" s="17" t="s">
        <v>318</v>
      </c>
      <c r="BM142" s="208" t="s">
        <v>350</v>
      </c>
    </row>
    <row r="143" spans="1:65" s="2" customFormat="1" ht="16.5" customHeight="1">
      <c r="A143" s="34"/>
      <c r="B143" s="35"/>
      <c r="C143" s="196" t="s">
        <v>282</v>
      </c>
      <c r="D143" s="196" t="s">
        <v>183</v>
      </c>
      <c r="E143" s="197" t="s">
        <v>1332</v>
      </c>
      <c r="F143" s="198" t="s">
        <v>1333</v>
      </c>
      <c r="G143" s="199" t="s">
        <v>633</v>
      </c>
      <c r="H143" s="200">
        <v>1</v>
      </c>
      <c r="I143" s="201"/>
      <c r="J143" s="202">
        <f t="shared" si="0"/>
        <v>0</v>
      </c>
      <c r="K143" s="203"/>
      <c r="L143" s="39"/>
      <c r="M143" s="204" t="s">
        <v>1</v>
      </c>
      <c r="N143" s="205" t="s">
        <v>42</v>
      </c>
      <c r="O143" s="71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8" t="s">
        <v>318</v>
      </c>
      <c r="AT143" s="208" t="s">
        <v>183</v>
      </c>
      <c r="AU143" s="208" t="s">
        <v>85</v>
      </c>
      <c r="AY143" s="17" t="s">
        <v>182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7" t="s">
        <v>85</v>
      </c>
      <c r="BK143" s="209">
        <f t="shared" si="9"/>
        <v>0</v>
      </c>
      <c r="BL143" s="17" t="s">
        <v>318</v>
      </c>
      <c r="BM143" s="208" t="s">
        <v>360</v>
      </c>
    </row>
    <row r="144" spans="1:65" s="2" customFormat="1" ht="16.5" customHeight="1">
      <c r="A144" s="34"/>
      <c r="B144" s="35"/>
      <c r="C144" s="196" t="s">
        <v>286</v>
      </c>
      <c r="D144" s="196" t="s">
        <v>183</v>
      </c>
      <c r="E144" s="197" t="s">
        <v>1334</v>
      </c>
      <c r="F144" s="198" t="s">
        <v>1335</v>
      </c>
      <c r="G144" s="199" t="s">
        <v>633</v>
      </c>
      <c r="H144" s="200">
        <v>1</v>
      </c>
      <c r="I144" s="201"/>
      <c r="J144" s="202">
        <f t="shared" si="0"/>
        <v>0</v>
      </c>
      <c r="K144" s="203"/>
      <c r="L144" s="39"/>
      <c r="M144" s="204" t="s">
        <v>1</v>
      </c>
      <c r="N144" s="205" t="s">
        <v>42</v>
      </c>
      <c r="O144" s="71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8" t="s">
        <v>318</v>
      </c>
      <c r="AT144" s="208" t="s">
        <v>183</v>
      </c>
      <c r="AU144" s="208" t="s">
        <v>85</v>
      </c>
      <c r="AY144" s="17" t="s">
        <v>182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7" t="s">
        <v>85</v>
      </c>
      <c r="BK144" s="209">
        <f t="shared" si="9"/>
        <v>0</v>
      </c>
      <c r="BL144" s="17" t="s">
        <v>318</v>
      </c>
      <c r="BM144" s="208" t="s">
        <v>370</v>
      </c>
    </row>
    <row r="145" spans="1:65" s="2" customFormat="1" ht="16.5" customHeight="1">
      <c r="A145" s="34"/>
      <c r="B145" s="35"/>
      <c r="C145" s="196" t="s">
        <v>8</v>
      </c>
      <c r="D145" s="196" t="s">
        <v>183</v>
      </c>
      <c r="E145" s="197" t="s">
        <v>1336</v>
      </c>
      <c r="F145" s="198" t="s">
        <v>1337</v>
      </c>
      <c r="G145" s="199" t="s">
        <v>633</v>
      </c>
      <c r="H145" s="200">
        <v>1</v>
      </c>
      <c r="I145" s="201"/>
      <c r="J145" s="202">
        <f t="shared" si="0"/>
        <v>0</v>
      </c>
      <c r="K145" s="203"/>
      <c r="L145" s="39"/>
      <c r="M145" s="204" t="s">
        <v>1</v>
      </c>
      <c r="N145" s="205" t="s">
        <v>42</v>
      </c>
      <c r="O145" s="71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8" t="s">
        <v>318</v>
      </c>
      <c r="AT145" s="208" t="s">
        <v>183</v>
      </c>
      <c r="AU145" s="208" t="s">
        <v>85</v>
      </c>
      <c r="AY145" s="17" t="s">
        <v>182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7" t="s">
        <v>85</v>
      </c>
      <c r="BK145" s="209">
        <f t="shared" si="9"/>
        <v>0</v>
      </c>
      <c r="BL145" s="17" t="s">
        <v>318</v>
      </c>
      <c r="BM145" s="208" t="s">
        <v>380</v>
      </c>
    </row>
    <row r="146" spans="1:65" s="2" customFormat="1" ht="16.5" customHeight="1">
      <c r="A146" s="34"/>
      <c r="B146" s="35"/>
      <c r="C146" s="196" t="s">
        <v>318</v>
      </c>
      <c r="D146" s="196" t="s">
        <v>183</v>
      </c>
      <c r="E146" s="197" t="s">
        <v>1338</v>
      </c>
      <c r="F146" s="198" t="s">
        <v>1339</v>
      </c>
      <c r="G146" s="199" t="s">
        <v>633</v>
      </c>
      <c r="H146" s="200">
        <v>1</v>
      </c>
      <c r="I146" s="201"/>
      <c r="J146" s="202">
        <f t="shared" si="0"/>
        <v>0</v>
      </c>
      <c r="K146" s="203"/>
      <c r="L146" s="39"/>
      <c r="M146" s="204" t="s">
        <v>1</v>
      </c>
      <c r="N146" s="205" t="s">
        <v>42</v>
      </c>
      <c r="O146" s="71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8" t="s">
        <v>318</v>
      </c>
      <c r="AT146" s="208" t="s">
        <v>183</v>
      </c>
      <c r="AU146" s="208" t="s">
        <v>85</v>
      </c>
      <c r="AY146" s="17" t="s">
        <v>182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7" t="s">
        <v>85</v>
      </c>
      <c r="BK146" s="209">
        <f t="shared" si="9"/>
        <v>0</v>
      </c>
      <c r="BL146" s="17" t="s">
        <v>318</v>
      </c>
      <c r="BM146" s="208" t="s">
        <v>397</v>
      </c>
    </row>
    <row r="147" spans="1:65" s="2" customFormat="1" ht="16.5" customHeight="1">
      <c r="A147" s="34"/>
      <c r="B147" s="35"/>
      <c r="C147" s="196" t="s">
        <v>322</v>
      </c>
      <c r="D147" s="196" t="s">
        <v>183</v>
      </c>
      <c r="E147" s="197" t="s">
        <v>1340</v>
      </c>
      <c r="F147" s="198" t="s">
        <v>1341</v>
      </c>
      <c r="G147" s="199" t="s">
        <v>633</v>
      </c>
      <c r="H147" s="200">
        <v>1</v>
      </c>
      <c r="I147" s="201"/>
      <c r="J147" s="202">
        <f t="shared" si="0"/>
        <v>0</v>
      </c>
      <c r="K147" s="203"/>
      <c r="L147" s="39"/>
      <c r="M147" s="204" t="s">
        <v>1</v>
      </c>
      <c r="N147" s="205" t="s">
        <v>42</v>
      </c>
      <c r="O147" s="71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8" t="s">
        <v>318</v>
      </c>
      <c r="AT147" s="208" t="s">
        <v>183</v>
      </c>
      <c r="AU147" s="208" t="s">
        <v>85</v>
      </c>
      <c r="AY147" s="17" t="s">
        <v>182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7" t="s">
        <v>85</v>
      </c>
      <c r="BK147" s="209">
        <f t="shared" si="9"/>
        <v>0</v>
      </c>
      <c r="BL147" s="17" t="s">
        <v>318</v>
      </c>
      <c r="BM147" s="208" t="s">
        <v>418</v>
      </c>
    </row>
    <row r="148" spans="1:65" s="2" customFormat="1" ht="16.5" customHeight="1">
      <c r="A148" s="34"/>
      <c r="B148" s="35"/>
      <c r="C148" s="196" t="s">
        <v>326</v>
      </c>
      <c r="D148" s="196" t="s">
        <v>183</v>
      </c>
      <c r="E148" s="197" t="s">
        <v>1342</v>
      </c>
      <c r="F148" s="198" t="s">
        <v>1343</v>
      </c>
      <c r="G148" s="199" t="s">
        <v>633</v>
      </c>
      <c r="H148" s="200">
        <v>1</v>
      </c>
      <c r="I148" s="201"/>
      <c r="J148" s="202">
        <f t="shared" si="0"/>
        <v>0</v>
      </c>
      <c r="K148" s="203"/>
      <c r="L148" s="39"/>
      <c r="M148" s="204" t="s">
        <v>1</v>
      </c>
      <c r="N148" s="205" t="s">
        <v>42</v>
      </c>
      <c r="O148" s="71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8" t="s">
        <v>318</v>
      </c>
      <c r="AT148" s="208" t="s">
        <v>183</v>
      </c>
      <c r="AU148" s="208" t="s">
        <v>85</v>
      </c>
      <c r="AY148" s="17" t="s">
        <v>182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7" t="s">
        <v>85</v>
      </c>
      <c r="BK148" s="209">
        <f t="shared" si="9"/>
        <v>0</v>
      </c>
      <c r="BL148" s="17" t="s">
        <v>318</v>
      </c>
      <c r="BM148" s="208" t="s">
        <v>454</v>
      </c>
    </row>
    <row r="149" spans="1:65" s="2" customFormat="1" ht="33" customHeight="1">
      <c r="A149" s="34"/>
      <c r="B149" s="35"/>
      <c r="C149" s="196" t="s">
        <v>330</v>
      </c>
      <c r="D149" s="196" t="s">
        <v>183</v>
      </c>
      <c r="E149" s="197" t="s">
        <v>1344</v>
      </c>
      <c r="F149" s="198" t="s">
        <v>1345</v>
      </c>
      <c r="G149" s="199" t="s">
        <v>1259</v>
      </c>
      <c r="H149" s="200">
        <v>2</v>
      </c>
      <c r="I149" s="201"/>
      <c r="J149" s="202">
        <f t="shared" si="0"/>
        <v>0</v>
      </c>
      <c r="K149" s="203"/>
      <c r="L149" s="39"/>
      <c r="M149" s="204" t="s">
        <v>1</v>
      </c>
      <c r="N149" s="205" t="s">
        <v>42</v>
      </c>
      <c r="O149" s="71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8" t="s">
        <v>318</v>
      </c>
      <c r="AT149" s="208" t="s">
        <v>183</v>
      </c>
      <c r="AU149" s="208" t="s">
        <v>85</v>
      </c>
      <c r="AY149" s="17" t="s">
        <v>182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7" t="s">
        <v>85</v>
      </c>
      <c r="BK149" s="209">
        <f t="shared" si="9"/>
        <v>0</v>
      </c>
      <c r="BL149" s="17" t="s">
        <v>318</v>
      </c>
      <c r="BM149" s="208" t="s">
        <v>469</v>
      </c>
    </row>
    <row r="150" spans="1:47" s="2" customFormat="1" ht="76.8">
      <c r="A150" s="34"/>
      <c r="B150" s="35"/>
      <c r="C150" s="36"/>
      <c r="D150" s="212" t="s">
        <v>669</v>
      </c>
      <c r="E150" s="36"/>
      <c r="F150" s="255" t="s">
        <v>1346</v>
      </c>
      <c r="G150" s="36"/>
      <c r="H150" s="36"/>
      <c r="I150" s="116"/>
      <c r="J150" s="36"/>
      <c r="K150" s="36"/>
      <c r="L150" s="39"/>
      <c r="M150" s="256"/>
      <c r="N150" s="257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669</v>
      </c>
      <c r="AU150" s="17" t="s">
        <v>85</v>
      </c>
    </row>
    <row r="151" spans="1:65" s="2" customFormat="1" ht="33" customHeight="1">
      <c r="A151" s="34"/>
      <c r="B151" s="35"/>
      <c r="C151" s="196" t="s">
        <v>334</v>
      </c>
      <c r="D151" s="196" t="s">
        <v>183</v>
      </c>
      <c r="E151" s="197" t="s">
        <v>1347</v>
      </c>
      <c r="F151" s="198" t="s">
        <v>1348</v>
      </c>
      <c r="G151" s="199" t="s">
        <v>1259</v>
      </c>
      <c r="H151" s="200">
        <v>2</v>
      </c>
      <c r="I151" s="201"/>
      <c r="J151" s="202">
        <f>ROUND(I151*H151,2)</f>
        <v>0</v>
      </c>
      <c r="K151" s="203"/>
      <c r="L151" s="39"/>
      <c r="M151" s="204" t="s">
        <v>1</v>
      </c>
      <c r="N151" s="205" t="s">
        <v>42</v>
      </c>
      <c r="O151" s="71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8" t="s">
        <v>318</v>
      </c>
      <c r="AT151" s="208" t="s">
        <v>183</v>
      </c>
      <c r="AU151" s="208" t="s">
        <v>85</v>
      </c>
      <c r="AY151" s="17" t="s">
        <v>182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85</v>
      </c>
      <c r="BK151" s="209">
        <f>ROUND(I151*H151,2)</f>
        <v>0</v>
      </c>
      <c r="BL151" s="17" t="s">
        <v>318</v>
      </c>
      <c r="BM151" s="208" t="s">
        <v>478</v>
      </c>
    </row>
    <row r="152" spans="1:47" s="2" customFormat="1" ht="76.8">
      <c r="A152" s="34"/>
      <c r="B152" s="35"/>
      <c r="C152" s="36"/>
      <c r="D152" s="212" t="s">
        <v>669</v>
      </c>
      <c r="E152" s="36"/>
      <c r="F152" s="255" t="s">
        <v>1349</v>
      </c>
      <c r="G152" s="36"/>
      <c r="H152" s="36"/>
      <c r="I152" s="116"/>
      <c r="J152" s="36"/>
      <c r="K152" s="36"/>
      <c r="L152" s="39"/>
      <c r="M152" s="256"/>
      <c r="N152" s="257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669</v>
      </c>
      <c r="AU152" s="17" t="s">
        <v>85</v>
      </c>
    </row>
    <row r="153" spans="1:65" s="2" customFormat="1" ht="78" customHeight="1">
      <c r="A153" s="34"/>
      <c r="B153" s="35"/>
      <c r="C153" s="196" t="s">
        <v>7</v>
      </c>
      <c r="D153" s="196" t="s">
        <v>183</v>
      </c>
      <c r="E153" s="197" t="s">
        <v>1350</v>
      </c>
      <c r="F153" s="198" t="s">
        <v>1351</v>
      </c>
      <c r="G153" s="199" t="s">
        <v>1259</v>
      </c>
      <c r="H153" s="200">
        <v>1</v>
      </c>
      <c r="I153" s="201"/>
      <c r="J153" s="202">
        <f>ROUND(I153*H153,2)</f>
        <v>0</v>
      </c>
      <c r="K153" s="203"/>
      <c r="L153" s="39"/>
      <c r="M153" s="204" t="s">
        <v>1</v>
      </c>
      <c r="N153" s="205" t="s">
        <v>42</v>
      </c>
      <c r="O153" s="71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8" t="s">
        <v>318</v>
      </c>
      <c r="AT153" s="208" t="s">
        <v>183</v>
      </c>
      <c r="AU153" s="208" t="s">
        <v>85</v>
      </c>
      <c r="AY153" s="17" t="s">
        <v>182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7" t="s">
        <v>85</v>
      </c>
      <c r="BK153" s="209">
        <f>ROUND(I153*H153,2)</f>
        <v>0</v>
      </c>
      <c r="BL153" s="17" t="s">
        <v>318</v>
      </c>
      <c r="BM153" s="208" t="s">
        <v>490</v>
      </c>
    </row>
    <row r="154" spans="1:47" s="2" customFormat="1" ht="38.4">
      <c r="A154" s="34"/>
      <c r="B154" s="35"/>
      <c r="C154" s="36"/>
      <c r="D154" s="212" t="s">
        <v>669</v>
      </c>
      <c r="E154" s="36"/>
      <c r="F154" s="255" t="s">
        <v>1352</v>
      </c>
      <c r="G154" s="36"/>
      <c r="H154" s="36"/>
      <c r="I154" s="116"/>
      <c r="J154" s="36"/>
      <c r="K154" s="36"/>
      <c r="L154" s="39"/>
      <c r="M154" s="256"/>
      <c r="N154" s="257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669</v>
      </c>
      <c r="AU154" s="17" t="s">
        <v>85</v>
      </c>
    </row>
    <row r="155" spans="2:63" s="11" customFormat="1" ht="25.95" customHeight="1">
      <c r="B155" s="182"/>
      <c r="C155" s="183"/>
      <c r="D155" s="184" t="s">
        <v>76</v>
      </c>
      <c r="E155" s="185" t="s">
        <v>1353</v>
      </c>
      <c r="F155" s="185" t="s">
        <v>1354</v>
      </c>
      <c r="G155" s="183"/>
      <c r="H155" s="183"/>
      <c r="I155" s="186"/>
      <c r="J155" s="187">
        <f>BK155</f>
        <v>0</v>
      </c>
      <c r="K155" s="183"/>
      <c r="L155" s="188"/>
      <c r="M155" s="189"/>
      <c r="N155" s="190"/>
      <c r="O155" s="190"/>
      <c r="P155" s="191">
        <f>P156</f>
        <v>0</v>
      </c>
      <c r="Q155" s="190"/>
      <c r="R155" s="191">
        <f>R156</f>
        <v>0</v>
      </c>
      <c r="S155" s="190"/>
      <c r="T155" s="192">
        <f>T156</f>
        <v>0</v>
      </c>
      <c r="AR155" s="193" t="s">
        <v>87</v>
      </c>
      <c r="AT155" s="194" t="s">
        <v>76</v>
      </c>
      <c r="AU155" s="194" t="s">
        <v>77</v>
      </c>
      <c r="AY155" s="193" t="s">
        <v>182</v>
      </c>
      <c r="BK155" s="195">
        <f>BK156</f>
        <v>0</v>
      </c>
    </row>
    <row r="156" spans="1:65" s="2" customFormat="1" ht="33" customHeight="1">
      <c r="A156" s="34"/>
      <c r="B156" s="35"/>
      <c r="C156" s="196" t="s">
        <v>341</v>
      </c>
      <c r="D156" s="196" t="s">
        <v>183</v>
      </c>
      <c r="E156" s="197" t="s">
        <v>1355</v>
      </c>
      <c r="F156" s="198" t="s">
        <v>1356</v>
      </c>
      <c r="G156" s="199" t="s">
        <v>1259</v>
      </c>
      <c r="H156" s="200">
        <v>1</v>
      </c>
      <c r="I156" s="201"/>
      <c r="J156" s="202">
        <f>ROUND(I156*H156,2)</f>
        <v>0</v>
      </c>
      <c r="K156" s="203"/>
      <c r="L156" s="39"/>
      <c r="M156" s="204" t="s">
        <v>1</v>
      </c>
      <c r="N156" s="205" t="s">
        <v>42</v>
      </c>
      <c r="O156" s="71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8" t="s">
        <v>318</v>
      </c>
      <c r="AT156" s="208" t="s">
        <v>183</v>
      </c>
      <c r="AU156" s="208" t="s">
        <v>85</v>
      </c>
      <c r="AY156" s="17" t="s">
        <v>182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85</v>
      </c>
      <c r="BK156" s="209">
        <f>ROUND(I156*H156,2)</f>
        <v>0</v>
      </c>
      <c r="BL156" s="17" t="s">
        <v>318</v>
      </c>
      <c r="BM156" s="208" t="s">
        <v>508</v>
      </c>
    </row>
    <row r="157" spans="2:63" s="11" customFormat="1" ht="25.95" customHeight="1">
      <c r="B157" s="182"/>
      <c r="C157" s="183"/>
      <c r="D157" s="184" t="s">
        <v>76</v>
      </c>
      <c r="E157" s="185" t="s">
        <v>1357</v>
      </c>
      <c r="F157" s="185" t="s">
        <v>1358</v>
      </c>
      <c r="G157" s="183"/>
      <c r="H157" s="183"/>
      <c r="I157" s="186"/>
      <c r="J157" s="187">
        <f>BK157</f>
        <v>0</v>
      </c>
      <c r="K157" s="183"/>
      <c r="L157" s="188"/>
      <c r="M157" s="189"/>
      <c r="N157" s="190"/>
      <c r="O157" s="190"/>
      <c r="P157" s="191">
        <f>SUM(P158:P162)</f>
        <v>0</v>
      </c>
      <c r="Q157" s="190"/>
      <c r="R157" s="191">
        <f>SUM(R158:R162)</f>
        <v>0</v>
      </c>
      <c r="S157" s="190"/>
      <c r="T157" s="192">
        <f>SUM(T158:T162)</f>
        <v>0</v>
      </c>
      <c r="AR157" s="193" t="s">
        <v>87</v>
      </c>
      <c r="AT157" s="194" t="s">
        <v>76</v>
      </c>
      <c r="AU157" s="194" t="s">
        <v>77</v>
      </c>
      <c r="AY157" s="193" t="s">
        <v>182</v>
      </c>
      <c r="BK157" s="195">
        <f>SUM(BK158:BK162)</f>
        <v>0</v>
      </c>
    </row>
    <row r="158" spans="1:65" s="2" customFormat="1" ht="16.5" customHeight="1">
      <c r="A158" s="34"/>
      <c r="B158" s="35"/>
      <c r="C158" s="196" t="s">
        <v>345</v>
      </c>
      <c r="D158" s="196" t="s">
        <v>183</v>
      </c>
      <c r="E158" s="197" t="s">
        <v>1359</v>
      </c>
      <c r="F158" s="198" t="s">
        <v>1360</v>
      </c>
      <c r="G158" s="199" t="s">
        <v>108</v>
      </c>
      <c r="H158" s="200">
        <v>1</v>
      </c>
      <c r="I158" s="201"/>
      <c r="J158" s="202">
        <f>ROUND(I158*H158,2)</f>
        <v>0</v>
      </c>
      <c r="K158" s="203"/>
      <c r="L158" s="39"/>
      <c r="M158" s="204" t="s">
        <v>1</v>
      </c>
      <c r="N158" s="205" t="s">
        <v>42</v>
      </c>
      <c r="O158" s="71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8" t="s">
        <v>318</v>
      </c>
      <c r="AT158" s="208" t="s">
        <v>183</v>
      </c>
      <c r="AU158" s="208" t="s">
        <v>85</v>
      </c>
      <c r="AY158" s="17" t="s">
        <v>182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7" t="s">
        <v>85</v>
      </c>
      <c r="BK158" s="209">
        <f>ROUND(I158*H158,2)</f>
        <v>0</v>
      </c>
      <c r="BL158" s="17" t="s">
        <v>318</v>
      </c>
      <c r="BM158" s="208" t="s">
        <v>521</v>
      </c>
    </row>
    <row r="159" spans="1:65" s="2" customFormat="1" ht="16.5" customHeight="1">
      <c r="A159" s="34"/>
      <c r="B159" s="35"/>
      <c r="C159" s="196" t="s">
        <v>350</v>
      </c>
      <c r="D159" s="196" t="s">
        <v>183</v>
      </c>
      <c r="E159" s="197" t="s">
        <v>1361</v>
      </c>
      <c r="F159" s="198" t="s">
        <v>1362</v>
      </c>
      <c r="G159" s="199" t="s">
        <v>108</v>
      </c>
      <c r="H159" s="200">
        <v>22</v>
      </c>
      <c r="I159" s="201"/>
      <c r="J159" s="202">
        <f>ROUND(I159*H159,2)</f>
        <v>0</v>
      </c>
      <c r="K159" s="203"/>
      <c r="L159" s="39"/>
      <c r="M159" s="204" t="s">
        <v>1</v>
      </c>
      <c r="N159" s="205" t="s">
        <v>42</v>
      </c>
      <c r="O159" s="71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8" t="s">
        <v>318</v>
      </c>
      <c r="AT159" s="208" t="s">
        <v>183</v>
      </c>
      <c r="AU159" s="208" t="s">
        <v>85</v>
      </c>
      <c r="AY159" s="17" t="s">
        <v>182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7" t="s">
        <v>85</v>
      </c>
      <c r="BK159" s="209">
        <f>ROUND(I159*H159,2)</f>
        <v>0</v>
      </c>
      <c r="BL159" s="17" t="s">
        <v>318</v>
      </c>
      <c r="BM159" s="208" t="s">
        <v>530</v>
      </c>
    </row>
    <row r="160" spans="1:65" s="2" customFormat="1" ht="16.5" customHeight="1">
      <c r="A160" s="34"/>
      <c r="B160" s="35"/>
      <c r="C160" s="196" t="s">
        <v>355</v>
      </c>
      <c r="D160" s="196" t="s">
        <v>183</v>
      </c>
      <c r="E160" s="197" t="s">
        <v>1363</v>
      </c>
      <c r="F160" s="198" t="s">
        <v>1364</v>
      </c>
      <c r="G160" s="199" t="s">
        <v>108</v>
      </c>
      <c r="H160" s="200">
        <v>11</v>
      </c>
      <c r="I160" s="201"/>
      <c r="J160" s="202">
        <f>ROUND(I160*H160,2)</f>
        <v>0</v>
      </c>
      <c r="K160" s="203"/>
      <c r="L160" s="39"/>
      <c r="M160" s="204" t="s">
        <v>1</v>
      </c>
      <c r="N160" s="205" t="s">
        <v>42</v>
      </c>
      <c r="O160" s="71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8" t="s">
        <v>318</v>
      </c>
      <c r="AT160" s="208" t="s">
        <v>183</v>
      </c>
      <c r="AU160" s="208" t="s">
        <v>85</v>
      </c>
      <c r="AY160" s="17" t="s">
        <v>182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85</v>
      </c>
      <c r="BK160" s="209">
        <f>ROUND(I160*H160,2)</f>
        <v>0</v>
      </c>
      <c r="BL160" s="17" t="s">
        <v>318</v>
      </c>
      <c r="BM160" s="208" t="s">
        <v>540</v>
      </c>
    </row>
    <row r="161" spans="1:65" s="2" customFormat="1" ht="16.5" customHeight="1">
      <c r="A161" s="34"/>
      <c r="B161" s="35"/>
      <c r="C161" s="196" t="s">
        <v>360</v>
      </c>
      <c r="D161" s="196" t="s">
        <v>183</v>
      </c>
      <c r="E161" s="197" t="s">
        <v>1365</v>
      </c>
      <c r="F161" s="198" t="s">
        <v>1366</v>
      </c>
      <c r="G161" s="199" t="s">
        <v>108</v>
      </c>
      <c r="H161" s="200">
        <v>18</v>
      </c>
      <c r="I161" s="201"/>
      <c r="J161" s="202">
        <f>ROUND(I161*H161,2)</f>
        <v>0</v>
      </c>
      <c r="K161" s="203"/>
      <c r="L161" s="39"/>
      <c r="M161" s="204" t="s">
        <v>1</v>
      </c>
      <c r="N161" s="205" t="s">
        <v>42</v>
      </c>
      <c r="O161" s="71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8" t="s">
        <v>318</v>
      </c>
      <c r="AT161" s="208" t="s">
        <v>183</v>
      </c>
      <c r="AU161" s="208" t="s">
        <v>85</v>
      </c>
      <c r="AY161" s="17" t="s">
        <v>182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85</v>
      </c>
      <c r="BK161" s="209">
        <f>ROUND(I161*H161,2)</f>
        <v>0</v>
      </c>
      <c r="BL161" s="17" t="s">
        <v>318</v>
      </c>
      <c r="BM161" s="208" t="s">
        <v>552</v>
      </c>
    </row>
    <row r="162" spans="1:65" s="2" customFormat="1" ht="16.5" customHeight="1">
      <c r="A162" s="34"/>
      <c r="B162" s="35"/>
      <c r="C162" s="196" t="s">
        <v>365</v>
      </c>
      <c r="D162" s="196" t="s">
        <v>183</v>
      </c>
      <c r="E162" s="197" t="s">
        <v>1367</v>
      </c>
      <c r="F162" s="198" t="s">
        <v>1368</v>
      </c>
      <c r="G162" s="199" t="s">
        <v>108</v>
      </c>
      <c r="H162" s="200">
        <v>26</v>
      </c>
      <c r="I162" s="201"/>
      <c r="J162" s="202">
        <f>ROUND(I162*H162,2)</f>
        <v>0</v>
      </c>
      <c r="K162" s="203"/>
      <c r="L162" s="39"/>
      <c r="M162" s="204" t="s">
        <v>1</v>
      </c>
      <c r="N162" s="205" t="s">
        <v>42</v>
      </c>
      <c r="O162" s="71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8" t="s">
        <v>318</v>
      </c>
      <c r="AT162" s="208" t="s">
        <v>183</v>
      </c>
      <c r="AU162" s="208" t="s">
        <v>85</v>
      </c>
      <c r="AY162" s="17" t="s">
        <v>182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85</v>
      </c>
      <c r="BK162" s="209">
        <f>ROUND(I162*H162,2)</f>
        <v>0</v>
      </c>
      <c r="BL162" s="17" t="s">
        <v>318</v>
      </c>
      <c r="BM162" s="208" t="s">
        <v>563</v>
      </c>
    </row>
    <row r="163" spans="2:63" s="11" customFormat="1" ht="25.95" customHeight="1">
      <c r="B163" s="182"/>
      <c r="C163" s="183"/>
      <c r="D163" s="184" t="s">
        <v>76</v>
      </c>
      <c r="E163" s="185" t="s">
        <v>1369</v>
      </c>
      <c r="F163" s="185" t="s">
        <v>1370</v>
      </c>
      <c r="G163" s="183"/>
      <c r="H163" s="183"/>
      <c r="I163" s="186"/>
      <c r="J163" s="187">
        <f>BK163</f>
        <v>0</v>
      </c>
      <c r="K163" s="183"/>
      <c r="L163" s="188"/>
      <c r="M163" s="189"/>
      <c r="N163" s="190"/>
      <c r="O163" s="190"/>
      <c r="P163" s="191">
        <f>SUM(P164:P180)</f>
        <v>0</v>
      </c>
      <c r="Q163" s="190"/>
      <c r="R163" s="191">
        <f>SUM(R164:R180)</f>
        <v>0</v>
      </c>
      <c r="S163" s="190"/>
      <c r="T163" s="192">
        <f>SUM(T164:T180)</f>
        <v>0</v>
      </c>
      <c r="AR163" s="193" t="s">
        <v>87</v>
      </c>
      <c r="AT163" s="194" t="s">
        <v>76</v>
      </c>
      <c r="AU163" s="194" t="s">
        <v>77</v>
      </c>
      <c r="AY163" s="193" t="s">
        <v>182</v>
      </c>
      <c r="BK163" s="195">
        <f>SUM(BK164:BK180)</f>
        <v>0</v>
      </c>
    </row>
    <row r="164" spans="1:65" s="2" customFormat="1" ht="16.5" customHeight="1">
      <c r="A164" s="34"/>
      <c r="B164" s="35"/>
      <c r="C164" s="196" t="s">
        <v>370</v>
      </c>
      <c r="D164" s="196" t="s">
        <v>183</v>
      </c>
      <c r="E164" s="197" t="s">
        <v>1371</v>
      </c>
      <c r="F164" s="198" t="s">
        <v>1372</v>
      </c>
      <c r="G164" s="199" t="s">
        <v>919</v>
      </c>
      <c r="H164" s="200">
        <v>10</v>
      </c>
      <c r="I164" s="201"/>
      <c r="J164" s="202">
        <f aca="true" t="shared" si="10" ref="J164:J180">ROUND(I164*H164,2)</f>
        <v>0</v>
      </c>
      <c r="K164" s="203"/>
      <c r="L164" s="39"/>
      <c r="M164" s="204" t="s">
        <v>1</v>
      </c>
      <c r="N164" s="205" t="s">
        <v>42</v>
      </c>
      <c r="O164" s="71"/>
      <c r="P164" s="206">
        <f aca="true" t="shared" si="11" ref="P164:P180">O164*H164</f>
        <v>0</v>
      </c>
      <c r="Q164" s="206">
        <v>0</v>
      </c>
      <c r="R164" s="206">
        <f aca="true" t="shared" si="12" ref="R164:R180">Q164*H164</f>
        <v>0</v>
      </c>
      <c r="S164" s="206">
        <v>0</v>
      </c>
      <c r="T164" s="207">
        <f aca="true" t="shared" si="13" ref="T164:T180"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8" t="s">
        <v>318</v>
      </c>
      <c r="AT164" s="208" t="s">
        <v>183</v>
      </c>
      <c r="AU164" s="208" t="s">
        <v>85</v>
      </c>
      <c r="AY164" s="17" t="s">
        <v>182</v>
      </c>
      <c r="BE164" s="209">
        <f aca="true" t="shared" si="14" ref="BE164:BE180">IF(N164="základní",J164,0)</f>
        <v>0</v>
      </c>
      <c r="BF164" s="209">
        <f aca="true" t="shared" si="15" ref="BF164:BF180">IF(N164="snížená",J164,0)</f>
        <v>0</v>
      </c>
      <c r="BG164" s="209">
        <f aca="true" t="shared" si="16" ref="BG164:BG180">IF(N164="zákl. přenesená",J164,0)</f>
        <v>0</v>
      </c>
      <c r="BH164" s="209">
        <f aca="true" t="shared" si="17" ref="BH164:BH180">IF(N164="sníž. přenesená",J164,0)</f>
        <v>0</v>
      </c>
      <c r="BI164" s="209">
        <f aca="true" t="shared" si="18" ref="BI164:BI180">IF(N164="nulová",J164,0)</f>
        <v>0</v>
      </c>
      <c r="BJ164" s="17" t="s">
        <v>85</v>
      </c>
      <c r="BK164" s="209">
        <f aca="true" t="shared" si="19" ref="BK164:BK180">ROUND(I164*H164,2)</f>
        <v>0</v>
      </c>
      <c r="BL164" s="17" t="s">
        <v>318</v>
      </c>
      <c r="BM164" s="208" t="s">
        <v>575</v>
      </c>
    </row>
    <row r="165" spans="1:65" s="2" customFormat="1" ht="16.5" customHeight="1">
      <c r="A165" s="34"/>
      <c r="B165" s="35"/>
      <c r="C165" s="196" t="s">
        <v>374</v>
      </c>
      <c r="D165" s="196" t="s">
        <v>183</v>
      </c>
      <c r="E165" s="197" t="s">
        <v>1373</v>
      </c>
      <c r="F165" s="198" t="s">
        <v>1374</v>
      </c>
      <c r="G165" s="199" t="s">
        <v>919</v>
      </c>
      <c r="H165" s="200">
        <v>6</v>
      </c>
      <c r="I165" s="201"/>
      <c r="J165" s="202">
        <f t="shared" si="10"/>
        <v>0</v>
      </c>
      <c r="K165" s="203"/>
      <c r="L165" s="39"/>
      <c r="M165" s="204" t="s">
        <v>1</v>
      </c>
      <c r="N165" s="205" t="s">
        <v>42</v>
      </c>
      <c r="O165" s="71"/>
      <c r="P165" s="206">
        <f t="shared" si="11"/>
        <v>0</v>
      </c>
      <c r="Q165" s="206">
        <v>0</v>
      </c>
      <c r="R165" s="206">
        <f t="shared" si="12"/>
        <v>0</v>
      </c>
      <c r="S165" s="206">
        <v>0</v>
      </c>
      <c r="T165" s="207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8" t="s">
        <v>318</v>
      </c>
      <c r="AT165" s="208" t="s">
        <v>183</v>
      </c>
      <c r="AU165" s="208" t="s">
        <v>85</v>
      </c>
      <c r="AY165" s="17" t="s">
        <v>182</v>
      </c>
      <c r="BE165" s="209">
        <f t="shared" si="14"/>
        <v>0</v>
      </c>
      <c r="BF165" s="209">
        <f t="shared" si="15"/>
        <v>0</v>
      </c>
      <c r="BG165" s="209">
        <f t="shared" si="16"/>
        <v>0</v>
      </c>
      <c r="BH165" s="209">
        <f t="shared" si="17"/>
        <v>0</v>
      </c>
      <c r="BI165" s="209">
        <f t="shared" si="18"/>
        <v>0</v>
      </c>
      <c r="BJ165" s="17" t="s">
        <v>85</v>
      </c>
      <c r="BK165" s="209">
        <f t="shared" si="19"/>
        <v>0</v>
      </c>
      <c r="BL165" s="17" t="s">
        <v>318</v>
      </c>
      <c r="BM165" s="208" t="s">
        <v>584</v>
      </c>
    </row>
    <row r="166" spans="1:65" s="2" customFormat="1" ht="16.5" customHeight="1">
      <c r="A166" s="34"/>
      <c r="B166" s="35"/>
      <c r="C166" s="196" t="s">
        <v>380</v>
      </c>
      <c r="D166" s="196" t="s">
        <v>183</v>
      </c>
      <c r="E166" s="197" t="s">
        <v>1375</v>
      </c>
      <c r="F166" s="198" t="s">
        <v>1376</v>
      </c>
      <c r="G166" s="199" t="s">
        <v>919</v>
      </c>
      <c r="H166" s="200">
        <v>1</v>
      </c>
      <c r="I166" s="201"/>
      <c r="J166" s="202">
        <f t="shared" si="10"/>
        <v>0</v>
      </c>
      <c r="K166" s="203"/>
      <c r="L166" s="39"/>
      <c r="M166" s="204" t="s">
        <v>1</v>
      </c>
      <c r="N166" s="205" t="s">
        <v>42</v>
      </c>
      <c r="O166" s="71"/>
      <c r="P166" s="206">
        <f t="shared" si="11"/>
        <v>0</v>
      </c>
      <c r="Q166" s="206">
        <v>0</v>
      </c>
      <c r="R166" s="206">
        <f t="shared" si="12"/>
        <v>0</v>
      </c>
      <c r="S166" s="206">
        <v>0</v>
      </c>
      <c r="T166" s="207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8" t="s">
        <v>318</v>
      </c>
      <c r="AT166" s="208" t="s">
        <v>183</v>
      </c>
      <c r="AU166" s="208" t="s">
        <v>85</v>
      </c>
      <c r="AY166" s="17" t="s">
        <v>182</v>
      </c>
      <c r="BE166" s="209">
        <f t="shared" si="14"/>
        <v>0</v>
      </c>
      <c r="BF166" s="209">
        <f t="shared" si="15"/>
        <v>0</v>
      </c>
      <c r="BG166" s="209">
        <f t="shared" si="16"/>
        <v>0</v>
      </c>
      <c r="BH166" s="209">
        <f t="shared" si="17"/>
        <v>0</v>
      </c>
      <c r="BI166" s="209">
        <f t="shared" si="18"/>
        <v>0</v>
      </c>
      <c r="BJ166" s="17" t="s">
        <v>85</v>
      </c>
      <c r="BK166" s="209">
        <f t="shared" si="19"/>
        <v>0</v>
      </c>
      <c r="BL166" s="17" t="s">
        <v>318</v>
      </c>
      <c r="BM166" s="208" t="s">
        <v>596</v>
      </c>
    </row>
    <row r="167" spans="1:65" s="2" customFormat="1" ht="16.5" customHeight="1">
      <c r="A167" s="34"/>
      <c r="B167" s="35"/>
      <c r="C167" s="196" t="s">
        <v>392</v>
      </c>
      <c r="D167" s="196" t="s">
        <v>183</v>
      </c>
      <c r="E167" s="197" t="s">
        <v>1377</v>
      </c>
      <c r="F167" s="198" t="s">
        <v>1378</v>
      </c>
      <c r="G167" s="199" t="s">
        <v>919</v>
      </c>
      <c r="H167" s="200">
        <v>7</v>
      </c>
      <c r="I167" s="201"/>
      <c r="J167" s="202">
        <f t="shared" si="10"/>
        <v>0</v>
      </c>
      <c r="K167" s="203"/>
      <c r="L167" s="39"/>
      <c r="M167" s="204" t="s">
        <v>1</v>
      </c>
      <c r="N167" s="205" t="s">
        <v>42</v>
      </c>
      <c r="O167" s="71"/>
      <c r="P167" s="206">
        <f t="shared" si="11"/>
        <v>0</v>
      </c>
      <c r="Q167" s="206">
        <v>0</v>
      </c>
      <c r="R167" s="206">
        <f t="shared" si="12"/>
        <v>0</v>
      </c>
      <c r="S167" s="206">
        <v>0</v>
      </c>
      <c r="T167" s="207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8" t="s">
        <v>318</v>
      </c>
      <c r="AT167" s="208" t="s">
        <v>183</v>
      </c>
      <c r="AU167" s="208" t="s">
        <v>85</v>
      </c>
      <c r="AY167" s="17" t="s">
        <v>182</v>
      </c>
      <c r="BE167" s="209">
        <f t="shared" si="14"/>
        <v>0</v>
      </c>
      <c r="BF167" s="209">
        <f t="shared" si="15"/>
        <v>0</v>
      </c>
      <c r="BG167" s="209">
        <f t="shared" si="16"/>
        <v>0</v>
      </c>
      <c r="BH167" s="209">
        <f t="shared" si="17"/>
        <v>0</v>
      </c>
      <c r="BI167" s="209">
        <f t="shared" si="18"/>
        <v>0</v>
      </c>
      <c r="BJ167" s="17" t="s">
        <v>85</v>
      </c>
      <c r="BK167" s="209">
        <f t="shared" si="19"/>
        <v>0</v>
      </c>
      <c r="BL167" s="17" t="s">
        <v>318</v>
      </c>
      <c r="BM167" s="208" t="s">
        <v>608</v>
      </c>
    </row>
    <row r="168" spans="1:65" s="2" customFormat="1" ht="16.5" customHeight="1">
      <c r="A168" s="34"/>
      <c r="B168" s="35"/>
      <c r="C168" s="196" t="s">
        <v>397</v>
      </c>
      <c r="D168" s="196" t="s">
        <v>183</v>
      </c>
      <c r="E168" s="197" t="s">
        <v>1379</v>
      </c>
      <c r="F168" s="198" t="s">
        <v>1380</v>
      </c>
      <c r="G168" s="199" t="s">
        <v>633</v>
      </c>
      <c r="H168" s="200">
        <v>2</v>
      </c>
      <c r="I168" s="201"/>
      <c r="J168" s="202">
        <f t="shared" si="10"/>
        <v>0</v>
      </c>
      <c r="K168" s="203"/>
      <c r="L168" s="39"/>
      <c r="M168" s="204" t="s">
        <v>1</v>
      </c>
      <c r="N168" s="205" t="s">
        <v>42</v>
      </c>
      <c r="O168" s="71"/>
      <c r="P168" s="206">
        <f t="shared" si="11"/>
        <v>0</v>
      </c>
      <c r="Q168" s="206">
        <v>0</v>
      </c>
      <c r="R168" s="206">
        <f t="shared" si="12"/>
        <v>0</v>
      </c>
      <c r="S168" s="206">
        <v>0</v>
      </c>
      <c r="T168" s="207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8" t="s">
        <v>318</v>
      </c>
      <c r="AT168" s="208" t="s">
        <v>183</v>
      </c>
      <c r="AU168" s="208" t="s">
        <v>85</v>
      </c>
      <c r="AY168" s="17" t="s">
        <v>182</v>
      </c>
      <c r="BE168" s="209">
        <f t="shared" si="14"/>
        <v>0</v>
      </c>
      <c r="BF168" s="209">
        <f t="shared" si="15"/>
        <v>0</v>
      </c>
      <c r="BG168" s="209">
        <f t="shared" si="16"/>
        <v>0</v>
      </c>
      <c r="BH168" s="209">
        <f t="shared" si="17"/>
        <v>0</v>
      </c>
      <c r="BI168" s="209">
        <f t="shared" si="18"/>
        <v>0</v>
      </c>
      <c r="BJ168" s="17" t="s">
        <v>85</v>
      </c>
      <c r="BK168" s="209">
        <f t="shared" si="19"/>
        <v>0</v>
      </c>
      <c r="BL168" s="17" t="s">
        <v>318</v>
      </c>
      <c r="BM168" s="208" t="s">
        <v>617</v>
      </c>
    </row>
    <row r="169" spans="1:65" s="2" customFormat="1" ht="16.5" customHeight="1">
      <c r="A169" s="34"/>
      <c r="B169" s="35"/>
      <c r="C169" s="196" t="s">
        <v>412</v>
      </c>
      <c r="D169" s="196" t="s">
        <v>183</v>
      </c>
      <c r="E169" s="197" t="s">
        <v>1381</v>
      </c>
      <c r="F169" s="198" t="s">
        <v>1382</v>
      </c>
      <c r="G169" s="199" t="s">
        <v>633</v>
      </c>
      <c r="H169" s="200">
        <v>5</v>
      </c>
      <c r="I169" s="201"/>
      <c r="J169" s="202">
        <f t="shared" si="10"/>
        <v>0</v>
      </c>
      <c r="K169" s="203"/>
      <c r="L169" s="39"/>
      <c r="M169" s="204" t="s">
        <v>1</v>
      </c>
      <c r="N169" s="205" t="s">
        <v>42</v>
      </c>
      <c r="O169" s="71"/>
      <c r="P169" s="206">
        <f t="shared" si="11"/>
        <v>0</v>
      </c>
      <c r="Q169" s="206">
        <v>0</v>
      </c>
      <c r="R169" s="206">
        <f t="shared" si="12"/>
        <v>0</v>
      </c>
      <c r="S169" s="206">
        <v>0</v>
      </c>
      <c r="T169" s="207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8" t="s">
        <v>318</v>
      </c>
      <c r="AT169" s="208" t="s">
        <v>183</v>
      </c>
      <c r="AU169" s="208" t="s">
        <v>85</v>
      </c>
      <c r="AY169" s="17" t="s">
        <v>182</v>
      </c>
      <c r="BE169" s="209">
        <f t="shared" si="14"/>
        <v>0</v>
      </c>
      <c r="BF169" s="209">
        <f t="shared" si="15"/>
        <v>0</v>
      </c>
      <c r="BG169" s="209">
        <f t="shared" si="16"/>
        <v>0</v>
      </c>
      <c r="BH169" s="209">
        <f t="shared" si="17"/>
        <v>0</v>
      </c>
      <c r="BI169" s="209">
        <f t="shared" si="18"/>
        <v>0</v>
      </c>
      <c r="BJ169" s="17" t="s">
        <v>85</v>
      </c>
      <c r="BK169" s="209">
        <f t="shared" si="19"/>
        <v>0</v>
      </c>
      <c r="BL169" s="17" t="s">
        <v>318</v>
      </c>
      <c r="BM169" s="208" t="s">
        <v>626</v>
      </c>
    </row>
    <row r="170" spans="1:65" s="2" customFormat="1" ht="16.5" customHeight="1">
      <c r="A170" s="34"/>
      <c r="B170" s="35"/>
      <c r="C170" s="196" t="s">
        <v>418</v>
      </c>
      <c r="D170" s="196" t="s">
        <v>183</v>
      </c>
      <c r="E170" s="197" t="s">
        <v>1383</v>
      </c>
      <c r="F170" s="198" t="s">
        <v>1384</v>
      </c>
      <c r="G170" s="199" t="s">
        <v>633</v>
      </c>
      <c r="H170" s="200">
        <v>1</v>
      </c>
      <c r="I170" s="201"/>
      <c r="J170" s="202">
        <f t="shared" si="10"/>
        <v>0</v>
      </c>
      <c r="K170" s="203"/>
      <c r="L170" s="39"/>
      <c r="M170" s="204" t="s">
        <v>1</v>
      </c>
      <c r="N170" s="205" t="s">
        <v>42</v>
      </c>
      <c r="O170" s="71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8" t="s">
        <v>318</v>
      </c>
      <c r="AT170" s="208" t="s">
        <v>183</v>
      </c>
      <c r="AU170" s="208" t="s">
        <v>85</v>
      </c>
      <c r="AY170" s="17" t="s">
        <v>182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7" t="s">
        <v>85</v>
      </c>
      <c r="BK170" s="209">
        <f t="shared" si="19"/>
        <v>0</v>
      </c>
      <c r="BL170" s="17" t="s">
        <v>318</v>
      </c>
      <c r="BM170" s="208" t="s">
        <v>635</v>
      </c>
    </row>
    <row r="171" spans="1:65" s="2" customFormat="1" ht="16.5" customHeight="1">
      <c r="A171" s="34"/>
      <c r="B171" s="35"/>
      <c r="C171" s="196" t="s">
        <v>423</v>
      </c>
      <c r="D171" s="196" t="s">
        <v>183</v>
      </c>
      <c r="E171" s="197" t="s">
        <v>1385</v>
      </c>
      <c r="F171" s="198" t="s">
        <v>1386</v>
      </c>
      <c r="G171" s="199" t="s">
        <v>633</v>
      </c>
      <c r="H171" s="200">
        <v>1</v>
      </c>
      <c r="I171" s="201"/>
      <c r="J171" s="202">
        <f t="shared" si="10"/>
        <v>0</v>
      </c>
      <c r="K171" s="203"/>
      <c r="L171" s="39"/>
      <c r="M171" s="204" t="s">
        <v>1</v>
      </c>
      <c r="N171" s="205" t="s">
        <v>42</v>
      </c>
      <c r="O171" s="71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8" t="s">
        <v>318</v>
      </c>
      <c r="AT171" s="208" t="s">
        <v>183</v>
      </c>
      <c r="AU171" s="208" t="s">
        <v>85</v>
      </c>
      <c r="AY171" s="17" t="s">
        <v>182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7" t="s">
        <v>85</v>
      </c>
      <c r="BK171" s="209">
        <f t="shared" si="19"/>
        <v>0</v>
      </c>
      <c r="BL171" s="17" t="s">
        <v>318</v>
      </c>
      <c r="BM171" s="208" t="s">
        <v>643</v>
      </c>
    </row>
    <row r="172" spans="1:65" s="2" customFormat="1" ht="16.5" customHeight="1">
      <c r="A172" s="34"/>
      <c r="B172" s="35"/>
      <c r="C172" s="196" t="s">
        <v>454</v>
      </c>
      <c r="D172" s="196" t="s">
        <v>183</v>
      </c>
      <c r="E172" s="197" t="s">
        <v>1387</v>
      </c>
      <c r="F172" s="198" t="s">
        <v>1388</v>
      </c>
      <c r="G172" s="199" t="s">
        <v>633</v>
      </c>
      <c r="H172" s="200">
        <v>1</v>
      </c>
      <c r="I172" s="201"/>
      <c r="J172" s="202">
        <f t="shared" si="10"/>
        <v>0</v>
      </c>
      <c r="K172" s="203"/>
      <c r="L172" s="39"/>
      <c r="M172" s="204" t="s">
        <v>1</v>
      </c>
      <c r="N172" s="205" t="s">
        <v>42</v>
      </c>
      <c r="O172" s="71"/>
      <c r="P172" s="206">
        <f t="shared" si="11"/>
        <v>0</v>
      </c>
      <c r="Q172" s="206">
        <v>0</v>
      </c>
      <c r="R172" s="206">
        <f t="shared" si="12"/>
        <v>0</v>
      </c>
      <c r="S172" s="206">
        <v>0</v>
      </c>
      <c r="T172" s="207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8" t="s">
        <v>318</v>
      </c>
      <c r="AT172" s="208" t="s">
        <v>183</v>
      </c>
      <c r="AU172" s="208" t="s">
        <v>85</v>
      </c>
      <c r="AY172" s="17" t="s">
        <v>182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7" t="s">
        <v>85</v>
      </c>
      <c r="BK172" s="209">
        <f t="shared" si="19"/>
        <v>0</v>
      </c>
      <c r="BL172" s="17" t="s">
        <v>318</v>
      </c>
      <c r="BM172" s="208" t="s">
        <v>651</v>
      </c>
    </row>
    <row r="173" spans="1:65" s="2" customFormat="1" ht="16.5" customHeight="1">
      <c r="A173" s="34"/>
      <c r="B173" s="35"/>
      <c r="C173" s="196" t="s">
        <v>465</v>
      </c>
      <c r="D173" s="196" t="s">
        <v>183</v>
      </c>
      <c r="E173" s="197" t="s">
        <v>1389</v>
      </c>
      <c r="F173" s="198" t="s">
        <v>1390</v>
      </c>
      <c r="G173" s="199" t="s">
        <v>633</v>
      </c>
      <c r="H173" s="200">
        <v>6</v>
      </c>
      <c r="I173" s="201"/>
      <c r="J173" s="202">
        <f t="shared" si="10"/>
        <v>0</v>
      </c>
      <c r="K173" s="203"/>
      <c r="L173" s="39"/>
      <c r="M173" s="204" t="s">
        <v>1</v>
      </c>
      <c r="N173" s="205" t="s">
        <v>42</v>
      </c>
      <c r="O173" s="71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8" t="s">
        <v>318</v>
      </c>
      <c r="AT173" s="208" t="s">
        <v>183</v>
      </c>
      <c r="AU173" s="208" t="s">
        <v>85</v>
      </c>
      <c r="AY173" s="17" t="s">
        <v>182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7" t="s">
        <v>85</v>
      </c>
      <c r="BK173" s="209">
        <f t="shared" si="19"/>
        <v>0</v>
      </c>
      <c r="BL173" s="17" t="s">
        <v>318</v>
      </c>
      <c r="BM173" s="208" t="s">
        <v>659</v>
      </c>
    </row>
    <row r="174" spans="1:65" s="2" customFormat="1" ht="16.5" customHeight="1">
      <c r="A174" s="34"/>
      <c r="B174" s="35"/>
      <c r="C174" s="196" t="s">
        <v>469</v>
      </c>
      <c r="D174" s="196" t="s">
        <v>183</v>
      </c>
      <c r="E174" s="197" t="s">
        <v>1391</v>
      </c>
      <c r="F174" s="198" t="s">
        <v>1392</v>
      </c>
      <c r="G174" s="199" t="s">
        <v>633</v>
      </c>
      <c r="H174" s="200">
        <v>1</v>
      </c>
      <c r="I174" s="201"/>
      <c r="J174" s="202">
        <f t="shared" si="10"/>
        <v>0</v>
      </c>
      <c r="K174" s="203"/>
      <c r="L174" s="39"/>
      <c r="M174" s="204" t="s">
        <v>1</v>
      </c>
      <c r="N174" s="205" t="s">
        <v>42</v>
      </c>
      <c r="O174" s="71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8" t="s">
        <v>318</v>
      </c>
      <c r="AT174" s="208" t="s">
        <v>183</v>
      </c>
      <c r="AU174" s="208" t="s">
        <v>85</v>
      </c>
      <c r="AY174" s="17" t="s">
        <v>182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7" t="s">
        <v>85</v>
      </c>
      <c r="BK174" s="209">
        <f t="shared" si="19"/>
        <v>0</v>
      </c>
      <c r="BL174" s="17" t="s">
        <v>318</v>
      </c>
      <c r="BM174" s="208" t="s">
        <v>682</v>
      </c>
    </row>
    <row r="175" spans="1:65" s="2" customFormat="1" ht="16.5" customHeight="1">
      <c r="A175" s="34"/>
      <c r="B175" s="35"/>
      <c r="C175" s="196" t="s">
        <v>473</v>
      </c>
      <c r="D175" s="196" t="s">
        <v>183</v>
      </c>
      <c r="E175" s="197" t="s">
        <v>1393</v>
      </c>
      <c r="F175" s="198" t="s">
        <v>1394</v>
      </c>
      <c r="G175" s="199" t="s">
        <v>633</v>
      </c>
      <c r="H175" s="200">
        <v>1</v>
      </c>
      <c r="I175" s="201"/>
      <c r="J175" s="202">
        <f t="shared" si="10"/>
        <v>0</v>
      </c>
      <c r="K175" s="203"/>
      <c r="L175" s="39"/>
      <c r="M175" s="204" t="s">
        <v>1</v>
      </c>
      <c r="N175" s="205" t="s">
        <v>42</v>
      </c>
      <c r="O175" s="71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8" t="s">
        <v>318</v>
      </c>
      <c r="AT175" s="208" t="s">
        <v>183</v>
      </c>
      <c r="AU175" s="208" t="s">
        <v>85</v>
      </c>
      <c r="AY175" s="17" t="s">
        <v>182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7" t="s">
        <v>85</v>
      </c>
      <c r="BK175" s="209">
        <f t="shared" si="19"/>
        <v>0</v>
      </c>
      <c r="BL175" s="17" t="s">
        <v>318</v>
      </c>
      <c r="BM175" s="208" t="s">
        <v>692</v>
      </c>
    </row>
    <row r="176" spans="1:65" s="2" customFormat="1" ht="16.5" customHeight="1">
      <c r="A176" s="34"/>
      <c r="B176" s="35"/>
      <c r="C176" s="196" t="s">
        <v>478</v>
      </c>
      <c r="D176" s="196" t="s">
        <v>183</v>
      </c>
      <c r="E176" s="197" t="s">
        <v>1395</v>
      </c>
      <c r="F176" s="198" t="s">
        <v>1396</v>
      </c>
      <c r="G176" s="199" t="s">
        <v>633</v>
      </c>
      <c r="H176" s="200">
        <v>1</v>
      </c>
      <c r="I176" s="201"/>
      <c r="J176" s="202">
        <f t="shared" si="10"/>
        <v>0</v>
      </c>
      <c r="K176" s="203"/>
      <c r="L176" s="39"/>
      <c r="M176" s="204" t="s">
        <v>1</v>
      </c>
      <c r="N176" s="205" t="s">
        <v>42</v>
      </c>
      <c r="O176" s="71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8" t="s">
        <v>318</v>
      </c>
      <c r="AT176" s="208" t="s">
        <v>183</v>
      </c>
      <c r="AU176" s="208" t="s">
        <v>85</v>
      </c>
      <c r="AY176" s="17" t="s">
        <v>182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7" t="s">
        <v>85</v>
      </c>
      <c r="BK176" s="209">
        <f t="shared" si="19"/>
        <v>0</v>
      </c>
      <c r="BL176" s="17" t="s">
        <v>318</v>
      </c>
      <c r="BM176" s="208" t="s">
        <v>702</v>
      </c>
    </row>
    <row r="177" spans="1:65" s="2" customFormat="1" ht="16.5" customHeight="1">
      <c r="A177" s="34"/>
      <c r="B177" s="35"/>
      <c r="C177" s="196" t="s">
        <v>484</v>
      </c>
      <c r="D177" s="196" t="s">
        <v>183</v>
      </c>
      <c r="E177" s="197" t="s">
        <v>1397</v>
      </c>
      <c r="F177" s="198" t="s">
        <v>1396</v>
      </c>
      <c r="G177" s="199" t="s">
        <v>633</v>
      </c>
      <c r="H177" s="200">
        <v>1</v>
      </c>
      <c r="I177" s="201"/>
      <c r="J177" s="202">
        <f t="shared" si="10"/>
        <v>0</v>
      </c>
      <c r="K177" s="203"/>
      <c r="L177" s="39"/>
      <c r="M177" s="204" t="s">
        <v>1</v>
      </c>
      <c r="N177" s="205" t="s">
        <v>42</v>
      </c>
      <c r="O177" s="71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8" t="s">
        <v>318</v>
      </c>
      <c r="AT177" s="208" t="s">
        <v>183</v>
      </c>
      <c r="AU177" s="208" t="s">
        <v>85</v>
      </c>
      <c r="AY177" s="17" t="s">
        <v>182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7" t="s">
        <v>85</v>
      </c>
      <c r="BK177" s="209">
        <f t="shared" si="19"/>
        <v>0</v>
      </c>
      <c r="BL177" s="17" t="s">
        <v>318</v>
      </c>
      <c r="BM177" s="208" t="s">
        <v>710</v>
      </c>
    </row>
    <row r="178" spans="1:65" s="2" customFormat="1" ht="16.5" customHeight="1">
      <c r="A178" s="34"/>
      <c r="B178" s="35"/>
      <c r="C178" s="196" t="s">
        <v>490</v>
      </c>
      <c r="D178" s="196" t="s">
        <v>183</v>
      </c>
      <c r="E178" s="197" t="s">
        <v>1398</v>
      </c>
      <c r="F178" s="198" t="s">
        <v>1399</v>
      </c>
      <c r="G178" s="199" t="s">
        <v>633</v>
      </c>
      <c r="H178" s="200">
        <v>1</v>
      </c>
      <c r="I178" s="201"/>
      <c r="J178" s="202">
        <f t="shared" si="10"/>
        <v>0</v>
      </c>
      <c r="K178" s="203"/>
      <c r="L178" s="39"/>
      <c r="M178" s="204" t="s">
        <v>1</v>
      </c>
      <c r="N178" s="205" t="s">
        <v>42</v>
      </c>
      <c r="O178" s="71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8" t="s">
        <v>318</v>
      </c>
      <c r="AT178" s="208" t="s">
        <v>183</v>
      </c>
      <c r="AU178" s="208" t="s">
        <v>85</v>
      </c>
      <c r="AY178" s="17" t="s">
        <v>182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7" t="s">
        <v>85</v>
      </c>
      <c r="BK178" s="209">
        <f t="shared" si="19"/>
        <v>0</v>
      </c>
      <c r="BL178" s="17" t="s">
        <v>318</v>
      </c>
      <c r="BM178" s="208" t="s">
        <v>720</v>
      </c>
    </row>
    <row r="179" spans="1:65" s="2" customFormat="1" ht="16.5" customHeight="1">
      <c r="A179" s="34"/>
      <c r="B179" s="35"/>
      <c r="C179" s="196" t="s">
        <v>501</v>
      </c>
      <c r="D179" s="196" t="s">
        <v>183</v>
      </c>
      <c r="E179" s="197" t="s">
        <v>1400</v>
      </c>
      <c r="F179" s="198" t="s">
        <v>1401</v>
      </c>
      <c r="G179" s="199" t="s">
        <v>633</v>
      </c>
      <c r="H179" s="200">
        <v>1</v>
      </c>
      <c r="I179" s="201"/>
      <c r="J179" s="202">
        <f t="shared" si="10"/>
        <v>0</v>
      </c>
      <c r="K179" s="203"/>
      <c r="L179" s="39"/>
      <c r="M179" s="204" t="s">
        <v>1</v>
      </c>
      <c r="N179" s="205" t="s">
        <v>42</v>
      </c>
      <c r="O179" s="71"/>
      <c r="P179" s="206">
        <f t="shared" si="11"/>
        <v>0</v>
      </c>
      <c r="Q179" s="206">
        <v>0</v>
      </c>
      <c r="R179" s="206">
        <f t="shared" si="12"/>
        <v>0</v>
      </c>
      <c r="S179" s="206">
        <v>0</v>
      </c>
      <c r="T179" s="207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8" t="s">
        <v>318</v>
      </c>
      <c r="AT179" s="208" t="s">
        <v>183</v>
      </c>
      <c r="AU179" s="208" t="s">
        <v>85</v>
      </c>
      <c r="AY179" s="17" t="s">
        <v>182</v>
      </c>
      <c r="BE179" s="209">
        <f t="shared" si="14"/>
        <v>0</v>
      </c>
      <c r="BF179" s="209">
        <f t="shared" si="15"/>
        <v>0</v>
      </c>
      <c r="BG179" s="209">
        <f t="shared" si="16"/>
        <v>0</v>
      </c>
      <c r="BH179" s="209">
        <f t="shared" si="17"/>
        <v>0</v>
      </c>
      <c r="BI179" s="209">
        <f t="shared" si="18"/>
        <v>0</v>
      </c>
      <c r="BJ179" s="17" t="s">
        <v>85</v>
      </c>
      <c r="BK179" s="209">
        <f t="shared" si="19"/>
        <v>0</v>
      </c>
      <c r="BL179" s="17" t="s">
        <v>318</v>
      </c>
      <c r="BM179" s="208" t="s">
        <v>734</v>
      </c>
    </row>
    <row r="180" spans="1:65" s="2" customFormat="1" ht="16.5" customHeight="1">
      <c r="A180" s="34"/>
      <c r="B180" s="35"/>
      <c r="C180" s="196" t="s">
        <v>508</v>
      </c>
      <c r="D180" s="196" t="s">
        <v>183</v>
      </c>
      <c r="E180" s="197" t="s">
        <v>1402</v>
      </c>
      <c r="F180" s="198" t="s">
        <v>1403</v>
      </c>
      <c r="G180" s="199" t="s">
        <v>919</v>
      </c>
      <c r="H180" s="200">
        <v>18</v>
      </c>
      <c r="I180" s="201"/>
      <c r="J180" s="202">
        <f t="shared" si="10"/>
        <v>0</v>
      </c>
      <c r="K180" s="203"/>
      <c r="L180" s="39"/>
      <c r="M180" s="204" t="s">
        <v>1</v>
      </c>
      <c r="N180" s="205" t="s">
        <v>42</v>
      </c>
      <c r="O180" s="71"/>
      <c r="P180" s="206">
        <f t="shared" si="11"/>
        <v>0</v>
      </c>
      <c r="Q180" s="206">
        <v>0</v>
      </c>
      <c r="R180" s="206">
        <f t="shared" si="12"/>
        <v>0</v>
      </c>
      <c r="S180" s="206">
        <v>0</v>
      </c>
      <c r="T180" s="207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8" t="s">
        <v>318</v>
      </c>
      <c r="AT180" s="208" t="s">
        <v>183</v>
      </c>
      <c r="AU180" s="208" t="s">
        <v>85</v>
      </c>
      <c r="AY180" s="17" t="s">
        <v>182</v>
      </c>
      <c r="BE180" s="209">
        <f t="shared" si="14"/>
        <v>0</v>
      </c>
      <c r="BF180" s="209">
        <f t="shared" si="15"/>
        <v>0</v>
      </c>
      <c r="BG180" s="209">
        <f t="shared" si="16"/>
        <v>0</v>
      </c>
      <c r="BH180" s="209">
        <f t="shared" si="17"/>
        <v>0</v>
      </c>
      <c r="BI180" s="209">
        <f t="shared" si="18"/>
        <v>0</v>
      </c>
      <c r="BJ180" s="17" t="s">
        <v>85</v>
      </c>
      <c r="BK180" s="209">
        <f t="shared" si="19"/>
        <v>0</v>
      </c>
      <c r="BL180" s="17" t="s">
        <v>318</v>
      </c>
      <c r="BM180" s="208" t="s">
        <v>744</v>
      </c>
    </row>
    <row r="181" spans="2:63" s="11" customFormat="1" ht="25.95" customHeight="1">
      <c r="B181" s="182"/>
      <c r="C181" s="183"/>
      <c r="D181" s="184" t="s">
        <v>76</v>
      </c>
      <c r="E181" s="185" t="s">
        <v>1404</v>
      </c>
      <c r="F181" s="185" t="s">
        <v>1405</v>
      </c>
      <c r="G181" s="183"/>
      <c r="H181" s="183"/>
      <c r="I181" s="186"/>
      <c r="J181" s="187">
        <f>BK181</f>
        <v>0</v>
      </c>
      <c r="K181" s="183"/>
      <c r="L181" s="188"/>
      <c r="M181" s="189"/>
      <c r="N181" s="190"/>
      <c r="O181" s="190"/>
      <c r="P181" s="191">
        <f>SUM(P182:P183)</f>
        <v>0</v>
      </c>
      <c r="Q181" s="190"/>
      <c r="R181" s="191">
        <f>SUM(R182:R183)</f>
        <v>0</v>
      </c>
      <c r="S181" s="190"/>
      <c r="T181" s="192">
        <f>SUM(T182:T183)</f>
        <v>0</v>
      </c>
      <c r="AR181" s="193" t="s">
        <v>87</v>
      </c>
      <c r="AT181" s="194" t="s">
        <v>76</v>
      </c>
      <c r="AU181" s="194" t="s">
        <v>77</v>
      </c>
      <c r="AY181" s="193" t="s">
        <v>182</v>
      </c>
      <c r="BK181" s="195">
        <f>SUM(BK182:BK183)</f>
        <v>0</v>
      </c>
    </row>
    <row r="182" spans="1:65" s="2" customFormat="1" ht="21.75" customHeight="1">
      <c r="A182" s="34"/>
      <c r="B182" s="35"/>
      <c r="C182" s="196" t="s">
        <v>515</v>
      </c>
      <c r="D182" s="196" t="s">
        <v>183</v>
      </c>
      <c r="E182" s="197" t="s">
        <v>1406</v>
      </c>
      <c r="F182" s="198" t="s">
        <v>1407</v>
      </c>
      <c r="G182" s="199" t="s">
        <v>108</v>
      </c>
      <c r="H182" s="200">
        <v>40</v>
      </c>
      <c r="I182" s="201"/>
      <c r="J182" s="202">
        <f>ROUND(I182*H182,2)</f>
        <v>0</v>
      </c>
      <c r="K182" s="203"/>
      <c r="L182" s="39"/>
      <c r="M182" s="204" t="s">
        <v>1</v>
      </c>
      <c r="N182" s="205" t="s">
        <v>42</v>
      </c>
      <c r="O182" s="71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8" t="s">
        <v>318</v>
      </c>
      <c r="AT182" s="208" t="s">
        <v>183</v>
      </c>
      <c r="AU182" s="208" t="s">
        <v>85</v>
      </c>
      <c r="AY182" s="17" t="s">
        <v>182</v>
      </c>
      <c r="BE182" s="209">
        <f>IF(N182="základní",J182,0)</f>
        <v>0</v>
      </c>
      <c r="BF182" s="209">
        <f>IF(N182="snížená",J182,0)</f>
        <v>0</v>
      </c>
      <c r="BG182" s="209">
        <f>IF(N182="zákl. přenesená",J182,0)</f>
        <v>0</v>
      </c>
      <c r="BH182" s="209">
        <f>IF(N182="sníž. přenesená",J182,0)</f>
        <v>0</v>
      </c>
      <c r="BI182" s="209">
        <f>IF(N182="nulová",J182,0)</f>
        <v>0</v>
      </c>
      <c r="BJ182" s="17" t="s">
        <v>85</v>
      </c>
      <c r="BK182" s="209">
        <f>ROUND(I182*H182,2)</f>
        <v>0</v>
      </c>
      <c r="BL182" s="17" t="s">
        <v>318</v>
      </c>
      <c r="BM182" s="208" t="s">
        <v>758</v>
      </c>
    </row>
    <row r="183" spans="1:65" s="2" customFormat="1" ht="21.75" customHeight="1">
      <c r="A183" s="34"/>
      <c r="B183" s="35"/>
      <c r="C183" s="196" t="s">
        <v>521</v>
      </c>
      <c r="D183" s="196" t="s">
        <v>183</v>
      </c>
      <c r="E183" s="197" t="s">
        <v>1408</v>
      </c>
      <c r="F183" s="198" t="s">
        <v>1409</v>
      </c>
      <c r="G183" s="199" t="s">
        <v>108</v>
      </c>
      <c r="H183" s="200">
        <v>58</v>
      </c>
      <c r="I183" s="201"/>
      <c r="J183" s="202">
        <f>ROUND(I183*H183,2)</f>
        <v>0</v>
      </c>
      <c r="K183" s="203"/>
      <c r="L183" s="39"/>
      <c r="M183" s="204" t="s">
        <v>1</v>
      </c>
      <c r="N183" s="205" t="s">
        <v>42</v>
      </c>
      <c r="O183" s="71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8" t="s">
        <v>318</v>
      </c>
      <c r="AT183" s="208" t="s">
        <v>183</v>
      </c>
      <c r="AU183" s="208" t="s">
        <v>85</v>
      </c>
      <c r="AY183" s="17" t="s">
        <v>182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7" t="s">
        <v>85</v>
      </c>
      <c r="BK183" s="209">
        <f>ROUND(I183*H183,2)</f>
        <v>0</v>
      </c>
      <c r="BL183" s="17" t="s">
        <v>318</v>
      </c>
      <c r="BM183" s="208" t="s">
        <v>808</v>
      </c>
    </row>
    <row r="184" spans="2:63" s="11" customFormat="1" ht="25.95" customHeight="1">
      <c r="B184" s="182"/>
      <c r="C184" s="183"/>
      <c r="D184" s="184" t="s">
        <v>76</v>
      </c>
      <c r="E184" s="185" t="s">
        <v>1410</v>
      </c>
      <c r="F184" s="185" t="s">
        <v>1411</v>
      </c>
      <c r="G184" s="183"/>
      <c r="H184" s="183"/>
      <c r="I184" s="186"/>
      <c r="J184" s="187">
        <f>BK184</f>
        <v>0</v>
      </c>
      <c r="K184" s="183"/>
      <c r="L184" s="188"/>
      <c r="M184" s="189"/>
      <c r="N184" s="190"/>
      <c r="O184" s="190"/>
      <c r="P184" s="191">
        <f>SUM(P185:P195)</f>
        <v>0</v>
      </c>
      <c r="Q184" s="190"/>
      <c r="R184" s="191">
        <f>SUM(R185:R195)</f>
        <v>0</v>
      </c>
      <c r="S184" s="190"/>
      <c r="T184" s="192">
        <f>SUM(T185:T195)</f>
        <v>0</v>
      </c>
      <c r="AR184" s="193" t="s">
        <v>87</v>
      </c>
      <c r="AT184" s="194" t="s">
        <v>76</v>
      </c>
      <c r="AU184" s="194" t="s">
        <v>77</v>
      </c>
      <c r="AY184" s="193" t="s">
        <v>182</v>
      </c>
      <c r="BK184" s="195">
        <f>SUM(BK185:BK195)</f>
        <v>0</v>
      </c>
    </row>
    <row r="185" spans="1:65" s="2" customFormat="1" ht="44.25" customHeight="1">
      <c r="A185" s="34"/>
      <c r="B185" s="35"/>
      <c r="C185" s="196" t="s">
        <v>526</v>
      </c>
      <c r="D185" s="196" t="s">
        <v>183</v>
      </c>
      <c r="E185" s="197" t="s">
        <v>1412</v>
      </c>
      <c r="F185" s="198" t="s">
        <v>1413</v>
      </c>
      <c r="G185" s="199" t="s">
        <v>633</v>
      </c>
      <c r="H185" s="200">
        <v>1</v>
      </c>
      <c r="I185" s="201"/>
      <c r="J185" s="202">
        <f aca="true" t="shared" si="20" ref="J185:J190">ROUND(I185*H185,2)</f>
        <v>0</v>
      </c>
      <c r="K185" s="203"/>
      <c r="L185" s="39"/>
      <c r="M185" s="204" t="s">
        <v>1</v>
      </c>
      <c r="N185" s="205" t="s">
        <v>42</v>
      </c>
      <c r="O185" s="71"/>
      <c r="P185" s="206">
        <f aca="true" t="shared" si="21" ref="P185:P190">O185*H185</f>
        <v>0</v>
      </c>
      <c r="Q185" s="206">
        <v>0</v>
      </c>
      <c r="R185" s="206">
        <f aca="true" t="shared" si="22" ref="R185:R190">Q185*H185</f>
        <v>0</v>
      </c>
      <c r="S185" s="206">
        <v>0</v>
      </c>
      <c r="T185" s="207">
        <f aca="true" t="shared" si="23" ref="T185:T190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8" t="s">
        <v>318</v>
      </c>
      <c r="AT185" s="208" t="s">
        <v>183</v>
      </c>
      <c r="AU185" s="208" t="s">
        <v>85</v>
      </c>
      <c r="AY185" s="17" t="s">
        <v>182</v>
      </c>
      <c r="BE185" s="209">
        <f aca="true" t="shared" si="24" ref="BE185:BE190">IF(N185="základní",J185,0)</f>
        <v>0</v>
      </c>
      <c r="BF185" s="209">
        <f aca="true" t="shared" si="25" ref="BF185:BF190">IF(N185="snížená",J185,0)</f>
        <v>0</v>
      </c>
      <c r="BG185" s="209">
        <f aca="true" t="shared" si="26" ref="BG185:BG190">IF(N185="zákl. přenesená",J185,0)</f>
        <v>0</v>
      </c>
      <c r="BH185" s="209">
        <f aca="true" t="shared" si="27" ref="BH185:BH190">IF(N185="sníž. přenesená",J185,0)</f>
        <v>0</v>
      </c>
      <c r="BI185" s="209">
        <f aca="true" t="shared" si="28" ref="BI185:BI190">IF(N185="nulová",J185,0)</f>
        <v>0</v>
      </c>
      <c r="BJ185" s="17" t="s">
        <v>85</v>
      </c>
      <c r="BK185" s="209">
        <f aca="true" t="shared" si="29" ref="BK185:BK190">ROUND(I185*H185,2)</f>
        <v>0</v>
      </c>
      <c r="BL185" s="17" t="s">
        <v>318</v>
      </c>
      <c r="BM185" s="208" t="s">
        <v>820</v>
      </c>
    </row>
    <row r="186" spans="1:65" s="2" customFormat="1" ht="66.75" customHeight="1">
      <c r="A186" s="34"/>
      <c r="B186" s="35"/>
      <c r="C186" s="196" t="s">
        <v>530</v>
      </c>
      <c r="D186" s="196" t="s">
        <v>183</v>
      </c>
      <c r="E186" s="197" t="s">
        <v>1414</v>
      </c>
      <c r="F186" s="198" t="s">
        <v>1415</v>
      </c>
      <c r="G186" s="199" t="s">
        <v>1259</v>
      </c>
      <c r="H186" s="200">
        <v>1</v>
      </c>
      <c r="I186" s="201"/>
      <c r="J186" s="202">
        <f t="shared" si="20"/>
        <v>0</v>
      </c>
      <c r="K186" s="203"/>
      <c r="L186" s="39"/>
      <c r="M186" s="204" t="s">
        <v>1</v>
      </c>
      <c r="N186" s="205" t="s">
        <v>42</v>
      </c>
      <c r="O186" s="71"/>
      <c r="P186" s="206">
        <f t="shared" si="21"/>
        <v>0</v>
      </c>
      <c r="Q186" s="206">
        <v>0</v>
      </c>
      <c r="R186" s="206">
        <f t="shared" si="22"/>
        <v>0</v>
      </c>
      <c r="S186" s="206">
        <v>0</v>
      </c>
      <c r="T186" s="207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8" t="s">
        <v>318</v>
      </c>
      <c r="AT186" s="208" t="s">
        <v>183</v>
      </c>
      <c r="AU186" s="208" t="s">
        <v>85</v>
      </c>
      <c r="AY186" s="17" t="s">
        <v>182</v>
      </c>
      <c r="BE186" s="209">
        <f t="shared" si="24"/>
        <v>0</v>
      </c>
      <c r="BF186" s="209">
        <f t="shared" si="25"/>
        <v>0</v>
      </c>
      <c r="BG186" s="209">
        <f t="shared" si="26"/>
        <v>0</v>
      </c>
      <c r="BH186" s="209">
        <f t="shared" si="27"/>
        <v>0</v>
      </c>
      <c r="BI186" s="209">
        <f t="shared" si="28"/>
        <v>0</v>
      </c>
      <c r="BJ186" s="17" t="s">
        <v>85</v>
      </c>
      <c r="BK186" s="209">
        <f t="shared" si="29"/>
        <v>0</v>
      </c>
      <c r="BL186" s="17" t="s">
        <v>318</v>
      </c>
      <c r="BM186" s="208" t="s">
        <v>828</v>
      </c>
    </row>
    <row r="187" spans="1:65" s="2" customFormat="1" ht="44.25" customHeight="1">
      <c r="A187" s="34"/>
      <c r="B187" s="35"/>
      <c r="C187" s="196" t="s">
        <v>534</v>
      </c>
      <c r="D187" s="196" t="s">
        <v>183</v>
      </c>
      <c r="E187" s="197" t="s">
        <v>1416</v>
      </c>
      <c r="F187" s="198" t="s">
        <v>1417</v>
      </c>
      <c r="G187" s="199" t="s">
        <v>633</v>
      </c>
      <c r="H187" s="200">
        <v>1</v>
      </c>
      <c r="I187" s="201"/>
      <c r="J187" s="202">
        <f t="shared" si="20"/>
        <v>0</v>
      </c>
      <c r="K187" s="203"/>
      <c r="L187" s="39"/>
      <c r="M187" s="204" t="s">
        <v>1</v>
      </c>
      <c r="N187" s="205" t="s">
        <v>42</v>
      </c>
      <c r="O187" s="71"/>
      <c r="P187" s="206">
        <f t="shared" si="21"/>
        <v>0</v>
      </c>
      <c r="Q187" s="206">
        <v>0</v>
      </c>
      <c r="R187" s="206">
        <f t="shared" si="22"/>
        <v>0</v>
      </c>
      <c r="S187" s="206">
        <v>0</v>
      </c>
      <c r="T187" s="207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8" t="s">
        <v>318</v>
      </c>
      <c r="AT187" s="208" t="s">
        <v>183</v>
      </c>
      <c r="AU187" s="208" t="s">
        <v>85</v>
      </c>
      <c r="AY187" s="17" t="s">
        <v>182</v>
      </c>
      <c r="BE187" s="209">
        <f t="shared" si="24"/>
        <v>0</v>
      </c>
      <c r="BF187" s="209">
        <f t="shared" si="25"/>
        <v>0</v>
      </c>
      <c r="BG187" s="209">
        <f t="shared" si="26"/>
        <v>0</v>
      </c>
      <c r="BH187" s="209">
        <f t="shared" si="27"/>
        <v>0</v>
      </c>
      <c r="BI187" s="209">
        <f t="shared" si="28"/>
        <v>0</v>
      </c>
      <c r="BJ187" s="17" t="s">
        <v>85</v>
      </c>
      <c r="BK187" s="209">
        <f t="shared" si="29"/>
        <v>0</v>
      </c>
      <c r="BL187" s="17" t="s">
        <v>318</v>
      </c>
      <c r="BM187" s="208" t="s">
        <v>883</v>
      </c>
    </row>
    <row r="188" spans="1:65" s="2" customFormat="1" ht="16.5" customHeight="1">
      <c r="A188" s="34"/>
      <c r="B188" s="35"/>
      <c r="C188" s="196" t="s">
        <v>540</v>
      </c>
      <c r="D188" s="196" t="s">
        <v>183</v>
      </c>
      <c r="E188" s="197" t="s">
        <v>1418</v>
      </c>
      <c r="F188" s="198" t="s">
        <v>1419</v>
      </c>
      <c r="G188" s="199" t="s">
        <v>633</v>
      </c>
      <c r="H188" s="200">
        <v>1</v>
      </c>
      <c r="I188" s="201"/>
      <c r="J188" s="202">
        <f t="shared" si="20"/>
        <v>0</v>
      </c>
      <c r="K188" s="203"/>
      <c r="L188" s="39"/>
      <c r="M188" s="204" t="s">
        <v>1</v>
      </c>
      <c r="N188" s="205" t="s">
        <v>42</v>
      </c>
      <c r="O188" s="71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8" t="s">
        <v>318</v>
      </c>
      <c r="AT188" s="208" t="s">
        <v>183</v>
      </c>
      <c r="AU188" s="208" t="s">
        <v>85</v>
      </c>
      <c r="AY188" s="17" t="s">
        <v>182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7" t="s">
        <v>85</v>
      </c>
      <c r="BK188" s="209">
        <f t="shared" si="29"/>
        <v>0</v>
      </c>
      <c r="BL188" s="17" t="s">
        <v>318</v>
      </c>
      <c r="BM188" s="208" t="s">
        <v>1420</v>
      </c>
    </row>
    <row r="189" spans="1:65" s="2" customFormat="1" ht="16.5" customHeight="1">
      <c r="A189" s="34"/>
      <c r="B189" s="35"/>
      <c r="C189" s="196" t="s">
        <v>545</v>
      </c>
      <c r="D189" s="196" t="s">
        <v>183</v>
      </c>
      <c r="E189" s="197" t="s">
        <v>1421</v>
      </c>
      <c r="F189" s="198" t="s">
        <v>1422</v>
      </c>
      <c r="G189" s="199" t="s">
        <v>633</v>
      </c>
      <c r="H189" s="200">
        <v>1</v>
      </c>
      <c r="I189" s="201"/>
      <c r="J189" s="202">
        <f t="shared" si="20"/>
        <v>0</v>
      </c>
      <c r="K189" s="203"/>
      <c r="L189" s="39"/>
      <c r="M189" s="204" t="s">
        <v>1</v>
      </c>
      <c r="N189" s="205" t="s">
        <v>42</v>
      </c>
      <c r="O189" s="71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8" t="s">
        <v>318</v>
      </c>
      <c r="AT189" s="208" t="s">
        <v>183</v>
      </c>
      <c r="AU189" s="208" t="s">
        <v>85</v>
      </c>
      <c r="AY189" s="17" t="s">
        <v>182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7" t="s">
        <v>85</v>
      </c>
      <c r="BK189" s="209">
        <f t="shared" si="29"/>
        <v>0</v>
      </c>
      <c r="BL189" s="17" t="s">
        <v>318</v>
      </c>
      <c r="BM189" s="208" t="s">
        <v>1423</v>
      </c>
    </row>
    <row r="190" spans="1:65" s="2" customFormat="1" ht="21.75" customHeight="1">
      <c r="A190" s="34"/>
      <c r="B190" s="35"/>
      <c r="C190" s="196" t="s">
        <v>552</v>
      </c>
      <c r="D190" s="196" t="s">
        <v>183</v>
      </c>
      <c r="E190" s="197" t="s">
        <v>1424</v>
      </c>
      <c r="F190" s="198" t="s">
        <v>1425</v>
      </c>
      <c r="G190" s="199" t="s">
        <v>633</v>
      </c>
      <c r="H190" s="200">
        <v>2</v>
      </c>
      <c r="I190" s="201"/>
      <c r="J190" s="202">
        <f t="shared" si="20"/>
        <v>0</v>
      </c>
      <c r="K190" s="203"/>
      <c r="L190" s="39"/>
      <c r="M190" s="204" t="s">
        <v>1</v>
      </c>
      <c r="N190" s="205" t="s">
        <v>42</v>
      </c>
      <c r="O190" s="71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8" t="s">
        <v>318</v>
      </c>
      <c r="AT190" s="208" t="s">
        <v>183</v>
      </c>
      <c r="AU190" s="208" t="s">
        <v>85</v>
      </c>
      <c r="AY190" s="17" t="s">
        <v>182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7" t="s">
        <v>85</v>
      </c>
      <c r="BK190" s="209">
        <f t="shared" si="29"/>
        <v>0</v>
      </c>
      <c r="BL190" s="17" t="s">
        <v>318</v>
      </c>
      <c r="BM190" s="208" t="s">
        <v>1426</v>
      </c>
    </row>
    <row r="191" spans="1:47" s="2" customFormat="1" ht="28.8">
      <c r="A191" s="34"/>
      <c r="B191" s="35"/>
      <c r="C191" s="36"/>
      <c r="D191" s="212" t="s">
        <v>669</v>
      </c>
      <c r="E191" s="36"/>
      <c r="F191" s="255" t="s">
        <v>1427</v>
      </c>
      <c r="G191" s="36"/>
      <c r="H191" s="36"/>
      <c r="I191" s="116"/>
      <c r="J191" s="36"/>
      <c r="K191" s="36"/>
      <c r="L191" s="39"/>
      <c r="M191" s="256"/>
      <c r="N191" s="257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669</v>
      </c>
      <c r="AU191" s="17" t="s">
        <v>85</v>
      </c>
    </row>
    <row r="192" spans="1:65" s="2" customFormat="1" ht="16.5" customHeight="1">
      <c r="A192" s="34"/>
      <c r="B192" s="35"/>
      <c r="C192" s="196" t="s">
        <v>557</v>
      </c>
      <c r="D192" s="196" t="s">
        <v>183</v>
      </c>
      <c r="E192" s="197" t="s">
        <v>1428</v>
      </c>
      <c r="F192" s="198" t="s">
        <v>1376</v>
      </c>
      <c r="G192" s="199" t="s">
        <v>919</v>
      </c>
      <c r="H192" s="200">
        <v>3</v>
      </c>
      <c r="I192" s="201"/>
      <c r="J192" s="202">
        <f>ROUND(I192*H192,2)</f>
        <v>0</v>
      </c>
      <c r="K192" s="203"/>
      <c r="L192" s="39"/>
      <c r="M192" s="204" t="s">
        <v>1</v>
      </c>
      <c r="N192" s="205" t="s">
        <v>42</v>
      </c>
      <c r="O192" s="71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8" t="s">
        <v>318</v>
      </c>
      <c r="AT192" s="208" t="s">
        <v>183</v>
      </c>
      <c r="AU192" s="208" t="s">
        <v>85</v>
      </c>
      <c r="AY192" s="17" t="s">
        <v>182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7" t="s">
        <v>85</v>
      </c>
      <c r="BK192" s="209">
        <f>ROUND(I192*H192,2)</f>
        <v>0</v>
      </c>
      <c r="BL192" s="17" t="s">
        <v>318</v>
      </c>
      <c r="BM192" s="208" t="s">
        <v>1429</v>
      </c>
    </row>
    <row r="193" spans="1:65" s="2" customFormat="1" ht="16.5" customHeight="1">
      <c r="A193" s="34"/>
      <c r="B193" s="35"/>
      <c r="C193" s="196" t="s">
        <v>563</v>
      </c>
      <c r="D193" s="196" t="s">
        <v>183</v>
      </c>
      <c r="E193" s="197" t="s">
        <v>1430</v>
      </c>
      <c r="F193" s="198" t="s">
        <v>1378</v>
      </c>
      <c r="G193" s="199" t="s">
        <v>919</v>
      </c>
      <c r="H193" s="200">
        <v>1</v>
      </c>
      <c r="I193" s="201"/>
      <c r="J193" s="202">
        <f>ROUND(I193*H193,2)</f>
        <v>0</v>
      </c>
      <c r="K193" s="203"/>
      <c r="L193" s="39"/>
      <c r="M193" s="204" t="s">
        <v>1</v>
      </c>
      <c r="N193" s="205" t="s">
        <v>42</v>
      </c>
      <c r="O193" s="71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8" t="s">
        <v>318</v>
      </c>
      <c r="AT193" s="208" t="s">
        <v>183</v>
      </c>
      <c r="AU193" s="208" t="s">
        <v>85</v>
      </c>
      <c r="AY193" s="17" t="s">
        <v>182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7" t="s">
        <v>85</v>
      </c>
      <c r="BK193" s="209">
        <f>ROUND(I193*H193,2)</f>
        <v>0</v>
      </c>
      <c r="BL193" s="17" t="s">
        <v>318</v>
      </c>
      <c r="BM193" s="208" t="s">
        <v>1431</v>
      </c>
    </row>
    <row r="194" spans="1:65" s="2" customFormat="1" ht="16.5" customHeight="1">
      <c r="A194" s="34"/>
      <c r="B194" s="35"/>
      <c r="C194" s="196" t="s">
        <v>571</v>
      </c>
      <c r="D194" s="196" t="s">
        <v>183</v>
      </c>
      <c r="E194" s="197" t="s">
        <v>1432</v>
      </c>
      <c r="F194" s="198" t="s">
        <v>1433</v>
      </c>
      <c r="G194" s="199" t="s">
        <v>633</v>
      </c>
      <c r="H194" s="200">
        <v>3</v>
      </c>
      <c r="I194" s="201"/>
      <c r="J194" s="202">
        <f>ROUND(I194*H194,2)</f>
        <v>0</v>
      </c>
      <c r="K194" s="203"/>
      <c r="L194" s="39"/>
      <c r="M194" s="204" t="s">
        <v>1</v>
      </c>
      <c r="N194" s="205" t="s">
        <v>42</v>
      </c>
      <c r="O194" s="71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8" t="s">
        <v>318</v>
      </c>
      <c r="AT194" s="208" t="s">
        <v>183</v>
      </c>
      <c r="AU194" s="208" t="s">
        <v>85</v>
      </c>
      <c r="AY194" s="17" t="s">
        <v>182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7" t="s">
        <v>85</v>
      </c>
      <c r="BK194" s="209">
        <f>ROUND(I194*H194,2)</f>
        <v>0</v>
      </c>
      <c r="BL194" s="17" t="s">
        <v>318</v>
      </c>
      <c r="BM194" s="208" t="s">
        <v>82</v>
      </c>
    </row>
    <row r="195" spans="1:65" s="2" customFormat="1" ht="16.5" customHeight="1">
      <c r="A195" s="34"/>
      <c r="B195" s="35"/>
      <c r="C195" s="196" t="s">
        <v>575</v>
      </c>
      <c r="D195" s="196" t="s">
        <v>183</v>
      </c>
      <c r="E195" s="197" t="s">
        <v>1434</v>
      </c>
      <c r="F195" s="198" t="s">
        <v>1435</v>
      </c>
      <c r="G195" s="199" t="s">
        <v>633</v>
      </c>
      <c r="H195" s="200">
        <v>1</v>
      </c>
      <c r="I195" s="201"/>
      <c r="J195" s="202">
        <f>ROUND(I195*H195,2)</f>
        <v>0</v>
      </c>
      <c r="K195" s="203"/>
      <c r="L195" s="39"/>
      <c r="M195" s="204" t="s">
        <v>1</v>
      </c>
      <c r="N195" s="205" t="s">
        <v>42</v>
      </c>
      <c r="O195" s="71"/>
      <c r="P195" s="206">
        <f>O195*H195</f>
        <v>0</v>
      </c>
      <c r="Q195" s="206">
        <v>0</v>
      </c>
      <c r="R195" s="206">
        <f>Q195*H195</f>
        <v>0</v>
      </c>
      <c r="S195" s="206">
        <v>0</v>
      </c>
      <c r="T195" s="20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8" t="s">
        <v>318</v>
      </c>
      <c r="AT195" s="208" t="s">
        <v>183</v>
      </c>
      <c r="AU195" s="208" t="s">
        <v>85</v>
      </c>
      <c r="AY195" s="17" t="s">
        <v>182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85</v>
      </c>
      <c r="BK195" s="209">
        <f>ROUND(I195*H195,2)</f>
        <v>0</v>
      </c>
      <c r="BL195" s="17" t="s">
        <v>318</v>
      </c>
      <c r="BM195" s="208" t="s">
        <v>94</v>
      </c>
    </row>
    <row r="196" spans="2:63" s="11" customFormat="1" ht="25.95" customHeight="1">
      <c r="B196" s="182"/>
      <c r="C196" s="183"/>
      <c r="D196" s="184" t="s">
        <v>76</v>
      </c>
      <c r="E196" s="185" t="s">
        <v>1436</v>
      </c>
      <c r="F196" s="185" t="s">
        <v>1437</v>
      </c>
      <c r="G196" s="183"/>
      <c r="H196" s="183"/>
      <c r="I196" s="186"/>
      <c r="J196" s="187">
        <f>BK196</f>
        <v>0</v>
      </c>
      <c r="K196" s="183"/>
      <c r="L196" s="188"/>
      <c r="M196" s="189"/>
      <c r="N196" s="190"/>
      <c r="O196" s="190"/>
      <c r="P196" s="191">
        <f>SUM(P197:P202)</f>
        <v>0</v>
      </c>
      <c r="Q196" s="190"/>
      <c r="R196" s="191">
        <f>SUM(R197:R202)</f>
        <v>0</v>
      </c>
      <c r="S196" s="190"/>
      <c r="T196" s="192">
        <f>SUM(T197:T202)</f>
        <v>0</v>
      </c>
      <c r="AR196" s="193" t="s">
        <v>87</v>
      </c>
      <c r="AT196" s="194" t="s">
        <v>76</v>
      </c>
      <c r="AU196" s="194" t="s">
        <v>77</v>
      </c>
      <c r="AY196" s="193" t="s">
        <v>182</v>
      </c>
      <c r="BK196" s="195">
        <f>SUM(BK197:BK202)</f>
        <v>0</v>
      </c>
    </row>
    <row r="197" spans="1:65" s="2" customFormat="1" ht="66.75" customHeight="1">
      <c r="A197" s="34"/>
      <c r="B197" s="35"/>
      <c r="C197" s="196" t="s">
        <v>580</v>
      </c>
      <c r="D197" s="196" t="s">
        <v>183</v>
      </c>
      <c r="E197" s="197" t="s">
        <v>1438</v>
      </c>
      <c r="F197" s="198" t="s">
        <v>1439</v>
      </c>
      <c r="G197" s="199" t="s">
        <v>1259</v>
      </c>
      <c r="H197" s="200">
        <v>1</v>
      </c>
      <c r="I197" s="201"/>
      <c r="J197" s="202">
        <f aca="true" t="shared" si="30" ref="J197:J202">ROUND(I197*H197,2)</f>
        <v>0</v>
      </c>
      <c r="K197" s="203"/>
      <c r="L197" s="39"/>
      <c r="M197" s="204" t="s">
        <v>1</v>
      </c>
      <c r="N197" s="205" t="s">
        <v>42</v>
      </c>
      <c r="O197" s="71"/>
      <c r="P197" s="206">
        <f aca="true" t="shared" si="31" ref="P197:P202">O197*H197</f>
        <v>0</v>
      </c>
      <c r="Q197" s="206">
        <v>0</v>
      </c>
      <c r="R197" s="206">
        <f aca="true" t="shared" si="32" ref="R197:R202">Q197*H197</f>
        <v>0</v>
      </c>
      <c r="S197" s="206">
        <v>0</v>
      </c>
      <c r="T197" s="207">
        <f aca="true" t="shared" si="33" ref="T197:T202"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8" t="s">
        <v>318</v>
      </c>
      <c r="AT197" s="208" t="s">
        <v>183</v>
      </c>
      <c r="AU197" s="208" t="s">
        <v>85</v>
      </c>
      <c r="AY197" s="17" t="s">
        <v>182</v>
      </c>
      <c r="BE197" s="209">
        <f aca="true" t="shared" si="34" ref="BE197:BE202">IF(N197="základní",J197,0)</f>
        <v>0</v>
      </c>
      <c r="BF197" s="209">
        <f aca="true" t="shared" si="35" ref="BF197:BF202">IF(N197="snížená",J197,0)</f>
        <v>0</v>
      </c>
      <c r="BG197" s="209">
        <f aca="true" t="shared" si="36" ref="BG197:BG202">IF(N197="zákl. přenesená",J197,0)</f>
        <v>0</v>
      </c>
      <c r="BH197" s="209">
        <f aca="true" t="shared" si="37" ref="BH197:BH202">IF(N197="sníž. přenesená",J197,0)</f>
        <v>0</v>
      </c>
      <c r="BI197" s="209">
        <f aca="true" t="shared" si="38" ref="BI197:BI202">IF(N197="nulová",J197,0)</f>
        <v>0</v>
      </c>
      <c r="BJ197" s="17" t="s">
        <v>85</v>
      </c>
      <c r="BK197" s="209">
        <f aca="true" t="shared" si="39" ref="BK197:BK202">ROUND(I197*H197,2)</f>
        <v>0</v>
      </c>
      <c r="BL197" s="17" t="s">
        <v>318</v>
      </c>
      <c r="BM197" s="208" t="s">
        <v>100</v>
      </c>
    </row>
    <row r="198" spans="1:65" s="2" customFormat="1" ht="44.25" customHeight="1">
      <c r="A198" s="34"/>
      <c r="B198" s="35"/>
      <c r="C198" s="196" t="s">
        <v>584</v>
      </c>
      <c r="D198" s="196" t="s">
        <v>183</v>
      </c>
      <c r="E198" s="197" t="s">
        <v>1440</v>
      </c>
      <c r="F198" s="198" t="s">
        <v>1441</v>
      </c>
      <c r="G198" s="199" t="s">
        <v>633</v>
      </c>
      <c r="H198" s="200">
        <v>1</v>
      </c>
      <c r="I198" s="201"/>
      <c r="J198" s="202">
        <f t="shared" si="30"/>
        <v>0</v>
      </c>
      <c r="K198" s="203"/>
      <c r="L198" s="39"/>
      <c r="M198" s="204" t="s">
        <v>1</v>
      </c>
      <c r="N198" s="205" t="s">
        <v>42</v>
      </c>
      <c r="O198" s="71"/>
      <c r="P198" s="206">
        <f t="shared" si="31"/>
        <v>0</v>
      </c>
      <c r="Q198" s="206">
        <v>0</v>
      </c>
      <c r="R198" s="206">
        <f t="shared" si="32"/>
        <v>0</v>
      </c>
      <c r="S198" s="206">
        <v>0</v>
      </c>
      <c r="T198" s="207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8" t="s">
        <v>318</v>
      </c>
      <c r="AT198" s="208" t="s">
        <v>183</v>
      </c>
      <c r="AU198" s="208" t="s">
        <v>85</v>
      </c>
      <c r="AY198" s="17" t="s">
        <v>182</v>
      </c>
      <c r="BE198" s="209">
        <f t="shared" si="34"/>
        <v>0</v>
      </c>
      <c r="BF198" s="209">
        <f t="shared" si="35"/>
        <v>0</v>
      </c>
      <c r="BG198" s="209">
        <f t="shared" si="36"/>
        <v>0</v>
      </c>
      <c r="BH198" s="209">
        <f t="shared" si="37"/>
        <v>0</v>
      </c>
      <c r="BI198" s="209">
        <f t="shared" si="38"/>
        <v>0</v>
      </c>
      <c r="BJ198" s="17" t="s">
        <v>85</v>
      </c>
      <c r="BK198" s="209">
        <f t="shared" si="39"/>
        <v>0</v>
      </c>
      <c r="BL198" s="17" t="s">
        <v>318</v>
      </c>
      <c r="BM198" s="208" t="s">
        <v>1442</v>
      </c>
    </row>
    <row r="199" spans="1:65" s="2" customFormat="1" ht="16.5" customHeight="1">
      <c r="A199" s="34"/>
      <c r="B199" s="35"/>
      <c r="C199" s="196" t="s">
        <v>590</v>
      </c>
      <c r="D199" s="196" t="s">
        <v>183</v>
      </c>
      <c r="E199" s="197" t="s">
        <v>1443</v>
      </c>
      <c r="F199" s="198" t="s">
        <v>1444</v>
      </c>
      <c r="G199" s="199" t="s">
        <v>633</v>
      </c>
      <c r="H199" s="200">
        <v>1</v>
      </c>
      <c r="I199" s="201"/>
      <c r="J199" s="202">
        <f t="shared" si="30"/>
        <v>0</v>
      </c>
      <c r="K199" s="203"/>
      <c r="L199" s="39"/>
      <c r="M199" s="204" t="s">
        <v>1</v>
      </c>
      <c r="N199" s="205" t="s">
        <v>42</v>
      </c>
      <c r="O199" s="71"/>
      <c r="P199" s="206">
        <f t="shared" si="31"/>
        <v>0</v>
      </c>
      <c r="Q199" s="206">
        <v>0</v>
      </c>
      <c r="R199" s="206">
        <f t="shared" si="32"/>
        <v>0</v>
      </c>
      <c r="S199" s="206">
        <v>0</v>
      </c>
      <c r="T199" s="207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8" t="s">
        <v>318</v>
      </c>
      <c r="AT199" s="208" t="s">
        <v>183</v>
      </c>
      <c r="AU199" s="208" t="s">
        <v>85</v>
      </c>
      <c r="AY199" s="17" t="s">
        <v>182</v>
      </c>
      <c r="BE199" s="209">
        <f t="shared" si="34"/>
        <v>0</v>
      </c>
      <c r="BF199" s="209">
        <f t="shared" si="35"/>
        <v>0</v>
      </c>
      <c r="BG199" s="209">
        <f t="shared" si="36"/>
        <v>0</v>
      </c>
      <c r="BH199" s="209">
        <f t="shared" si="37"/>
        <v>0</v>
      </c>
      <c r="BI199" s="209">
        <f t="shared" si="38"/>
        <v>0</v>
      </c>
      <c r="BJ199" s="17" t="s">
        <v>85</v>
      </c>
      <c r="BK199" s="209">
        <f t="shared" si="39"/>
        <v>0</v>
      </c>
      <c r="BL199" s="17" t="s">
        <v>318</v>
      </c>
      <c r="BM199" s="208" t="s">
        <v>1445</v>
      </c>
    </row>
    <row r="200" spans="1:65" s="2" customFormat="1" ht="16.5" customHeight="1">
      <c r="A200" s="34"/>
      <c r="B200" s="35"/>
      <c r="C200" s="196" t="s">
        <v>596</v>
      </c>
      <c r="D200" s="196" t="s">
        <v>183</v>
      </c>
      <c r="E200" s="197" t="s">
        <v>1446</v>
      </c>
      <c r="F200" s="198" t="s">
        <v>1447</v>
      </c>
      <c r="G200" s="199" t="s">
        <v>633</v>
      </c>
      <c r="H200" s="200">
        <v>1</v>
      </c>
      <c r="I200" s="201"/>
      <c r="J200" s="202">
        <f t="shared" si="30"/>
        <v>0</v>
      </c>
      <c r="K200" s="203"/>
      <c r="L200" s="39"/>
      <c r="M200" s="204" t="s">
        <v>1</v>
      </c>
      <c r="N200" s="205" t="s">
        <v>42</v>
      </c>
      <c r="O200" s="71"/>
      <c r="P200" s="206">
        <f t="shared" si="31"/>
        <v>0</v>
      </c>
      <c r="Q200" s="206">
        <v>0</v>
      </c>
      <c r="R200" s="206">
        <f t="shared" si="32"/>
        <v>0</v>
      </c>
      <c r="S200" s="206">
        <v>0</v>
      </c>
      <c r="T200" s="207">
        <f t="shared" si="3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8" t="s">
        <v>318</v>
      </c>
      <c r="AT200" s="208" t="s">
        <v>183</v>
      </c>
      <c r="AU200" s="208" t="s">
        <v>85</v>
      </c>
      <c r="AY200" s="17" t="s">
        <v>182</v>
      </c>
      <c r="BE200" s="209">
        <f t="shared" si="34"/>
        <v>0</v>
      </c>
      <c r="BF200" s="209">
        <f t="shared" si="35"/>
        <v>0</v>
      </c>
      <c r="BG200" s="209">
        <f t="shared" si="36"/>
        <v>0</v>
      </c>
      <c r="BH200" s="209">
        <f t="shared" si="37"/>
        <v>0</v>
      </c>
      <c r="BI200" s="209">
        <f t="shared" si="38"/>
        <v>0</v>
      </c>
      <c r="BJ200" s="17" t="s">
        <v>85</v>
      </c>
      <c r="BK200" s="209">
        <f t="shared" si="39"/>
        <v>0</v>
      </c>
      <c r="BL200" s="17" t="s">
        <v>318</v>
      </c>
      <c r="BM200" s="208" t="s">
        <v>1448</v>
      </c>
    </row>
    <row r="201" spans="1:65" s="2" customFormat="1" ht="21.75" customHeight="1">
      <c r="A201" s="34"/>
      <c r="B201" s="35"/>
      <c r="C201" s="196" t="s">
        <v>600</v>
      </c>
      <c r="D201" s="196" t="s">
        <v>183</v>
      </c>
      <c r="E201" s="197" t="s">
        <v>1449</v>
      </c>
      <c r="F201" s="198" t="s">
        <v>1450</v>
      </c>
      <c r="G201" s="199" t="s">
        <v>633</v>
      </c>
      <c r="H201" s="200">
        <v>1</v>
      </c>
      <c r="I201" s="201"/>
      <c r="J201" s="202">
        <f t="shared" si="30"/>
        <v>0</v>
      </c>
      <c r="K201" s="203"/>
      <c r="L201" s="39"/>
      <c r="M201" s="204" t="s">
        <v>1</v>
      </c>
      <c r="N201" s="205" t="s">
        <v>42</v>
      </c>
      <c r="O201" s="71"/>
      <c r="P201" s="206">
        <f t="shared" si="31"/>
        <v>0</v>
      </c>
      <c r="Q201" s="206">
        <v>0</v>
      </c>
      <c r="R201" s="206">
        <f t="shared" si="32"/>
        <v>0</v>
      </c>
      <c r="S201" s="206">
        <v>0</v>
      </c>
      <c r="T201" s="207">
        <f t="shared" si="3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8" t="s">
        <v>318</v>
      </c>
      <c r="AT201" s="208" t="s">
        <v>183</v>
      </c>
      <c r="AU201" s="208" t="s">
        <v>85</v>
      </c>
      <c r="AY201" s="17" t="s">
        <v>182</v>
      </c>
      <c r="BE201" s="209">
        <f t="shared" si="34"/>
        <v>0</v>
      </c>
      <c r="BF201" s="209">
        <f t="shared" si="35"/>
        <v>0</v>
      </c>
      <c r="BG201" s="209">
        <f t="shared" si="36"/>
        <v>0</v>
      </c>
      <c r="BH201" s="209">
        <f t="shared" si="37"/>
        <v>0</v>
      </c>
      <c r="BI201" s="209">
        <f t="shared" si="38"/>
        <v>0</v>
      </c>
      <c r="BJ201" s="17" t="s">
        <v>85</v>
      </c>
      <c r="BK201" s="209">
        <f t="shared" si="39"/>
        <v>0</v>
      </c>
      <c r="BL201" s="17" t="s">
        <v>318</v>
      </c>
      <c r="BM201" s="208" t="s">
        <v>1451</v>
      </c>
    </row>
    <row r="202" spans="1:65" s="2" customFormat="1" ht="21.75" customHeight="1">
      <c r="A202" s="34"/>
      <c r="B202" s="35"/>
      <c r="C202" s="196" t="s">
        <v>608</v>
      </c>
      <c r="D202" s="196" t="s">
        <v>183</v>
      </c>
      <c r="E202" s="197" t="s">
        <v>1452</v>
      </c>
      <c r="F202" s="198" t="s">
        <v>1453</v>
      </c>
      <c r="G202" s="199" t="s">
        <v>633</v>
      </c>
      <c r="H202" s="200">
        <v>1</v>
      </c>
      <c r="I202" s="201"/>
      <c r="J202" s="202">
        <f t="shared" si="30"/>
        <v>0</v>
      </c>
      <c r="K202" s="203"/>
      <c r="L202" s="39"/>
      <c r="M202" s="204" t="s">
        <v>1</v>
      </c>
      <c r="N202" s="205" t="s">
        <v>42</v>
      </c>
      <c r="O202" s="71"/>
      <c r="P202" s="206">
        <f t="shared" si="31"/>
        <v>0</v>
      </c>
      <c r="Q202" s="206">
        <v>0</v>
      </c>
      <c r="R202" s="206">
        <f t="shared" si="32"/>
        <v>0</v>
      </c>
      <c r="S202" s="206">
        <v>0</v>
      </c>
      <c r="T202" s="207">
        <f t="shared" si="3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8" t="s">
        <v>318</v>
      </c>
      <c r="AT202" s="208" t="s">
        <v>183</v>
      </c>
      <c r="AU202" s="208" t="s">
        <v>85</v>
      </c>
      <c r="AY202" s="17" t="s">
        <v>182</v>
      </c>
      <c r="BE202" s="209">
        <f t="shared" si="34"/>
        <v>0</v>
      </c>
      <c r="BF202" s="209">
        <f t="shared" si="35"/>
        <v>0</v>
      </c>
      <c r="BG202" s="209">
        <f t="shared" si="36"/>
        <v>0</v>
      </c>
      <c r="BH202" s="209">
        <f t="shared" si="37"/>
        <v>0</v>
      </c>
      <c r="BI202" s="209">
        <f t="shared" si="38"/>
        <v>0</v>
      </c>
      <c r="BJ202" s="17" t="s">
        <v>85</v>
      </c>
      <c r="BK202" s="209">
        <f t="shared" si="39"/>
        <v>0</v>
      </c>
      <c r="BL202" s="17" t="s">
        <v>318</v>
      </c>
      <c r="BM202" s="208" t="s">
        <v>1454</v>
      </c>
    </row>
    <row r="203" spans="2:63" s="11" customFormat="1" ht="25.95" customHeight="1">
      <c r="B203" s="182"/>
      <c r="C203" s="183"/>
      <c r="D203" s="184" t="s">
        <v>76</v>
      </c>
      <c r="E203" s="185" t="s">
        <v>1369</v>
      </c>
      <c r="F203" s="185" t="s">
        <v>1370</v>
      </c>
      <c r="G203" s="183"/>
      <c r="H203" s="183"/>
      <c r="I203" s="186"/>
      <c r="J203" s="187">
        <f>BK203</f>
        <v>0</v>
      </c>
      <c r="K203" s="183"/>
      <c r="L203" s="188"/>
      <c r="M203" s="189"/>
      <c r="N203" s="190"/>
      <c r="O203" s="190"/>
      <c r="P203" s="191">
        <f>SUM(P204:P205)</f>
        <v>0</v>
      </c>
      <c r="Q203" s="190"/>
      <c r="R203" s="191">
        <f>SUM(R204:R205)</f>
        <v>0</v>
      </c>
      <c r="S203" s="190"/>
      <c r="T203" s="192">
        <f>SUM(T204:T205)</f>
        <v>0</v>
      </c>
      <c r="AR203" s="193" t="s">
        <v>87</v>
      </c>
      <c r="AT203" s="194" t="s">
        <v>76</v>
      </c>
      <c r="AU203" s="194" t="s">
        <v>77</v>
      </c>
      <c r="AY203" s="193" t="s">
        <v>182</v>
      </c>
      <c r="BK203" s="195">
        <f>SUM(BK204:BK205)</f>
        <v>0</v>
      </c>
    </row>
    <row r="204" spans="1:65" s="2" customFormat="1" ht="16.5" customHeight="1">
      <c r="A204" s="34"/>
      <c r="B204" s="35"/>
      <c r="C204" s="196" t="s">
        <v>612</v>
      </c>
      <c r="D204" s="196" t="s">
        <v>183</v>
      </c>
      <c r="E204" s="197" t="s">
        <v>1455</v>
      </c>
      <c r="F204" s="198" t="s">
        <v>1456</v>
      </c>
      <c r="G204" s="199" t="s">
        <v>919</v>
      </c>
      <c r="H204" s="200">
        <v>1</v>
      </c>
      <c r="I204" s="201"/>
      <c r="J204" s="202">
        <f>ROUND(I204*H204,2)</f>
        <v>0</v>
      </c>
      <c r="K204" s="203"/>
      <c r="L204" s="39"/>
      <c r="M204" s="204" t="s">
        <v>1</v>
      </c>
      <c r="N204" s="205" t="s">
        <v>42</v>
      </c>
      <c r="O204" s="71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8" t="s">
        <v>318</v>
      </c>
      <c r="AT204" s="208" t="s">
        <v>183</v>
      </c>
      <c r="AU204" s="208" t="s">
        <v>85</v>
      </c>
      <c r="AY204" s="17" t="s">
        <v>182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7" t="s">
        <v>85</v>
      </c>
      <c r="BK204" s="209">
        <f>ROUND(I204*H204,2)</f>
        <v>0</v>
      </c>
      <c r="BL204" s="17" t="s">
        <v>318</v>
      </c>
      <c r="BM204" s="208" t="s">
        <v>1457</v>
      </c>
    </row>
    <row r="205" spans="1:65" s="2" customFormat="1" ht="16.5" customHeight="1">
      <c r="A205" s="34"/>
      <c r="B205" s="35"/>
      <c r="C205" s="196" t="s">
        <v>617</v>
      </c>
      <c r="D205" s="196" t="s">
        <v>183</v>
      </c>
      <c r="E205" s="197" t="s">
        <v>1458</v>
      </c>
      <c r="F205" s="198" t="s">
        <v>1376</v>
      </c>
      <c r="G205" s="199" t="s">
        <v>919</v>
      </c>
      <c r="H205" s="200">
        <v>4</v>
      </c>
      <c r="I205" s="201"/>
      <c r="J205" s="202">
        <f>ROUND(I205*H205,2)</f>
        <v>0</v>
      </c>
      <c r="K205" s="203"/>
      <c r="L205" s="39"/>
      <c r="M205" s="204" t="s">
        <v>1</v>
      </c>
      <c r="N205" s="205" t="s">
        <v>42</v>
      </c>
      <c r="O205" s="71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8" t="s">
        <v>318</v>
      </c>
      <c r="AT205" s="208" t="s">
        <v>183</v>
      </c>
      <c r="AU205" s="208" t="s">
        <v>85</v>
      </c>
      <c r="AY205" s="17" t="s">
        <v>182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7" t="s">
        <v>85</v>
      </c>
      <c r="BK205" s="209">
        <f>ROUND(I205*H205,2)</f>
        <v>0</v>
      </c>
      <c r="BL205" s="17" t="s">
        <v>318</v>
      </c>
      <c r="BM205" s="208" t="s">
        <v>1459</v>
      </c>
    </row>
    <row r="206" spans="2:63" s="11" customFormat="1" ht="25.95" customHeight="1">
      <c r="B206" s="182"/>
      <c r="C206" s="183"/>
      <c r="D206" s="184" t="s">
        <v>76</v>
      </c>
      <c r="E206" s="185" t="s">
        <v>1460</v>
      </c>
      <c r="F206" s="185" t="s">
        <v>1461</v>
      </c>
      <c r="G206" s="183"/>
      <c r="H206" s="183"/>
      <c r="I206" s="186"/>
      <c r="J206" s="187">
        <f>BK206</f>
        <v>0</v>
      </c>
      <c r="K206" s="183"/>
      <c r="L206" s="188"/>
      <c r="M206" s="189"/>
      <c r="N206" s="190"/>
      <c r="O206" s="190"/>
      <c r="P206" s="191">
        <f>P207</f>
        <v>0</v>
      </c>
      <c r="Q206" s="190"/>
      <c r="R206" s="191">
        <f>R207</f>
        <v>0</v>
      </c>
      <c r="S206" s="190"/>
      <c r="T206" s="192">
        <f>T207</f>
        <v>0</v>
      </c>
      <c r="AR206" s="193" t="s">
        <v>87</v>
      </c>
      <c r="AT206" s="194" t="s">
        <v>76</v>
      </c>
      <c r="AU206" s="194" t="s">
        <v>77</v>
      </c>
      <c r="AY206" s="193" t="s">
        <v>182</v>
      </c>
      <c r="BK206" s="195">
        <f>BK207</f>
        <v>0</v>
      </c>
    </row>
    <row r="207" spans="1:65" s="2" customFormat="1" ht="21.75" customHeight="1">
      <c r="A207" s="34"/>
      <c r="B207" s="35"/>
      <c r="C207" s="196" t="s">
        <v>621</v>
      </c>
      <c r="D207" s="196" t="s">
        <v>183</v>
      </c>
      <c r="E207" s="197" t="s">
        <v>1462</v>
      </c>
      <c r="F207" s="198" t="s">
        <v>1463</v>
      </c>
      <c r="G207" s="199" t="s">
        <v>633</v>
      </c>
      <c r="H207" s="200">
        <v>4</v>
      </c>
      <c r="I207" s="201"/>
      <c r="J207" s="202">
        <f>ROUND(I207*H207,2)</f>
        <v>0</v>
      </c>
      <c r="K207" s="203"/>
      <c r="L207" s="39"/>
      <c r="M207" s="204" t="s">
        <v>1</v>
      </c>
      <c r="N207" s="205" t="s">
        <v>42</v>
      </c>
      <c r="O207" s="71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8" t="s">
        <v>318</v>
      </c>
      <c r="AT207" s="208" t="s">
        <v>183</v>
      </c>
      <c r="AU207" s="208" t="s">
        <v>85</v>
      </c>
      <c r="AY207" s="17" t="s">
        <v>182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7" t="s">
        <v>85</v>
      </c>
      <c r="BK207" s="209">
        <f>ROUND(I207*H207,2)</f>
        <v>0</v>
      </c>
      <c r="BL207" s="17" t="s">
        <v>318</v>
      </c>
      <c r="BM207" s="208" t="s">
        <v>1464</v>
      </c>
    </row>
    <row r="208" spans="2:63" s="11" customFormat="1" ht="25.95" customHeight="1">
      <c r="B208" s="182"/>
      <c r="C208" s="183"/>
      <c r="D208" s="184" t="s">
        <v>76</v>
      </c>
      <c r="E208" s="185" t="s">
        <v>1465</v>
      </c>
      <c r="F208" s="185" t="s">
        <v>1466</v>
      </c>
      <c r="G208" s="183"/>
      <c r="H208" s="183"/>
      <c r="I208" s="186"/>
      <c r="J208" s="187">
        <f>BK208</f>
        <v>0</v>
      </c>
      <c r="K208" s="183"/>
      <c r="L208" s="188"/>
      <c r="M208" s="189"/>
      <c r="N208" s="190"/>
      <c r="O208" s="190"/>
      <c r="P208" s="191">
        <f>P209</f>
        <v>0</v>
      </c>
      <c r="Q208" s="190"/>
      <c r="R208" s="191">
        <f>R209</f>
        <v>0</v>
      </c>
      <c r="S208" s="190"/>
      <c r="T208" s="192">
        <f>T209</f>
        <v>0</v>
      </c>
      <c r="AR208" s="193" t="s">
        <v>87</v>
      </c>
      <c r="AT208" s="194" t="s">
        <v>76</v>
      </c>
      <c r="AU208" s="194" t="s">
        <v>77</v>
      </c>
      <c r="AY208" s="193" t="s">
        <v>182</v>
      </c>
      <c r="BK208" s="195">
        <f>BK209</f>
        <v>0</v>
      </c>
    </row>
    <row r="209" spans="1:65" s="2" customFormat="1" ht="33" customHeight="1">
      <c r="A209" s="34"/>
      <c r="B209" s="35"/>
      <c r="C209" s="196" t="s">
        <v>626</v>
      </c>
      <c r="D209" s="196" t="s">
        <v>183</v>
      </c>
      <c r="E209" s="197" t="s">
        <v>1467</v>
      </c>
      <c r="F209" s="198" t="s">
        <v>1468</v>
      </c>
      <c r="G209" s="199" t="s">
        <v>1259</v>
      </c>
      <c r="H209" s="200">
        <v>1</v>
      </c>
      <c r="I209" s="201"/>
      <c r="J209" s="202">
        <f>ROUND(I209*H209,2)</f>
        <v>0</v>
      </c>
      <c r="K209" s="203"/>
      <c r="L209" s="39"/>
      <c r="M209" s="204" t="s">
        <v>1</v>
      </c>
      <c r="N209" s="205" t="s">
        <v>42</v>
      </c>
      <c r="O209" s="71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8" t="s">
        <v>318</v>
      </c>
      <c r="AT209" s="208" t="s">
        <v>183</v>
      </c>
      <c r="AU209" s="208" t="s">
        <v>85</v>
      </c>
      <c r="AY209" s="17" t="s">
        <v>182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7" t="s">
        <v>85</v>
      </c>
      <c r="BK209" s="209">
        <f>ROUND(I209*H209,2)</f>
        <v>0</v>
      </c>
      <c r="BL209" s="17" t="s">
        <v>318</v>
      </c>
      <c r="BM209" s="208" t="s">
        <v>1469</v>
      </c>
    </row>
    <row r="210" spans="2:63" s="11" customFormat="1" ht="25.95" customHeight="1">
      <c r="B210" s="182"/>
      <c r="C210" s="183"/>
      <c r="D210" s="184" t="s">
        <v>76</v>
      </c>
      <c r="E210" s="185" t="s">
        <v>1470</v>
      </c>
      <c r="F210" s="185" t="s">
        <v>1471</v>
      </c>
      <c r="G210" s="183"/>
      <c r="H210" s="183"/>
      <c r="I210" s="186"/>
      <c r="J210" s="187">
        <f>BK210</f>
        <v>0</v>
      </c>
      <c r="K210" s="183"/>
      <c r="L210" s="188"/>
      <c r="M210" s="189"/>
      <c r="N210" s="190"/>
      <c r="O210" s="190"/>
      <c r="P210" s="191">
        <f>SUM(P211:P212)</f>
        <v>0</v>
      </c>
      <c r="Q210" s="190"/>
      <c r="R210" s="191">
        <f>SUM(R211:R212)</f>
        <v>0</v>
      </c>
      <c r="S210" s="190"/>
      <c r="T210" s="192">
        <f>SUM(T211:T212)</f>
        <v>0</v>
      </c>
      <c r="AR210" s="193" t="s">
        <v>87</v>
      </c>
      <c r="AT210" s="194" t="s">
        <v>76</v>
      </c>
      <c r="AU210" s="194" t="s">
        <v>77</v>
      </c>
      <c r="AY210" s="193" t="s">
        <v>182</v>
      </c>
      <c r="BK210" s="195">
        <f>SUM(BK211:BK212)</f>
        <v>0</v>
      </c>
    </row>
    <row r="211" spans="1:65" s="2" customFormat="1" ht="16.5" customHeight="1">
      <c r="A211" s="34"/>
      <c r="B211" s="35"/>
      <c r="C211" s="196" t="s">
        <v>630</v>
      </c>
      <c r="D211" s="196" t="s">
        <v>183</v>
      </c>
      <c r="E211" s="197" t="s">
        <v>1472</v>
      </c>
      <c r="F211" s="198" t="s">
        <v>1473</v>
      </c>
      <c r="G211" s="199" t="s">
        <v>919</v>
      </c>
      <c r="H211" s="200">
        <v>6</v>
      </c>
      <c r="I211" s="201"/>
      <c r="J211" s="202">
        <f>ROUND(I211*H211,2)</f>
        <v>0</v>
      </c>
      <c r="K211" s="203"/>
      <c r="L211" s="39"/>
      <c r="M211" s="204" t="s">
        <v>1</v>
      </c>
      <c r="N211" s="205" t="s">
        <v>42</v>
      </c>
      <c r="O211" s="71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8" t="s">
        <v>318</v>
      </c>
      <c r="AT211" s="208" t="s">
        <v>183</v>
      </c>
      <c r="AU211" s="208" t="s">
        <v>85</v>
      </c>
      <c r="AY211" s="17" t="s">
        <v>182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7" t="s">
        <v>85</v>
      </c>
      <c r="BK211" s="209">
        <f>ROUND(I211*H211,2)</f>
        <v>0</v>
      </c>
      <c r="BL211" s="17" t="s">
        <v>318</v>
      </c>
      <c r="BM211" s="208" t="s">
        <v>1474</v>
      </c>
    </row>
    <row r="212" spans="1:65" s="2" customFormat="1" ht="16.5" customHeight="1">
      <c r="A212" s="34"/>
      <c r="B212" s="35"/>
      <c r="C212" s="196" t="s">
        <v>635</v>
      </c>
      <c r="D212" s="196" t="s">
        <v>183</v>
      </c>
      <c r="E212" s="197" t="s">
        <v>1475</v>
      </c>
      <c r="F212" s="198" t="s">
        <v>1476</v>
      </c>
      <c r="G212" s="199" t="s">
        <v>919</v>
      </c>
      <c r="H212" s="200">
        <v>6</v>
      </c>
      <c r="I212" s="201"/>
      <c r="J212" s="202">
        <f>ROUND(I212*H212,2)</f>
        <v>0</v>
      </c>
      <c r="K212" s="203"/>
      <c r="L212" s="39"/>
      <c r="M212" s="204" t="s">
        <v>1</v>
      </c>
      <c r="N212" s="205" t="s">
        <v>42</v>
      </c>
      <c r="O212" s="71"/>
      <c r="P212" s="206">
        <f>O212*H212</f>
        <v>0</v>
      </c>
      <c r="Q212" s="206">
        <v>0</v>
      </c>
      <c r="R212" s="206">
        <f>Q212*H212</f>
        <v>0</v>
      </c>
      <c r="S212" s="206">
        <v>0</v>
      </c>
      <c r="T212" s="207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8" t="s">
        <v>318</v>
      </c>
      <c r="AT212" s="208" t="s">
        <v>183</v>
      </c>
      <c r="AU212" s="208" t="s">
        <v>85</v>
      </c>
      <c r="AY212" s="17" t="s">
        <v>182</v>
      </c>
      <c r="BE212" s="209">
        <f>IF(N212="základní",J212,0)</f>
        <v>0</v>
      </c>
      <c r="BF212" s="209">
        <f>IF(N212="snížená",J212,0)</f>
        <v>0</v>
      </c>
      <c r="BG212" s="209">
        <f>IF(N212="zákl. přenesená",J212,0)</f>
        <v>0</v>
      </c>
      <c r="BH212" s="209">
        <f>IF(N212="sníž. přenesená",J212,0)</f>
        <v>0</v>
      </c>
      <c r="BI212" s="209">
        <f>IF(N212="nulová",J212,0)</f>
        <v>0</v>
      </c>
      <c r="BJ212" s="17" t="s">
        <v>85</v>
      </c>
      <c r="BK212" s="209">
        <f>ROUND(I212*H212,2)</f>
        <v>0</v>
      </c>
      <c r="BL212" s="17" t="s">
        <v>318</v>
      </c>
      <c r="BM212" s="208" t="s">
        <v>1477</v>
      </c>
    </row>
    <row r="213" spans="2:63" s="11" customFormat="1" ht="25.95" customHeight="1">
      <c r="B213" s="182"/>
      <c r="C213" s="183"/>
      <c r="D213" s="184" t="s">
        <v>76</v>
      </c>
      <c r="E213" s="185" t="s">
        <v>1478</v>
      </c>
      <c r="F213" s="185" t="s">
        <v>1479</v>
      </c>
      <c r="G213" s="183"/>
      <c r="H213" s="183"/>
      <c r="I213" s="186"/>
      <c r="J213" s="187">
        <f>BK213</f>
        <v>0</v>
      </c>
      <c r="K213" s="183"/>
      <c r="L213" s="188"/>
      <c r="M213" s="189"/>
      <c r="N213" s="190"/>
      <c r="O213" s="190"/>
      <c r="P213" s="191">
        <f>P214</f>
        <v>0</v>
      </c>
      <c r="Q213" s="190"/>
      <c r="R213" s="191">
        <f>R214</f>
        <v>0</v>
      </c>
      <c r="S213" s="190"/>
      <c r="T213" s="192">
        <f>T214</f>
        <v>0</v>
      </c>
      <c r="AR213" s="193" t="s">
        <v>87</v>
      </c>
      <c r="AT213" s="194" t="s">
        <v>76</v>
      </c>
      <c r="AU213" s="194" t="s">
        <v>77</v>
      </c>
      <c r="AY213" s="193" t="s">
        <v>182</v>
      </c>
      <c r="BK213" s="195">
        <f>BK214</f>
        <v>0</v>
      </c>
    </row>
    <row r="214" spans="1:65" s="2" customFormat="1" ht="55.5" customHeight="1">
      <c r="A214" s="34"/>
      <c r="B214" s="35"/>
      <c r="C214" s="196" t="s">
        <v>639</v>
      </c>
      <c r="D214" s="196" t="s">
        <v>183</v>
      </c>
      <c r="E214" s="197" t="s">
        <v>1480</v>
      </c>
      <c r="F214" s="198" t="s">
        <v>1481</v>
      </c>
      <c r="G214" s="199" t="s">
        <v>1259</v>
      </c>
      <c r="H214" s="200">
        <v>1</v>
      </c>
      <c r="I214" s="201"/>
      <c r="J214" s="202">
        <f>ROUND(I214*H214,2)</f>
        <v>0</v>
      </c>
      <c r="K214" s="203"/>
      <c r="L214" s="39"/>
      <c r="M214" s="269" t="s">
        <v>1</v>
      </c>
      <c r="N214" s="270" t="s">
        <v>42</v>
      </c>
      <c r="O214" s="271"/>
      <c r="P214" s="272">
        <f>O214*H214</f>
        <v>0</v>
      </c>
      <c r="Q214" s="272">
        <v>0</v>
      </c>
      <c r="R214" s="272">
        <f>Q214*H214</f>
        <v>0</v>
      </c>
      <c r="S214" s="272">
        <v>0</v>
      </c>
      <c r="T214" s="27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8" t="s">
        <v>318</v>
      </c>
      <c r="AT214" s="208" t="s">
        <v>183</v>
      </c>
      <c r="AU214" s="208" t="s">
        <v>85</v>
      </c>
      <c r="AY214" s="17" t="s">
        <v>182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7" t="s">
        <v>85</v>
      </c>
      <c r="BK214" s="209">
        <f>ROUND(I214*H214,2)</f>
        <v>0</v>
      </c>
      <c r="BL214" s="17" t="s">
        <v>318</v>
      </c>
      <c r="BM214" s="208" t="s">
        <v>1482</v>
      </c>
    </row>
    <row r="215" spans="1:31" s="2" customFormat="1" ht="6.9" customHeight="1">
      <c r="A215" s="34"/>
      <c r="B215" s="54"/>
      <c r="C215" s="55"/>
      <c r="D215" s="55"/>
      <c r="E215" s="55"/>
      <c r="F215" s="55"/>
      <c r="G215" s="55"/>
      <c r="H215" s="55"/>
      <c r="I215" s="153"/>
      <c r="J215" s="55"/>
      <c r="K215" s="55"/>
      <c r="L215" s="39"/>
      <c r="M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</row>
  </sheetData>
  <sheetProtection algorithmName="SHA-512" hashValue="WdMd/uVMtAGkqfsGr6nrE2P4Jl6tCXpym/9XasufO3JWPhewgSun2E2wyElpKTgi4usHAeVM9r0jeqz3Vyjiwg==" saltValue="AlHlpTmlwzNTflaE03xhq08jJLNiGSKFQTYEvV+NsOHK3DQRN6yFWCX2Ba1GuqiulcLq6e7itPmx7HcFUfe57g==" spinCount="100000" sheet="1" objects="1" scenarios="1" formatColumns="0" formatRows="0" autoFilter="0"/>
  <autoFilter ref="C127:K21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99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</row>
    <row r="4" spans="2:4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5" t="s">
        <v>17</v>
      </c>
      <c r="I6" s="108"/>
      <c r="L6" s="20"/>
    </row>
    <row r="7" spans="2:12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</row>
    <row r="8" spans="1:31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1" t="s">
        <v>1483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ROUND((SUM(BE125:BE223)),2)</f>
        <v>0</v>
      </c>
      <c r="G33" s="34"/>
      <c r="H33" s="34"/>
      <c r="I33" s="132">
        <v>0.21</v>
      </c>
      <c r="J33" s="131">
        <f>ROUND(((SUM(BE125:BE223))*I33),2)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ROUND((SUM(BF125:BF223)),2)</f>
        <v>0</v>
      </c>
      <c r="G34" s="34"/>
      <c r="H34" s="34"/>
      <c r="I34" s="132">
        <v>0.15</v>
      </c>
      <c r="J34" s="131">
        <f>ROUND(((SUM(BF125:BF223))*I34),2)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ROUND((SUM(BG125:BG223)),2)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ROUND((SUM(BH125:BH223)),2)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ROUND((SUM(BI125:BI223)),2)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113 - Elektroinstalace, slaboproud, motorická instalace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1484</v>
      </c>
      <c r="E97" s="165"/>
      <c r="F97" s="165"/>
      <c r="G97" s="165"/>
      <c r="H97" s="165"/>
      <c r="I97" s="166"/>
      <c r="J97" s="167">
        <f>J126</f>
        <v>0</v>
      </c>
      <c r="K97" s="163"/>
      <c r="L97" s="168"/>
    </row>
    <row r="98" spans="2:12" s="9" customFormat="1" ht="24.9" customHeight="1">
      <c r="B98" s="162"/>
      <c r="C98" s="163"/>
      <c r="D98" s="164" t="s">
        <v>1485</v>
      </c>
      <c r="E98" s="165"/>
      <c r="F98" s="165"/>
      <c r="G98" s="165"/>
      <c r="H98" s="165"/>
      <c r="I98" s="166"/>
      <c r="J98" s="167">
        <f>J128</f>
        <v>0</v>
      </c>
      <c r="K98" s="163"/>
      <c r="L98" s="168"/>
    </row>
    <row r="99" spans="2:12" s="9" customFormat="1" ht="24.9" customHeight="1">
      <c r="B99" s="162"/>
      <c r="C99" s="163"/>
      <c r="D99" s="164" t="s">
        <v>1486</v>
      </c>
      <c r="E99" s="165"/>
      <c r="F99" s="165"/>
      <c r="G99" s="165"/>
      <c r="H99" s="165"/>
      <c r="I99" s="166"/>
      <c r="J99" s="167">
        <f>J131</f>
        <v>0</v>
      </c>
      <c r="K99" s="163"/>
      <c r="L99" s="168"/>
    </row>
    <row r="100" spans="2:12" s="9" customFormat="1" ht="24.9" customHeight="1">
      <c r="B100" s="162"/>
      <c r="C100" s="163"/>
      <c r="D100" s="164" t="s">
        <v>1487</v>
      </c>
      <c r="E100" s="165"/>
      <c r="F100" s="165"/>
      <c r="G100" s="165"/>
      <c r="H100" s="165"/>
      <c r="I100" s="166"/>
      <c r="J100" s="167">
        <f>J154</f>
        <v>0</v>
      </c>
      <c r="K100" s="163"/>
      <c r="L100" s="168"/>
    </row>
    <row r="101" spans="2:12" s="9" customFormat="1" ht="24.9" customHeight="1">
      <c r="B101" s="162"/>
      <c r="C101" s="163"/>
      <c r="D101" s="164" t="s">
        <v>1488</v>
      </c>
      <c r="E101" s="165"/>
      <c r="F101" s="165"/>
      <c r="G101" s="165"/>
      <c r="H101" s="165"/>
      <c r="I101" s="166"/>
      <c r="J101" s="167">
        <f>J164</f>
        <v>0</v>
      </c>
      <c r="K101" s="163"/>
      <c r="L101" s="168"/>
    </row>
    <row r="102" spans="2:12" s="9" customFormat="1" ht="24.9" customHeight="1">
      <c r="B102" s="162"/>
      <c r="C102" s="163"/>
      <c r="D102" s="164" t="s">
        <v>1489</v>
      </c>
      <c r="E102" s="165"/>
      <c r="F102" s="165"/>
      <c r="G102" s="165"/>
      <c r="H102" s="165"/>
      <c r="I102" s="166"/>
      <c r="J102" s="167">
        <f>J197</f>
        <v>0</v>
      </c>
      <c r="K102" s="163"/>
      <c r="L102" s="168"/>
    </row>
    <row r="103" spans="2:12" s="9" customFormat="1" ht="24.9" customHeight="1">
      <c r="B103" s="162"/>
      <c r="C103" s="163"/>
      <c r="D103" s="164" t="s">
        <v>1490</v>
      </c>
      <c r="E103" s="165"/>
      <c r="F103" s="165"/>
      <c r="G103" s="165"/>
      <c r="H103" s="165"/>
      <c r="I103" s="166"/>
      <c r="J103" s="167">
        <f>J203</f>
        <v>0</v>
      </c>
      <c r="K103" s="163"/>
      <c r="L103" s="168"/>
    </row>
    <row r="104" spans="2:12" s="9" customFormat="1" ht="24.9" customHeight="1">
      <c r="B104" s="162"/>
      <c r="C104" s="163"/>
      <c r="D104" s="164" t="s">
        <v>1491</v>
      </c>
      <c r="E104" s="165"/>
      <c r="F104" s="165"/>
      <c r="G104" s="165"/>
      <c r="H104" s="165"/>
      <c r="I104" s="166"/>
      <c r="J104" s="167">
        <f>J217</f>
        <v>0</v>
      </c>
      <c r="K104" s="163"/>
      <c r="L104" s="168"/>
    </row>
    <row r="105" spans="2:12" s="9" customFormat="1" ht="24.9" customHeight="1">
      <c r="B105" s="162"/>
      <c r="C105" s="163"/>
      <c r="D105" s="164" t="s">
        <v>1492</v>
      </c>
      <c r="E105" s="165"/>
      <c r="F105" s="165"/>
      <c r="G105" s="165"/>
      <c r="H105" s="165"/>
      <c r="I105" s="166"/>
      <c r="J105" s="167">
        <f>J220</f>
        <v>0</v>
      </c>
      <c r="K105" s="163"/>
      <c r="L105" s="16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1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54"/>
      <c r="C107" s="55"/>
      <c r="D107" s="55"/>
      <c r="E107" s="55"/>
      <c r="F107" s="55"/>
      <c r="G107" s="55"/>
      <c r="H107" s="55"/>
      <c r="I107" s="153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" customHeight="1">
      <c r="A111" s="34"/>
      <c r="B111" s="56"/>
      <c r="C111" s="57"/>
      <c r="D111" s="57"/>
      <c r="E111" s="57"/>
      <c r="F111" s="57"/>
      <c r="G111" s="57"/>
      <c r="H111" s="57"/>
      <c r="I111" s="156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" customHeight="1">
      <c r="A112" s="34"/>
      <c r="B112" s="35"/>
      <c r="C112" s="23" t="s">
        <v>167</v>
      </c>
      <c r="D112" s="36"/>
      <c r="E112" s="36"/>
      <c r="F112" s="36"/>
      <c r="G112" s="36"/>
      <c r="H112" s="36"/>
      <c r="I112" s="11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11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17</v>
      </c>
      <c r="D114" s="36"/>
      <c r="E114" s="36"/>
      <c r="F114" s="36"/>
      <c r="G114" s="36"/>
      <c r="H114" s="36"/>
      <c r="I114" s="11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36" t="str">
        <f>E7</f>
        <v>REKONSTRUKCE ŠKOLNÍCH KUCHYNÍ STUDÉNKA - ZŠ SJEDNOCENÍ - Stavební část</v>
      </c>
      <c r="F115" s="337"/>
      <c r="G115" s="337"/>
      <c r="H115" s="337"/>
      <c r="I115" s="11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123</v>
      </c>
      <c r="D116" s="36"/>
      <c r="E116" s="36"/>
      <c r="F116" s="36"/>
      <c r="G116" s="36"/>
      <c r="H116" s="36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88" t="str">
        <f>E9</f>
        <v>113 - Elektroinstalace, slaboproud, motorická instalace</v>
      </c>
      <c r="F117" s="338"/>
      <c r="G117" s="338"/>
      <c r="H117" s="338"/>
      <c r="I117" s="11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11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21</v>
      </c>
      <c r="D119" s="36"/>
      <c r="E119" s="36"/>
      <c r="F119" s="27" t="str">
        <f>F12</f>
        <v xml:space="preserve"> </v>
      </c>
      <c r="G119" s="36"/>
      <c r="H119" s="36"/>
      <c r="I119" s="118" t="s">
        <v>23</v>
      </c>
      <c r="J119" s="66">
        <f>IF(J12="","",J12)</f>
        <v>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11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9" t="s">
        <v>24</v>
      </c>
      <c r="D121" s="36"/>
      <c r="E121" s="36"/>
      <c r="F121" s="27" t="str">
        <f>E15</f>
        <v>Město Studénka</v>
      </c>
      <c r="G121" s="36"/>
      <c r="H121" s="36"/>
      <c r="I121" s="118" t="s">
        <v>30</v>
      </c>
      <c r="J121" s="32" t="str">
        <f>E21</f>
        <v>Technoprojekt, a.s.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118" t="s">
        <v>33</v>
      </c>
      <c r="J122" s="32" t="str">
        <f>E24</f>
        <v>Ladislav Pekárek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11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0" customFormat="1" ht="29.25" customHeight="1">
      <c r="A124" s="169"/>
      <c r="B124" s="170"/>
      <c r="C124" s="171" t="s">
        <v>168</v>
      </c>
      <c r="D124" s="172" t="s">
        <v>62</v>
      </c>
      <c r="E124" s="172" t="s">
        <v>58</v>
      </c>
      <c r="F124" s="172" t="s">
        <v>59</v>
      </c>
      <c r="G124" s="172" t="s">
        <v>169</v>
      </c>
      <c r="H124" s="172" t="s">
        <v>170</v>
      </c>
      <c r="I124" s="173" t="s">
        <v>171</v>
      </c>
      <c r="J124" s="174" t="s">
        <v>148</v>
      </c>
      <c r="K124" s="175" t="s">
        <v>172</v>
      </c>
      <c r="L124" s="176"/>
      <c r="M124" s="75" t="s">
        <v>1</v>
      </c>
      <c r="N124" s="76" t="s">
        <v>41</v>
      </c>
      <c r="O124" s="76" t="s">
        <v>173</v>
      </c>
      <c r="P124" s="76" t="s">
        <v>174</v>
      </c>
      <c r="Q124" s="76" t="s">
        <v>175</v>
      </c>
      <c r="R124" s="76" t="s">
        <v>176</v>
      </c>
      <c r="S124" s="76" t="s">
        <v>177</v>
      </c>
      <c r="T124" s="77" t="s">
        <v>178</v>
      </c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</row>
    <row r="125" spans="1:63" s="2" customFormat="1" ht="22.8" customHeight="1">
      <c r="A125" s="34"/>
      <c r="B125" s="35"/>
      <c r="C125" s="82" t="s">
        <v>179</v>
      </c>
      <c r="D125" s="36"/>
      <c r="E125" s="36"/>
      <c r="F125" s="36"/>
      <c r="G125" s="36"/>
      <c r="H125" s="36"/>
      <c r="I125" s="116"/>
      <c r="J125" s="177">
        <f>BK125</f>
        <v>0</v>
      </c>
      <c r="K125" s="36"/>
      <c r="L125" s="39"/>
      <c r="M125" s="78"/>
      <c r="N125" s="178"/>
      <c r="O125" s="79"/>
      <c r="P125" s="179">
        <f>P126+P128+P131+P154+P164+P197+P203+P217+P220</f>
        <v>0</v>
      </c>
      <c r="Q125" s="79"/>
      <c r="R125" s="179">
        <f>R126+R128+R131+R154+R164+R197+R203+R217+R220</f>
        <v>0</v>
      </c>
      <c r="S125" s="79"/>
      <c r="T125" s="180">
        <f>T126+T128+T131+T154+T164+T197+T203+T217+T220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76</v>
      </c>
      <c r="AU125" s="17" t="s">
        <v>150</v>
      </c>
      <c r="BK125" s="181">
        <f>BK126+BK128+BK131+BK154+BK164+BK197+BK203+BK217+BK220</f>
        <v>0</v>
      </c>
    </row>
    <row r="126" spans="2:63" s="11" customFormat="1" ht="25.95" customHeight="1">
      <c r="B126" s="182"/>
      <c r="C126" s="183"/>
      <c r="D126" s="184" t="s">
        <v>76</v>
      </c>
      <c r="E126" s="185" t="s">
        <v>1493</v>
      </c>
      <c r="F126" s="185" t="s">
        <v>1494</v>
      </c>
      <c r="G126" s="183"/>
      <c r="H126" s="183"/>
      <c r="I126" s="186"/>
      <c r="J126" s="187">
        <f>BK126</f>
        <v>0</v>
      </c>
      <c r="K126" s="183"/>
      <c r="L126" s="188"/>
      <c r="M126" s="189"/>
      <c r="N126" s="190"/>
      <c r="O126" s="190"/>
      <c r="P126" s="191">
        <f>P127</f>
        <v>0</v>
      </c>
      <c r="Q126" s="190"/>
      <c r="R126" s="191">
        <f>R127</f>
        <v>0</v>
      </c>
      <c r="S126" s="190"/>
      <c r="T126" s="192">
        <f>T127</f>
        <v>0</v>
      </c>
      <c r="AR126" s="193" t="s">
        <v>87</v>
      </c>
      <c r="AT126" s="194" t="s">
        <v>76</v>
      </c>
      <c r="AU126" s="194" t="s">
        <v>77</v>
      </c>
      <c r="AY126" s="193" t="s">
        <v>182</v>
      </c>
      <c r="BK126" s="195">
        <f>BK127</f>
        <v>0</v>
      </c>
    </row>
    <row r="127" spans="1:65" s="2" customFormat="1" ht="44.25" customHeight="1">
      <c r="A127" s="34"/>
      <c r="B127" s="35"/>
      <c r="C127" s="196" t="s">
        <v>85</v>
      </c>
      <c r="D127" s="196" t="s">
        <v>183</v>
      </c>
      <c r="E127" s="197" t="s">
        <v>1495</v>
      </c>
      <c r="F127" s="198" t="s">
        <v>1496</v>
      </c>
      <c r="G127" s="199" t="s">
        <v>633</v>
      </c>
      <c r="H127" s="200">
        <v>1</v>
      </c>
      <c r="I127" s="201"/>
      <c r="J127" s="202">
        <f>ROUND(I127*H127,2)</f>
        <v>0</v>
      </c>
      <c r="K127" s="203"/>
      <c r="L127" s="39"/>
      <c r="M127" s="204" t="s">
        <v>1</v>
      </c>
      <c r="N127" s="205" t="s">
        <v>42</v>
      </c>
      <c r="O127" s="71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8" t="s">
        <v>318</v>
      </c>
      <c r="AT127" s="208" t="s">
        <v>183</v>
      </c>
      <c r="AU127" s="208" t="s">
        <v>85</v>
      </c>
      <c r="AY127" s="17" t="s">
        <v>182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85</v>
      </c>
      <c r="BK127" s="209">
        <f>ROUND(I127*H127,2)</f>
        <v>0</v>
      </c>
      <c r="BL127" s="17" t="s">
        <v>318</v>
      </c>
      <c r="BM127" s="208" t="s">
        <v>87</v>
      </c>
    </row>
    <row r="128" spans="2:63" s="11" customFormat="1" ht="25.95" customHeight="1">
      <c r="B128" s="182"/>
      <c r="C128" s="183"/>
      <c r="D128" s="184" t="s">
        <v>76</v>
      </c>
      <c r="E128" s="185" t="s">
        <v>1497</v>
      </c>
      <c r="F128" s="185" t="s">
        <v>1498</v>
      </c>
      <c r="G128" s="183"/>
      <c r="H128" s="183"/>
      <c r="I128" s="186"/>
      <c r="J128" s="187">
        <f>BK128</f>
        <v>0</v>
      </c>
      <c r="K128" s="183"/>
      <c r="L128" s="188"/>
      <c r="M128" s="189"/>
      <c r="N128" s="190"/>
      <c r="O128" s="190"/>
      <c r="P128" s="191">
        <f>SUM(P129:P130)</f>
        <v>0</v>
      </c>
      <c r="Q128" s="190"/>
      <c r="R128" s="191">
        <f>SUM(R129:R130)</f>
        <v>0</v>
      </c>
      <c r="S128" s="190"/>
      <c r="T128" s="192">
        <f>SUM(T129:T130)</f>
        <v>0</v>
      </c>
      <c r="AR128" s="193" t="s">
        <v>87</v>
      </c>
      <c r="AT128" s="194" t="s">
        <v>76</v>
      </c>
      <c r="AU128" s="194" t="s">
        <v>77</v>
      </c>
      <c r="AY128" s="193" t="s">
        <v>182</v>
      </c>
      <c r="BK128" s="195">
        <f>SUM(BK129:BK130)</f>
        <v>0</v>
      </c>
    </row>
    <row r="129" spans="1:65" s="2" customFormat="1" ht="21.75" customHeight="1">
      <c r="A129" s="34"/>
      <c r="B129" s="35"/>
      <c r="C129" s="196" t="s">
        <v>87</v>
      </c>
      <c r="D129" s="196" t="s">
        <v>183</v>
      </c>
      <c r="E129" s="197" t="s">
        <v>1499</v>
      </c>
      <c r="F129" s="198" t="s">
        <v>1500</v>
      </c>
      <c r="G129" s="199" t="s">
        <v>919</v>
      </c>
      <c r="H129" s="200">
        <v>50</v>
      </c>
      <c r="I129" s="201"/>
      <c r="J129" s="202">
        <f>ROUND(I129*H129,2)</f>
        <v>0</v>
      </c>
      <c r="K129" s="203"/>
      <c r="L129" s="39"/>
      <c r="M129" s="204" t="s">
        <v>1</v>
      </c>
      <c r="N129" s="205" t="s">
        <v>42</v>
      </c>
      <c r="O129" s="71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8" t="s">
        <v>318</v>
      </c>
      <c r="AT129" s="208" t="s">
        <v>183</v>
      </c>
      <c r="AU129" s="208" t="s">
        <v>85</v>
      </c>
      <c r="AY129" s="17" t="s">
        <v>182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85</v>
      </c>
      <c r="BK129" s="209">
        <f>ROUND(I129*H129,2)</f>
        <v>0</v>
      </c>
      <c r="BL129" s="17" t="s">
        <v>318</v>
      </c>
      <c r="BM129" s="208" t="s">
        <v>187</v>
      </c>
    </row>
    <row r="130" spans="1:65" s="2" customFormat="1" ht="21.75" customHeight="1">
      <c r="A130" s="34"/>
      <c r="B130" s="35"/>
      <c r="C130" s="196" t="s">
        <v>180</v>
      </c>
      <c r="D130" s="196" t="s">
        <v>183</v>
      </c>
      <c r="E130" s="197" t="s">
        <v>1501</v>
      </c>
      <c r="F130" s="198" t="s">
        <v>1502</v>
      </c>
      <c r="G130" s="199" t="s">
        <v>919</v>
      </c>
      <c r="H130" s="200">
        <v>100</v>
      </c>
      <c r="I130" s="201"/>
      <c r="J130" s="202">
        <f>ROUND(I130*H130,2)</f>
        <v>0</v>
      </c>
      <c r="K130" s="203"/>
      <c r="L130" s="39"/>
      <c r="M130" s="204" t="s">
        <v>1</v>
      </c>
      <c r="N130" s="205" t="s">
        <v>42</v>
      </c>
      <c r="O130" s="71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8" t="s">
        <v>318</v>
      </c>
      <c r="AT130" s="208" t="s">
        <v>183</v>
      </c>
      <c r="AU130" s="208" t="s">
        <v>85</v>
      </c>
      <c r="AY130" s="17" t="s">
        <v>182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85</v>
      </c>
      <c r="BK130" s="209">
        <f>ROUND(I130*H130,2)</f>
        <v>0</v>
      </c>
      <c r="BL130" s="17" t="s">
        <v>318</v>
      </c>
      <c r="BM130" s="208" t="s">
        <v>220</v>
      </c>
    </row>
    <row r="131" spans="2:63" s="11" customFormat="1" ht="25.95" customHeight="1">
      <c r="B131" s="182"/>
      <c r="C131" s="183"/>
      <c r="D131" s="184" t="s">
        <v>76</v>
      </c>
      <c r="E131" s="185" t="s">
        <v>1503</v>
      </c>
      <c r="F131" s="185" t="s">
        <v>1504</v>
      </c>
      <c r="G131" s="183"/>
      <c r="H131" s="183"/>
      <c r="I131" s="186"/>
      <c r="J131" s="187">
        <f>BK131</f>
        <v>0</v>
      </c>
      <c r="K131" s="183"/>
      <c r="L131" s="188"/>
      <c r="M131" s="189"/>
      <c r="N131" s="190"/>
      <c r="O131" s="190"/>
      <c r="P131" s="191">
        <f>SUM(P132:P153)</f>
        <v>0</v>
      </c>
      <c r="Q131" s="190"/>
      <c r="R131" s="191">
        <f>SUM(R132:R153)</f>
        <v>0</v>
      </c>
      <c r="S131" s="190"/>
      <c r="T131" s="192">
        <f>SUM(T132:T153)</f>
        <v>0</v>
      </c>
      <c r="AR131" s="193" t="s">
        <v>87</v>
      </c>
      <c r="AT131" s="194" t="s">
        <v>76</v>
      </c>
      <c r="AU131" s="194" t="s">
        <v>77</v>
      </c>
      <c r="AY131" s="193" t="s">
        <v>182</v>
      </c>
      <c r="BK131" s="195">
        <f>SUM(BK132:BK153)</f>
        <v>0</v>
      </c>
    </row>
    <row r="132" spans="1:65" s="2" customFormat="1" ht="16.5" customHeight="1">
      <c r="A132" s="34"/>
      <c r="B132" s="35"/>
      <c r="C132" s="196" t="s">
        <v>187</v>
      </c>
      <c r="D132" s="196" t="s">
        <v>183</v>
      </c>
      <c r="E132" s="197" t="s">
        <v>1505</v>
      </c>
      <c r="F132" s="198" t="s">
        <v>1506</v>
      </c>
      <c r="G132" s="199" t="s">
        <v>919</v>
      </c>
      <c r="H132" s="200">
        <v>170</v>
      </c>
      <c r="I132" s="201"/>
      <c r="J132" s="202">
        <f aca="true" t="shared" si="0" ref="J132:J153">ROUND(I132*H132,2)</f>
        <v>0</v>
      </c>
      <c r="K132" s="203"/>
      <c r="L132" s="39"/>
      <c r="M132" s="204" t="s">
        <v>1</v>
      </c>
      <c r="N132" s="205" t="s">
        <v>42</v>
      </c>
      <c r="O132" s="71"/>
      <c r="P132" s="206">
        <f aca="true" t="shared" si="1" ref="P132:P153">O132*H132</f>
        <v>0</v>
      </c>
      <c r="Q132" s="206">
        <v>0</v>
      </c>
      <c r="R132" s="206">
        <f aca="true" t="shared" si="2" ref="R132:R153">Q132*H132</f>
        <v>0</v>
      </c>
      <c r="S132" s="206">
        <v>0</v>
      </c>
      <c r="T132" s="207">
        <f aca="true" t="shared" si="3" ref="T132:T153"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8" t="s">
        <v>318</v>
      </c>
      <c r="AT132" s="208" t="s">
        <v>183</v>
      </c>
      <c r="AU132" s="208" t="s">
        <v>85</v>
      </c>
      <c r="AY132" s="17" t="s">
        <v>182</v>
      </c>
      <c r="BE132" s="209">
        <f aca="true" t="shared" si="4" ref="BE132:BE153">IF(N132="základní",J132,0)</f>
        <v>0</v>
      </c>
      <c r="BF132" s="209">
        <f aca="true" t="shared" si="5" ref="BF132:BF153">IF(N132="snížená",J132,0)</f>
        <v>0</v>
      </c>
      <c r="BG132" s="209">
        <f aca="true" t="shared" si="6" ref="BG132:BG153">IF(N132="zákl. přenesená",J132,0)</f>
        <v>0</v>
      </c>
      <c r="BH132" s="209">
        <f aca="true" t="shared" si="7" ref="BH132:BH153">IF(N132="sníž. přenesená",J132,0)</f>
        <v>0</v>
      </c>
      <c r="BI132" s="209">
        <f aca="true" t="shared" si="8" ref="BI132:BI153">IF(N132="nulová",J132,0)</f>
        <v>0</v>
      </c>
      <c r="BJ132" s="17" t="s">
        <v>85</v>
      </c>
      <c r="BK132" s="209">
        <f aca="true" t="shared" si="9" ref="BK132:BK153">ROUND(I132*H132,2)</f>
        <v>0</v>
      </c>
      <c r="BL132" s="17" t="s">
        <v>318</v>
      </c>
      <c r="BM132" s="208" t="s">
        <v>215</v>
      </c>
    </row>
    <row r="133" spans="1:65" s="2" customFormat="1" ht="16.5" customHeight="1">
      <c r="A133" s="34"/>
      <c r="B133" s="35"/>
      <c r="C133" s="196" t="s">
        <v>195</v>
      </c>
      <c r="D133" s="196" t="s">
        <v>183</v>
      </c>
      <c r="E133" s="197" t="s">
        <v>1507</v>
      </c>
      <c r="F133" s="198" t="s">
        <v>1508</v>
      </c>
      <c r="G133" s="199" t="s">
        <v>919</v>
      </c>
      <c r="H133" s="200">
        <v>20</v>
      </c>
      <c r="I133" s="201"/>
      <c r="J133" s="202">
        <f t="shared" si="0"/>
        <v>0</v>
      </c>
      <c r="K133" s="203"/>
      <c r="L133" s="39"/>
      <c r="M133" s="204" t="s">
        <v>1</v>
      </c>
      <c r="N133" s="205" t="s">
        <v>42</v>
      </c>
      <c r="O133" s="71"/>
      <c r="P133" s="206">
        <f t="shared" si="1"/>
        <v>0</v>
      </c>
      <c r="Q133" s="206">
        <v>0</v>
      </c>
      <c r="R133" s="206">
        <f t="shared" si="2"/>
        <v>0</v>
      </c>
      <c r="S133" s="206">
        <v>0</v>
      </c>
      <c r="T133" s="207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8" t="s">
        <v>318</v>
      </c>
      <c r="AT133" s="208" t="s">
        <v>183</v>
      </c>
      <c r="AU133" s="208" t="s">
        <v>85</v>
      </c>
      <c r="AY133" s="17" t="s">
        <v>182</v>
      </c>
      <c r="BE133" s="209">
        <f t="shared" si="4"/>
        <v>0</v>
      </c>
      <c r="BF133" s="209">
        <f t="shared" si="5"/>
        <v>0</v>
      </c>
      <c r="BG133" s="209">
        <f t="shared" si="6"/>
        <v>0</v>
      </c>
      <c r="BH133" s="209">
        <f t="shared" si="7"/>
        <v>0</v>
      </c>
      <c r="BI133" s="209">
        <f t="shared" si="8"/>
        <v>0</v>
      </c>
      <c r="BJ133" s="17" t="s">
        <v>85</v>
      </c>
      <c r="BK133" s="209">
        <f t="shared" si="9"/>
        <v>0</v>
      </c>
      <c r="BL133" s="17" t="s">
        <v>318</v>
      </c>
      <c r="BM133" s="208" t="s">
        <v>256</v>
      </c>
    </row>
    <row r="134" spans="1:65" s="2" customFormat="1" ht="16.5" customHeight="1">
      <c r="A134" s="34"/>
      <c r="B134" s="35"/>
      <c r="C134" s="196" t="s">
        <v>220</v>
      </c>
      <c r="D134" s="196" t="s">
        <v>183</v>
      </c>
      <c r="E134" s="197" t="s">
        <v>1509</v>
      </c>
      <c r="F134" s="198" t="s">
        <v>1510</v>
      </c>
      <c r="G134" s="199" t="s">
        <v>919</v>
      </c>
      <c r="H134" s="200">
        <v>960</v>
      </c>
      <c r="I134" s="201"/>
      <c r="J134" s="202">
        <f t="shared" si="0"/>
        <v>0</v>
      </c>
      <c r="K134" s="203"/>
      <c r="L134" s="39"/>
      <c r="M134" s="204" t="s">
        <v>1</v>
      </c>
      <c r="N134" s="205" t="s">
        <v>42</v>
      </c>
      <c r="O134" s="71"/>
      <c r="P134" s="206">
        <f t="shared" si="1"/>
        <v>0</v>
      </c>
      <c r="Q134" s="206">
        <v>0</v>
      </c>
      <c r="R134" s="206">
        <f t="shared" si="2"/>
        <v>0</v>
      </c>
      <c r="S134" s="206">
        <v>0</v>
      </c>
      <c r="T134" s="207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8" t="s">
        <v>318</v>
      </c>
      <c r="AT134" s="208" t="s">
        <v>183</v>
      </c>
      <c r="AU134" s="208" t="s">
        <v>85</v>
      </c>
      <c r="AY134" s="17" t="s">
        <v>182</v>
      </c>
      <c r="BE134" s="209">
        <f t="shared" si="4"/>
        <v>0</v>
      </c>
      <c r="BF134" s="209">
        <f t="shared" si="5"/>
        <v>0</v>
      </c>
      <c r="BG134" s="209">
        <f t="shared" si="6"/>
        <v>0</v>
      </c>
      <c r="BH134" s="209">
        <f t="shared" si="7"/>
        <v>0</v>
      </c>
      <c r="BI134" s="209">
        <f t="shared" si="8"/>
        <v>0</v>
      </c>
      <c r="BJ134" s="17" t="s">
        <v>85</v>
      </c>
      <c r="BK134" s="209">
        <f t="shared" si="9"/>
        <v>0</v>
      </c>
      <c r="BL134" s="17" t="s">
        <v>318</v>
      </c>
      <c r="BM134" s="208" t="s">
        <v>278</v>
      </c>
    </row>
    <row r="135" spans="1:65" s="2" customFormat="1" ht="16.5" customHeight="1">
      <c r="A135" s="34"/>
      <c r="B135" s="35"/>
      <c r="C135" s="196" t="s">
        <v>224</v>
      </c>
      <c r="D135" s="196" t="s">
        <v>183</v>
      </c>
      <c r="E135" s="197" t="s">
        <v>1511</v>
      </c>
      <c r="F135" s="198" t="s">
        <v>1512</v>
      </c>
      <c r="G135" s="199" t="s">
        <v>919</v>
      </c>
      <c r="H135" s="200">
        <v>60</v>
      </c>
      <c r="I135" s="201"/>
      <c r="J135" s="202">
        <f t="shared" si="0"/>
        <v>0</v>
      </c>
      <c r="K135" s="203"/>
      <c r="L135" s="39"/>
      <c r="M135" s="204" t="s">
        <v>1</v>
      </c>
      <c r="N135" s="205" t="s">
        <v>42</v>
      </c>
      <c r="O135" s="71"/>
      <c r="P135" s="206">
        <f t="shared" si="1"/>
        <v>0</v>
      </c>
      <c r="Q135" s="206">
        <v>0</v>
      </c>
      <c r="R135" s="206">
        <f t="shared" si="2"/>
        <v>0</v>
      </c>
      <c r="S135" s="206">
        <v>0</v>
      </c>
      <c r="T135" s="207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8" t="s">
        <v>318</v>
      </c>
      <c r="AT135" s="208" t="s">
        <v>183</v>
      </c>
      <c r="AU135" s="208" t="s">
        <v>85</v>
      </c>
      <c r="AY135" s="17" t="s">
        <v>182</v>
      </c>
      <c r="BE135" s="209">
        <f t="shared" si="4"/>
        <v>0</v>
      </c>
      <c r="BF135" s="209">
        <f t="shared" si="5"/>
        <v>0</v>
      </c>
      <c r="BG135" s="209">
        <f t="shared" si="6"/>
        <v>0</v>
      </c>
      <c r="BH135" s="209">
        <f t="shared" si="7"/>
        <v>0</v>
      </c>
      <c r="BI135" s="209">
        <f t="shared" si="8"/>
        <v>0</v>
      </c>
      <c r="BJ135" s="17" t="s">
        <v>85</v>
      </c>
      <c r="BK135" s="209">
        <f t="shared" si="9"/>
        <v>0</v>
      </c>
      <c r="BL135" s="17" t="s">
        <v>318</v>
      </c>
      <c r="BM135" s="208" t="s">
        <v>286</v>
      </c>
    </row>
    <row r="136" spans="1:65" s="2" customFormat="1" ht="16.5" customHeight="1">
      <c r="A136" s="34"/>
      <c r="B136" s="35"/>
      <c r="C136" s="196" t="s">
        <v>215</v>
      </c>
      <c r="D136" s="196" t="s">
        <v>183</v>
      </c>
      <c r="E136" s="197" t="s">
        <v>1513</v>
      </c>
      <c r="F136" s="198" t="s">
        <v>1514</v>
      </c>
      <c r="G136" s="199" t="s">
        <v>919</v>
      </c>
      <c r="H136" s="200">
        <v>1170</v>
      </c>
      <c r="I136" s="201"/>
      <c r="J136" s="202">
        <f t="shared" si="0"/>
        <v>0</v>
      </c>
      <c r="K136" s="203"/>
      <c r="L136" s="39"/>
      <c r="M136" s="204" t="s">
        <v>1</v>
      </c>
      <c r="N136" s="205" t="s">
        <v>42</v>
      </c>
      <c r="O136" s="71"/>
      <c r="P136" s="206">
        <f t="shared" si="1"/>
        <v>0</v>
      </c>
      <c r="Q136" s="206">
        <v>0</v>
      </c>
      <c r="R136" s="206">
        <f t="shared" si="2"/>
        <v>0</v>
      </c>
      <c r="S136" s="206">
        <v>0</v>
      </c>
      <c r="T136" s="207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8" t="s">
        <v>318</v>
      </c>
      <c r="AT136" s="208" t="s">
        <v>183</v>
      </c>
      <c r="AU136" s="208" t="s">
        <v>85</v>
      </c>
      <c r="AY136" s="17" t="s">
        <v>182</v>
      </c>
      <c r="BE136" s="209">
        <f t="shared" si="4"/>
        <v>0</v>
      </c>
      <c r="BF136" s="209">
        <f t="shared" si="5"/>
        <v>0</v>
      </c>
      <c r="BG136" s="209">
        <f t="shared" si="6"/>
        <v>0</v>
      </c>
      <c r="BH136" s="209">
        <f t="shared" si="7"/>
        <v>0</v>
      </c>
      <c r="BI136" s="209">
        <f t="shared" si="8"/>
        <v>0</v>
      </c>
      <c r="BJ136" s="17" t="s">
        <v>85</v>
      </c>
      <c r="BK136" s="209">
        <f t="shared" si="9"/>
        <v>0</v>
      </c>
      <c r="BL136" s="17" t="s">
        <v>318</v>
      </c>
      <c r="BM136" s="208" t="s">
        <v>318</v>
      </c>
    </row>
    <row r="137" spans="1:65" s="2" customFormat="1" ht="16.5" customHeight="1">
      <c r="A137" s="34"/>
      <c r="B137" s="35"/>
      <c r="C137" s="196" t="s">
        <v>239</v>
      </c>
      <c r="D137" s="196" t="s">
        <v>183</v>
      </c>
      <c r="E137" s="197" t="s">
        <v>1515</v>
      </c>
      <c r="F137" s="198" t="s">
        <v>1516</v>
      </c>
      <c r="G137" s="199" t="s">
        <v>919</v>
      </c>
      <c r="H137" s="200">
        <v>130</v>
      </c>
      <c r="I137" s="201"/>
      <c r="J137" s="202">
        <f t="shared" si="0"/>
        <v>0</v>
      </c>
      <c r="K137" s="203"/>
      <c r="L137" s="39"/>
      <c r="M137" s="204" t="s">
        <v>1</v>
      </c>
      <c r="N137" s="205" t="s">
        <v>42</v>
      </c>
      <c r="O137" s="71"/>
      <c r="P137" s="206">
        <f t="shared" si="1"/>
        <v>0</v>
      </c>
      <c r="Q137" s="206">
        <v>0</v>
      </c>
      <c r="R137" s="206">
        <f t="shared" si="2"/>
        <v>0</v>
      </c>
      <c r="S137" s="206">
        <v>0</v>
      </c>
      <c r="T137" s="207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8" t="s">
        <v>318</v>
      </c>
      <c r="AT137" s="208" t="s">
        <v>183</v>
      </c>
      <c r="AU137" s="208" t="s">
        <v>85</v>
      </c>
      <c r="AY137" s="17" t="s">
        <v>182</v>
      </c>
      <c r="BE137" s="209">
        <f t="shared" si="4"/>
        <v>0</v>
      </c>
      <c r="BF137" s="209">
        <f t="shared" si="5"/>
        <v>0</v>
      </c>
      <c r="BG137" s="209">
        <f t="shared" si="6"/>
        <v>0</v>
      </c>
      <c r="BH137" s="209">
        <f t="shared" si="7"/>
        <v>0</v>
      </c>
      <c r="BI137" s="209">
        <f t="shared" si="8"/>
        <v>0</v>
      </c>
      <c r="BJ137" s="17" t="s">
        <v>85</v>
      </c>
      <c r="BK137" s="209">
        <f t="shared" si="9"/>
        <v>0</v>
      </c>
      <c r="BL137" s="17" t="s">
        <v>318</v>
      </c>
      <c r="BM137" s="208" t="s">
        <v>326</v>
      </c>
    </row>
    <row r="138" spans="1:65" s="2" customFormat="1" ht="16.5" customHeight="1">
      <c r="A138" s="34"/>
      <c r="B138" s="35"/>
      <c r="C138" s="196" t="s">
        <v>256</v>
      </c>
      <c r="D138" s="196" t="s">
        <v>183</v>
      </c>
      <c r="E138" s="197" t="s">
        <v>1517</v>
      </c>
      <c r="F138" s="198" t="s">
        <v>1518</v>
      </c>
      <c r="G138" s="199" t="s">
        <v>919</v>
      </c>
      <c r="H138" s="200">
        <v>110</v>
      </c>
      <c r="I138" s="201"/>
      <c r="J138" s="202">
        <f t="shared" si="0"/>
        <v>0</v>
      </c>
      <c r="K138" s="203"/>
      <c r="L138" s="39"/>
      <c r="M138" s="204" t="s">
        <v>1</v>
      </c>
      <c r="N138" s="205" t="s">
        <v>42</v>
      </c>
      <c r="O138" s="71"/>
      <c r="P138" s="206">
        <f t="shared" si="1"/>
        <v>0</v>
      </c>
      <c r="Q138" s="206">
        <v>0</v>
      </c>
      <c r="R138" s="206">
        <f t="shared" si="2"/>
        <v>0</v>
      </c>
      <c r="S138" s="206">
        <v>0</v>
      </c>
      <c r="T138" s="207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8" t="s">
        <v>318</v>
      </c>
      <c r="AT138" s="208" t="s">
        <v>183</v>
      </c>
      <c r="AU138" s="208" t="s">
        <v>85</v>
      </c>
      <c r="AY138" s="17" t="s">
        <v>182</v>
      </c>
      <c r="BE138" s="209">
        <f t="shared" si="4"/>
        <v>0</v>
      </c>
      <c r="BF138" s="209">
        <f t="shared" si="5"/>
        <v>0</v>
      </c>
      <c r="BG138" s="209">
        <f t="shared" si="6"/>
        <v>0</v>
      </c>
      <c r="BH138" s="209">
        <f t="shared" si="7"/>
        <v>0</v>
      </c>
      <c r="BI138" s="209">
        <f t="shared" si="8"/>
        <v>0</v>
      </c>
      <c r="BJ138" s="17" t="s">
        <v>85</v>
      </c>
      <c r="BK138" s="209">
        <f t="shared" si="9"/>
        <v>0</v>
      </c>
      <c r="BL138" s="17" t="s">
        <v>318</v>
      </c>
      <c r="BM138" s="208" t="s">
        <v>334</v>
      </c>
    </row>
    <row r="139" spans="1:65" s="2" customFormat="1" ht="16.5" customHeight="1">
      <c r="A139" s="34"/>
      <c r="B139" s="35"/>
      <c r="C139" s="196" t="s">
        <v>272</v>
      </c>
      <c r="D139" s="196" t="s">
        <v>183</v>
      </c>
      <c r="E139" s="197" t="s">
        <v>1519</v>
      </c>
      <c r="F139" s="198" t="s">
        <v>1520</v>
      </c>
      <c r="G139" s="199" t="s">
        <v>919</v>
      </c>
      <c r="H139" s="200">
        <v>50</v>
      </c>
      <c r="I139" s="201"/>
      <c r="J139" s="202">
        <f t="shared" si="0"/>
        <v>0</v>
      </c>
      <c r="K139" s="203"/>
      <c r="L139" s="39"/>
      <c r="M139" s="204" t="s">
        <v>1</v>
      </c>
      <c r="N139" s="205" t="s">
        <v>42</v>
      </c>
      <c r="O139" s="71"/>
      <c r="P139" s="206">
        <f t="shared" si="1"/>
        <v>0</v>
      </c>
      <c r="Q139" s="206">
        <v>0</v>
      </c>
      <c r="R139" s="206">
        <f t="shared" si="2"/>
        <v>0</v>
      </c>
      <c r="S139" s="206">
        <v>0</v>
      </c>
      <c r="T139" s="207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8" t="s">
        <v>318</v>
      </c>
      <c r="AT139" s="208" t="s">
        <v>183</v>
      </c>
      <c r="AU139" s="208" t="s">
        <v>85</v>
      </c>
      <c r="AY139" s="17" t="s">
        <v>182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7" t="s">
        <v>85</v>
      </c>
      <c r="BK139" s="209">
        <f t="shared" si="9"/>
        <v>0</v>
      </c>
      <c r="BL139" s="17" t="s">
        <v>318</v>
      </c>
      <c r="BM139" s="208" t="s">
        <v>341</v>
      </c>
    </row>
    <row r="140" spans="1:65" s="2" customFormat="1" ht="16.5" customHeight="1">
      <c r="A140" s="34"/>
      <c r="B140" s="35"/>
      <c r="C140" s="196" t="s">
        <v>278</v>
      </c>
      <c r="D140" s="196" t="s">
        <v>183</v>
      </c>
      <c r="E140" s="197" t="s">
        <v>1521</v>
      </c>
      <c r="F140" s="198" t="s">
        <v>1522</v>
      </c>
      <c r="G140" s="199" t="s">
        <v>919</v>
      </c>
      <c r="H140" s="200">
        <v>30</v>
      </c>
      <c r="I140" s="201"/>
      <c r="J140" s="202">
        <f t="shared" si="0"/>
        <v>0</v>
      </c>
      <c r="K140" s="203"/>
      <c r="L140" s="39"/>
      <c r="M140" s="204" t="s">
        <v>1</v>
      </c>
      <c r="N140" s="205" t="s">
        <v>42</v>
      </c>
      <c r="O140" s="71"/>
      <c r="P140" s="206">
        <f t="shared" si="1"/>
        <v>0</v>
      </c>
      <c r="Q140" s="206">
        <v>0</v>
      </c>
      <c r="R140" s="206">
        <f t="shared" si="2"/>
        <v>0</v>
      </c>
      <c r="S140" s="206">
        <v>0</v>
      </c>
      <c r="T140" s="207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8" t="s">
        <v>318</v>
      </c>
      <c r="AT140" s="208" t="s">
        <v>183</v>
      </c>
      <c r="AU140" s="208" t="s">
        <v>85</v>
      </c>
      <c r="AY140" s="17" t="s">
        <v>182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7" t="s">
        <v>85</v>
      </c>
      <c r="BK140" s="209">
        <f t="shared" si="9"/>
        <v>0</v>
      </c>
      <c r="BL140" s="17" t="s">
        <v>318</v>
      </c>
      <c r="BM140" s="208" t="s">
        <v>350</v>
      </c>
    </row>
    <row r="141" spans="1:65" s="2" customFormat="1" ht="16.5" customHeight="1">
      <c r="A141" s="34"/>
      <c r="B141" s="35"/>
      <c r="C141" s="196" t="s">
        <v>282</v>
      </c>
      <c r="D141" s="196" t="s">
        <v>183</v>
      </c>
      <c r="E141" s="197" t="s">
        <v>1523</v>
      </c>
      <c r="F141" s="198" t="s">
        <v>1524</v>
      </c>
      <c r="G141" s="199" t="s">
        <v>919</v>
      </c>
      <c r="H141" s="200">
        <v>60</v>
      </c>
      <c r="I141" s="201"/>
      <c r="J141" s="202">
        <f t="shared" si="0"/>
        <v>0</v>
      </c>
      <c r="K141" s="203"/>
      <c r="L141" s="39"/>
      <c r="M141" s="204" t="s">
        <v>1</v>
      </c>
      <c r="N141" s="205" t="s">
        <v>42</v>
      </c>
      <c r="O141" s="71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8" t="s">
        <v>318</v>
      </c>
      <c r="AT141" s="208" t="s">
        <v>183</v>
      </c>
      <c r="AU141" s="208" t="s">
        <v>85</v>
      </c>
      <c r="AY141" s="17" t="s">
        <v>182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7" t="s">
        <v>85</v>
      </c>
      <c r="BK141" s="209">
        <f t="shared" si="9"/>
        <v>0</v>
      </c>
      <c r="BL141" s="17" t="s">
        <v>318</v>
      </c>
      <c r="BM141" s="208" t="s">
        <v>360</v>
      </c>
    </row>
    <row r="142" spans="1:65" s="2" customFormat="1" ht="16.5" customHeight="1">
      <c r="A142" s="34"/>
      <c r="B142" s="35"/>
      <c r="C142" s="196" t="s">
        <v>286</v>
      </c>
      <c r="D142" s="196" t="s">
        <v>183</v>
      </c>
      <c r="E142" s="197" t="s">
        <v>1525</v>
      </c>
      <c r="F142" s="198" t="s">
        <v>1526</v>
      </c>
      <c r="G142" s="199" t="s">
        <v>919</v>
      </c>
      <c r="H142" s="200">
        <v>40</v>
      </c>
      <c r="I142" s="201"/>
      <c r="J142" s="202">
        <f t="shared" si="0"/>
        <v>0</v>
      </c>
      <c r="K142" s="203"/>
      <c r="L142" s="39"/>
      <c r="M142" s="204" t="s">
        <v>1</v>
      </c>
      <c r="N142" s="205" t="s">
        <v>42</v>
      </c>
      <c r="O142" s="71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8" t="s">
        <v>318</v>
      </c>
      <c r="AT142" s="208" t="s">
        <v>183</v>
      </c>
      <c r="AU142" s="208" t="s">
        <v>85</v>
      </c>
      <c r="AY142" s="17" t="s">
        <v>182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7" t="s">
        <v>85</v>
      </c>
      <c r="BK142" s="209">
        <f t="shared" si="9"/>
        <v>0</v>
      </c>
      <c r="BL142" s="17" t="s">
        <v>318</v>
      </c>
      <c r="BM142" s="208" t="s">
        <v>370</v>
      </c>
    </row>
    <row r="143" spans="1:65" s="2" customFormat="1" ht="16.5" customHeight="1">
      <c r="A143" s="34"/>
      <c r="B143" s="35"/>
      <c r="C143" s="196" t="s">
        <v>8</v>
      </c>
      <c r="D143" s="196" t="s">
        <v>183</v>
      </c>
      <c r="E143" s="197" t="s">
        <v>1527</v>
      </c>
      <c r="F143" s="198" t="s">
        <v>1528</v>
      </c>
      <c r="G143" s="199" t="s">
        <v>919</v>
      </c>
      <c r="H143" s="200">
        <v>30</v>
      </c>
      <c r="I143" s="201"/>
      <c r="J143" s="202">
        <f t="shared" si="0"/>
        <v>0</v>
      </c>
      <c r="K143" s="203"/>
      <c r="L143" s="39"/>
      <c r="M143" s="204" t="s">
        <v>1</v>
      </c>
      <c r="N143" s="205" t="s">
        <v>42</v>
      </c>
      <c r="O143" s="71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8" t="s">
        <v>318</v>
      </c>
      <c r="AT143" s="208" t="s">
        <v>183</v>
      </c>
      <c r="AU143" s="208" t="s">
        <v>85</v>
      </c>
      <c r="AY143" s="17" t="s">
        <v>182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7" t="s">
        <v>85</v>
      </c>
      <c r="BK143" s="209">
        <f t="shared" si="9"/>
        <v>0</v>
      </c>
      <c r="BL143" s="17" t="s">
        <v>318</v>
      </c>
      <c r="BM143" s="208" t="s">
        <v>380</v>
      </c>
    </row>
    <row r="144" spans="1:65" s="2" customFormat="1" ht="16.5" customHeight="1">
      <c r="A144" s="34"/>
      <c r="B144" s="35"/>
      <c r="C144" s="196" t="s">
        <v>318</v>
      </c>
      <c r="D144" s="196" t="s">
        <v>183</v>
      </c>
      <c r="E144" s="197" t="s">
        <v>1529</v>
      </c>
      <c r="F144" s="198" t="s">
        <v>1530</v>
      </c>
      <c r="G144" s="199" t="s">
        <v>919</v>
      </c>
      <c r="H144" s="200">
        <v>40</v>
      </c>
      <c r="I144" s="201"/>
      <c r="J144" s="202">
        <f t="shared" si="0"/>
        <v>0</v>
      </c>
      <c r="K144" s="203"/>
      <c r="L144" s="39"/>
      <c r="M144" s="204" t="s">
        <v>1</v>
      </c>
      <c r="N144" s="205" t="s">
        <v>42</v>
      </c>
      <c r="O144" s="71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8" t="s">
        <v>318</v>
      </c>
      <c r="AT144" s="208" t="s">
        <v>183</v>
      </c>
      <c r="AU144" s="208" t="s">
        <v>85</v>
      </c>
      <c r="AY144" s="17" t="s">
        <v>182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7" t="s">
        <v>85</v>
      </c>
      <c r="BK144" s="209">
        <f t="shared" si="9"/>
        <v>0</v>
      </c>
      <c r="BL144" s="17" t="s">
        <v>318</v>
      </c>
      <c r="BM144" s="208" t="s">
        <v>397</v>
      </c>
    </row>
    <row r="145" spans="1:65" s="2" customFormat="1" ht="16.5" customHeight="1">
      <c r="A145" s="34"/>
      <c r="B145" s="35"/>
      <c r="C145" s="196" t="s">
        <v>322</v>
      </c>
      <c r="D145" s="196" t="s">
        <v>183</v>
      </c>
      <c r="E145" s="197" t="s">
        <v>1531</v>
      </c>
      <c r="F145" s="198" t="s">
        <v>1532</v>
      </c>
      <c r="G145" s="199" t="s">
        <v>919</v>
      </c>
      <c r="H145" s="200">
        <v>10</v>
      </c>
      <c r="I145" s="201"/>
      <c r="J145" s="202">
        <f t="shared" si="0"/>
        <v>0</v>
      </c>
      <c r="K145" s="203"/>
      <c r="L145" s="39"/>
      <c r="M145" s="204" t="s">
        <v>1</v>
      </c>
      <c r="N145" s="205" t="s">
        <v>42</v>
      </c>
      <c r="O145" s="71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8" t="s">
        <v>318</v>
      </c>
      <c r="AT145" s="208" t="s">
        <v>183</v>
      </c>
      <c r="AU145" s="208" t="s">
        <v>85</v>
      </c>
      <c r="AY145" s="17" t="s">
        <v>182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7" t="s">
        <v>85</v>
      </c>
      <c r="BK145" s="209">
        <f t="shared" si="9"/>
        <v>0</v>
      </c>
      <c r="BL145" s="17" t="s">
        <v>318</v>
      </c>
      <c r="BM145" s="208" t="s">
        <v>418</v>
      </c>
    </row>
    <row r="146" spans="1:65" s="2" customFormat="1" ht="16.5" customHeight="1">
      <c r="A146" s="34"/>
      <c r="B146" s="35"/>
      <c r="C146" s="196" t="s">
        <v>326</v>
      </c>
      <c r="D146" s="196" t="s">
        <v>183</v>
      </c>
      <c r="E146" s="197" t="s">
        <v>1533</v>
      </c>
      <c r="F146" s="198" t="s">
        <v>1534</v>
      </c>
      <c r="G146" s="199" t="s">
        <v>919</v>
      </c>
      <c r="H146" s="200">
        <v>30</v>
      </c>
      <c r="I146" s="201"/>
      <c r="J146" s="202">
        <f t="shared" si="0"/>
        <v>0</v>
      </c>
      <c r="K146" s="203"/>
      <c r="L146" s="39"/>
      <c r="M146" s="204" t="s">
        <v>1</v>
      </c>
      <c r="N146" s="205" t="s">
        <v>42</v>
      </c>
      <c r="O146" s="71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8" t="s">
        <v>318</v>
      </c>
      <c r="AT146" s="208" t="s">
        <v>183</v>
      </c>
      <c r="AU146" s="208" t="s">
        <v>85</v>
      </c>
      <c r="AY146" s="17" t="s">
        <v>182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7" t="s">
        <v>85</v>
      </c>
      <c r="BK146" s="209">
        <f t="shared" si="9"/>
        <v>0</v>
      </c>
      <c r="BL146" s="17" t="s">
        <v>318</v>
      </c>
      <c r="BM146" s="208" t="s">
        <v>454</v>
      </c>
    </row>
    <row r="147" spans="1:65" s="2" customFormat="1" ht="16.5" customHeight="1">
      <c r="A147" s="34"/>
      <c r="B147" s="35"/>
      <c r="C147" s="196" t="s">
        <v>330</v>
      </c>
      <c r="D147" s="196" t="s">
        <v>183</v>
      </c>
      <c r="E147" s="197" t="s">
        <v>1535</v>
      </c>
      <c r="F147" s="198" t="s">
        <v>1536</v>
      </c>
      <c r="G147" s="199" t="s">
        <v>919</v>
      </c>
      <c r="H147" s="200">
        <v>10</v>
      </c>
      <c r="I147" s="201"/>
      <c r="J147" s="202">
        <f t="shared" si="0"/>
        <v>0</v>
      </c>
      <c r="K147" s="203"/>
      <c r="L147" s="39"/>
      <c r="M147" s="204" t="s">
        <v>1</v>
      </c>
      <c r="N147" s="205" t="s">
        <v>42</v>
      </c>
      <c r="O147" s="71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8" t="s">
        <v>318</v>
      </c>
      <c r="AT147" s="208" t="s">
        <v>183</v>
      </c>
      <c r="AU147" s="208" t="s">
        <v>85</v>
      </c>
      <c r="AY147" s="17" t="s">
        <v>182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7" t="s">
        <v>85</v>
      </c>
      <c r="BK147" s="209">
        <f t="shared" si="9"/>
        <v>0</v>
      </c>
      <c r="BL147" s="17" t="s">
        <v>318</v>
      </c>
      <c r="BM147" s="208" t="s">
        <v>469</v>
      </c>
    </row>
    <row r="148" spans="1:65" s="2" customFormat="1" ht="16.5" customHeight="1">
      <c r="A148" s="34"/>
      <c r="B148" s="35"/>
      <c r="C148" s="196" t="s">
        <v>334</v>
      </c>
      <c r="D148" s="196" t="s">
        <v>183</v>
      </c>
      <c r="E148" s="197" t="s">
        <v>1537</v>
      </c>
      <c r="F148" s="198" t="s">
        <v>1538</v>
      </c>
      <c r="G148" s="199" t="s">
        <v>919</v>
      </c>
      <c r="H148" s="200">
        <v>20</v>
      </c>
      <c r="I148" s="201"/>
      <c r="J148" s="202">
        <f t="shared" si="0"/>
        <v>0</v>
      </c>
      <c r="K148" s="203"/>
      <c r="L148" s="39"/>
      <c r="M148" s="204" t="s">
        <v>1</v>
      </c>
      <c r="N148" s="205" t="s">
        <v>42</v>
      </c>
      <c r="O148" s="71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8" t="s">
        <v>318</v>
      </c>
      <c r="AT148" s="208" t="s">
        <v>183</v>
      </c>
      <c r="AU148" s="208" t="s">
        <v>85</v>
      </c>
      <c r="AY148" s="17" t="s">
        <v>182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7" t="s">
        <v>85</v>
      </c>
      <c r="BK148" s="209">
        <f t="shared" si="9"/>
        <v>0</v>
      </c>
      <c r="BL148" s="17" t="s">
        <v>318</v>
      </c>
      <c r="BM148" s="208" t="s">
        <v>478</v>
      </c>
    </row>
    <row r="149" spans="1:65" s="2" customFormat="1" ht="16.5" customHeight="1">
      <c r="A149" s="34"/>
      <c r="B149" s="35"/>
      <c r="C149" s="196" t="s">
        <v>7</v>
      </c>
      <c r="D149" s="196" t="s">
        <v>183</v>
      </c>
      <c r="E149" s="197" t="s">
        <v>1539</v>
      </c>
      <c r="F149" s="198" t="s">
        <v>1540</v>
      </c>
      <c r="G149" s="199" t="s">
        <v>919</v>
      </c>
      <c r="H149" s="200">
        <v>30</v>
      </c>
      <c r="I149" s="201"/>
      <c r="J149" s="202">
        <f t="shared" si="0"/>
        <v>0</v>
      </c>
      <c r="K149" s="203"/>
      <c r="L149" s="39"/>
      <c r="M149" s="204" t="s">
        <v>1</v>
      </c>
      <c r="N149" s="205" t="s">
        <v>42</v>
      </c>
      <c r="O149" s="71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8" t="s">
        <v>318</v>
      </c>
      <c r="AT149" s="208" t="s">
        <v>183</v>
      </c>
      <c r="AU149" s="208" t="s">
        <v>85</v>
      </c>
      <c r="AY149" s="17" t="s">
        <v>182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7" t="s">
        <v>85</v>
      </c>
      <c r="BK149" s="209">
        <f t="shared" si="9"/>
        <v>0</v>
      </c>
      <c r="BL149" s="17" t="s">
        <v>318</v>
      </c>
      <c r="BM149" s="208" t="s">
        <v>490</v>
      </c>
    </row>
    <row r="150" spans="1:65" s="2" customFormat="1" ht="16.5" customHeight="1">
      <c r="A150" s="34"/>
      <c r="B150" s="35"/>
      <c r="C150" s="196" t="s">
        <v>341</v>
      </c>
      <c r="D150" s="196" t="s">
        <v>183</v>
      </c>
      <c r="E150" s="197" t="s">
        <v>1541</v>
      </c>
      <c r="F150" s="198" t="s">
        <v>1542</v>
      </c>
      <c r="G150" s="199" t="s">
        <v>919</v>
      </c>
      <c r="H150" s="200">
        <v>60</v>
      </c>
      <c r="I150" s="201"/>
      <c r="J150" s="202">
        <f t="shared" si="0"/>
        <v>0</v>
      </c>
      <c r="K150" s="203"/>
      <c r="L150" s="39"/>
      <c r="M150" s="204" t="s">
        <v>1</v>
      </c>
      <c r="N150" s="205" t="s">
        <v>42</v>
      </c>
      <c r="O150" s="71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8" t="s">
        <v>318</v>
      </c>
      <c r="AT150" s="208" t="s">
        <v>183</v>
      </c>
      <c r="AU150" s="208" t="s">
        <v>85</v>
      </c>
      <c r="AY150" s="17" t="s">
        <v>182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7" t="s">
        <v>85</v>
      </c>
      <c r="BK150" s="209">
        <f t="shared" si="9"/>
        <v>0</v>
      </c>
      <c r="BL150" s="17" t="s">
        <v>318</v>
      </c>
      <c r="BM150" s="208" t="s">
        <v>508</v>
      </c>
    </row>
    <row r="151" spans="1:65" s="2" customFormat="1" ht="16.5" customHeight="1">
      <c r="A151" s="34"/>
      <c r="B151" s="35"/>
      <c r="C151" s="196" t="s">
        <v>345</v>
      </c>
      <c r="D151" s="196" t="s">
        <v>183</v>
      </c>
      <c r="E151" s="197" t="s">
        <v>1543</v>
      </c>
      <c r="F151" s="198" t="s">
        <v>1544</v>
      </c>
      <c r="G151" s="199" t="s">
        <v>919</v>
      </c>
      <c r="H151" s="200">
        <v>160</v>
      </c>
      <c r="I151" s="201"/>
      <c r="J151" s="202">
        <f t="shared" si="0"/>
        <v>0</v>
      </c>
      <c r="K151" s="203"/>
      <c r="L151" s="39"/>
      <c r="M151" s="204" t="s">
        <v>1</v>
      </c>
      <c r="N151" s="205" t="s">
        <v>42</v>
      </c>
      <c r="O151" s="71"/>
      <c r="P151" s="206">
        <f t="shared" si="1"/>
        <v>0</v>
      </c>
      <c r="Q151" s="206">
        <v>0</v>
      </c>
      <c r="R151" s="206">
        <f t="shared" si="2"/>
        <v>0</v>
      </c>
      <c r="S151" s="206">
        <v>0</v>
      </c>
      <c r="T151" s="207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8" t="s">
        <v>318</v>
      </c>
      <c r="AT151" s="208" t="s">
        <v>183</v>
      </c>
      <c r="AU151" s="208" t="s">
        <v>85</v>
      </c>
      <c r="AY151" s="17" t="s">
        <v>182</v>
      </c>
      <c r="BE151" s="209">
        <f t="shared" si="4"/>
        <v>0</v>
      </c>
      <c r="BF151" s="209">
        <f t="shared" si="5"/>
        <v>0</v>
      </c>
      <c r="BG151" s="209">
        <f t="shared" si="6"/>
        <v>0</v>
      </c>
      <c r="BH151" s="209">
        <f t="shared" si="7"/>
        <v>0</v>
      </c>
      <c r="BI151" s="209">
        <f t="shared" si="8"/>
        <v>0</v>
      </c>
      <c r="BJ151" s="17" t="s">
        <v>85</v>
      </c>
      <c r="BK151" s="209">
        <f t="shared" si="9"/>
        <v>0</v>
      </c>
      <c r="BL151" s="17" t="s">
        <v>318</v>
      </c>
      <c r="BM151" s="208" t="s">
        <v>521</v>
      </c>
    </row>
    <row r="152" spans="1:65" s="2" customFormat="1" ht="16.5" customHeight="1">
      <c r="A152" s="34"/>
      <c r="B152" s="35"/>
      <c r="C152" s="196" t="s">
        <v>350</v>
      </c>
      <c r="D152" s="196" t="s">
        <v>183</v>
      </c>
      <c r="E152" s="197" t="s">
        <v>1545</v>
      </c>
      <c r="F152" s="198" t="s">
        <v>1546</v>
      </c>
      <c r="G152" s="199" t="s">
        <v>919</v>
      </c>
      <c r="H152" s="200">
        <v>400</v>
      </c>
      <c r="I152" s="201"/>
      <c r="J152" s="202">
        <f t="shared" si="0"/>
        <v>0</v>
      </c>
      <c r="K152" s="203"/>
      <c r="L152" s="39"/>
      <c r="M152" s="204" t="s">
        <v>1</v>
      </c>
      <c r="N152" s="205" t="s">
        <v>42</v>
      </c>
      <c r="O152" s="71"/>
      <c r="P152" s="206">
        <f t="shared" si="1"/>
        <v>0</v>
      </c>
      <c r="Q152" s="206">
        <v>0</v>
      </c>
      <c r="R152" s="206">
        <f t="shared" si="2"/>
        <v>0</v>
      </c>
      <c r="S152" s="206">
        <v>0</v>
      </c>
      <c r="T152" s="207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8" t="s">
        <v>318</v>
      </c>
      <c r="AT152" s="208" t="s">
        <v>183</v>
      </c>
      <c r="AU152" s="208" t="s">
        <v>85</v>
      </c>
      <c r="AY152" s="17" t="s">
        <v>182</v>
      </c>
      <c r="BE152" s="209">
        <f t="shared" si="4"/>
        <v>0</v>
      </c>
      <c r="BF152" s="209">
        <f t="shared" si="5"/>
        <v>0</v>
      </c>
      <c r="BG152" s="209">
        <f t="shared" si="6"/>
        <v>0</v>
      </c>
      <c r="BH152" s="209">
        <f t="shared" si="7"/>
        <v>0</v>
      </c>
      <c r="BI152" s="209">
        <f t="shared" si="8"/>
        <v>0</v>
      </c>
      <c r="BJ152" s="17" t="s">
        <v>85</v>
      </c>
      <c r="BK152" s="209">
        <f t="shared" si="9"/>
        <v>0</v>
      </c>
      <c r="BL152" s="17" t="s">
        <v>318</v>
      </c>
      <c r="BM152" s="208" t="s">
        <v>530</v>
      </c>
    </row>
    <row r="153" spans="1:65" s="2" customFormat="1" ht="16.5" customHeight="1">
      <c r="A153" s="34"/>
      <c r="B153" s="35"/>
      <c r="C153" s="196" t="s">
        <v>355</v>
      </c>
      <c r="D153" s="196" t="s">
        <v>183</v>
      </c>
      <c r="E153" s="197" t="s">
        <v>1547</v>
      </c>
      <c r="F153" s="198" t="s">
        <v>1548</v>
      </c>
      <c r="G153" s="199" t="s">
        <v>633</v>
      </c>
      <c r="H153" s="200">
        <v>90</v>
      </c>
      <c r="I153" s="201"/>
      <c r="J153" s="202">
        <f t="shared" si="0"/>
        <v>0</v>
      </c>
      <c r="K153" s="203"/>
      <c r="L153" s="39"/>
      <c r="M153" s="204" t="s">
        <v>1</v>
      </c>
      <c r="N153" s="205" t="s">
        <v>42</v>
      </c>
      <c r="O153" s="71"/>
      <c r="P153" s="206">
        <f t="shared" si="1"/>
        <v>0</v>
      </c>
      <c r="Q153" s="206">
        <v>0</v>
      </c>
      <c r="R153" s="206">
        <f t="shared" si="2"/>
        <v>0</v>
      </c>
      <c r="S153" s="206">
        <v>0</v>
      </c>
      <c r="T153" s="207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8" t="s">
        <v>318</v>
      </c>
      <c r="AT153" s="208" t="s">
        <v>183</v>
      </c>
      <c r="AU153" s="208" t="s">
        <v>85</v>
      </c>
      <c r="AY153" s="17" t="s">
        <v>182</v>
      </c>
      <c r="BE153" s="209">
        <f t="shared" si="4"/>
        <v>0</v>
      </c>
      <c r="BF153" s="209">
        <f t="shared" si="5"/>
        <v>0</v>
      </c>
      <c r="BG153" s="209">
        <f t="shared" si="6"/>
        <v>0</v>
      </c>
      <c r="BH153" s="209">
        <f t="shared" si="7"/>
        <v>0</v>
      </c>
      <c r="BI153" s="209">
        <f t="shared" si="8"/>
        <v>0</v>
      </c>
      <c r="BJ153" s="17" t="s">
        <v>85</v>
      </c>
      <c r="BK153" s="209">
        <f t="shared" si="9"/>
        <v>0</v>
      </c>
      <c r="BL153" s="17" t="s">
        <v>318</v>
      </c>
      <c r="BM153" s="208" t="s">
        <v>540</v>
      </c>
    </row>
    <row r="154" spans="2:63" s="11" customFormat="1" ht="25.95" customHeight="1">
      <c r="B154" s="182"/>
      <c r="C154" s="183"/>
      <c r="D154" s="184" t="s">
        <v>76</v>
      </c>
      <c r="E154" s="185" t="s">
        <v>1549</v>
      </c>
      <c r="F154" s="185" t="s">
        <v>1550</v>
      </c>
      <c r="G154" s="183"/>
      <c r="H154" s="183"/>
      <c r="I154" s="186"/>
      <c r="J154" s="187">
        <f>BK154</f>
        <v>0</v>
      </c>
      <c r="K154" s="183"/>
      <c r="L154" s="188"/>
      <c r="M154" s="189"/>
      <c r="N154" s="190"/>
      <c r="O154" s="190"/>
      <c r="P154" s="191">
        <f>SUM(P155:P163)</f>
        <v>0</v>
      </c>
      <c r="Q154" s="190"/>
      <c r="R154" s="191">
        <f>SUM(R155:R163)</f>
        <v>0</v>
      </c>
      <c r="S154" s="190"/>
      <c r="T154" s="192">
        <f>SUM(T155:T163)</f>
        <v>0</v>
      </c>
      <c r="AR154" s="193" t="s">
        <v>87</v>
      </c>
      <c r="AT154" s="194" t="s">
        <v>76</v>
      </c>
      <c r="AU154" s="194" t="s">
        <v>77</v>
      </c>
      <c r="AY154" s="193" t="s">
        <v>182</v>
      </c>
      <c r="BK154" s="195">
        <f>SUM(BK155:BK163)</f>
        <v>0</v>
      </c>
    </row>
    <row r="155" spans="1:65" s="2" customFormat="1" ht="16.5" customHeight="1">
      <c r="A155" s="34"/>
      <c r="B155" s="35"/>
      <c r="C155" s="196" t="s">
        <v>360</v>
      </c>
      <c r="D155" s="196" t="s">
        <v>183</v>
      </c>
      <c r="E155" s="197" t="s">
        <v>1551</v>
      </c>
      <c r="F155" s="198" t="s">
        <v>1552</v>
      </c>
      <c r="G155" s="199" t="s">
        <v>633</v>
      </c>
      <c r="H155" s="200">
        <v>16</v>
      </c>
      <c r="I155" s="201"/>
      <c r="J155" s="202">
        <f aca="true" t="shared" si="10" ref="J155:J163">ROUND(I155*H155,2)</f>
        <v>0</v>
      </c>
      <c r="K155" s="203"/>
      <c r="L155" s="39"/>
      <c r="M155" s="204" t="s">
        <v>1</v>
      </c>
      <c r="N155" s="205" t="s">
        <v>42</v>
      </c>
      <c r="O155" s="71"/>
      <c r="P155" s="206">
        <f aca="true" t="shared" si="11" ref="P155:P163">O155*H155</f>
        <v>0</v>
      </c>
      <c r="Q155" s="206">
        <v>0</v>
      </c>
      <c r="R155" s="206">
        <f aca="true" t="shared" si="12" ref="R155:R163">Q155*H155</f>
        <v>0</v>
      </c>
      <c r="S155" s="206">
        <v>0</v>
      </c>
      <c r="T155" s="207">
        <f aca="true" t="shared" si="13" ref="T155:T163"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8" t="s">
        <v>318</v>
      </c>
      <c r="AT155" s="208" t="s">
        <v>183</v>
      </c>
      <c r="AU155" s="208" t="s">
        <v>85</v>
      </c>
      <c r="AY155" s="17" t="s">
        <v>182</v>
      </c>
      <c r="BE155" s="209">
        <f aca="true" t="shared" si="14" ref="BE155:BE163">IF(N155="základní",J155,0)</f>
        <v>0</v>
      </c>
      <c r="BF155" s="209">
        <f aca="true" t="shared" si="15" ref="BF155:BF163">IF(N155="snížená",J155,0)</f>
        <v>0</v>
      </c>
      <c r="BG155" s="209">
        <f aca="true" t="shared" si="16" ref="BG155:BG163">IF(N155="zákl. přenesená",J155,0)</f>
        <v>0</v>
      </c>
      <c r="BH155" s="209">
        <f aca="true" t="shared" si="17" ref="BH155:BH163">IF(N155="sníž. přenesená",J155,0)</f>
        <v>0</v>
      </c>
      <c r="BI155" s="209">
        <f aca="true" t="shared" si="18" ref="BI155:BI163">IF(N155="nulová",J155,0)</f>
        <v>0</v>
      </c>
      <c r="BJ155" s="17" t="s">
        <v>85</v>
      </c>
      <c r="BK155" s="209">
        <f aca="true" t="shared" si="19" ref="BK155:BK163">ROUND(I155*H155,2)</f>
        <v>0</v>
      </c>
      <c r="BL155" s="17" t="s">
        <v>318</v>
      </c>
      <c r="BM155" s="208" t="s">
        <v>552</v>
      </c>
    </row>
    <row r="156" spans="1:65" s="2" customFormat="1" ht="16.5" customHeight="1">
      <c r="A156" s="34"/>
      <c r="B156" s="35"/>
      <c r="C156" s="196" t="s">
        <v>365</v>
      </c>
      <c r="D156" s="196" t="s">
        <v>183</v>
      </c>
      <c r="E156" s="197" t="s">
        <v>1553</v>
      </c>
      <c r="F156" s="198" t="s">
        <v>1554</v>
      </c>
      <c r="G156" s="199" t="s">
        <v>633</v>
      </c>
      <c r="H156" s="200">
        <v>2</v>
      </c>
      <c r="I156" s="201"/>
      <c r="J156" s="202">
        <f t="shared" si="10"/>
        <v>0</v>
      </c>
      <c r="K156" s="203"/>
      <c r="L156" s="39"/>
      <c r="M156" s="204" t="s">
        <v>1</v>
      </c>
      <c r="N156" s="205" t="s">
        <v>42</v>
      </c>
      <c r="O156" s="71"/>
      <c r="P156" s="206">
        <f t="shared" si="11"/>
        <v>0</v>
      </c>
      <c r="Q156" s="206">
        <v>0</v>
      </c>
      <c r="R156" s="206">
        <f t="shared" si="12"/>
        <v>0</v>
      </c>
      <c r="S156" s="206">
        <v>0</v>
      </c>
      <c r="T156" s="207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8" t="s">
        <v>318</v>
      </c>
      <c r="AT156" s="208" t="s">
        <v>183</v>
      </c>
      <c r="AU156" s="208" t="s">
        <v>85</v>
      </c>
      <c r="AY156" s="17" t="s">
        <v>182</v>
      </c>
      <c r="BE156" s="209">
        <f t="shared" si="14"/>
        <v>0</v>
      </c>
      <c r="BF156" s="209">
        <f t="shared" si="15"/>
        <v>0</v>
      </c>
      <c r="BG156" s="209">
        <f t="shared" si="16"/>
        <v>0</v>
      </c>
      <c r="BH156" s="209">
        <f t="shared" si="17"/>
        <v>0</v>
      </c>
      <c r="BI156" s="209">
        <f t="shared" si="18"/>
        <v>0</v>
      </c>
      <c r="BJ156" s="17" t="s">
        <v>85</v>
      </c>
      <c r="BK156" s="209">
        <f t="shared" si="19"/>
        <v>0</v>
      </c>
      <c r="BL156" s="17" t="s">
        <v>318</v>
      </c>
      <c r="BM156" s="208" t="s">
        <v>563</v>
      </c>
    </row>
    <row r="157" spans="1:65" s="2" customFormat="1" ht="16.5" customHeight="1">
      <c r="A157" s="34"/>
      <c r="B157" s="35"/>
      <c r="C157" s="196" t="s">
        <v>370</v>
      </c>
      <c r="D157" s="196" t="s">
        <v>183</v>
      </c>
      <c r="E157" s="197" t="s">
        <v>1555</v>
      </c>
      <c r="F157" s="198" t="s">
        <v>1556</v>
      </c>
      <c r="G157" s="199" t="s">
        <v>633</v>
      </c>
      <c r="H157" s="200">
        <v>2</v>
      </c>
      <c r="I157" s="201"/>
      <c r="J157" s="202">
        <f t="shared" si="10"/>
        <v>0</v>
      </c>
      <c r="K157" s="203"/>
      <c r="L157" s="39"/>
      <c r="M157" s="204" t="s">
        <v>1</v>
      </c>
      <c r="N157" s="205" t="s">
        <v>42</v>
      </c>
      <c r="O157" s="71"/>
      <c r="P157" s="206">
        <f t="shared" si="11"/>
        <v>0</v>
      </c>
      <c r="Q157" s="206">
        <v>0</v>
      </c>
      <c r="R157" s="206">
        <f t="shared" si="12"/>
        <v>0</v>
      </c>
      <c r="S157" s="206">
        <v>0</v>
      </c>
      <c r="T157" s="207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8" t="s">
        <v>318</v>
      </c>
      <c r="AT157" s="208" t="s">
        <v>183</v>
      </c>
      <c r="AU157" s="208" t="s">
        <v>85</v>
      </c>
      <c r="AY157" s="17" t="s">
        <v>182</v>
      </c>
      <c r="BE157" s="209">
        <f t="shared" si="14"/>
        <v>0</v>
      </c>
      <c r="BF157" s="209">
        <f t="shared" si="15"/>
        <v>0</v>
      </c>
      <c r="BG157" s="209">
        <f t="shared" si="16"/>
        <v>0</v>
      </c>
      <c r="BH157" s="209">
        <f t="shared" si="17"/>
        <v>0</v>
      </c>
      <c r="BI157" s="209">
        <f t="shared" si="18"/>
        <v>0</v>
      </c>
      <c r="BJ157" s="17" t="s">
        <v>85</v>
      </c>
      <c r="BK157" s="209">
        <f t="shared" si="19"/>
        <v>0</v>
      </c>
      <c r="BL157" s="17" t="s">
        <v>318</v>
      </c>
      <c r="BM157" s="208" t="s">
        <v>575</v>
      </c>
    </row>
    <row r="158" spans="1:65" s="2" customFormat="1" ht="16.5" customHeight="1">
      <c r="A158" s="34"/>
      <c r="B158" s="35"/>
      <c r="C158" s="196" t="s">
        <v>374</v>
      </c>
      <c r="D158" s="196" t="s">
        <v>183</v>
      </c>
      <c r="E158" s="197" t="s">
        <v>1557</v>
      </c>
      <c r="F158" s="198" t="s">
        <v>1558</v>
      </c>
      <c r="G158" s="199" t="s">
        <v>633</v>
      </c>
      <c r="H158" s="200">
        <v>15</v>
      </c>
      <c r="I158" s="201"/>
      <c r="J158" s="202">
        <f t="shared" si="10"/>
        <v>0</v>
      </c>
      <c r="K158" s="203"/>
      <c r="L158" s="39"/>
      <c r="M158" s="204" t="s">
        <v>1</v>
      </c>
      <c r="N158" s="205" t="s">
        <v>42</v>
      </c>
      <c r="O158" s="71"/>
      <c r="P158" s="206">
        <f t="shared" si="11"/>
        <v>0</v>
      </c>
      <c r="Q158" s="206">
        <v>0</v>
      </c>
      <c r="R158" s="206">
        <f t="shared" si="12"/>
        <v>0</v>
      </c>
      <c r="S158" s="206">
        <v>0</v>
      </c>
      <c r="T158" s="207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8" t="s">
        <v>318</v>
      </c>
      <c r="AT158" s="208" t="s">
        <v>183</v>
      </c>
      <c r="AU158" s="208" t="s">
        <v>85</v>
      </c>
      <c r="AY158" s="17" t="s">
        <v>182</v>
      </c>
      <c r="BE158" s="209">
        <f t="shared" si="14"/>
        <v>0</v>
      </c>
      <c r="BF158" s="209">
        <f t="shared" si="15"/>
        <v>0</v>
      </c>
      <c r="BG158" s="209">
        <f t="shared" si="16"/>
        <v>0</v>
      </c>
      <c r="BH158" s="209">
        <f t="shared" si="17"/>
        <v>0</v>
      </c>
      <c r="BI158" s="209">
        <f t="shared" si="18"/>
        <v>0</v>
      </c>
      <c r="BJ158" s="17" t="s">
        <v>85</v>
      </c>
      <c r="BK158" s="209">
        <f t="shared" si="19"/>
        <v>0</v>
      </c>
      <c r="BL158" s="17" t="s">
        <v>318</v>
      </c>
      <c r="BM158" s="208" t="s">
        <v>584</v>
      </c>
    </row>
    <row r="159" spans="1:65" s="2" customFormat="1" ht="16.5" customHeight="1">
      <c r="A159" s="34"/>
      <c r="B159" s="35"/>
      <c r="C159" s="196" t="s">
        <v>380</v>
      </c>
      <c r="D159" s="196" t="s">
        <v>183</v>
      </c>
      <c r="E159" s="197" t="s">
        <v>1559</v>
      </c>
      <c r="F159" s="198" t="s">
        <v>1560</v>
      </c>
      <c r="G159" s="199" t="s">
        <v>633</v>
      </c>
      <c r="H159" s="200">
        <v>7</v>
      </c>
      <c r="I159" s="201"/>
      <c r="J159" s="202">
        <f t="shared" si="10"/>
        <v>0</v>
      </c>
      <c r="K159" s="203"/>
      <c r="L159" s="39"/>
      <c r="M159" s="204" t="s">
        <v>1</v>
      </c>
      <c r="N159" s="205" t="s">
        <v>42</v>
      </c>
      <c r="O159" s="71"/>
      <c r="P159" s="206">
        <f t="shared" si="11"/>
        <v>0</v>
      </c>
      <c r="Q159" s="206">
        <v>0</v>
      </c>
      <c r="R159" s="206">
        <f t="shared" si="12"/>
        <v>0</v>
      </c>
      <c r="S159" s="206">
        <v>0</v>
      </c>
      <c r="T159" s="207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8" t="s">
        <v>318</v>
      </c>
      <c r="AT159" s="208" t="s">
        <v>183</v>
      </c>
      <c r="AU159" s="208" t="s">
        <v>85</v>
      </c>
      <c r="AY159" s="17" t="s">
        <v>182</v>
      </c>
      <c r="BE159" s="209">
        <f t="shared" si="14"/>
        <v>0</v>
      </c>
      <c r="BF159" s="209">
        <f t="shared" si="15"/>
        <v>0</v>
      </c>
      <c r="BG159" s="209">
        <f t="shared" si="16"/>
        <v>0</v>
      </c>
      <c r="BH159" s="209">
        <f t="shared" si="17"/>
        <v>0</v>
      </c>
      <c r="BI159" s="209">
        <f t="shared" si="18"/>
        <v>0</v>
      </c>
      <c r="BJ159" s="17" t="s">
        <v>85</v>
      </c>
      <c r="BK159" s="209">
        <f t="shared" si="19"/>
        <v>0</v>
      </c>
      <c r="BL159" s="17" t="s">
        <v>318</v>
      </c>
      <c r="BM159" s="208" t="s">
        <v>596</v>
      </c>
    </row>
    <row r="160" spans="1:65" s="2" customFormat="1" ht="16.5" customHeight="1">
      <c r="A160" s="34"/>
      <c r="B160" s="35"/>
      <c r="C160" s="196" t="s">
        <v>392</v>
      </c>
      <c r="D160" s="196" t="s">
        <v>183</v>
      </c>
      <c r="E160" s="197" t="s">
        <v>1561</v>
      </c>
      <c r="F160" s="198" t="s">
        <v>1562</v>
      </c>
      <c r="G160" s="199" t="s">
        <v>633</v>
      </c>
      <c r="H160" s="200">
        <v>11</v>
      </c>
      <c r="I160" s="201"/>
      <c r="J160" s="202">
        <f t="shared" si="10"/>
        <v>0</v>
      </c>
      <c r="K160" s="203"/>
      <c r="L160" s="39"/>
      <c r="M160" s="204" t="s">
        <v>1</v>
      </c>
      <c r="N160" s="205" t="s">
        <v>42</v>
      </c>
      <c r="O160" s="71"/>
      <c r="P160" s="206">
        <f t="shared" si="11"/>
        <v>0</v>
      </c>
      <c r="Q160" s="206">
        <v>0</v>
      </c>
      <c r="R160" s="206">
        <f t="shared" si="12"/>
        <v>0</v>
      </c>
      <c r="S160" s="206">
        <v>0</v>
      </c>
      <c r="T160" s="207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8" t="s">
        <v>318</v>
      </c>
      <c r="AT160" s="208" t="s">
        <v>183</v>
      </c>
      <c r="AU160" s="208" t="s">
        <v>85</v>
      </c>
      <c r="AY160" s="17" t="s">
        <v>182</v>
      </c>
      <c r="BE160" s="209">
        <f t="shared" si="14"/>
        <v>0</v>
      </c>
      <c r="BF160" s="209">
        <f t="shared" si="15"/>
        <v>0</v>
      </c>
      <c r="BG160" s="209">
        <f t="shared" si="16"/>
        <v>0</v>
      </c>
      <c r="BH160" s="209">
        <f t="shared" si="17"/>
        <v>0</v>
      </c>
      <c r="BI160" s="209">
        <f t="shared" si="18"/>
        <v>0</v>
      </c>
      <c r="BJ160" s="17" t="s">
        <v>85</v>
      </c>
      <c r="BK160" s="209">
        <f t="shared" si="19"/>
        <v>0</v>
      </c>
      <c r="BL160" s="17" t="s">
        <v>318</v>
      </c>
      <c r="BM160" s="208" t="s">
        <v>608</v>
      </c>
    </row>
    <row r="161" spans="1:65" s="2" customFormat="1" ht="21.75" customHeight="1">
      <c r="A161" s="34"/>
      <c r="B161" s="35"/>
      <c r="C161" s="196" t="s">
        <v>397</v>
      </c>
      <c r="D161" s="196" t="s">
        <v>183</v>
      </c>
      <c r="E161" s="197" t="s">
        <v>1563</v>
      </c>
      <c r="F161" s="198" t="s">
        <v>1564</v>
      </c>
      <c r="G161" s="199" t="s">
        <v>633</v>
      </c>
      <c r="H161" s="200">
        <v>1</v>
      </c>
      <c r="I161" s="201"/>
      <c r="J161" s="202">
        <f t="shared" si="10"/>
        <v>0</v>
      </c>
      <c r="K161" s="203"/>
      <c r="L161" s="39"/>
      <c r="M161" s="204" t="s">
        <v>1</v>
      </c>
      <c r="N161" s="205" t="s">
        <v>42</v>
      </c>
      <c r="O161" s="71"/>
      <c r="P161" s="206">
        <f t="shared" si="11"/>
        <v>0</v>
      </c>
      <c r="Q161" s="206">
        <v>0</v>
      </c>
      <c r="R161" s="206">
        <f t="shared" si="12"/>
        <v>0</v>
      </c>
      <c r="S161" s="206">
        <v>0</v>
      </c>
      <c r="T161" s="207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8" t="s">
        <v>318</v>
      </c>
      <c r="AT161" s="208" t="s">
        <v>183</v>
      </c>
      <c r="AU161" s="208" t="s">
        <v>85</v>
      </c>
      <c r="AY161" s="17" t="s">
        <v>182</v>
      </c>
      <c r="BE161" s="209">
        <f t="shared" si="14"/>
        <v>0</v>
      </c>
      <c r="BF161" s="209">
        <f t="shared" si="15"/>
        <v>0</v>
      </c>
      <c r="BG161" s="209">
        <f t="shared" si="16"/>
        <v>0</v>
      </c>
      <c r="BH161" s="209">
        <f t="shared" si="17"/>
        <v>0</v>
      </c>
      <c r="BI161" s="209">
        <f t="shared" si="18"/>
        <v>0</v>
      </c>
      <c r="BJ161" s="17" t="s">
        <v>85</v>
      </c>
      <c r="BK161" s="209">
        <f t="shared" si="19"/>
        <v>0</v>
      </c>
      <c r="BL161" s="17" t="s">
        <v>318</v>
      </c>
      <c r="BM161" s="208" t="s">
        <v>617</v>
      </c>
    </row>
    <row r="162" spans="1:65" s="2" customFormat="1" ht="21.75" customHeight="1">
      <c r="A162" s="34"/>
      <c r="B162" s="35"/>
      <c r="C162" s="196" t="s">
        <v>412</v>
      </c>
      <c r="D162" s="196" t="s">
        <v>183</v>
      </c>
      <c r="E162" s="197" t="s">
        <v>1565</v>
      </c>
      <c r="F162" s="198" t="s">
        <v>1566</v>
      </c>
      <c r="G162" s="199" t="s">
        <v>633</v>
      </c>
      <c r="H162" s="200">
        <v>12</v>
      </c>
      <c r="I162" s="201"/>
      <c r="J162" s="202">
        <f t="shared" si="10"/>
        <v>0</v>
      </c>
      <c r="K162" s="203"/>
      <c r="L162" s="39"/>
      <c r="M162" s="204" t="s">
        <v>1</v>
      </c>
      <c r="N162" s="205" t="s">
        <v>42</v>
      </c>
      <c r="O162" s="71"/>
      <c r="P162" s="206">
        <f t="shared" si="11"/>
        <v>0</v>
      </c>
      <c r="Q162" s="206">
        <v>0</v>
      </c>
      <c r="R162" s="206">
        <f t="shared" si="12"/>
        <v>0</v>
      </c>
      <c r="S162" s="206">
        <v>0</v>
      </c>
      <c r="T162" s="207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8" t="s">
        <v>318</v>
      </c>
      <c r="AT162" s="208" t="s">
        <v>183</v>
      </c>
      <c r="AU162" s="208" t="s">
        <v>85</v>
      </c>
      <c r="AY162" s="17" t="s">
        <v>182</v>
      </c>
      <c r="BE162" s="209">
        <f t="shared" si="14"/>
        <v>0</v>
      </c>
      <c r="BF162" s="209">
        <f t="shared" si="15"/>
        <v>0</v>
      </c>
      <c r="BG162" s="209">
        <f t="shared" si="16"/>
        <v>0</v>
      </c>
      <c r="BH162" s="209">
        <f t="shared" si="17"/>
        <v>0</v>
      </c>
      <c r="BI162" s="209">
        <f t="shared" si="18"/>
        <v>0</v>
      </c>
      <c r="BJ162" s="17" t="s">
        <v>85</v>
      </c>
      <c r="BK162" s="209">
        <f t="shared" si="19"/>
        <v>0</v>
      </c>
      <c r="BL162" s="17" t="s">
        <v>318</v>
      </c>
      <c r="BM162" s="208" t="s">
        <v>626</v>
      </c>
    </row>
    <row r="163" spans="1:65" s="2" customFormat="1" ht="21.75" customHeight="1">
      <c r="A163" s="34"/>
      <c r="B163" s="35"/>
      <c r="C163" s="196" t="s">
        <v>418</v>
      </c>
      <c r="D163" s="196" t="s">
        <v>183</v>
      </c>
      <c r="E163" s="197" t="s">
        <v>1567</v>
      </c>
      <c r="F163" s="198" t="s">
        <v>1568</v>
      </c>
      <c r="G163" s="199" t="s">
        <v>633</v>
      </c>
      <c r="H163" s="200">
        <v>11</v>
      </c>
      <c r="I163" s="201"/>
      <c r="J163" s="202">
        <f t="shared" si="10"/>
        <v>0</v>
      </c>
      <c r="K163" s="203"/>
      <c r="L163" s="39"/>
      <c r="M163" s="204" t="s">
        <v>1</v>
      </c>
      <c r="N163" s="205" t="s">
        <v>42</v>
      </c>
      <c r="O163" s="71"/>
      <c r="P163" s="206">
        <f t="shared" si="11"/>
        <v>0</v>
      </c>
      <c r="Q163" s="206">
        <v>0</v>
      </c>
      <c r="R163" s="206">
        <f t="shared" si="12"/>
        <v>0</v>
      </c>
      <c r="S163" s="206">
        <v>0</v>
      </c>
      <c r="T163" s="207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8" t="s">
        <v>318</v>
      </c>
      <c r="AT163" s="208" t="s">
        <v>183</v>
      </c>
      <c r="AU163" s="208" t="s">
        <v>85</v>
      </c>
      <c r="AY163" s="17" t="s">
        <v>182</v>
      </c>
      <c r="BE163" s="209">
        <f t="shared" si="14"/>
        <v>0</v>
      </c>
      <c r="BF163" s="209">
        <f t="shared" si="15"/>
        <v>0</v>
      </c>
      <c r="BG163" s="209">
        <f t="shared" si="16"/>
        <v>0</v>
      </c>
      <c r="BH163" s="209">
        <f t="shared" si="17"/>
        <v>0</v>
      </c>
      <c r="BI163" s="209">
        <f t="shared" si="18"/>
        <v>0</v>
      </c>
      <c r="BJ163" s="17" t="s">
        <v>85</v>
      </c>
      <c r="BK163" s="209">
        <f t="shared" si="19"/>
        <v>0</v>
      </c>
      <c r="BL163" s="17" t="s">
        <v>318</v>
      </c>
      <c r="BM163" s="208" t="s">
        <v>635</v>
      </c>
    </row>
    <row r="164" spans="2:63" s="11" customFormat="1" ht="25.95" customHeight="1">
      <c r="B164" s="182"/>
      <c r="C164" s="183"/>
      <c r="D164" s="184" t="s">
        <v>76</v>
      </c>
      <c r="E164" s="185" t="s">
        <v>1569</v>
      </c>
      <c r="F164" s="185" t="s">
        <v>1570</v>
      </c>
      <c r="G164" s="183"/>
      <c r="H164" s="183"/>
      <c r="I164" s="186"/>
      <c r="J164" s="187">
        <f>BK164</f>
        <v>0</v>
      </c>
      <c r="K164" s="183"/>
      <c r="L164" s="188"/>
      <c r="M164" s="189"/>
      <c r="N164" s="190"/>
      <c r="O164" s="190"/>
      <c r="P164" s="191">
        <f>SUM(P165:P196)</f>
        <v>0</v>
      </c>
      <c r="Q164" s="190"/>
      <c r="R164" s="191">
        <f>SUM(R165:R196)</f>
        <v>0</v>
      </c>
      <c r="S164" s="190"/>
      <c r="T164" s="192">
        <f>SUM(T165:T196)</f>
        <v>0</v>
      </c>
      <c r="AR164" s="193" t="s">
        <v>87</v>
      </c>
      <c r="AT164" s="194" t="s">
        <v>76</v>
      </c>
      <c r="AU164" s="194" t="s">
        <v>77</v>
      </c>
      <c r="AY164" s="193" t="s">
        <v>182</v>
      </c>
      <c r="BK164" s="195">
        <f>SUM(BK165:BK196)</f>
        <v>0</v>
      </c>
    </row>
    <row r="165" spans="1:65" s="2" customFormat="1" ht="16.5" customHeight="1">
      <c r="A165" s="34"/>
      <c r="B165" s="35"/>
      <c r="C165" s="196" t="s">
        <v>423</v>
      </c>
      <c r="D165" s="196" t="s">
        <v>183</v>
      </c>
      <c r="E165" s="197" t="s">
        <v>1571</v>
      </c>
      <c r="F165" s="198" t="s">
        <v>1572</v>
      </c>
      <c r="G165" s="199" t="s">
        <v>919</v>
      </c>
      <c r="H165" s="200">
        <v>360</v>
      </c>
      <c r="I165" s="201"/>
      <c r="J165" s="202">
        <f aca="true" t="shared" si="20" ref="J165:J196">ROUND(I165*H165,2)</f>
        <v>0</v>
      </c>
      <c r="K165" s="203"/>
      <c r="L165" s="39"/>
      <c r="M165" s="204" t="s">
        <v>1</v>
      </c>
      <c r="N165" s="205" t="s">
        <v>42</v>
      </c>
      <c r="O165" s="71"/>
      <c r="P165" s="206">
        <f aca="true" t="shared" si="21" ref="P165:P196">O165*H165</f>
        <v>0</v>
      </c>
      <c r="Q165" s="206">
        <v>0</v>
      </c>
      <c r="R165" s="206">
        <f aca="true" t="shared" si="22" ref="R165:R196">Q165*H165</f>
        <v>0</v>
      </c>
      <c r="S165" s="206">
        <v>0</v>
      </c>
      <c r="T165" s="207">
        <f aca="true" t="shared" si="23" ref="T165:T196"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8" t="s">
        <v>318</v>
      </c>
      <c r="AT165" s="208" t="s">
        <v>183</v>
      </c>
      <c r="AU165" s="208" t="s">
        <v>85</v>
      </c>
      <c r="AY165" s="17" t="s">
        <v>182</v>
      </c>
      <c r="BE165" s="209">
        <f aca="true" t="shared" si="24" ref="BE165:BE196">IF(N165="základní",J165,0)</f>
        <v>0</v>
      </c>
      <c r="BF165" s="209">
        <f aca="true" t="shared" si="25" ref="BF165:BF196">IF(N165="snížená",J165,0)</f>
        <v>0</v>
      </c>
      <c r="BG165" s="209">
        <f aca="true" t="shared" si="26" ref="BG165:BG196">IF(N165="zákl. přenesená",J165,0)</f>
        <v>0</v>
      </c>
      <c r="BH165" s="209">
        <f aca="true" t="shared" si="27" ref="BH165:BH196">IF(N165="sníž. přenesená",J165,0)</f>
        <v>0</v>
      </c>
      <c r="BI165" s="209">
        <f aca="true" t="shared" si="28" ref="BI165:BI196">IF(N165="nulová",J165,0)</f>
        <v>0</v>
      </c>
      <c r="BJ165" s="17" t="s">
        <v>85</v>
      </c>
      <c r="BK165" s="209">
        <f aca="true" t="shared" si="29" ref="BK165:BK196">ROUND(I165*H165,2)</f>
        <v>0</v>
      </c>
      <c r="BL165" s="17" t="s">
        <v>318</v>
      </c>
      <c r="BM165" s="208" t="s">
        <v>643</v>
      </c>
    </row>
    <row r="166" spans="1:65" s="2" customFormat="1" ht="16.5" customHeight="1">
      <c r="A166" s="34"/>
      <c r="B166" s="35"/>
      <c r="C166" s="196" t="s">
        <v>454</v>
      </c>
      <c r="D166" s="196" t="s">
        <v>183</v>
      </c>
      <c r="E166" s="197" t="s">
        <v>1573</v>
      </c>
      <c r="F166" s="198" t="s">
        <v>1574</v>
      </c>
      <c r="G166" s="199" t="s">
        <v>919</v>
      </c>
      <c r="H166" s="200">
        <v>150</v>
      </c>
      <c r="I166" s="201"/>
      <c r="J166" s="202">
        <f t="shared" si="20"/>
        <v>0</v>
      </c>
      <c r="K166" s="203"/>
      <c r="L166" s="39"/>
      <c r="M166" s="204" t="s">
        <v>1</v>
      </c>
      <c r="N166" s="205" t="s">
        <v>42</v>
      </c>
      <c r="O166" s="71"/>
      <c r="P166" s="206">
        <f t="shared" si="21"/>
        <v>0</v>
      </c>
      <c r="Q166" s="206">
        <v>0</v>
      </c>
      <c r="R166" s="206">
        <f t="shared" si="22"/>
        <v>0</v>
      </c>
      <c r="S166" s="206">
        <v>0</v>
      </c>
      <c r="T166" s="207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8" t="s">
        <v>318</v>
      </c>
      <c r="AT166" s="208" t="s">
        <v>183</v>
      </c>
      <c r="AU166" s="208" t="s">
        <v>85</v>
      </c>
      <c r="AY166" s="17" t="s">
        <v>182</v>
      </c>
      <c r="BE166" s="209">
        <f t="shared" si="24"/>
        <v>0</v>
      </c>
      <c r="BF166" s="209">
        <f t="shared" si="25"/>
        <v>0</v>
      </c>
      <c r="BG166" s="209">
        <f t="shared" si="26"/>
        <v>0</v>
      </c>
      <c r="BH166" s="209">
        <f t="shared" si="27"/>
        <v>0</v>
      </c>
      <c r="BI166" s="209">
        <f t="shared" si="28"/>
        <v>0</v>
      </c>
      <c r="BJ166" s="17" t="s">
        <v>85</v>
      </c>
      <c r="BK166" s="209">
        <f t="shared" si="29"/>
        <v>0</v>
      </c>
      <c r="BL166" s="17" t="s">
        <v>318</v>
      </c>
      <c r="BM166" s="208" t="s">
        <v>651</v>
      </c>
    </row>
    <row r="167" spans="1:65" s="2" customFormat="1" ht="16.5" customHeight="1">
      <c r="A167" s="34"/>
      <c r="B167" s="35"/>
      <c r="C167" s="196" t="s">
        <v>465</v>
      </c>
      <c r="D167" s="196" t="s">
        <v>183</v>
      </c>
      <c r="E167" s="197" t="s">
        <v>1575</v>
      </c>
      <c r="F167" s="198" t="s">
        <v>1576</v>
      </c>
      <c r="G167" s="199" t="s">
        <v>919</v>
      </c>
      <c r="H167" s="200">
        <v>300</v>
      </c>
      <c r="I167" s="201"/>
      <c r="J167" s="202">
        <f t="shared" si="20"/>
        <v>0</v>
      </c>
      <c r="K167" s="203"/>
      <c r="L167" s="39"/>
      <c r="M167" s="204" t="s">
        <v>1</v>
      </c>
      <c r="N167" s="205" t="s">
        <v>42</v>
      </c>
      <c r="O167" s="71"/>
      <c r="P167" s="206">
        <f t="shared" si="21"/>
        <v>0</v>
      </c>
      <c r="Q167" s="206">
        <v>0</v>
      </c>
      <c r="R167" s="206">
        <f t="shared" si="22"/>
        <v>0</v>
      </c>
      <c r="S167" s="206">
        <v>0</v>
      </c>
      <c r="T167" s="207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8" t="s">
        <v>318</v>
      </c>
      <c r="AT167" s="208" t="s">
        <v>183</v>
      </c>
      <c r="AU167" s="208" t="s">
        <v>85</v>
      </c>
      <c r="AY167" s="17" t="s">
        <v>182</v>
      </c>
      <c r="BE167" s="209">
        <f t="shared" si="24"/>
        <v>0</v>
      </c>
      <c r="BF167" s="209">
        <f t="shared" si="25"/>
        <v>0</v>
      </c>
      <c r="BG167" s="209">
        <f t="shared" si="26"/>
        <v>0</v>
      </c>
      <c r="BH167" s="209">
        <f t="shared" si="27"/>
        <v>0</v>
      </c>
      <c r="BI167" s="209">
        <f t="shared" si="28"/>
        <v>0</v>
      </c>
      <c r="BJ167" s="17" t="s">
        <v>85</v>
      </c>
      <c r="BK167" s="209">
        <f t="shared" si="29"/>
        <v>0</v>
      </c>
      <c r="BL167" s="17" t="s">
        <v>318</v>
      </c>
      <c r="BM167" s="208" t="s">
        <v>659</v>
      </c>
    </row>
    <row r="168" spans="1:65" s="2" customFormat="1" ht="16.5" customHeight="1">
      <c r="A168" s="34"/>
      <c r="B168" s="35"/>
      <c r="C168" s="196" t="s">
        <v>469</v>
      </c>
      <c r="D168" s="196" t="s">
        <v>183</v>
      </c>
      <c r="E168" s="197" t="s">
        <v>1577</v>
      </c>
      <c r="F168" s="198" t="s">
        <v>1578</v>
      </c>
      <c r="G168" s="199" t="s">
        <v>919</v>
      </c>
      <c r="H168" s="200">
        <v>130</v>
      </c>
      <c r="I168" s="201"/>
      <c r="J168" s="202">
        <f t="shared" si="20"/>
        <v>0</v>
      </c>
      <c r="K168" s="203"/>
      <c r="L168" s="39"/>
      <c r="M168" s="204" t="s">
        <v>1</v>
      </c>
      <c r="N168" s="205" t="s">
        <v>42</v>
      </c>
      <c r="O168" s="71"/>
      <c r="P168" s="206">
        <f t="shared" si="21"/>
        <v>0</v>
      </c>
      <c r="Q168" s="206">
        <v>0</v>
      </c>
      <c r="R168" s="206">
        <f t="shared" si="22"/>
        <v>0</v>
      </c>
      <c r="S168" s="206">
        <v>0</v>
      </c>
      <c r="T168" s="207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8" t="s">
        <v>318</v>
      </c>
      <c r="AT168" s="208" t="s">
        <v>183</v>
      </c>
      <c r="AU168" s="208" t="s">
        <v>85</v>
      </c>
      <c r="AY168" s="17" t="s">
        <v>182</v>
      </c>
      <c r="BE168" s="209">
        <f t="shared" si="24"/>
        <v>0</v>
      </c>
      <c r="BF168" s="209">
        <f t="shared" si="25"/>
        <v>0</v>
      </c>
      <c r="BG168" s="209">
        <f t="shared" si="26"/>
        <v>0</v>
      </c>
      <c r="BH168" s="209">
        <f t="shared" si="27"/>
        <v>0</v>
      </c>
      <c r="BI168" s="209">
        <f t="shared" si="28"/>
        <v>0</v>
      </c>
      <c r="BJ168" s="17" t="s">
        <v>85</v>
      </c>
      <c r="BK168" s="209">
        <f t="shared" si="29"/>
        <v>0</v>
      </c>
      <c r="BL168" s="17" t="s">
        <v>318</v>
      </c>
      <c r="BM168" s="208" t="s">
        <v>682</v>
      </c>
    </row>
    <row r="169" spans="1:65" s="2" customFormat="1" ht="16.5" customHeight="1">
      <c r="A169" s="34"/>
      <c r="B169" s="35"/>
      <c r="C169" s="196" t="s">
        <v>473</v>
      </c>
      <c r="D169" s="196" t="s">
        <v>183</v>
      </c>
      <c r="E169" s="197" t="s">
        <v>1579</v>
      </c>
      <c r="F169" s="198" t="s">
        <v>1580</v>
      </c>
      <c r="G169" s="199" t="s">
        <v>919</v>
      </c>
      <c r="H169" s="200">
        <v>80</v>
      </c>
      <c r="I169" s="201"/>
      <c r="J169" s="202">
        <f t="shared" si="20"/>
        <v>0</v>
      </c>
      <c r="K169" s="203"/>
      <c r="L169" s="39"/>
      <c r="M169" s="204" t="s">
        <v>1</v>
      </c>
      <c r="N169" s="205" t="s">
        <v>42</v>
      </c>
      <c r="O169" s="71"/>
      <c r="P169" s="206">
        <f t="shared" si="21"/>
        <v>0</v>
      </c>
      <c r="Q169" s="206">
        <v>0</v>
      </c>
      <c r="R169" s="206">
        <f t="shared" si="22"/>
        <v>0</v>
      </c>
      <c r="S169" s="206">
        <v>0</v>
      </c>
      <c r="T169" s="207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8" t="s">
        <v>318</v>
      </c>
      <c r="AT169" s="208" t="s">
        <v>183</v>
      </c>
      <c r="AU169" s="208" t="s">
        <v>85</v>
      </c>
      <c r="AY169" s="17" t="s">
        <v>182</v>
      </c>
      <c r="BE169" s="209">
        <f t="shared" si="24"/>
        <v>0</v>
      </c>
      <c r="BF169" s="209">
        <f t="shared" si="25"/>
        <v>0</v>
      </c>
      <c r="BG169" s="209">
        <f t="shared" si="26"/>
        <v>0</v>
      </c>
      <c r="BH169" s="209">
        <f t="shared" si="27"/>
        <v>0</v>
      </c>
      <c r="BI169" s="209">
        <f t="shared" si="28"/>
        <v>0</v>
      </c>
      <c r="BJ169" s="17" t="s">
        <v>85</v>
      </c>
      <c r="BK169" s="209">
        <f t="shared" si="29"/>
        <v>0</v>
      </c>
      <c r="BL169" s="17" t="s">
        <v>318</v>
      </c>
      <c r="BM169" s="208" t="s">
        <v>692</v>
      </c>
    </row>
    <row r="170" spans="1:65" s="2" customFormat="1" ht="16.5" customHeight="1">
      <c r="A170" s="34"/>
      <c r="B170" s="35"/>
      <c r="C170" s="196" t="s">
        <v>478</v>
      </c>
      <c r="D170" s="196" t="s">
        <v>183</v>
      </c>
      <c r="E170" s="197" t="s">
        <v>1581</v>
      </c>
      <c r="F170" s="198" t="s">
        <v>1582</v>
      </c>
      <c r="G170" s="199" t="s">
        <v>919</v>
      </c>
      <c r="H170" s="200">
        <v>150</v>
      </c>
      <c r="I170" s="201"/>
      <c r="J170" s="202">
        <f t="shared" si="20"/>
        <v>0</v>
      </c>
      <c r="K170" s="203"/>
      <c r="L170" s="39"/>
      <c r="M170" s="204" t="s">
        <v>1</v>
      </c>
      <c r="N170" s="205" t="s">
        <v>42</v>
      </c>
      <c r="O170" s="71"/>
      <c r="P170" s="206">
        <f t="shared" si="21"/>
        <v>0</v>
      </c>
      <c r="Q170" s="206">
        <v>0</v>
      </c>
      <c r="R170" s="206">
        <f t="shared" si="22"/>
        <v>0</v>
      </c>
      <c r="S170" s="206">
        <v>0</v>
      </c>
      <c r="T170" s="207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8" t="s">
        <v>318</v>
      </c>
      <c r="AT170" s="208" t="s">
        <v>183</v>
      </c>
      <c r="AU170" s="208" t="s">
        <v>85</v>
      </c>
      <c r="AY170" s="17" t="s">
        <v>182</v>
      </c>
      <c r="BE170" s="209">
        <f t="shared" si="24"/>
        <v>0</v>
      </c>
      <c r="BF170" s="209">
        <f t="shared" si="25"/>
        <v>0</v>
      </c>
      <c r="BG170" s="209">
        <f t="shared" si="26"/>
        <v>0</v>
      </c>
      <c r="BH170" s="209">
        <f t="shared" si="27"/>
        <v>0</v>
      </c>
      <c r="BI170" s="209">
        <f t="shared" si="28"/>
        <v>0</v>
      </c>
      <c r="BJ170" s="17" t="s">
        <v>85</v>
      </c>
      <c r="BK170" s="209">
        <f t="shared" si="29"/>
        <v>0</v>
      </c>
      <c r="BL170" s="17" t="s">
        <v>318</v>
      </c>
      <c r="BM170" s="208" t="s">
        <v>702</v>
      </c>
    </row>
    <row r="171" spans="1:65" s="2" customFormat="1" ht="16.5" customHeight="1">
      <c r="A171" s="34"/>
      <c r="B171" s="35"/>
      <c r="C171" s="196" t="s">
        <v>484</v>
      </c>
      <c r="D171" s="196" t="s">
        <v>183</v>
      </c>
      <c r="E171" s="197" t="s">
        <v>1583</v>
      </c>
      <c r="F171" s="198" t="s">
        <v>1584</v>
      </c>
      <c r="G171" s="199" t="s">
        <v>633</v>
      </c>
      <c r="H171" s="200">
        <v>109</v>
      </c>
      <c r="I171" s="201"/>
      <c r="J171" s="202">
        <f t="shared" si="20"/>
        <v>0</v>
      </c>
      <c r="K171" s="203"/>
      <c r="L171" s="39"/>
      <c r="M171" s="204" t="s">
        <v>1</v>
      </c>
      <c r="N171" s="205" t="s">
        <v>42</v>
      </c>
      <c r="O171" s="71"/>
      <c r="P171" s="206">
        <f t="shared" si="21"/>
        <v>0</v>
      </c>
      <c r="Q171" s="206">
        <v>0</v>
      </c>
      <c r="R171" s="206">
        <f t="shared" si="22"/>
        <v>0</v>
      </c>
      <c r="S171" s="206">
        <v>0</v>
      </c>
      <c r="T171" s="207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8" t="s">
        <v>318</v>
      </c>
      <c r="AT171" s="208" t="s">
        <v>183</v>
      </c>
      <c r="AU171" s="208" t="s">
        <v>85</v>
      </c>
      <c r="AY171" s="17" t="s">
        <v>182</v>
      </c>
      <c r="BE171" s="209">
        <f t="shared" si="24"/>
        <v>0</v>
      </c>
      <c r="BF171" s="209">
        <f t="shared" si="25"/>
        <v>0</v>
      </c>
      <c r="BG171" s="209">
        <f t="shared" si="26"/>
        <v>0</v>
      </c>
      <c r="BH171" s="209">
        <f t="shared" si="27"/>
        <v>0</v>
      </c>
      <c r="BI171" s="209">
        <f t="shared" si="28"/>
        <v>0</v>
      </c>
      <c r="BJ171" s="17" t="s">
        <v>85</v>
      </c>
      <c r="BK171" s="209">
        <f t="shared" si="29"/>
        <v>0</v>
      </c>
      <c r="BL171" s="17" t="s">
        <v>318</v>
      </c>
      <c r="BM171" s="208" t="s">
        <v>710</v>
      </c>
    </row>
    <row r="172" spans="1:65" s="2" customFormat="1" ht="21.75" customHeight="1">
      <c r="A172" s="34"/>
      <c r="B172" s="35"/>
      <c r="C172" s="196" t="s">
        <v>490</v>
      </c>
      <c r="D172" s="196" t="s">
        <v>183</v>
      </c>
      <c r="E172" s="197" t="s">
        <v>1585</v>
      </c>
      <c r="F172" s="198" t="s">
        <v>1586</v>
      </c>
      <c r="G172" s="199" t="s">
        <v>633</v>
      </c>
      <c r="H172" s="200">
        <v>55</v>
      </c>
      <c r="I172" s="201"/>
      <c r="J172" s="202">
        <f t="shared" si="20"/>
        <v>0</v>
      </c>
      <c r="K172" s="203"/>
      <c r="L172" s="39"/>
      <c r="M172" s="204" t="s">
        <v>1</v>
      </c>
      <c r="N172" s="205" t="s">
        <v>42</v>
      </c>
      <c r="O172" s="71"/>
      <c r="P172" s="206">
        <f t="shared" si="21"/>
        <v>0</v>
      </c>
      <c r="Q172" s="206">
        <v>0</v>
      </c>
      <c r="R172" s="206">
        <f t="shared" si="22"/>
        <v>0</v>
      </c>
      <c r="S172" s="206">
        <v>0</v>
      </c>
      <c r="T172" s="207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8" t="s">
        <v>318</v>
      </c>
      <c r="AT172" s="208" t="s">
        <v>183</v>
      </c>
      <c r="AU172" s="208" t="s">
        <v>85</v>
      </c>
      <c r="AY172" s="17" t="s">
        <v>182</v>
      </c>
      <c r="BE172" s="209">
        <f t="shared" si="24"/>
        <v>0</v>
      </c>
      <c r="BF172" s="209">
        <f t="shared" si="25"/>
        <v>0</v>
      </c>
      <c r="BG172" s="209">
        <f t="shared" si="26"/>
        <v>0</v>
      </c>
      <c r="BH172" s="209">
        <f t="shared" si="27"/>
        <v>0</v>
      </c>
      <c r="BI172" s="209">
        <f t="shared" si="28"/>
        <v>0</v>
      </c>
      <c r="BJ172" s="17" t="s">
        <v>85</v>
      </c>
      <c r="BK172" s="209">
        <f t="shared" si="29"/>
        <v>0</v>
      </c>
      <c r="BL172" s="17" t="s">
        <v>318</v>
      </c>
      <c r="BM172" s="208" t="s">
        <v>720</v>
      </c>
    </row>
    <row r="173" spans="1:65" s="2" customFormat="1" ht="16.5" customHeight="1">
      <c r="A173" s="34"/>
      <c r="B173" s="35"/>
      <c r="C173" s="196" t="s">
        <v>501</v>
      </c>
      <c r="D173" s="196" t="s">
        <v>183</v>
      </c>
      <c r="E173" s="197" t="s">
        <v>1587</v>
      </c>
      <c r="F173" s="198" t="s">
        <v>1588</v>
      </c>
      <c r="G173" s="199" t="s">
        <v>633</v>
      </c>
      <c r="H173" s="200">
        <v>24</v>
      </c>
      <c r="I173" s="201"/>
      <c r="J173" s="202">
        <f t="shared" si="20"/>
        <v>0</v>
      </c>
      <c r="K173" s="203"/>
      <c r="L173" s="39"/>
      <c r="M173" s="204" t="s">
        <v>1</v>
      </c>
      <c r="N173" s="205" t="s">
        <v>42</v>
      </c>
      <c r="O173" s="71"/>
      <c r="P173" s="206">
        <f t="shared" si="21"/>
        <v>0</v>
      </c>
      <c r="Q173" s="206">
        <v>0</v>
      </c>
      <c r="R173" s="206">
        <f t="shared" si="22"/>
        <v>0</v>
      </c>
      <c r="S173" s="206">
        <v>0</v>
      </c>
      <c r="T173" s="207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8" t="s">
        <v>318</v>
      </c>
      <c r="AT173" s="208" t="s">
        <v>183</v>
      </c>
      <c r="AU173" s="208" t="s">
        <v>85</v>
      </c>
      <c r="AY173" s="17" t="s">
        <v>182</v>
      </c>
      <c r="BE173" s="209">
        <f t="shared" si="24"/>
        <v>0</v>
      </c>
      <c r="BF173" s="209">
        <f t="shared" si="25"/>
        <v>0</v>
      </c>
      <c r="BG173" s="209">
        <f t="shared" si="26"/>
        <v>0</v>
      </c>
      <c r="BH173" s="209">
        <f t="shared" si="27"/>
        <v>0</v>
      </c>
      <c r="BI173" s="209">
        <f t="shared" si="28"/>
        <v>0</v>
      </c>
      <c r="BJ173" s="17" t="s">
        <v>85</v>
      </c>
      <c r="BK173" s="209">
        <f t="shared" si="29"/>
        <v>0</v>
      </c>
      <c r="BL173" s="17" t="s">
        <v>318</v>
      </c>
      <c r="BM173" s="208" t="s">
        <v>734</v>
      </c>
    </row>
    <row r="174" spans="1:65" s="2" customFormat="1" ht="16.5" customHeight="1">
      <c r="A174" s="34"/>
      <c r="B174" s="35"/>
      <c r="C174" s="196" t="s">
        <v>508</v>
      </c>
      <c r="D174" s="196" t="s">
        <v>183</v>
      </c>
      <c r="E174" s="197" t="s">
        <v>1589</v>
      </c>
      <c r="F174" s="198" t="s">
        <v>1590</v>
      </c>
      <c r="G174" s="199" t="s">
        <v>633</v>
      </c>
      <c r="H174" s="200">
        <v>2</v>
      </c>
      <c r="I174" s="201"/>
      <c r="J174" s="202">
        <f t="shared" si="20"/>
        <v>0</v>
      </c>
      <c r="K174" s="203"/>
      <c r="L174" s="39"/>
      <c r="M174" s="204" t="s">
        <v>1</v>
      </c>
      <c r="N174" s="205" t="s">
        <v>42</v>
      </c>
      <c r="O174" s="71"/>
      <c r="P174" s="206">
        <f t="shared" si="21"/>
        <v>0</v>
      </c>
      <c r="Q174" s="206">
        <v>0</v>
      </c>
      <c r="R174" s="206">
        <f t="shared" si="22"/>
        <v>0</v>
      </c>
      <c r="S174" s="206">
        <v>0</v>
      </c>
      <c r="T174" s="207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8" t="s">
        <v>318</v>
      </c>
      <c r="AT174" s="208" t="s">
        <v>183</v>
      </c>
      <c r="AU174" s="208" t="s">
        <v>85</v>
      </c>
      <c r="AY174" s="17" t="s">
        <v>182</v>
      </c>
      <c r="BE174" s="209">
        <f t="shared" si="24"/>
        <v>0</v>
      </c>
      <c r="BF174" s="209">
        <f t="shared" si="25"/>
        <v>0</v>
      </c>
      <c r="BG174" s="209">
        <f t="shared" si="26"/>
        <v>0</v>
      </c>
      <c r="BH174" s="209">
        <f t="shared" si="27"/>
        <v>0</v>
      </c>
      <c r="BI174" s="209">
        <f t="shared" si="28"/>
        <v>0</v>
      </c>
      <c r="BJ174" s="17" t="s">
        <v>85</v>
      </c>
      <c r="BK174" s="209">
        <f t="shared" si="29"/>
        <v>0</v>
      </c>
      <c r="BL174" s="17" t="s">
        <v>318</v>
      </c>
      <c r="BM174" s="208" t="s">
        <v>744</v>
      </c>
    </row>
    <row r="175" spans="1:65" s="2" customFormat="1" ht="16.5" customHeight="1">
      <c r="A175" s="34"/>
      <c r="B175" s="35"/>
      <c r="C175" s="196" t="s">
        <v>515</v>
      </c>
      <c r="D175" s="196" t="s">
        <v>183</v>
      </c>
      <c r="E175" s="197" t="s">
        <v>1591</v>
      </c>
      <c r="F175" s="198" t="s">
        <v>1592</v>
      </c>
      <c r="G175" s="199" t="s">
        <v>633</v>
      </c>
      <c r="H175" s="200">
        <v>1</v>
      </c>
      <c r="I175" s="201"/>
      <c r="J175" s="202">
        <f t="shared" si="20"/>
        <v>0</v>
      </c>
      <c r="K175" s="203"/>
      <c r="L175" s="39"/>
      <c r="M175" s="204" t="s">
        <v>1</v>
      </c>
      <c r="N175" s="205" t="s">
        <v>42</v>
      </c>
      <c r="O175" s="71"/>
      <c r="P175" s="206">
        <f t="shared" si="21"/>
        <v>0</v>
      </c>
      <c r="Q175" s="206">
        <v>0</v>
      </c>
      <c r="R175" s="206">
        <f t="shared" si="22"/>
        <v>0</v>
      </c>
      <c r="S175" s="206">
        <v>0</v>
      </c>
      <c r="T175" s="207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8" t="s">
        <v>318</v>
      </c>
      <c r="AT175" s="208" t="s">
        <v>183</v>
      </c>
      <c r="AU175" s="208" t="s">
        <v>85</v>
      </c>
      <c r="AY175" s="17" t="s">
        <v>182</v>
      </c>
      <c r="BE175" s="209">
        <f t="shared" si="24"/>
        <v>0</v>
      </c>
      <c r="BF175" s="209">
        <f t="shared" si="25"/>
        <v>0</v>
      </c>
      <c r="BG175" s="209">
        <f t="shared" si="26"/>
        <v>0</v>
      </c>
      <c r="BH175" s="209">
        <f t="shared" si="27"/>
        <v>0</v>
      </c>
      <c r="BI175" s="209">
        <f t="shared" si="28"/>
        <v>0</v>
      </c>
      <c r="BJ175" s="17" t="s">
        <v>85</v>
      </c>
      <c r="BK175" s="209">
        <f t="shared" si="29"/>
        <v>0</v>
      </c>
      <c r="BL175" s="17" t="s">
        <v>318</v>
      </c>
      <c r="BM175" s="208" t="s">
        <v>758</v>
      </c>
    </row>
    <row r="176" spans="1:65" s="2" customFormat="1" ht="16.5" customHeight="1">
      <c r="A176" s="34"/>
      <c r="B176" s="35"/>
      <c r="C176" s="196" t="s">
        <v>521</v>
      </c>
      <c r="D176" s="196" t="s">
        <v>183</v>
      </c>
      <c r="E176" s="197" t="s">
        <v>1593</v>
      </c>
      <c r="F176" s="198" t="s">
        <v>1594</v>
      </c>
      <c r="G176" s="199" t="s">
        <v>633</v>
      </c>
      <c r="H176" s="200">
        <v>6</v>
      </c>
      <c r="I176" s="201"/>
      <c r="J176" s="202">
        <f t="shared" si="20"/>
        <v>0</v>
      </c>
      <c r="K176" s="203"/>
      <c r="L176" s="39"/>
      <c r="M176" s="204" t="s">
        <v>1</v>
      </c>
      <c r="N176" s="205" t="s">
        <v>42</v>
      </c>
      <c r="O176" s="71"/>
      <c r="P176" s="206">
        <f t="shared" si="21"/>
        <v>0</v>
      </c>
      <c r="Q176" s="206">
        <v>0</v>
      </c>
      <c r="R176" s="206">
        <f t="shared" si="22"/>
        <v>0</v>
      </c>
      <c r="S176" s="206">
        <v>0</v>
      </c>
      <c r="T176" s="207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8" t="s">
        <v>318</v>
      </c>
      <c r="AT176" s="208" t="s">
        <v>183</v>
      </c>
      <c r="AU176" s="208" t="s">
        <v>85</v>
      </c>
      <c r="AY176" s="17" t="s">
        <v>182</v>
      </c>
      <c r="BE176" s="209">
        <f t="shared" si="24"/>
        <v>0</v>
      </c>
      <c r="BF176" s="209">
        <f t="shared" si="25"/>
        <v>0</v>
      </c>
      <c r="BG176" s="209">
        <f t="shared" si="26"/>
        <v>0</v>
      </c>
      <c r="BH176" s="209">
        <f t="shared" si="27"/>
        <v>0</v>
      </c>
      <c r="BI176" s="209">
        <f t="shared" si="28"/>
        <v>0</v>
      </c>
      <c r="BJ176" s="17" t="s">
        <v>85</v>
      </c>
      <c r="BK176" s="209">
        <f t="shared" si="29"/>
        <v>0</v>
      </c>
      <c r="BL176" s="17" t="s">
        <v>318</v>
      </c>
      <c r="BM176" s="208" t="s">
        <v>808</v>
      </c>
    </row>
    <row r="177" spans="1:65" s="2" customFormat="1" ht="16.5" customHeight="1">
      <c r="A177" s="34"/>
      <c r="B177" s="35"/>
      <c r="C177" s="196" t="s">
        <v>526</v>
      </c>
      <c r="D177" s="196" t="s">
        <v>183</v>
      </c>
      <c r="E177" s="197" t="s">
        <v>1595</v>
      </c>
      <c r="F177" s="198" t="s">
        <v>1596</v>
      </c>
      <c r="G177" s="199" t="s">
        <v>633</v>
      </c>
      <c r="H177" s="200">
        <v>1</v>
      </c>
      <c r="I177" s="201"/>
      <c r="J177" s="202">
        <f t="shared" si="20"/>
        <v>0</v>
      </c>
      <c r="K177" s="203"/>
      <c r="L177" s="39"/>
      <c r="M177" s="204" t="s">
        <v>1</v>
      </c>
      <c r="N177" s="205" t="s">
        <v>42</v>
      </c>
      <c r="O177" s="71"/>
      <c r="P177" s="206">
        <f t="shared" si="21"/>
        <v>0</v>
      </c>
      <c r="Q177" s="206">
        <v>0</v>
      </c>
      <c r="R177" s="206">
        <f t="shared" si="22"/>
        <v>0</v>
      </c>
      <c r="S177" s="206">
        <v>0</v>
      </c>
      <c r="T177" s="207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8" t="s">
        <v>318</v>
      </c>
      <c r="AT177" s="208" t="s">
        <v>183</v>
      </c>
      <c r="AU177" s="208" t="s">
        <v>85</v>
      </c>
      <c r="AY177" s="17" t="s">
        <v>182</v>
      </c>
      <c r="BE177" s="209">
        <f t="shared" si="24"/>
        <v>0</v>
      </c>
      <c r="BF177" s="209">
        <f t="shared" si="25"/>
        <v>0</v>
      </c>
      <c r="BG177" s="209">
        <f t="shared" si="26"/>
        <v>0</v>
      </c>
      <c r="BH177" s="209">
        <f t="shared" si="27"/>
        <v>0</v>
      </c>
      <c r="BI177" s="209">
        <f t="shared" si="28"/>
        <v>0</v>
      </c>
      <c r="BJ177" s="17" t="s">
        <v>85</v>
      </c>
      <c r="BK177" s="209">
        <f t="shared" si="29"/>
        <v>0</v>
      </c>
      <c r="BL177" s="17" t="s">
        <v>318</v>
      </c>
      <c r="BM177" s="208" t="s">
        <v>820</v>
      </c>
    </row>
    <row r="178" spans="1:65" s="2" customFormat="1" ht="16.5" customHeight="1">
      <c r="A178" s="34"/>
      <c r="B178" s="35"/>
      <c r="C178" s="196" t="s">
        <v>530</v>
      </c>
      <c r="D178" s="196" t="s">
        <v>183</v>
      </c>
      <c r="E178" s="197" t="s">
        <v>1597</v>
      </c>
      <c r="F178" s="198" t="s">
        <v>1598</v>
      </c>
      <c r="G178" s="199" t="s">
        <v>633</v>
      </c>
      <c r="H178" s="200">
        <v>18</v>
      </c>
      <c r="I178" s="201"/>
      <c r="J178" s="202">
        <f t="shared" si="20"/>
        <v>0</v>
      </c>
      <c r="K178" s="203"/>
      <c r="L178" s="39"/>
      <c r="M178" s="204" t="s">
        <v>1</v>
      </c>
      <c r="N178" s="205" t="s">
        <v>42</v>
      </c>
      <c r="O178" s="71"/>
      <c r="P178" s="206">
        <f t="shared" si="21"/>
        <v>0</v>
      </c>
      <c r="Q178" s="206">
        <v>0</v>
      </c>
      <c r="R178" s="206">
        <f t="shared" si="22"/>
        <v>0</v>
      </c>
      <c r="S178" s="206">
        <v>0</v>
      </c>
      <c r="T178" s="207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8" t="s">
        <v>318</v>
      </c>
      <c r="AT178" s="208" t="s">
        <v>183</v>
      </c>
      <c r="AU178" s="208" t="s">
        <v>85</v>
      </c>
      <c r="AY178" s="17" t="s">
        <v>182</v>
      </c>
      <c r="BE178" s="209">
        <f t="shared" si="24"/>
        <v>0</v>
      </c>
      <c r="BF178" s="209">
        <f t="shared" si="25"/>
        <v>0</v>
      </c>
      <c r="BG178" s="209">
        <f t="shared" si="26"/>
        <v>0</v>
      </c>
      <c r="BH178" s="209">
        <f t="shared" si="27"/>
        <v>0</v>
      </c>
      <c r="BI178" s="209">
        <f t="shared" si="28"/>
        <v>0</v>
      </c>
      <c r="BJ178" s="17" t="s">
        <v>85</v>
      </c>
      <c r="BK178" s="209">
        <f t="shared" si="29"/>
        <v>0</v>
      </c>
      <c r="BL178" s="17" t="s">
        <v>318</v>
      </c>
      <c r="BM178" s="208" t="s">
        <v>828</v>
      </c>
    </row>
    <row r="179" spans="1:65" s="2" customFormat="1" ht="16.5" customHeight="1">
      <c r="A179" s="34"/>
      <c r="B179" s="35"/>
      <c r="C179" s="196" t="s">
        <v>534</v>
      </c>
      <c r="D179" s="196" t="s">
        <v>183</v>
      </c>
      <c r="E179" s="197" t="s">
        <v>1599</v>
      </c>
      <c r="F179" s="198" t="s">
        <v>1600</v>
      </c>
      <c r="G179" s="199" t="s">
        <v>633</v>
      </c>
      <c r="H179" s="200">
        <v>4</v>
      </c>
      <c r="I179" s="201"/>
      <c r="J179" s="202">
        <f t="shared" si="20"/>
        <v>0</v>
      </c>
      <c r="K179" s="203"/>
      <c r="L179" s="39"/>
      <c r="M179" s="204" t="s">
        <v>1</v>
      </c>
      <c r="N179" s="205" t="s">
        <v>42</v>
      </c>
      <c r="O179" s="71"/>
      <c r="P179" s="206">
        <f t="shared" si="21"/>
        <v>0</v>
      </c>
      <c r="Q179" s="206">
        <v>0</v>
      </c>
      <c r="R179" s="206">
        <f t="shared" si="22"/>
        <v>0</v>
      </c>
      <c r="S179" s="206">
        <v>0</v>
      </c>
      <c r="T179" s="207">
        <f t="shared" si="2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8" t="s">
        <v>318</v>
      </c>
      <c r="AT179" s="208" t="s">
        <v>183</v>
      </c>
      <c r="AU179" s="208" t="s">
        <v>85</v>
      </c>
      <c r="AY179" s="17" t="s">
        <v>182</v>
      </c>
      <c r="BE179" s="209">
        <f t="shared" si="24"/>
        <v>0</v>
      </c>
      <c r="BF179" s="209">
        <f t="shared" si="25"/>
        <v>0</v>
      </c>
      <c r="BG179" s="209">
        <f t="shared" si="26"/>
        <v>0</v>
      </c>
      <c r="BH179" s="209">
        <f t="shared" si="27"/>
        <v>0</v>
      </c>
      <c r="BI179" s="209">
        <f t="shared" si="28"/>
        <v>0</v>
      </c>
      <c r="BJ179" s="17" t="s">
        <v>85</v>
      </c>
      <c r="BK179" s="209">
        <f t="shared" si="29"/>
        <v>0</v>
      </c>
      <c r="BL179" s="17" t="s">
        <v>318</v>
      </c>
      <c r="BM179" s="208" t="s">
        <v>883</v>
      </c>
    </row>
    <row r="180" spans="1:65" s="2" customFormat="1" ht="16.5" customHeight="1">
      <c r="A180" s="34"/>
      <c r="B180" s="35"/>
      <c r="C180" s="196" t="s">
        <v>540</v>
      </c>
      <c r="D180" s="196" t="s">
        <v>183</v>
      </c>
      <c r="E180" s="197" t="s">
        <v>1601</v>
      </c>
      <c r="F180" s="198" t="s">
        <v>1602</v>
      </c>
      <c r="G180" s="199" t="s">
        <v>633</v>
      </c>
      <c r="H180" s="200">
        <v>7</v>
      </c>
      <c r="I180" s="201"/>
      <c r="J180" s="202">
        <f t="shared" si="20"/>
        <v>0</v>
      </c>
      <c r="K180" s="203"/>
      <c r="L180" s="39"/>
      <c r="M180" s="204" t="s">
        <v>1</v>
      </c>
      <c r="N180" s="205" t="s">
        <v>42</v>
      </c>
      <c r="O180" s="71"/>
      <c r="P180" s="206">
        <f t="shared" si="21"/>
        <v>0</v>
      </c>
      <c r="Q180" s="206">
        <v>0</v>
      </c>
      <c r="R180" s="206">
        <f t="shared" si="22"/>
        <v>0</v>
      </c>
      <c r="S180" s="206">
        <v>0</v>
      </c>
      <c r="T180" s="207">
        <f t="shared" si="2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8" t="s">
        <v>318</v>
      </c>
      <c r="AT180" s="208" t="s">
        <v>183</v>
      </c>
      <c r="AU180" s="208" t="s">
        <v>85</v>
      </c>
      <c r="AY180" s="17" t="s">
        <v>182</v>
      </c>
      <c r="BE180" s="209">
        <f t="shared" si="24"/>
        <v>0</v>
      </c>
      <c r="BF180" s="209">
        <f t="shared" si="25"/>
        <v>0</v>
      </c>
      <c r="BG180" s="209">
        <f t="shared" si="26"/>
        <v>0</v>
      </c>
      <c r="BH180" s="209">
        <f t="shared" si="27"/>
        <v>0</v>
      </c>
      <c r="BI180" s="209">
        <f t="shared" si="28"/>
        <v>0</v>
      </c>
      <c r="BJ180" s="17" t="s">
        <v>85</v>
      </c>
      <c r="BK180" s="209">
        <f t="shared" si="29"/>
        <v>0</v>
      </c>
      <c r="BL180" s="17" t="s">
        <v>318</v>
      </c>
      <c r="BM180" s="208" t="s">
        <v>1420</v>
      </c>
    </row>
    <row r="181" spans="1:65" s="2" customFormat="1" ht="16.5" customHeight="1">
      <c r="A181" s="34"/>
      <c r="B181" s="35"/>
      <c r="C181" s="196" t="s">
        <v>545</v>
      </c>
      <c r="D181" s="196" t="s">
        <v>183</v>
      </c>
      <c r="E181" s="197" t="s">
        <v>1603</v>
      </c>
      <c r="F181" s="198" t="s">
        <v>1604</v>
      </c>
      <c r="G181" s="199" t="s">
        <v>633</v>
      </c>
      <c r="H181" s="200">
        <v>1</v>
      </c>
      <c r="I181" s="201"/>
      <c r="J181" s="202">
        <f t="shared" si="20"/>
        <v>0</v>
      </c>
      <c r="K181" s="203"/>
      <c r="L181" s="39"/>
      <c r="M181" s="204" t="s">
        <v>1</v>
      </c>
      <c r="N181" s="205" t="s">
        <v>42</v>
      </c>
      <c r="O181" s="71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8" t="s">
        <v>318</v>
      </c>
      <c r="AT181" s="208" t="s">
        <v>183</v>
      </c>
      <c r="AU181" s="208" t="s">
        <v>85</v>
      </c>
      <c r="AY181" s="17" t="s">
        <v>182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7" t="s">
        <v>85</v>
      </c>
      <c r="BK181" s="209">
        <f t="shared" si="29"/>
        <v>0</v>
      </c>
      <c r="BL181" s="17" t="s">
        <v>318</v>
      </c>
      <c r="BM181" s="208" t="s">
        <v>1423</v>
      </c>
    </row>
    <row r="182" spans="1:65" s="2" customFormat="1" ht="16.5" customHeight="1">
      <c r="A182" s="34"/>
      <c r="B182" s="35"/>
      <c r="C182" s="196" t="s">
        <v>552</v>
      </c>
      <c r="D182" s="196" t="s">
        <v>183</v>
      </c>
      <c r="E182" s="197" t="s">
        <v>1605</v>
      </c>
      <c r="F182" s="198" t="s">
        <v>1606</v>
      </c>
      <c r="G182" s="199" t="s">
        <v>633</v>
      </c>
      <c r="H182" s="200">
        <v>5</v>
      </c>
      <c r="I182" s="201"/>
      <c r="J182" s="202">
        <f t="shared" si="20"/>
        <v>0</v>
      </c>
      <c r="K182" s="203"/>
      <c r="L182" s="39"/>
      <c r="M182" s="204" t="s">
        <v>1</v>
      </c>
      <c r="N182" s="205" t="s">
        <v>42</v>
      </c>
      <c r="O182" s="71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8" t="s">
        <v>318</v>
      </c>
      <c r="AT182" s="208" t="s">
        <v>183</v>
      </c>
      <c r="AU182" s="208" t="s">
        <v>85</v>
      </c>
      <c r="AY182" s="17" t="s">
        <v>182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7" t="s">
        <v>85</v>
      </c>
      <c r="BK182" s="209">
        <f t="shared" si="29"/>
        <v>0</v>
      </c>
      <c r="BL182" s="17" t="s">
        <v>318</v>
      </c>
      <c r="BM182" s="208" t="s">
        <v>1426</v>
      </c>
    </row>
    <row r="183" spans="1:65" s="2" customFormat="1" ht="16.5" customHeight="1">
      <c r="A183" s="34"/>
      <c r="B183" s="35"/>
      <c r="C183" s="196" t="s">
        <v>557</v>
      </c>
      <c r="D183" s="196" t="s">
        <v>183</v>
      </c>
      <c r="E183" s="197" t="s">
        <v>1607</v>
      </c>
      <c r="F183" s="198" t="s">
        <v>1608</v>
      </c>
      <c r="G183" s="199" t="s">
        <v>633</v>
      </c>
      <c r="H183" s="200">
        <v>2</v>
      </c>
      <c r="I183" s="201"/>
      <c r="J183" s="202">
        <f t="shared" si="20"/>
        <v>0</v>
      </c>
      <c r="K183" s="203"/>
      <c r="L183" s="39"/>
      <c r="M183" s="204" t="s">
        <v>1</v>
      </c>
      <c r="N183" s="205" t="s">
        <v>42</v>
      </c>
      <c r="O183" s="71"/>
      <c r="P183" s="206">
        <f t="shared" si="21"/>
        <v>0</v>
      </c>
      <c r="Q183" s="206">
        <v>0</v>
      </c>
      <c r="R183" s="206">
        <f t="shared" si="22"/>
        <v>0</v>
      </c>
      <c r="S183" s="206">
        <v>0</v>
      </c>
      <c r="T183" s="207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8" t="s">
        <v>318</v>
      </c>
      <c r="AT183" s="208" t="s">
        <v>183</v>
      </c>
      <c r="AU183" s="208" t="s">
        <v>85</v>
      </c>
      <c r="AY183" s="17" t="s">
        <v>182</v>
      </c>
      <c r="BE183" s="209">
        <f t="shared" si="24"/>
        <v>0</v>
      </c>
      <c r="BF183" s="209">
        <f t="shared" si="25"/>
        <v>0</v>
      </c>
      <c r="BG183" s="209">
        <f t="shared" si="26"/>
        <v>0</v>
      </c>
      <c r="BH183" s="209">
        <f t="shared" si="27"/>
        <v>0</v>
      </c>
      <c r="BI183" s="209">
        <f t="shared" si="28"/>
        <v>0</v>
      </c>
      <c r="BJ183" s="17" t="s">
        <v>85</v>
      </c>
      <c r="BK183" s="209">
        <f t="shared" si="29"/>
        <v>0</v>
      </c>
      <c r="BL183" s="17" t="s">
        <v>318</v>
      </c>
      <c r="BM183" s="208" t="s">
        <v>1429</v>
      </c>
    </row>
    <row r="184" spans="1:65" s="2" customFormat="1" ht="16.5" customHeight="1">
      <c r="A184" s="34"/>
      <c r="B184" s="35"/>
      <c r="C184" s="196" t="s">
        <v>563</v>
      </c>
      <c r="D184" s="196" t="s">
        <v>183</v>
      </c>
      <c r="E184" s="197" t="s">
        <v>1609</v>
      </c>
      <c r="F184" s="198" t="s">
        <v>1610</v>
      </c>
      <c r="G184" s="199" t="s">
        <v>633</v>
      </c>
      <c r="H184" s="200">
        <v>5</v>
      </c>
      <c r="I184" s="201"/>
      <c r="J184" s="202">
        <f t="shared" si="20"/>
        <v>0</v>
      </c>
      <c r="K184" s="203"/>
      <c r="L184" s="39"/>
      <c r="M184" s="204" t="s">
        <v>1</v>
      </c>
      <c r="N184" s="205" t="s">
        <v>42</v>
      </c>
      <c r="O184" s="71"/>
      <c r="P184" s="206">
        <f t="shared" si="21"/>
        <v>0</v>
      </c>
      <c r="Q184" s="206">
        <v>0</v>
      </c>
      <c r="R184" s="206">
        <f t="shared" si="22"/>
        <v>0</v>
      </c>
      <c r="S184" s="206">
        <v>0</v>
      </c>
      <c r="T184" s="207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8" t="s">
        <v>318</v>
      </c>
      <c r="AT184" s="208" t="s">
        <v>183</v>
      </c>
      <c r="AU184" s="208" t="s">
        <v>85</v>
      </c>
      <c r="AY184" s="17" t="s">
        <v>182</v>
      </c>
      <c r="BE184" s="209">
        <f t="shared" si="24"/>
        <v>0</v>
      </c>
      <c r="BF184" s="209">
        <f t="shared" si="25"/>
        <v>0</v>
      </c>
      <c r="BG184" s="209">
        <f t="shared" si="26"/>
        <v>0</v>
      </c>
      <c r="BH184" s="209">
        <f t="shared" si="27"/>
        <v>0</v>
      </c>
      <c r="BI184" s="209">
        <f t="shared" si="28"/>
        <v>0</v>
      </c>
      <c r="BJ184" s="17" t="s">
        <v>85</v>
      </c>
      <c r="BK184" s="209">
        <f t="shared" si="29"/>
        <v>0</v>
      </c>
      <c r="BL184" s="17" t="s">
        <v>318</v>
      </c>
      <c r="BM184" s="208" t="s">
        <v>1431</v>
      </c>
    </row>
    <row r="185" spans="1:65" s="2" customFormat="1" ht="16.5" customHeight="1">
      <c r="A185" s="34"/>
      <c r="B185" s="35"/>
      <c r="C185" s="196" t="s">
        <v>571</v>
      </c>
      <c r="D185" s="196" t="s">
        <v>183</v>
      </c>
      <c r="E185" s="197" t="s">
        <v>1611</v>
      </c>
      <c r="F185" s="198" t="s">
        <v>1612</v>
      </c>
      <c r="G185" s="199" t="s">
        <v>633</v>
      </c>
      <c r="H185" s="200">
        <v>3</v>
      </c>
      <c r="I185" s="201"/>
      <c r="J185" s="202">
        <f t="shared" si="20"/>
        <v>0</v>
      </c>
      <c r="K185" s="203"/>
      <c r="L185" s="39"/>
      <c r="M185" s="204" t="s">
        <v>1</v>
      </c>
      <c r="N185" s="205" t="s">
        <v>42</v>
      </c>
      <c r="O185" s="71"/>
      <c r="P185" s="206">
        <f t="shared" si="21"/>
        <v>0</v>
      </c>
      <c r="Q185" s="206">
        <v>0</v>
      </c>
      <c r="R185" s="206">
        <f t="shared" si="22"/>
        <v>0</v>
      </c>
      <c r="S185" s="206">
        <v>0</v>
      </c>
      <c r="T185" s="207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8" t="s">
        <v>318</v>
      </c>
      <c r="AT185" s="208" t="s">
        <v>183</v>
      </c>
      <c r="AU185" s="208" t="s">
        <v>85</v>
      </c>
      <c r="AY185" s="17" t="s">
        <v>182</v>
      </c>
      <c r="BE185" s="209">
        <f t="shared" si="24"/>
        <v>0</v>
      </c>
      <c r="BF185" s="209">
        <f t="shared" si="25"/>
        <v>0</v>
      </c>
      <c r="BG185" s="209">
        <f t="shared" si="26"/>
        <v>0</v>
      </c>
      <c r="BH185" s="209">
        <f t="shared" si="27"/>
        <v>0</v>
      </c>
      <c r="BI185" s="209">
        <f t="shared" si="28"/>
        <v>0</v>
      </c>
      <c r="BJ185" s="17" t="s">
        <v>85</v>
      </c>
      <c r="BK185" s="209">
        <f t="shared" si="29"/>
        <v>0</v>
      </c>
      <c r="BL185" s="17" t="s">
        <v>318</v>
      </c>
      <c r="BM185" s="208" t="s">
        <v>82</v>
      </c>
    </row>
    <row r="186" spans="1:65" s="2" customFormat="1" ht="21.75" customHeight="1">
      <c r="A186" s="34"/>
      <c r="B186" s="35"/>
      <c r="C186" s="196" t="s">
        <v>575</v>
      </c>
      <c r="D186" s="196" t="s">
        <v>183</v>
      </c>
      <c r="E186" s="197" t="s">
        <v>1613</v>
      </c>
      <c r="F186" s="198" t="s">
        <v>1614</v>
      </c>
      <c r="G186" s="199" t="s">
        <v>633</v>
      </c>
      <c r="H186" s="200">
        <v>1</v>
      </c>
      <c r="I186" s="201"/>
      <c r="J186" s="202">
        <f t="shared" si="20"/>
        <v>0</v>
      </c>
      <c r="K186" s="203"/>
      <c r="L186" s="39"/>
      <c r="M186" s="204" t="s">
        <v>1</v>
      </c>
      <c r="N186" s="205" t="s">
        <v>42</v>
      </c>
      <c r="O186" s="71"/>
      <c r="P186" s="206">
        <f t="shared" si="21"/>
        <v>0</v>
      </c>
      <c r="Q186" s="206">
        <v>0</v>
      </c>
      <c r="R186" s="206">
        <f t="shared" si="22"/>
        <v>0</v>
      </c>
      <c r="S186" s="206">
        <v>0</v>
      </c>
      <c r="T186" s="207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8" t="s">
        <v>318</v>
      </c>
      <c r="AT186" s="208" t="s">
        <v>183</v>
      </c>
      <c r="AU186" s="208" t="s">
        <v>85</v>
      </c>
      <c r="AY186" s="17" t="s">
        <v>182</v>
      </c>
      <c r="BE186" s="209">
        <f t="shared" si="24"/>
        <v>0</v>
      </c>
      <c r="BF186" s="209">
        <f t="shared" si="25"/>
        <v>0</v>
      </c>
      <c r="BG186" s="209">
        <f t="shared" si="26"/>
        <v>0</v>
      </c>
      <c r="BH186" s="209">
        <f t="shared" si="27"/>
        <v>0</v>
      </c>
      <c r="BI186" s="209">
        <f t="shared" si="28"/>
        <v>0</v>
      </c>
      <c r="BJ186" s="17" t="s">
        <v>85</v>
      </c>
      <c r="BK186" s="209">
        <f t="shared" si="29"/>
        <v>0</v>
      </c>
      <c r="BL186" s="17" t="s">
        <v>318</v>
      </c>
      <c r="BM186" s="208" t="s">
        <v>94</v>
      </c>
    </row>
    <row r="187" spans="1:65" s="2" customFormat="1" ht="21.75" customHeight="1">
      <c r="A187" s="34"/>
      <c r="B187" s="35"/>
      <c r="C187" s="196" t="s">
        <v>580</v>
      </c>
      <c r="D187" s="196" t="s">
        <v>183</v>
      </c>
      <c r="E187" s="197" t="s">
        <v>1615</v>
      </c>
      <c r="F187" s="198" t="s">
        <v>1616</v>
      </c>
      <c r="G187" s="199" t="s">
        <v>633</v>
      </c>
      <c r="H187" s="200">
        <v>1</v>
      </c>
      <c r="I187" s="201"/>
      <c r="J187" s="202">
        <f t="shared" si="20"/>
        <v>0</v>
      </c>
      <c r="K187" s="203"/>
      <c r="L187" s="39"/>
      <c r="M187" s="204" t="s">
        <v>1</v>
      </c>
      <c r="N187" s="205" t="s">
        <v>42</v>
      </c>
      <c r="O187" s="71"/>
      <c r="P187" s="206">
        <f t="shared" si="21"/>
        <v>0</v>
      </c>
      <c r="Q187" s="206">
        <v>0</v>
      </c>
      <c r="R187" s="206">
        <f t="shared" si="22"/>
        <v>0</v>
      </c>
      <c r="S187" s="206">
        <v>0</v>
      </c>
      <c r="T187" s="207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8" t="s">
        <v>318</v>
      </c>
      <c r="AT187" s="208" t="s">
        <v>183</v>
      </c>
      <c r="AU187" s="208" t="s">
        <v>85</v>
      </c>
      <c r="AY187" s="17" t="s">
        <v>182</v>
      </c>
      <c r="BE187" s="209">
        <f t="shared" si="24"/>
        <v>0</v>
      </c>
      <c r="BF187" s="209">
        <f t="shared" si="25"/>
        <v>0</v>
      </c>
      <c r="BG187" s="209">
        <f t="shared" si="26"/>
        <v>0</v>
      </c>
      <c r="BH187" s="209">
        <f t="shared" si="27"/>
        <v>0</v>
      </c>
      <c r="BI187" s="209">
        <f t="shared" si="28"/>
        <v>0</v>
      </c>
      <c r="BJ187" s="17" t="s">
        <v>85</v>
      </c>
      <c r="BK187" s="209">
        <f t="shared" si="29"/>
        <v>0</v>
      </c>
      <c r="BL187" s="17" t="s">
        <v>318</v>
      </c>
      <c r="BM187" s="208" t="s">
        <v>100</v>
      </c>
    </row>
    <row r="188" spans="1:65" s="2" customFormat="1" ht="16.5" customHeight="1">
      <c r="A188" s="34"/>
      <c r="B188" s="35"/>
      <c r="C188" s="196" t="s">
        <v>584</v>
      </c>
      <c r="D188" s="196" t="s">
        <v>183</v>
      </c>
      <c r="E188" s="197" t="s">
        <v>1617</v>
      </c>
      <c r="F188" s="198" t="s">
        <v>1618</v>
      </c>
      <c r="G188" s="199" t="s">
        <v>633</v>
      </c>
      <c r="H188" s="200">
        <v>10</v>
      </c>
      <c r="I188" s="201"/>
      <c r="J188" s="202">
        <f t="shared" si="20"/>
        <v>0</v>
      </c>
      <c r="K188" s="203"/>
      <c r="L188" s="39"/>
      <c r="M188" s="204" t="s">
        <v>1</v>
      </c>
      <c r="N188" s="205" t="s">
        <v>42</v>
      </c>
      <c r="O188" s="71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8" t="s">
        <v>318</v>
      </c>
      <c r="AT188" s="208" t="s">
        <v>183</v>
      </c>
      <c r="AU188" s="208" t="s">
        <v>85</v>
      </c>
      <c r="AY188" s="17" t="s">
        <v>182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7" t="s">
        <v>85</v>
      </c>
      <c r="BK188" s="209">
        <f t="shared" si="29"/>
        <v>0</v>
      </c>
      <c r="BL188" s="17" t="s">
        <v>318</v>
      </c>
      <c r="BM188" s="208" t="s">
        <v>1442</v>
      </c>
    </row>
    <row r="189" spans="1:65" s="2" customFormat="1" ht="16.5" customHeight="1">
      <c r="A189" s="34"/>
      <c r="B189" s="35"/>
      <c r="C189" s="196" t="s">
        <v>590</v>
      </c>
      <c r="D189" s="196" t="s">
        <v>183</v>
      </c>
      <c r="E189" s="197" t="s">
        <v>1619</v>
      </c>
      <c r="F189" s="198" t="s">
        <v>1620</v>
      </c>
      <c r="G189" s="199" t="s">
        <v>633</v>
      </c>
      <c r="H189" s="200">
        <v>55</v>
      </c>
      <c r="I189" s="201"/>
      <c r="J189" s="202">
        <f t="shared" si="20"/>
        <v>0</v>
      </c>
      <c r="K189" s="203"/>
      <c r="L189" s="39"/>
      <c r="M189" s="204" t="s">
        <v>1</v>
      </c>
      <c r="N189" s="205" t="s">
        <v>42</v>
      </c>
      <c r="O189" s="71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8" t="s">
        <v>318</v>
      </c>
      <c r="AT189" s="208" t="s">
        <v>183</v>
      </c>
      <c r="AU189" s="208" t="s">
        <v>85</v>
      </c>
      <c r="AY189" s="17" t="s">
        <v>182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7" t="s">
        <v>85</v>
      </c>
      <c r="BK189" s="209">
        <f t="shared" si="29"/>
        <v>0</v>
      </c>
      <c r="BL189" s="17" t="s">
        <v>318</v>
      </c>
      <c r="BM189" s="208" t="s">
        <v>1445</v>
      </c>
    </row>
    <row r="190" spans="1:65" s="2" customFormat="1" ht="16.5" customHeight="1">
      <c r="A190" s="34"/>
      <c r="B190" s="35"/>
      <c r="C190" s="196" t="s">
        <v>596</v>
      </c>
      <c r="D190" s="196" t="s">
        <v>183</v>
      </c>
      <c r="E190" s="197" t="s">
        <v>1621</v>
      </c>
      <c r="F190" s="198" t="s">
        <v>1622</v>
      </c>
      <c r="G190" s="199" t="s">
        <v>633</v>
      </c>
      <c r="H190" s="200">
        <v>3</v>
      </c>
      <c r="I190" s="201"/>
      <c r="J190" s="202">
        <f t="shared" si="20"/>
        <v>0</v>
      </c>
      <c r="K190" s="203"/>
      <c r="L190" s="39"/>
      <c r="M190" s="204" t="s">
        <v>1</v>
      </c>
      <c r="N190" s="205" t="s">
        <v>42</v>
      </c>
      <c r="O190" s="71"/>
      <c r="P190" s="206">
        <f t="shared" si="21"/>
        <v>0</v>
      </c>
      <c r="Q190" s="206">
        <v>0</v>
      </c>
      <c r="R190" s="206">
        <f t="shared" si="22"/>
        <v>0</v>
      </c>
      <c r="S190" s="206">
        <v>0</v>
      </c>
      <c r="T190" s="207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8" t="s">
        <v>318</v>
      </c>
      <c r="AT190" s="208" t="s">
        <v>183</v>
      </c>
      <c r="AU190" s="208" t="s">
        <v>85</v>
      </c>
      <c r="AY190" s="17" t="s">
        <v>182</v>
      </c>
      <c r="BE190" s="209">
        <f t="shared" si="24"/>
        <v>0</v>
      </c>
      <c r="BF190" s="209">
        <f t="shared" si="25"/>
        <v>0</v>
      </c>
      <c r="BG190" s="209">
        <f t="shared" si="26"/>
        <v>0</v>
      </c>
      <c r="BH190" s="209">
        <f t="shared" si="27"/>
        <v>0</v>
      </c>
      <c r="BI190" s="209">
        <f t="shared" si="28"/>
        <v>0</v>
      </c>
      <c r="BJ190" s="17" t="s">
        <v>85</v>
      </c>
      <c r="BK190" s="209">
        <f t="shared" si="29"/>
        <v>0</v>
      </c>
      <c r="BL190" s="17" t="s">
        <v>318</v>
      </c>
      <c r="BM190" s="208" t="s">
        <v>1448</v>
      </c>
    </row>
    <row r="191" spans="1:65" s="2" customFormat="1" ht="16.5" customHeight="1">
      <c r="A191" s="34"/>
      <c r="B191" s="35"/>
      <c r="C191" s="196" t="s">
        <v>600</v>
      </c>
      <c r="D191" s="196" t="s">
        <v>183</v>
      </c>
      <c r="E191" s="197" t="s">
        <v>1623</v>
      </c>
      <c r="F191" s="198" t="s">
        <v>1624</v>
      </c>
      <c r="G191" s="199" t="s">
        <v>633</v>
      </c>
      <c r="H191" s="200">
        <v>1</v>
      </c>
      <c r="I191" s="201"/>
      <c r="J191" s="202">
        <f t="shared" si="20"/>
        <v>0</v>
      </c>
      <c r="K191" s="203"/>
      <c r="L191" s="39"/>
      <c r="M191" s="204" t="s">
        <v>1</v>
      </c>
      <c r="N191" s="205" t="s">
        <v>42</v>
      </c>
      <c r="O191" s="71"/>
      <c r="P191" s="206">
        <f t="shared" si="21"/>
        <v>0</v>
      </c>
      <c r="Q191" s="206">
        <v>0</v>
      </c>
      <c r="R191" s="206">
        <f t="shared" si="22"/>
        <v>0</v>
      </c>
      <c r="S191" s="206">
        <v>0</v>
      </c>
      <c r="T191" s="207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8" t="s">
        <v>318</v>
      </c>
      <c r="AT191" s="208" t="s">
        <v>183</v>
      </c>
      <c r="AU191" s="208" t="s">
        <v>85</v>
      </c>
      <c r="AY191" s="17" t="s">
        <v>182</v>
      </c>
      <c r="BE191" s="209">
        <f t="shared" si="24"/>
        <v>0</v>
      </c>
      <c r="BF191" s="209">
        <f t="shared" si="25"/>
        <v>0</v>
      </c>
      <c r="BG191" s="209">
        <f t="shared" si="26"/>
        <v>0</v>
      </c>
      <c r="BH191" s="209">
        <f t="shared" si="27"/>
        <v>0</v>
      </c>
      <c r="BI191" s="209">
        <f t="shared" si="28"/>
        <v>0</v>
      </c>
      <c r="BJ191" s="17" t="s">
        <v>85</v>
      </c>
      <c r="BK191" s="209">
        <f t="shared" si="29"/>
        <v>0</v>
      </c>
      <c r="BL191" s="17" t="s">
        <v>318</v>
      </c>
      <c r="BM191" s="208" t="s">
        <v>1451</v>
      </c>
    </row>
    <row r="192" spans="1:65" s="2" customFormat="1" ht="16.5" customHeight="1">
      <c r="A192" s="34"/>
      <c r="B192" s="35"/>
      <c r="C192" s="196" t="s">
        <v>608</v>
      </c>
      <c r="D192" s="196" t="s">
        <v>183</v>
      </c>
      <c r="E192" s="197" t="s">
        <v>1625</v>
      </c>
      <c r="F192" s="198" t="s">
        <v>1626</v>
      </c>
      <c r="G192" s="199" t="s">
        <v>633</v>
      </c>
      <c r="H192" s="200">
        <v>1</v>
      </c>
      <c r="I192" s="201"/>
      <c r="J192" s="202">
        <f t="shared" si="20"/>
        <v>0</v>
      </c>
      <c r="K192" s="203"/>
      <c r="L192" s="39"/>
      <c r="M192" s="204" t="s">
        <v>1</v>
      </c>
      <c r="N192" s="205" t="s">
        <v>42</v>
      </c>
      <c r="O192" s="71"/>
      <c r="P192" s="206">
        <f t="shared" si="21"/>
        <v>0</v>
      </c>
      <c r="Q192" s="206">
        <v>0</v>
      </c>
      <c r="R192" s="206">
        <f t="shared" si="22"/>
        <v>0</v>
      </c>
      <c r="S192" s="206">
        <v>0</v>
      </c>
      <c r="T192" s="207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8" t="s">
        <v>318</v>
      </c>
      <c r="AT192" s="208" t="s">
        <v>183</v>
      </c>
      <c r="AU192" s="208" t="s">
        <v>85</v>
      </c>
      <c r="AY192" s="17" t="s">
        <v>182</v>
      </c>
      <c r="BE192" s="209">
        <f t="shared" si="24"/>
        <v>0</v>
      </c>
      <c r="BF192" s="209">
        <f t="shared" si="25"/>
        <v>0</v>
      </c>
      <c r="BG192" s="209">
        <f t="shared" si="26"/>
        <v>0</v>
      </c>
      <c r="BH192" s="209">
        <f t="shared" si="27"/>
        <v>0</v>
      </c>
      <c r="BI192" s="209">
        <f t="shared" si="28"/>
        <v>0</v>
      </c>
      <c r="BJ192" s="17" t="s">
        <v>85</v>
      </c>
      <c r="BK192" s="209">
        <f t="shared" si="29"/>
        <v>0</v>
      </c>
      <c r="BL192" s="17" t="s">
        <v>318</v>
      </c>
      <c r="BM192" s="208" t="s">
        <v>1454</v>
      </c>
    </row>
    <row r="193" spans="1:65" s="2" customFormat="1" ht="16.5" customHeight="1">
      <c r="A193" s="34"/>
      <c r="B193" s="35"/>
      <c r="C193" s="196" t="s">
        <v>612</v>
      </c>
      <c r="D193" s="196" t="s">
        <v>183</v>
      </c>
      <c r="E193" s="197" t="s">
        <v>1627</v>
      </c>
      <c r="F193" s="198" t="s">
        <v>1628</v>
      </c>
      <c r="G193" s="199" t="s">
        <v>633</v>
      </c>
      <c r="H193" s="200">
        <v>60</v>
      </c>
      <c r="I193" s="201"/>
      <c r="J193" s="202">
        <f t="shared" si="20"/>
        <v>0</v>
      </c>
      <c r="K193" s="203"/>
      <c r="L193" s="39"/>
      <c r="M193" s="204" t="s">
        <v>1</v>
      </c>
      <c r="N193" s="205" t="s">
        <v>42</v>
      </c>
      <c r="O193" s="71"/>
      <c r="P193" s="206">
        <f t="shared" si="21"/>
        <v>0</v>
      </c>
      <c r="Q193" s="206">
        <v>0</v>
      </c>
      <c r="R193" s="206">
        <f t="shared" si="22"/>
        <v>0</v>
      </c>
      <c r="S193" s="206">
        <v>0</v>
      </c>
      <c r="T193" s="207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8" t="s">
        <v>318</v>
      </c>
      <c r="AT193" s="208" t="s">
        <v>183</v>
      </c>
      <c r="AU193" s="208" t="s">
        <v>85</v>
      </c>
      <c r="AY193" s="17" t="s">
        <v>182</v>
      </c>
      <c r="BE193" s="209">
        <f t="shared" si="24"/>
        <v>0</v>
      </c>
      <c r="BF193" s="209">
        <f t="shared" si="25"/>
        <v>0</v>
      </c>
      <c r="BG193" s="209">
        <f t="shared" si="26"/>
        <v>0</v>
      </c>
      <c r="BH193" s="209">
        <f t="shared" si="27"/>
        <v>0</v>
      </c>
      <c r="BI193" s="209">
        <f t="shared" si="28"/>
        <v>0</v>
      </c>
      <c r="BJ193" s="17" t="s">
        <v>85</v>
      </c>
      <c r="BK193" s="209">
        <f t="shared" si="29"/>
        <v>0</v>
      </c>
      <c r="BL193" s="17" t="s">
        <v>318</v>
      </c>
      <c r="BM193" s="208" t="s">
        <v>1457</v>
      </c>
    </row>
    <row r="194" spans="1:65" s="2" customFormat="1" ht="16.5" customHeight="1">
      <c r="A194" s="34"/>
      <c r="B194" s="35"/>
      <c r="C194" s="196" t="s">
        <v>617</v>
      </c>
      <c r="D194" s="196" t="s">
        <v>183</v>
      </c>
      <c r="E194" s="197" t="s">
        <v>1629</v>
      </c>
      <c r="F194" s="198" t="s">
        <v>1630</v>
      </c>
      <c r="G194" s="199" t="s">
        <v>633</v>
      </c>
      <c r="H194" s="200">
        <v>1</v>
      </c>
      <c r="I194" s="201"/>
      <c r="J194" s="202">
        <f t="shared" si="20"/>
        <v>0</v>
      </c>
      <c r="K194" s="203"/>
      <c r="L194" s="39"/>
      <c r="M194" s="204" t="s">
        <v>1</v>
      </c>
      <c r="N194" s="205" t="s">
        <v>42</v>
      </c>
      <c r="O194" s="71"/>
      <c r="P194" s="206">
        <f t="shared" si="21"/>
        <v>0</v>
      </c>
      <c r="Q194" s="206">
        <v>0</v>
      </c>
      <c r="R194" s="206">
        <f t="shared" si="22"/>
        <v>0</v>
      </c>
      <c r="S194" s="206">
        <v>0</v>
      </c>
      <c r="T194" s="207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8" t="s">
        <v>318</v>
      </c>
      <c r="AT194" s="208" t="s">
        <v>183</v>
      </c>
      <c r="AU194" s="208" t="s">
        <v>85</v>
      </c>
      <c r="AY194" s="17" t="s">
        <v>182</v>
      </c>
      <c r="BE194" s="209">
        <f t="shared" si="24"/>
        <v>0</v>
      </c>
      <c r="BF194" s="209">
        <f t="shared" si="25"/>
        <v>0</v>
      </c>
      <c r="BG194" s="209">
        <f t="shared" si="26"/>
        <v>0</v>
      </c>
      <c r="BH194" s="209">
        <f t="shared" si="27"/>
        <v>0</v>
      </c>
      <c r="BI194" s="209">
        <f t="shared" si="28"/>
        <v>0</v>
      </c>
      <c r="BJ194" s="17" t="s">
        <v>85</v>
      </c>
      <c r="BK194" s="209">
        <f t="shared" si="29"/>
        <v>0</v>
      </c>
      <c r="BL194" s="17" t="s">
        <v>318</v>
      </c>
      <c r="BM194" s="208" t="s">
        <v>1459</v>
      </c>
    </row>
    <row r="195" spans="1:65" s="2" customFormat="1" ht="16.5" customHeight="1">
      <c r="A195" s="34"/>
      <c r="B195" s="35"/>
      <c r="C195" s="196" t="s">
        <v>621</v>
      </c>
      <c r="D195" s="196" t="s">
        <v>183</v>
      </c>
      <c r="E195" s="197" t="s">
        <v>1631</v>
      </c>
      <c r="F195" s="198" t="s">
        <v>1632</v>
      </c>
      <c r="G195" s="199" t="s">
        <v>1214</v>
      </c>
      <c r="H195" s="200">
        <v>100</v>
      </c>
      <c r="I195" s="201"/>
      <c r="J195" s="202">
        <f t="shared" si="20"/>
        <v>0</v>
      </c>
      <c r="K195" s="203"/>
      <c r="L195" s="39"/>
      <c r="M195" s="204" t="s">
        <v>1</v>
      </c>
      <c r="N195" s="205" t="s">
        <v>42</v>
      </c>
      <c r="O195" s="71"/>
      <c r="P195" s="206">
        <f t="shared" si="21"/>
        <v>0</v>
      </c>
      <c r="Q195" s="206">
        <v>0</v>
      </c>
      <c r="R195" s="206">
        <f t="shared" si="22"/>
        <v>0</v>
      </c>
      <c r="S195" s="206">
        <v>0</v>
      </c>
      <c r="T195" s="207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8" t="s">
        <v>318</v>
      </c>
      <c r="AT195" s="208" t="s">
        <v>183</v>
      </c>
      <c r="AU195" s="208" t="s">
        <v>85</v>
      </c>
      <c r="AY195" s="17" t="s">
        <v>182</v>
      </c>
      <c r="BE195" s="209">
        <f t="shared" si="24"/>
        <v>0</v>
      </c>
      <c r="BF195" s="209">
        <f t="shared" si="25"/>
        <v>0</v>
      </c>
      <c r="BG195" s="209">
        <f t="shared" si="26"/>
        <v>0</v>
      </c>
      <c r="BH195" s="209">
        <f t="shared" si="27"/>
        <v>0</v>
      </c>
      <c r="BI195" s="209">
        <f t="shared" si="28"/>
        <v>0</v>
      </c>
      <c r="BJ195" s="17" t="s">
        <v>85</v>
      </c>
      <c r="BK195" s="209">
        <f t="shared" si="29"/>
        <v>0</v>
      </c>
      <c r="BL195" s="17" t="s">
        <v>318</v>
      </c>
      <c r="BM195" s="208" t="s">
        <v>1464</v>
      </c>
    </row>
    <row r="196" spans="1:65" s="2" customFormat="1" ht="16.5" customHeight="1">
      <c r="A196" s="34"/>
      <c r="B196" s="35"/>
      <c r="C196" s="196" t="s">
        <v>626</v>
      </c>
      <c r="D196" s="196" t="s">
        <v>183</v>
      </c>
      <c r="E196" s="197" t="s">
        <v>1633</v>
      </c>
      <c r="F196" s="198" t="s">
        <v>1634</v>
      </c>
      <c r="G196" s="199" t="s">
        <v>1259</v>
      </c>
      <c r="H196" s="200">
        <v>1</v>
      </c>
      <c r="I196" s="201"/>
      <c r="J196" s="202">
        <f t="shared" si="20"/>
        <v>0</v>
      </c>
      <c r="K196" s="203"/>
      <c r="L196" s="39"/>
      <c r="M196" s="204" t="s">
        <v>1</v>
      </c>
      <c r="N196" s="205" t="s">
        <v>42</v>
      </c>
      <c r="O196" s="71"/>
      <c r="P196" s="206">
        <f t="shared" si="21"/>
        <v>0</v>
      </c>
      <c r="Q196" s="206">
        <v>0</v>
      </c>
      <c r="R196" s="206">
        <f t="shared" si="22"/>
        <v>0</v>
      </c>
      <c r="S196" s="206">
        <v>0</v>
      </c>
      <c r="T196" s="207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8" t="s">
        <v>318</v>
      </c>
      <c r="AT196" s="208" t="s">
        <v>183</v>
      </c>
      <c r="AU196" s="208" t="s">
        <v>85</v>
      </c>
      <c r="AY196" s="17" t="s">
        <v>182</v>
      </c>
      <c r="BE196" s="209">
        <f t="shared" si="24"/>
        <v>0</v>
      </c>
      <c r="BF196" s="209">
        <f t="shared" si="25"/>
        <v>0</v>
      </c>
      <c r="BG196" s="209">
        <f t="shared" si="26"/>
        <v>0</v>
      </c>
      <c r="BH196" s="209">
        <f t="shared" si="27"/>
        <v>0</v>
      </c>
      <c r="BI196" s="209">
        <f t="shared" si="28"/>
        <v>0</v>
      </c>
      <c r="BJ196" s="17" t="s">
        <v>85</v>
      </c>
      <c r="BK196" s="209">
        <f t="shared" si="29"/>
        <v>0</v>
      </c>
      <c r="BL196" s="17" t="s">
        <v>318</v>
      </c>
      <c r="BM196" s="208" t="s">
        <v>1469</v>
      </c>
    </row>
    <row r="197" spans="2:63" s="11" customFormat="1" ht="25.95" customHeight="1">
      <c r="B197" s="182"/>
      <c r="C197" s="183"/>
      <c r="D197" s="184" t="s">
        <v>76</v>
      </c>
      <c r="E197" s="185" t="s">
        <v>1635</v>
      </c>
      <c r="F197" s="185" t="s">
        <v>1636</v>
      </c>
      <c r="G197" s="183"/>
      <c r="H197" s="183"/>
      <c r="I197" s="186"/>
      <c r="J197" s="187">
        <f>BK197</f>
        <v>0</v>
      </c>
      <c r="K197" s="183"/>
      <c r="L197" s="188"/>
      <c r="M197" s="189"/>
      <c r="N197" s="190"/>
      <c r="O197" s="190"/>
      <c r="P197" s="191">
        <f>SUM(P198:P202)</f>
        <v>0</v>
      </c>
      <c r="Q197" s="190"/>
      <c r="R197" s="191">
        <f>SUM(R198:R202)</f>
        <v>0</v>
      </c>
      <c r="S197" s="190"/>
      <c r="T197" s="192">
        <f>SUM(T198:T202)</f>
        <v>0</v>
      </c>
      <c r="AR197" s="193" t="s">
        <v>87</v>
      </c>
      <c r="AT197" s="194" t="s">
        <v>76</v>
      </c>
      <c r="AU197" s="194" t="s">
        <v>77</v>
      </c>
      <c r="AY197" s="193" t="s">
        <v>182</v>
      </c>
      <c r="BK197" s="195">
        <f>SUM(BK198:BK202)</f>
        <v>0</v>
      </c>
    </row>
    <row r="198" spans="1:65" s="2" customFormat="1" ht="16.5" customHeight="1">
      <c r="A198" s="34"/>
      <c r="B198" s="35"/>
      <c r="C198" s="196" t="s">
        <v>630</v>
      </c>
      <c r="D198" s="196" t="s">
        <v>183</v>
      </c>
      <c r="E198" s="197" t="s">
        <v>1637</v>
      </c>
      <c r="F198" s="198" t="s">
        <v>1638</v>
      </c>
      <c r="G198" s="199" t="s">
        <v>919</v>
      </c>
      <c r="H198" s="200">
        <v>50</v>
      </c>
      <c r="I198" s="201"/>
      <c r="J198" s="202">
        <f>ROUND(I198*H198,2)</f>
        <v>0</v>
      </c>
      <c r="K198" s="203"/>
      <c r="L198" s="39"/>
      <c r="M198" s="204" t="s">
        <v>1</v>
      </c>
      <c r="N198" s="205" t="s">
        <v>42</v>
      </c>
      <c r="O198" s="71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8" t="s">
        <v>318</v>
      </c>
      <c r="AT198" s="208" t="s">
        <v>183</v>
      </c>
      <c r="AU198" s="208" t="s">
        <v>85</v>
      </c>
      <c r="AY198" s="17" t="s">
        <v>182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85</v>
      </c>
      <c r="BK198" s="209">
        <f>ROUND(I198*H198,2)</f>
        <v>0</v>
      </c>
      <c r="BL198" s="17" t="s">
        <v>318</v>
      </c>
      <c r="BM198" s="208" t="s">
        <v>1474</v>
      </c>
    </row>
    <row r="199" spans="1:65" s="2" customFormat="1" ht="16.5" customHeight="1">
      <c r="A199" s="34"/>
      <c r="B199" s="35"/>
      <c r="C199" s="196" t="s">
        <v>635</v>
      </c>
      <c r="D199" s="196" t="s">
        <v>183</v>
      </c>
      <c r="E199" s="197" t="s">
        <v>1639</v>
      </c>
      <c r="F199" s="198" t="s">
        <v>1640</v>
      </c>
      <c r="G199" s="199" t="s">
        <v>633</v>
      </c>
      <c r="H199" s="200">
        <v>4</v>
      </c>
      <c r="I199" s="201"/>
      <c r="J199" s="202">
        <f>ROUND(I199*H199,2)</f>
        <v>0</v>
      </c>
      <c r="K199" s="203"/>
      <c r="L199" s="39"/>
      <c r="M199" s="204" t="s">
        <v>1</v>
      </c>
      <c r="N199" s="205" t="s">
        <v>42</v>
      </c>
      <c r="O199" s="71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8" t="s">
        <v>318</v>
      </c>
      <c r="AT199" s="208" t="s">
        <v>183</v>
      </c>
      <c r="AU199" s="208" t="s">
        <v>85</v>
      </c>
      <c r="AY199" s="17" t="s">
        <v>182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7" t="s">
        <v>85</v>
      </c>
      <c r="BK199" s="209">
        <f>ROUND(I199*H199,2)</f>
        <v>0</v>
      </c>
      <c r="BL199" s="17" t="s">
        <v>318</v>
      </c>
      <c r="BM199" s="208" t="s">
        <v>1477</v>
      </c>
    </row>
    <row r="200" spans="1:65" s="2" customFormat="1" ht="16.5" customHeight="1">
      <c r="A200" s="34"/>
      <c r="B200" s="35"/>
      <c r="C200" s="196" t="s">
        <v>639</v>
      </c>
      <c r="D200" s="196" t="s">
        <v>183</v>
      </c>
      <c r="E200" s="197" t="s">
        <v>1641</v>
      </c>
      <c r="F200" s="198" t="s">
        <v>1642</v>
      </c>
      <c r="G200" s="199" t="s">
        <v>633</v>
      </c>
      <c r="H200" s="200">
        <v>4</v>
      </c>
      <c r="I200" s="201"/>
      <c r="J200" s="202">
        <f>ROUND(I200*H200,2)</f>
        <v>0</v>
      </c>
      <c r="K200" s="203"/>
      <c r="L200" s="39"/>
      <c r="M200" s="204" t="s">
        <v>1</v>
      </c>
      <c r="N200" s="205" t="s">
        <v>42</v>
      </c>
      <c r="O200" s="71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8" t="s">
        <v>318</v>
      </c>
      <c r="AT200" s="208" t="s">
        <v>183</v>
      </c>
      <c r="AU200" s="208" t="s">
        <v>85</v>
      </c>
      <c r="AY200" s="17" t="s">
        <v>182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7" t="s">
        <v>85</v>
      </c>
      <c r="BK200" s="209">
        <f>ROUND(I200*H200,2)</f>
        <v>0</v>
      </c>
      <c r="BL200" s="17" t="s">
        <v>318</v>
      </c>
      <c r="BM200" s="208" t="s">
        <v>1482</v>
      </c>
    </row>
    <row r="201" spans="1:65" s="2" customFormat="1" ht="16.5" customHeight="1">
      <c r="A201" s="34"/>
      <c r="B201" s="35"/>
      <c r="C201" s="196" t="s">
        <v>643</v>
      </c>
      <c r="D201" s="196" t="s">
        <v>183</v>
      </c>
      <c r="E201" s="197" t="s">
        <v>1643</v>
      </c>
      <c r="F201" s="198" t="s">
        <v>1644</v>
      </c>
      <c r="G201" s="199" t="s">
        <v>633</v>
      </c>
      <c r="H201" s="200">
        <v>28</v>
      </c>
      <c r="I201" s="201"/>
      <c r="J201" s="202">
        <f>ROUND(I201*H201,2)</f>
        <v>0</v>
      </c>
      <c r="K201" s="203"/>
      <c r="L201" s="39"/>
      <c r="M201" s="204" t="s">
        <v>1</v>
      </c>
      <c r="N201" s="205" t="s">
        <v>42</v>
      </c>
      <c r="O201" s="71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8" t="s">
        <v>318</v>
      </c>
      <c r="AT201" s="208" t="s">
        <v>183</v>
      </c>
      <c r="AU201" s="208" t="s">
        <v>85</v>
      </c>
      <c r="AY201" s="17" t="s">
        <v>182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7" t="s">
        <v>85</v>
      </c>
      <c r="BK201" s="209">
        <f>ROUND(I201*H201,2)</f>
        <v>0</v>
      </c>
      <c r="BL201" s="17" t="s">
        <v>318</v>
      </c>
      <c r="BM201" s="208" t="s">
        <v>1645</v>
      </c>
    </row>
    <row r="202" spans="1:65" s="2" customFormat="1" ht="16.5" customHeight="1">
      <c r="A202" s="34"/>
      <c r="B202" s="35"/>
      <c r="C202" s="196" t="s">
        <v>647</v>
      </c>
      <c r="D202" s="196" t="s">
        <v>183</v>
      </c>
      <c r="E202" s="197" t="s">
        <v>1646</v>
      </c>
      <c r="F202" s="198" t="s">
        <v>1634</v>
      </c>
      <c r="G202" s="199" t="s">
        <v>1259</v>
      </c>
      <c r="H202" s="200">
        <v>1</v>
      </c>
      <c r="I202" s="201"/>
      <c r="J202" s="202">
        <f>ROUND(I202*H202,2)</f>
        <v>0</v>
      </c>
      <c r="K202" s="203"/>
      <c r="L202" s="39"/>
      <c r="M202" s="204" t="s">
        <v>1</v>
      </c>
      <c r="N202" s="205" t="s">
        <v>42</v>
      </c>
      <c r="O202" s="71"/>
      <c r="P202" s="206">
        <f>O202*H202</f>
        <v>0</v>
      </c>
      <c r="Q202" s="206">
        <v>0</v>
      </c>
      <c r="R202" s="206">
        <f>Q202*H202</f>
        <v>0</v>
      </c>
      <c r="S202" s="206">
        <v>0</v>
      </c>
      <c r="T202" s="207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8" t="s">
        <v>318</v>
      </c>
      <c r="AT202" s="208" t="s">
        <v>183</v>
      </c>
      <c r="AU202" s="208" t="s">
        <v>85</v>
      </c>
      <c r="AY202" s="17" t="s">
        <v>182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7" t="s">
        <v>85</v>
      </c>
      <c r="BK202" s="209">
        <f>ROUND(I202*H202,2)</f>
        <v>0</v>
      </c>
      <c r="BL202" s="17" t="s">
        <v>318</v>
      </c>
      <c r="BM202" s="208" t="s">
        <v>1647</v>
      </c>
    </row>
    <row r="203" spans="2:63" s="11" customFormat="1" ht="25.95" customHeight="1">
      <c r="B203" s="182"/>
      <c r="C203" s="183"/>
      <c r="D203" s="184" t="s">
        <v>76</v>
      </c>
      <c r="E203" s="185" t="s">
        <v>1648</v>
      </c>
      <c r="F203" s="185" t="s">
        <v>1649</v>
      </c>
      <c r="G203" s="183"/>
      <c r="H203" s="183"/>
      <c r="I203" s="186"/>
      <c r="J203" s="187">
        <f>BK203</f>
        <v>0</v>
      </c>
      <c r="K203" s="183"/>
      <c r="L203" s="188"/>
      <c r="M203" s="189"/>
      <c r="N203" s="190"/>
      <c r="O203" s="190"/>
      <c r="P203" s="191">
        <f>SUM(P204:P216)</f>
        <v>0</v>
      </c>
      <c r="Q203" s="190"/>
      <c r="R203" s="191">
        <f>SUM(R204:R216)</f>
        <v>0</v>
      </c>
      <c r="S203" s="190"/>
      <c r="T203" s="192">
        <f>SUM(T204:T216)</f>
        <v>0</v>
      </c>
      <c r="AR203" s="193" t="s">
        <v>87</v>
      </c>
      <c r="AT203" s="194" t="s">
        <v>76</v>
      </c>
      <c r="AU203" s="194" t="s">
        <v>77</v>
      </c>
      <c r="AY203" s="193" t="s">
        <v>182</v>
      </c>
      <c r="BK203" s="195">
        <f>SUM(BK204:BK216)</f>
        <v>0</v>
      </c>
    </row>
    <row r="204" spans="1:65" s="2" customFormat="1" ht="16.5" customHeight="1">
      <c r="A204" s="34"/>
      <c r="B204" s="35"/>
      <c r="C204" s="196" t="s">
        <v>651</v>
      </c>
      <c r="D204" s="196" t="s">
        <v>183</v>
      </c>
      <c r="E204" s="197" t="s">
        <v>1650</v>
      </c>
      <c r="F204" s="198" t="s">
        <v>1651</v>
      </c>
      <c r="G204" s="199" t="s">
        <v>633</v>
      </c>
      <c r="H204" s="200">
        <v>1</v>
      </c>
      <c r="I204" s="201"/>
      <c r="J204" s="202">
        <f aca="true" t="shared" si="30" ref="J204:J216">ROUND(I204*H204,2)</f>
        <v>0</v>
      </c>
      <c r="K204" s="203"/>
      <c r="L204" s="39"/>
      <c r="M204" s="204" t="s">
        <v>1</v>
      </c>
      <c r="N204" s="205" t="s">
        <v>42</v>
      </c>
      <c r="O204" s="71"/>
      <c r="P204" s="206">
        <f aca="true" t="shared" si="31" ref="P204:P216">O204*H204</f>
        <v>0</v>
      </c>
      <c r="Q204" s="206">
        <v>0</v>
      </c>
      <c r="R204" s="206">
        <f aca="true" t="shared" si="32" ref="R204:R216">Q204*H204</f>
        <v>0</v>
      </c>
      <c r="S204" s="206">
        <v>0</v>
      </c>
      <c r="T204" s="207">
        <f aca="true" t="shared" si="33" ref="T204:T216"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8" t="s">
        <v>318</v>
      </c>
      <c r="AT204" s="208" t="s">
        <v>183</v>
      </c>
      <c r="AU204" s="208" t="s">
        <v>85</v>
      </c>
      <c r="AY204" s="17" t="s">
        <v>182</v>
      </c>
      <c r="BE204" s="209">
        <f aca="true" t="shared" si="34" ref="BE204:BE216">IF(N204="základní",J204,0)</f>
        <v>0</v>
      </c>
      <c r="BF204" s="209">
        <f aca="true" t="shared" si="35" ref="BF204:BF216">IF(N204="snížená",J204,0)</f>
        <v>0</v>
      </c>
      <c r="BG204" s="209">
        <f aca="true" t="shared" si="36" ref="BG204:BG216">IF(N204="zákl. přenesená",J204,0)</f>
        <v>0</v>
      </c>
      <c r="BH204" s="209">
        <f aca="true" t="shared" si="37" ref="BH204:BH216">IF(N204="sníž. přenesená",J204,0)</f>
        <v>0</v>
      </c>
      <c r="BI204" s="209">
        <f aca="true" t="shared" si="38" ref="BI204:BI216">IF(N204="nulová",J204,0)</f>
        <v>0</v>
      </c>
      <c r="BJ204" s="17" t="s">
        <v>85</v>
      </c>
      <c r="BK204" s="209">
        <f aca="true" t="shared" si="39" ref="BK204:BK216">ROUND(I204*H204,2)</f>
        <v>0</v>
      </c>
      <c r="BL204" s="17" t="s">
        <v>318</v>
      </c>
      <c r="BM204" s="208" t="s">
        <v>1652</v>
      </c>
    </row>
    <row r="205" spans="1:65" s="2" customFormat="1" ht="16.5" customHeight="1">
      <c r="A205" s="34"/>
      <c r="B205" s="35"/>
      <c r="C205" s="196" t="s">
        <v>655</v>
      </c>
      <c r="D205" s="196" t="s">
        <v>183</v>
      </c>
      <c r="E205" s="197" t="s">
        <v>1653</v>
      </c>
      <c r="F205" s="198" t="s">
        <v>1654</v>
      </c>
      <c r="G205" s="199" t="s">
        <v>633</v>
      </c>
      <c r="H205" s="200">
        <v>1</v>
      </c>
      <c r="I205" s="201"/>
      <c r="J205" s="202">
        <f t="shared" si="30"/>
        <v>0</v>
      </c>
      <c r="K205" s="203"/>
      <c r="L205" s="39"/>
      <c r="M205" s="204" t="s">
        <v>1</v>
      </c>
      <c r="N205" s="205" t="s">
        <v>42</v>
      </c>
      <c r="O205" s="71"/>
      <c r="P205" s="206">
        <f t="shared" si="31"/>
        <v>0</v>
      </c>
      <c r="Q205" s="206">
        <v>0</v>
      </c>
      <c r="R205" s="206">
        <f t="shared" si="32"/>
        <v>0</v>
      </c>
      <c r="S205" s="206">
        <v>0</v>
      </c>
      <c r="T205" s="207">
        <f t="shared" si="3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8" t="s">
        <v>318</v>
      </c>
      <c r="AT205" s="208" t="s">
        <v>183</v>
      </c>
      <c r="AU205" s="208" t="s">
        <v>85</v>
      </c>
      <c r="AY205" s="17" t="s">
        <v>182</v>
      </c>
      <c r="BE205" s="209">
        <f t="shared" si="34"/>
        <v>0</v>
      </c>
      <c r="BF205" s="209">
        <f t="shared" si="35"/>
        <v>0</v>
      </c>
      <c r="BG205" s="209">
        <f t="shared" si="36"/>
        <v>0</v>
      </c>
      <c r="BH205" s="209">
        <f t="shared" si="37"/>
        <v>0</v>
      </c>
      <c r="BI205" s="209">
        <f t="shared" si="38"/>
        <v>0</v>
      </c>
      <c r="BJ205" s="17" t="s">
        <v>85</v>
      </c>
      <c r="BK205" s="209">
        <f t="shared" si="39"/>
        <v>0</v>
      </c>
      <c r="BL205" s="17" t="s">
        <v>318</v>
      </c>
      <c r="BM205" s="208" t="s">
        <v>1655</v>
      </c>
    </row>
    <row r="206" spans="1:65" s="2" customFormat="1" ht="16.5" customHeight="1">
      <c r="A206" s="34"/>
      <c r="B206" s="35"/>
      <c r="C206" s="196" t="s">
        <v>659</v>
      </c>
      <c r="D206" s="196" t="s">
        <v>183</v>
      </c>
      <c r="E206" s="197" t="s">
        <v>1656</v>
      </c>
      <c r="F206" s="198" t="s">
        <v>1657</v>
      </c>
      <c r="G206" s="199" t="s">
        <v>633</v>
      </c>
      <c r="H206" s="200">
        <v>1</v>
      </c>
      <c r="I206" s="201"/>
      <c r="J206" s="202">
        <f t="shared" si="30"/>
        <v>0</v>
      </c>
      <c r="K206" s="203"/>
      <c r="L206" s="39"/>
      <c r="M206" s="204" t="s">
        <v>1</v>
      </c>
      <c r="N206" s="205" t="s">
        <v>42</v>
      </c>
      <c r="O206" s="71"/>
      <c r="P206" s="206">
        <f t="shared" si="31"/>
        <v>0</v>
      </c>
      <c r="Q206" s="206">
        <v>0</v>
      </c>
      <c r="R206" s="206">
        <f t="shared" si="32"/>
        <v>0</v>
      </c>
      <c r="S206" s="206">
        <v>0</v>
      </c>
      <c r="T206" s="207">
        <f t="shared" si="3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8" t="s">
        <v>318</v>
      </c>
      <c r="AT206" s="208" t="s">
        <v>183</v>
      </c>
      <c r="AU206" s="208" t="s">
        <v>85</v>
      </c>
      <c r="AY206" s="17" t="s">
        <v>182</v>
      </c>
      <c r="BE206" s="209">
        <f t="shared" si="34"/>
        <v>0</v>
      </c>
      <c r="BF206" s="209">
        <f t="shared" si="35"/>
        <v>0</v>
      </c>
      <c r="BG206" s="209">
        <f t="shared" si="36"/>
        <v>0</v>
      </c>
      <c r="BH206" s="209">
        <f t="shared" si="37"/>
        <v>0</v>
      </c>
      <c r="BI206" s="209">
        <f t="shared" si="38"/>
        <v>0</v>
      </c>
      <c r="BJ206" s="17" t="s">
        <v>85</v>
      </c>
      <c r="BK206" s="209">
        <f t="shared" si="39"/>
        <v>0</v>
      </c>
      <c r="BL206" s="17" t="s">
        <v>318</v>
      </c>
      <c r="BM206" s="208" t="s">
        <v>1658</v>
      </c>
    </row>
    <row r="207" spans="1:65" s="2" customFormat="1" ht="16.5" customHeight="1">
      <c r="A207" s="34"/>
      <c r="B207" s="35"/>
      <c r="C207" s="196" t="s">
        <v>665</v>
      </c>
      <c r="D207" s="196" t="s">
        <v>183</v>
      </c>
      <c r="E207" s="197" t="s">
        <v>1659</v>
      </c>
      <c r="F207" s="198" t="s">
        <v>1660</v>
      </c>
      <c r="G207" s="199" t="s">
        <v>633</v>
      </c>
      <c r="H207" s="200">
        <v>1</v>
      </c>
      <c r="I207" s="201"/>
      <c r="J207" s="202">
        <f t="shared" si="30"/>
        <v>0</v>
      </c>
      <c r="K207" s="203"/>
      <c r="L207" s="39"/>
      <c r="M207" s="204" t="s">
        <v>1</v>
      </c>
      <c r="N207" s="205" t="s">
        <v>42</v>
      </c>
      <c r="O207" s="71"/>
      <c r="P207" s="206">
        <f t="shared" si="31"/>
        <v>0</v>
      </c>
      <c r="Q207" s="206">
        <v>0</v>
      </c>
      <c r="R207" s="206">
        <f t="shared" si="32"/>
        <v>0</v>
      </c>
      <c r="S207" s="206">
        <v>0</v>
      </c>
      <c r="T207" s="207">
        <f t="shared" si="3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8" t="s">
        <v>318</v>
      </c>
      <c r="AT207" s="208" t="s">
        <v>183</v>
      </c>
      <c r="AU207" s="208" t="s">
        <v>85</v>
      </c>
      <c r="AY207" s="17" t="s">
        <v>182</v>
      </c>
      <c r="BE207" s="209">
        <f t="shared" si="34"/>
        <v>0</v>
      </c>
      <c r="BF207" s="209">
        <f t="shared" si="35"/>
        <v>0</v>
      </c>
      <c r="BG207" s="209">
        <f t="shared" si="36"/>
        <v>0</v>
      </c>
      <c r="BH207" s="209">
        <f t="shared" si="37"/>
        <v>0</v>
      </c>
      <c r="BI207" s="209">
        <f t="shared" si="38"/>
        <v>0</v>
      </c>
      <c r="BJ207" s="17" t="s">
        <v>85</v>
      </c>
      <c r="BK207" s="209">
        <f t="shared" si="39"/>
        <v>0</v>
      </c>
      <c r="BL207" s="17" t="s">
        <v>318</v>
      </c>
      <c r="BM207" s="208" t="s">
        <v>1661</v>
      </c>
    </row>
    <row r="208" spans="1:65" s="2" customFormat="1" ht="16.5" customHeight="1">
      <c r="A208" s="34"/>
      <c r="B208" s="35"/>
      <c r="C208" s="196" t="s">
        <v>682</v>
      </c>
      <c r="D208" s="196" t="s">
        <v>183</v>
      </c>
      <c r="E208" s="197" t="s">
        <v>1662</v>
      </c>
      <c r="F208" s="198" t="s">
        <v>1663</v>
      </c>
      <c r="G208" s="199" t="s">
        <v>633</v>
      </c>
      <c r="H208" s="200">
        <v>5</v>
      </c>
      <c r="I208" s="201"/>
      <c r="J208" s="202">
        <f t="shared" si="30"/>
        <v>0</v>
      </c>
      <c r="K208" s="203"/>
      <c r="L208" s="39"/>
      <c r="M208" s="204" t="s">
        <v>1</v>
      </c>
      <c r="N208" s="205" t="s">
        <v>42</v>
      </c>
      <c r="O208" s="71"/>
      <c r="P208" s="206">
        <f t="shared" si="31"/>
        <v>0</v>
      </c>
      <c r="Q208" s="206">
        <v>0</v>
      </c>
      <c r="R208" s="206">
        <f t="shared" si="32"/>
        <v>0</v>
      </c>
      <c r="S208" s="206">
        <v>0</v>
      </c>
      <c r="T208" s="207">
        <f t="shared" si="3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8" t="s">
        <v>318</v>
      </c>
      <c r="AT208" s="208" t="s">
        <v>183</v>
      </c>
      <c r="AU208" s="208" t="s">
        <v>85</v>
      </c>
      <c r="AY208" s="17" t="s">
        <v>182</v>
      </c>
      <c r="BE208" s="209">
        <f t="shared" si="34"/>
        <v>0</v>
      </c>
      <c r="BF208" s="209">
        <f t="shared" si="35"/>
        <v>0</v>
      </c>
      <c r="BG208" s="209">
        <f t="shared" si="36"/>
        <v>0</v>
      </c>
      <c r="BH208" s="209">
        <f t="shared" si="37"/>
        <v>0</v>
      </c>
      <c r="BI208" s="209">
        <f t="shared" si="38"/>
        <v>0</v>
      </c>
      <c r="BJ208" s="17" t="s">
        <v>85</v>
      </c>
      <c r="BK208" s="209">
        <f t="shared" si="39"/>
        <v>0</v>
      </c>
      <c r="BL208" s="17" t="s">
        <v>318</v>
      </c>
      <c r="BM208" s="208" t="s">
        <v>1664</v>
      </c>
    </row>
    <row r="209" spans="1:65" s="2" customFormat="1" ht="16.5" customHeight="1">
      <c r="A209" s="34"/>
      <c r="B209" s="35"/>
      <c r="C209" s="196" t="s">
        <v>688</v>
      </c>
      <c r="D209" s="196" t="s">
        <v>183</v>
      </c>
      <c r="E209" s="197" t="s">
        <v>1665</v>
      </c>
      <c r="F209" s="198" t="s">
        <v>1666</v>
      </c>
      <c r="G209" s="199" t="s">
        <v>919</v>
      </c>
      <c r="H209" s="200">
        <v>330</v>
      </c>
      <c r="I209" s="201"/>
      <c r="J209" s="202">
        <f t="shared" si="30"/>
        <v>0</v>
      </c>
      <c r="K209" s="203"/>
      <c r="L209" s="39"/>
      <c r="M209" s="204" t="s">
        <v>1</v>
      </c>
      <c r="N209" s="205" t="s">
        <v>42</v>
      </c>
      <c r="O209" s="71"/>
      <c r="P209" s="206">
        <f t="shared" si="31"/>
        <v>0</v>
      </c>
      <c r="Q209" s="206">
        <v>0</v>
      </c>
      <c r="R209" s="206">
        <f t="shared" si="32"/>
        <v>0</v>
      </c>
      <c r="S209" s="206">
        <v>0</v>
      </c>
      <c r="T209" s="207">
        <f t="shared" si="3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8" t="s">
        <v>318</v>
      </c>
      <c r="AT209" s="208" t="s">
        <v>183</v>
      </c>
      <c r="AU209" s="208" t="s">
        <v>85</v>
      </c>
      <c r="AY209" s="17" t="s">
        <v>182</v>
      </c>
      <c r="BE209" s="209">
        <f t="shared" si="34"/>
        <v>0</v>
      </c>
      <c r="BF209" s="209">
        <f t="shared" si="35"/>
        <v>0</v>
      </c>
      <c r="BG209" s="209">
        <f t="shared" si="36"/>
        <v>0</v>
      </c>
      <c r="BH209" s="209">
        <f t="shared" si="37"/>
        <v>0</v>
      </c>
      <c r="BI209" s="209">
        <f t="shared" si="38"/>
        <v>0</v>
      </c>
      <c r="BJ209" s="17" t="s">
        <v>85</v>
      </c>
      <c r="BK209" s="209">
        <f t="shared" si="39"/>
        <v>0</v>
      </c>
      <c r="BL209" s="17" t="s">
        <v>318</v>
      </c>
      <c r="BM209" s="208" t="s">
        <v>1667</v>
      </c>
    </row>
    <row r="210" spans="1:65" s="2" customFormat="1" ht="16.5" customHeight="1">
      <c r="A210" s="34"/>
      <c r="B210" s="35"/>
      <c r="C210" s="196" t="s">
        <v>692</v>
      </c>
      <c r="D210" s="196" t="s">
        <v>183</v>
      </c>
      <c r="E210" s="197" t="s">
        <v>1668</v>
      </c>
      <c r="F210" s="198" t="s">
        <v>1669</v>
      </c>
      <c r="G210" s="199" t="s">
        <v>919</v>
      </c>
      <c r="H210" s="200">
        <v>120</v>
      </c>
      <c r="I210" s="201"/>
      <c r="J210" s="202">
        <f t="shared" si="30"/>
        <v>0</v>
      </c>
      <c r="K210" s="203"/>
      <c r="L210" s="39"/>
      <c r="M210" s="204" t="s">
        <v>1</v>
      </c>
      <c r="N210" s="205" t="s">
        <v>42</v>
      </c>
      <c r="O210" s="71"/>
      <c r="P210" s="206">
        <f t="shared" si="31"/>
        <v>0</v>
      </c>
      <c r="Q210" s="206">
        <v>0</v>
      </c>
      <c r="R210" s="206">
        <f t="shared" si="32"/>
        <v>0</v>
      </c>
      <c r="S210" s="206">
        <v>0</v>
      </c>
      <c r="T210" s="207">
        <f t="shared" si="3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8" t="s">
        <v>318</v>
      </c>
      <c r="AT210" s="208" t="s">
        <v>183</v>
      </c>
      <c r="AU210" s="208" t="s">
        <v>85</v>
      </c>
      <c r="AY210" s="17" t="s">
        <v>182</v>
      </c>
      <c r="BE210" s="209">
        <f t="shared" si="34"/>
        <v>0</v>
      </c>
      <c r="BF210" s="209">
        <f t="shared" si="35"/>
        <v>0</v>
      </c>
      <c r="BG210" s="209">
        <f t="shared" si="36"/>
        <v>0</v>
      </c>
      <c r="BH210" s="209">
        <f t="shared" si="37"/>
        <v>0</v>
      </c>
      <c r="BI210" s="209">
        <f t="shared" si="38"/>
        <v>0</v>
      </c>
      <c r="BJ210" s="17" t="s">
        <v>85</v>
      </c>
      <c r="BK210" s="209">
        <f t="shared" si="39"/>
        <v>0</v>
      </c>
      <c r="BL210" s="17" t="s">
        <v>318</v>
      </c>
      <c r="BM210" s="208" t="s">
        <v>1670</v>
      </c>
    </row>
    <row r="211" spans="1:65" s="2" customFormat="1" ht="16.5" customHeight="1">
      <c r="A211" s="34"/>
      <c r="B211" s="35"/>
      <c r="C211" s="196" t="s">
        <v>696</v>
      </c>
      <c r="D211" s="196" t="s">
        <v>183</v>
      </c>
      <c r="E211" s="197" t="s">
        <v>1671</v>
      </c>
      <c r="F211" s="198" t="s">
        <v>1672</v>
      </c>
      <c r="G211" s="199" t="s">
        <v>633</v>
      </c>
      <c r="H211" s="200">
        <v>16</v>
      </c>
      <c r="I211" s="201"/>
      <c r="J211" s="202">
        <f t="shared" si="30"/>
        <v>0</v>
      </c>
      <c r="K211" s="203"/>
      <c r="L211" s="39"/>
      <c r="M211" s="204" t="s">
        <v>1</v>
      </c>
      <c r="N211" s="205" t="s">
        <v>42</v>
      </c>
      <c r="O211" s="71"/>
      <c r="P211" s="206">
        <f t="shared" si="31"/>
        <v>0</v>
      </c>
      <c r="Q211" s="206">
        <v>0</v>
      </c>
      <c r="R211" s="206">
        <f t="shared" si="32"/>
        <v>0</v>
      </c>
      <c r="S211" s="206">
        <v>0</v>
      </c>
      <c r="T211" s="207">
        <f t="shared" si="3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8" t="s">
        <v>318</v>
      </c>
      <c r="AT211" s="208" t="s">
        <v>183</v>
      </c>
      <c r="AU211" s="208" t="s">
        <v>85</v>
      </c>
      <c r="AY211" s="17" t="s">
        <v>182</v>
      </c>
      <c r="BE211" s="209">
        <f t="shared" si="34"/>
        <v>0</v>
      </c>
      <c r="BF211" s="209">
        <f t="shared" si="35"/>
        <v>0</v>
      </c>
      <c r="BG211" s="209">
        <f t="shared" si="36"/>
        <v>0</v>
      </c>
      <c r="BH211" s="209">
        <f t="shared" si="37"/>
        <v>0</v>
      </c>
      <c r="BI211" s="209">
        <f t="shared" si="38"/>
        <v>0</v>
      </c>
      <c r="BJ211" s="17" t="s">
        <v>85</v>
      </c>
      <c r="BK211" s="209">
        <f t="shared" si="39"/>
        <v>0</v>
      </c>
      <c r="BL211" s="17" t="s">
        <v>318</v>
      </c>
      <c r="BM211" s="208" t="s">
        <v>1673</v>
      </c>
    </row>
    <row r="212" spans="1:65" s="2" customFormat="1" ht="16.5" customHeight="1">
      <c r="A212" s="34"/>
      <c r="B212" s="35"/>
      <c r="C212" s="196" t="s">
        <v>702</v>
      </c>
      <c r="D212" s="196" t="s">
        <v>183</v>
      </c>
      <c r="E212" s="197" t="s">
        <v>1674</v>
      </c>
      <c r="F212" s="198" t="s">
        <v>1675</v>
      </c>
      <c r="G212" s="199" t="s">
        <v>633</v>
      </c>
      <c r="H212" s="200">
        <v>1</v>
      </c>
      <c r="I212" s="201"/>
      <c r="J212" s="202">
        <f t="shared" si="30"/>
        <v>0</v>
      </c>
      <c r="K212" s="203"/>
      <c r="L212" s="39"/>
      <c r="M212" s="204" t="s">
        <v>1</v>
      </c>
      <c r="N212" s="205" t="s">
        <v>42</v>
      </c>
      <c r="O212" s="71"/>
      <c r="P212" s="206">
        <f t="shared" si="31"/>
        <v>0</v>
      </c>
      <c r="Q212" s="206">
        <v>0</v>
      </c>
      <c r="R212" s="206">
        <f t="shared" si="32"/>
        <v>0</v>
      </c>
      <c r="S212" s="206">
        <v>0</v>
      </c>
      <c r="T212" s="207">
        <f t="shared" si="3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8" t="s">
        <v>318</v>
      </c>
      <c r="AT212" s="208" t="s">
        <v>183</v>
      </c>
      <c r="AU212" s="208" t="s">
        <v>85</v>
      </c>
      <c r="AY212" s="17" t="s">
        <v>182</v>
      </c>
      <c r="BE212" s="209">
        <f t="shared" si="34"/>
        <v>0</v>
      </c>
      <c r="BF212" s="209">
        <f t="shared" si="35"/>
        <v>0</v>
      </c>
      <c r="BG212" s="209">
        <f t="shared" si="36"/>
        <v>0</v>
      </c>
      <c r="BH212" s="209">
        <f t="shared" si="37"/>
        <v>0</v>
      </c>
      <c r="BI212" s="209">
        <f t="shared" si="38"/>
        <v>0</v>
      </c>
      <c r="BJ212" s="17" t="s">
        <v>85</v>
      </c>
      <c r="BK212" s="209">
        <f t="shared" si="39"/>
        <v>0</v>
      </c>
      <c r="BL212" s="17" t="s">
        <v>318</v>
      </c>
      <c r="BM212" s="208" t="s">
        <v>1676</v>
      </c>
    </row>
    <row r="213" spans="1:65" s="2" customFormat="1" ht="16.5" customHeight="1">
      <c r="A213" s="34"/>
      <c r="B213" s="35"/>
      <c r="C213" s="196" t="s">
        <v>706</v>
      </c>
      <c r="D213" s="196" t="s">
        <v>183</v>
      </c>
      <c r="E213" s="197" t="s">
        <v>1677</v>
      </c>
      <c r="F213" s="198" t="s">
        <v>1576</v>
      </c>
      <c r="G213" s="199" t="s">
        <v>919</v>
      </c>
      <c r="H213" s="200">
        <v>300</v>
      </c>
      <c r="I213" s="201"/>
      <c r="J213" s="202">
        <f t="shared" si="30"/>
        <v>0</v>
      </c>
      <c r="K213" s="203"/>
      <c r="L213" s="39"/>
      <c r="M213" s="204" t="s">
        <v>1</v>
      </c>
      <c r="N213" s="205" t="s">
        <v>42</v>
      </c>
      <c r="O213" s="71"/>
      <c r="P213" s="206">
        <f t="shared" si="31"/>
        <v>0</v>
      </c>
      <c r="Q213" s="206">
        <v>0</v>
      </c>
      <c r="R213" s="206">
        <f t="shared" si="32"/>
        <v>0</v>
      </c>
      <c r="S213" s="206">
        <v>0</v>
      </c>
      <c r="T213" s="207">
        <f t="shared" si="3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8" t="s">
        <v>318</v>
      </c>
      <c r="AT213" s="208" t="s">
        <v>183</v>
      </c>
      <c r="AU213" s="208" t="s">
        <v>85</v>
      </c>
      <c r="AY213" s="17" t="s">
        <v>182</v>
      </c>
      <c r="BE213" s="209">
        <f t="shared" si="34"/>
        <v>0</v>
      </c>
      <c r="BF213" s="209">
        <f t="shared" si="35"/>
        <v>0</v>
      </c>
      <c r="BG213" s="209">
        <f t="shared" si="36"/>
        <v>0</v>
      </c>
      <c r="BH213" s="209">
        <f t="shared" si="37"/>
        <v>0</v>
      </c>
      <c r="BI213" s="209">
        <f t="shared" si="38"/>
        <v>0</v>
      </c>
      <c r="BJ213" s="17" t="s">
        <v>85</v>
      </c>
      <c r="BK213" s="209">
        <f t="shared" si="39"/>
        <v>0</v>
      </c>
      <c r="BL213" s="17" t="s">
        <v>318</v>
      </c>
      <c r="BM213" s="208" t="s">
        <v>1678</v>
      </c>
    </row>
    <row r="214" spans="1:65" s="2" customFormat="1" ht="16.5" customHeight="1">
      <c r="A214" s="34"/>
      <c r="B214" s="35"/>
      <c r="C214" s="196" t="s">
        <v>710</v>
      </c>
      <c r="D214" s="196" t="s">
        <v>183</v>
      </c>
      <c r="E214" s="197" t="s">
        <v>1679</v>
      </c>
      <c r="F214" s="198" t="s">
        <v>1578</v>
      </c>
      <c r="G214" s="199" t="s">
        <v>919</v>
      </c>
      <c r="H214" s="200">
        <v>80</v>
      </c>
      <c r="I214" s="201"/>
      <c r="J214" s="202">
        <f t="shared" si="30"/>
        <v>0</v>
      </c>
      <c r="K214" s="203"/>
      <c r="L214" s="39"/>
      <c r="M214" s="204" t="s">
        <v>1</v>
      </c>
      <c r="N214" s="205" t="s">
        <v>42</v>
      </c>
      <c r="O214" s="71"/>
      <c r="P214" s="206">
        <f t="shared" si="31"/>
        <v>0</v>
      </c>
      <c r="Q214" s="206">
        <v>0</v>
      </c>
      <c r="R214" s="206">
        <f t="shared" si="32"/>
        <v>0</v>
      </c>
      <c r="S214" s="206">
        <v>0</v>
      </c>
      <c r="T214" s="207">
        <f t="shared" si="3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8" t="s">
        <v>318</v>
      </c>
      <c r="AT214" s="208" t="s">
        <v>183</v>
      </c>
      <c r="AU214" s="208" t="s">
        <v>85</v>
      </c>
      <c r="AY214" s="17" t="s">
        <v>182</v>
      </c>
      <c r="BE214" s="209">
        <f t="shared" si="34"/>
        <v>0</v>
      </c>
      <c r="BF214" s="209">
        <f t="shared" si="35"/>
        <v>0</v>
      </c>
      <c r="BG214" s="209">
        <f t="shared" si="36"/>
        <v>0</v>
      </c>
      <c r="BH214" s="209">
        <f t="shared" si="37"/>
        <v>0</v>
      </c>
      <c r="BI214" s="209">
        <f t="shared" si="38"/>
        <v>0</v>
      </c>
      <c r="BJ214" s="17" t="s">
        <v>85</v>
      </c>
      <c r="BK214" s="209">
        <f t="shared" si="39"/>
        <v>0</v>
      </c>
      <c r="BL214" s="17" t="s">
        <v>318</v>
      </c>
      <c r="BM214" s="208" t="s">
        <v>1680</v>
      </c>
    </row>
    <row r="215" spans="1:65" s="2" customFormat="1" ht="16.5" customHeight="1">
      <c r="A215" s="34"/>
      <c r="B215" s="35"/>
      <c r="C215" s="196" t="s">
        <v>715</v>
      </c>
      <c r="D215" s="196" t="s">
        <v>183</v>
      </c>
      <c r="E215" s="197" t="s">
        <v>1681</v>
      </c>
      <c r="F215" s="198" t="s">
        <v>1682</v>
      </c>
      <c r="G215" s="199" t="s">
        <v>633</v>
      </c>
      <c r="H215" s="200">
        <v>70</v>
      </c>
      <c r="I215" s="201"/>
      <c r="J215" s="202">
        <f t="shared" si="30"/>
        <v>0</v>
      </c>
      <c r="K215" s="203"/>
      <c r="L215" s="39"/>
      <c r="M215" s="204" t="s">
        <v>1</v>
      </c>
      <c r="N215" s="205" t="s">
        <v>42</v>
      </c>
      <c r="O215" s="71"/>
      <c r="P215" s="206">
        <f t="shared" si="31"/>
        <v>0</v>
      </c>
      <c r="Q215" s="206">
        <v>0</v>
      </c>
      <c r="R215" s="206">
        <f t="shared" si="32"/>
        <v>0</v>
      </c>
      <c r="S215" s="206">
        <v>0</v>
      </c>
      <c r="T215" s="207">
        <f t="shared" si="3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8" t="s">
        <v>318</v>
      </c>
      <c r="AT215" s="208" t="s">
        <v>183</v>
      </c>
      <c r="AU215" s="208" t="s">
        <v>85</v>
      </c>
      <c r="AY215" s="17" t="s">
        <v>182</v>
      </c>
      <c r="BE215" s="209">
        <f t="shared" si="34"/>
        <v>0</v>
      </c>
      <c r="BF215" s="209">
        <f t="shared" si="35"/>
        <v>0</v>
      </c>
      <c r="BG215" s="209">
        <f t="shared" si="36"/>
        <v>0</v>
      </c>
      <c r="BH215" s="209">
        <f t="shared" si="37"/>
        <v>0</v>
      </c>
      <c r="BI215" s="209">
        <f t="shared" si="38"/>
        <v>0</v>
      </c>
      <c r="BJ215" s="17" t="s">
        <v>85</v>
      </c>
      <c r="BK215" s="209">
        <f t="shared" si="39"/>
        <v>0</v>
      </c>
      <c r="BL215" s="17" t="s">
        <v>318</v>
      </c>
      <c r="BM215" s="208" t="s">
        <v>1683</v>
      </c>
    </row>
    <row r="216" spans="1:65" s="2" customFormat="1" ht="16.5" customHeight="1">
      <c r="A216" s="34"/>
      <c r="B216" s="35"/>
      <c r="C216" s="196" t="s">
        <v>720</v>
      </c>
      <c r="D216" s="196" t="s">
        <v>183</v>
      </c>
      <c r="E216" s="197" t="s">
        <v>1684</v>
      </c>
      <c r="F216" s="198" t="s">
        <v>1685</v>
      </c>
      <c r="G216" s="199" t="s">
        <v>1259</v>
      </c>
      <c r="H216" s="200">
        <v>1</v>
      </c>
      <c r="I216" s="201"/>
      <c r="J216" s="202">
        <f t="shared" si="30"/>
        <v>0</v>
      </c>
      <c r="K216" s="203"/>
      <c r="L216" s="39"/>
      <c r="M216" s="204" t="s">
        <v>1</v>
      </c>
      <c r="N216" s="205" t="s">
        <v>42</v>
      </c>
      <c r="O216" s="71"/>
      <c r="P216" s="206">
        <f t="shared" si="31"/>
        <v>0</v>
      </c>
      <c r="Q216" s="206">
        <v>0</v>
      </c>
      <c r="R216" s="206">
        <f t="shared" si="32"/>
        <v>0</v>
      </c>
      <c r="S216" s="206">
        <v>0</v>
      </c>
      <c r="T216" s="207">
        <f t="shared" si="3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8" t="s">
        <v>318</v>
      </c>
      <c r="AT216" s="208" t="s">
        <v>183</v>
      </c>
      <c r="AU216" s="208" t="s">
        <v>85</v>
      </c>
      <c r="AY216" s="17" t="s">
        <v>182</v>
      </c>
      <c r="BE216" s="209">
        <f t="shared" si="34"/>
        <v>0</v>
      </c>
      <c r="BF216" s="209">
        <f t="shared" si="35"/>
        <v>0</v>
      </c>
      <c r="BG216" s="209">
        <f t="shared" si="36"/>
        <v>0</v>
      </c>
      <c r="BH216" s="209">
        <f t="shared" si="37"/>
        <v>0</v>
      </c>
      <c r="BI216" s="209">
        <f t="shared" si="38"/>
        <v>0</v>
      </c>
      <c r="BJ216" s="17" t="s">
        <v>85</v>
      </c>
      <c r="BK216" s="209">
        <f t="shared" si="39"/>
        <v>0</v>
      </c>
      <c r="BL216" s="17" t="s">
        <v>318</v>
      </c>
      <c r="BM216" s="208" t="s">
        <v>1686</v>
      </c>
    </row>
    <row r="217" spans="2:63" s="11" customFormat="1" ht="25.95" customHeight="1">
      <c r="B217" s="182"/>
      <c r="C217" s="183"/>
      <c r="D217" s="184" t="s">
        <v>76</v>
      </c>
      <c r="E217" s="185" t="s">
        <v>1687</v>
      </c>
      <c r="F217" s="185" t="s">
        <v>1688</v>
      </c>
      <c r="G217" s="183"/>
      <c r="H217" s="183"/>
      <c r="I217" s="186"/>
      <c r="J217" s="187">
        <f>BK217</f>
        <v>0</v>
      </c>
      <c r="K217" s="183"/>
      <c r="L217" s="188"/>
      <c r="M217" s="189"/>
      <c r="N217" s="190"/>
      <c r="O217" s="190"/>
      <c r="P217" s="191">
        <f>SUM(P218:P219)</f>
        <v>0</v>
      </c>
      <c r="Q217" s="190"/>
      <c r="R217" s="191">
        <f>SUM(R218:R219)</f>
        <v>0</v>
      </c>
      <c r="S217" s="190"/>
      <c r="T217" s="192">
        <f>SUM(T218:T219)</f>
        <v>0</v>
      </c>
      <c r="AR217" s="193" t="s">
        <v>87</v>
      </c>
      <c r="AT217" s="194" t="s">
        <v>76</v>
      </c>
      <c r="AU217" s="194" t="s">
        <v>77</v>
      </c>
      <c r="AY217" s="193" t="s">
        <v>182</v>
      </c>
      <c r="BK217" s="195">
        <f>SUM(BK218:BK219)</f>
        <v>0</v>
      </c>
    </row>
    <row r="218" spans="1:65" s="2" customFormat="1" ht="16.5" customHeight="1">
      <c r="A218" s="34"/>
      <c r="B218" s="35"/>
      <c r="C218" s="196" t="s">
        <v>729</v>
      </c>
      <c r="D218" s="196" t="s">
        <v>183</v>
      </c>
      <c r="E218" s="197" t="s">
        <v>1689</v>
      </c>
      <c r="F218" s="198" t="s">
        <v>1690</v>
      </c>
      <c r="G218" s="199" t="s">
        <v>1157</v>
      </c>
      <c r="H218" s="200">
        <v>16</v>
      </c>
      <c r="I218" s="201"/>
      <c r="J218" s="202">
        <f>ROUND(I218*H218,2)</f>
        <v>0</v>
      </c>
      <c r="K218" s="203"/>
      <c r="L218" s="39"/>
      <c r="M218" s="204" t="s">
        <v>1</v>
      </c>
      <c r="N218" s="205" t="s">
        <v>42</v>
      </c>
      <c r="O218" s="71"/>
      <c r="P218" s="206">
        <f>O218*H218</f>
        <v>0</v>
      </c>
      <c r="Q218" s="206">
        <v>0</v>
      </c>
      <c r="R218" s="206">
        <f>Q218*H218</f>
        <v>0</v>
      </c>
      <c r="S218" s="206">
        <v>0</v>
      </c>
      <c r="T218" s="207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8" t="s">
        <v>318</v>
      </c>
      <c r="AT218" s="208" t="s">
        <v>183</v>
      </c>
      <c r="AU218" s="208" t="s">
        <v>85</v>
      </c>
      <c r="AY218" s="17" t="s">
        <v>182</v>
      </c>
      <c r="BE218" s="209">
        <f>IF(N218="základní",J218,0)</f>
        <v>0</v>
      </c>
      <c r="BF218" s="209">
        <f>IF(N218="snížená",J218,0)</f>
        <v>0</v>
      </c>
      <c r="BG218" s="209">
        <f>IF(N218="zákl. přenesená",J218,0)</f>
        <v>0</v>
      </c>
      <c r="BH218" s="209">
        <f>IF(N218="sníž. přenesená",J218,0)</f>
        <v>0</v>
      </c>
      <c r="BI218" s="209">
        <f>IF(N218="nulová",J218,0)</f>
        <v>0</v>
      </c>
      <c r="BJ218" s="17" t="s">
        <v>85</v>
      </c>
      <c r="BK218" s="209">
        <f>ROUND(I218*H218,2)</f>
        <v>0</v>
      </c>
      <c r="BL218" s="17" t="s">
        <v>318</v>
      </c>
      <c r="BM218" s="208" t="s">
        <v>1691</v>
      </c>
    </row>
    <row r="219" spans="1:65" s="2" customFormat="1" ht="21.75" customHeight="1">
      <c r="A219" s="34"/>
      <c r="B219" s="35"/>
      <c r="C219" s="196" t="s">
        <v>734</v>
      </c>
      <c r="D219" s="196" t="s">
        <v>183</v>
      </c>
      <c r="E219" s="197" t="s">
        <v>1692</v>
      </c>
      <c r="F219" s="198" t="s">
        <v>1693</v>
      </c>
      <c r="G219" s="199" t="s">
        <v>1157</v>
      </c>
      <c r="H219" s="200">
        <v>40</v>
      </c>
      <c r="I219" s="201"/>
      <c r="J219" s="202">
        <f>ROUND(I219*H219,2)</f>
        <v>0</v>
      </c>
      <c r="K219" s="203"/>
      <c r="L219" s="39"/>
      <c r="M219" s="204" t="s">
        <v>1</v>
      </c>
      <c r="N219" s="205" t="s">
        <v>42</v>
      </c>
      <c r="O219" s="71"/>
      <c r="P219" s="206">
        <f>O219*H219</f>
        <v>0</v>
      </c>
      <c r="Q219" s="206">
        <v>0</v>
      </c>
      <c r="R219" s="206">
        <f>Q219*H219</f>
        <v>0</v>
      </c>
      <c r="S219" s="206">
        <v>0</v>
      </c>
      <c r="T219" s="207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8" t="s">
        <v>318</v>
      </c>
      <c r="AT219" s="208" t="s">
        <v>183</v>
      </c>
      <c r="AU219" s="208" t="s">
        <v>85</v>
      </c>
      <c r="AY219" s="17" t="s">
        <v>182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7" t="s">
        <v>85</v>
      </c>
      <c r="BK219" s="209">
        <f>ROUND(I219*H219,2)</f>
        <v>0</v>
      </c>
      <c r="BL219" s="17" t="s">
        <v>318</v>
      </c>
      <c r="BM219" s="208" t="s">
        <v>1694</v>
      </c>
    </row>
    <row r="220" spans="2:63" s="11" customFormat="1" ht="25.95" customHeight="1">
      <c r="B220" s="182"/>
      <c r="C220" s="183"/>
      <c r="D220" s="184" t="s">
        <v>76</v>
      </c>
      <c r="E220" s="185" t="s">
        <v>1695</v>
      </c>
      <c r="F220" s="185" t="s">
        <v>1137</v>
      </c>
      <c r="G220" s="183"/>
      <c r="H220" s="183"/>
      <c r="I220" s="186"/>
      <c r="J220" s="187">
        <f>BK220</f>
        <v>0</v>
      </c>
      <c r="K220" s="183"/>
      <c r="L220" s="188"/>
      <c r="M220" s="189"/>
      <c r="N220" s="190"/>
      <c r="O220" s="190"/>
      <c r="P220" s="191">
        <f>SUM(P221:P223)</f>
        <v>0</v>
      </c>
      <c r="Q220" s="190"/>
      <c r="R220" s="191">
        <f>SUM(R221:R223)</f>
        <v>0</v>
      </c>
      <c r="S220" s="190"/>
      <c r="T220" s="192">
        <f>SUM(T221:T223)</f>
        <v>0</v>
      </c>
      <c r="AR220" s="193" t="s">
        <v>87</v>
      </c>
      <c r="AT220" s="194" t="s">
        <v>76</v>
      </c>
      <c r="AU220" s="194" t="s">
        <v>77</v>
      </c>
      <c r="AY220" s="193" t="s">
        <v>182</v>
      </c>
      <c r="BK220" s="195">
        <f>SUM(BK221:BK223)</f>
        <v>0</v>
      </c>
    </row>
    <row r="221" spans="1:65" s="2" customFormat="1" ht="16.5" customHeight="1">
      <c r="A221" s="34"/>
      <c r="B221" s="35"/>
      <c r="C221" s="196" t="s">
        <v>740</v>
      </c>
      <c r="D221" s="196" t="s">
        <v>183</v>
      </c>
      <c r="E221" s="197" t="s">
        <v>1696</v>
      </c>
      <c r="F221" s="198" t="s">
        <v>1697</v>
      </c>
      <c r="G221" s="199" t="s">
        <v>1157</v>
      </c>
      <c r="H221" s="200">
        <v>50</v>
      </c>
      <c r="I221" s="201"/>
      <c r="J221" s="202">
        <f>ROUND(I221*H221,2)</f>
        <v>0</v>
      </c>
      <c r="K221" s="203"/>
      <c r="L221" s="39"/>
      <c r="M221" s="204" t="s">
        <v>1</v>
      </c>
      <c r="N221" s="205" t="s">
        <v>42</v>
      </c>
      <c r="O221" s="71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8" t="s">
        <v>318</v>
      </c>
      <c r="AT221" s="208" t="s">
        <v>183</v>
      </c>
      <c r="AU221" s="208" t="s">
        <v>85</v>
      </c>
      <c r="AY221" s="17" t="s">
        <v>182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7" t="s">
        <v>85</v>
      </c>
      <c r="BK221" s="209">
        <f>ROUND(I221*H221,2)</f>
        <v>0</v>
      </c>
      <c r="BL221" s="17" t="s">
        <v>318</v>
      </c>
      <c r="BM221" s="208" t="s">
        <v>1698</v>
      </c>
    </row>
    <row r="222" spans="1:65" s="2" customFormat="1" ht="16.5" customHeight="1">
      <c r="A222" s="34"/>
      <c r="B222" s="35"/>
      <c r="C222" s="196" t="s">
        <v>744</v>
      </c>
      <c r="D222" s="196" t="s">
        <v>183</v>
      </c>
      <c r="E222" s="197" t="s">
        <v>1699</v>
      </c>
      <c r="F222" s="198" t="s">
        <v>1700</v>
      </c>
      <c r="G222" s="199" t="s">
        <v>1157</v>
      </c>
      <c r="H222" s="200">
        <v>24</v>
      </c>
      <c r="I222" s="201"/>
      <c r="J222" s="202">
        <f>ROUND(I222*H222,2)</f>
        <v>0</v>
      </c>
      <c r="K222" s="203"/>
      <c r="L222" s="39"/>
      <c r="M222" s="204" t="s">
        <v>1</v>
      </c>
      <c r="N222" s="205" t="s">
        <v>42</v>
      </c>
      <c r="O222" s="71"/>
      <c r="P222" s="206">
        <f>O222*H222</f>
        <v>0</v>
      </c>
      <c r="Q222" s="206">
        <v>0</v>
      </c>
      <c r="R222" s="206">
        <f>Q222*H222</f>
        <v>0</v>
      </c>
      <c r="S222" s="206">
        <v>0</v>
      </c>
      <c r="T222" s="207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8" t="s">
        <v>318</v>
      </c>
      <c r="AT222" s="208" t="s">
        <v>183</v>
      </c>
      <c r="AU222" s="208" t="s">
        <v>85</v>
      </c>
      <c r="AY222" s="17" t="s">
        <v>182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7" t="s">
        <v>85</v>
      </c>
      <c r="BK222" s="209">
        <f>ROUND(I222*H222,2)</f>
        <v>0</v>
      </c>
      <c r="BL222" s="17" t="s">
        <v>318</v>
      </c>
      <c r="BM222" s="208" t="s">
        <v>1701</v>
      </c>
    </row>
    <row r="223" spans="1:65" s="2" customFormat="1" ht="16.5" customHeight="1">
      <c r="A223" s="34"/>
      <c r="B223" s="35"/>
      <c r="C223" s="196" t="s">
        <v>752</v>
      </c>
      <c r="D223" s="196" t="s">
        <v>183</v>
      </c>
      <c r="E223" s="197" t="s">
        <v>1702</v>
      </c>
      <c r="F223" s="198" t="s">
        <v>1703</v>
      </c>
      <c r="G223" s="199" t="s">
        <v>1259</v>
      </c>
      <c r="H223" s="200">
        <v>1</v>
      </c>
      <c r="I223" s="201"/>
      <c r="J223" s="202">
        <f>ROUND(I223*H223,2)</f>
        <v>0</v>
      </c>
      <c r="K223" s="203"/>
      <c r="L223" s="39"/>
      <c r="M223" s="269" t="s">
        <v>1</v>
      </c>
      <c r="N223" s="270" t="s">
        <v>42</v>
      </c>
      <c r="O223" s="271"/>
      <c r="P223" s="272">
        <f>O223*H223</f>
        <v>0</v>
      </c>
      <c r="Q223" s="272">
        <v>0</v>
      </c>
      <c r="R223" s="272">
        <f>Q223*H223</f>
        <v>0</v>
      </c>
      <c r="S223" s="272">
        <v>0</v>
      </c>
      <c r="T223" s="27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8" t="s">
        <v>318</v>
      </c>
      <c r="AT223" s="208" t="s">
        <v>183</v>
      </c>
      <c r="AU223" s="208" t="s">
        <v>85</v>
      </c>
      <c r="AY223" s="17" t="s">
        <v>182</v>
      </c>
      <c r="BE223" s="209">
        <f>IF(N223="základní",J223,0)</f>
        <v>0</v>
      </c>
      <c r="BF223" s="209">
        <f>IF(N223="snížená",J223,0)</f>
        <v>0</v>
      </c>
      <c r="BG223" s="209">
        <f>IF(N223="zákl. přenesená",J223,0)</f>
        <v>0</v>
      </c>
      <c r="BH223" s="209">
        <f>IF(N223="sníž. přenesená",J223,0)</f>
        <v>0</v>
      </c>
      <c r="BI223" s="209">
        <f>IF(N223="nulová",J223,0)</f>
        <v>0</v>
      </c>
      <c r="BJ223" s="17" t="s">
        <v>85</v>
      </c>
      <c r="BK223" s="209">
        <f>ROUND(I223*H223,2)</f>
        <v>0</v>
      </c>
      <c r="BL223" s="17" t="s">
        <v>318</v>
      </c>
      <c r="BM223" s="208" t="s">
        <v>1704</v>
      </c>
    </row>
    <row r="224" spans="1:31" s="2" customFormat="1" ht="6.9" customHeight="1">
      <c r="A224" s="34"/>
      <c r="B224" s="54"/>
      <c r="C224" s="55"/>
      <c r="D224" s="55"/>
      <c r="E224" s="55"/>
      <c r="F224" s="55"/>
      <c r="G224" s="55"/>
      <c r="H224" s="55"/>
      <c r="I224" s="153"/>
      <c r="J224" s="55"/>
      <c r="K224" s="55"/>
      <c r="L224" s="39"/>
      <c r="M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</row>
  </sheetData>
  <sheetProtection algorithmName="SHA-512" hashValue="6EzvustD6y2PtCi8XpCO+B67uoixJwze8oQNorbiIM1wj7sAnKndkI5BitCsckZny7dMzsCqB0dZTxhg7S1Hww==" saltValue="aPiv1pKcX4z8+F0IIhY8qmOIRPFXPE2/5jfnUknpG7of7/QCbrNqbIEr4bSg7GxX3JIvVjXa0lDkMTB4g/LuMw==" spinCount="100000" sheet="1" objects="1" scenarios="1" formatColumns="0" formatRows="0" autoFilter="0"/>
  <autoFilter ref="C124:K22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102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</row>
    <row r="4" spans="2:4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5" t="s">
        <v>17</v>
      </c>
      <c r="I6" s="108"/>
      <c r="L6" s="20"/>
    </row>
    <row r="7" spans="2:12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</row>
    <row r="8" spans="1:31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1" t="s">
        <v>1705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ROUND((SUM(BE123:BE164)),2)</f>
        <v>0</v>
      </c>
      <c r="G33" s="34"/>
      <c r="H33" s="34"/>
      <c r="I33" s="132">
        <v>0.21</v>
      </c>
      <c r="J33" s="131">
        <f>ROUND(((SUM(BE123:BE164))*I33),2)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ROUND((SUM(BF123:BF164)),2)</f>
        <v>0</v>
      </c>
      <c r="G34" s="34"/>
      <c r="H34" s="34"/>
      <c r="I34" s="132">
        <v>0.15</v>
      </c>
      <c r="J34" s="131">
        <f>ROUND(((SUM(BF123:BF164))*I34),2)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ROUND((SUM(BG123:BG164)),2)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ROUND((SUM(BH123:BH164)),2)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ROUND((SUM(BI123:BI164)),2)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114 - Vytápění a plynoinstalace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892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9" customFormat="1" ht="24.9" customHeight="1">
      <c r="B98" s="162"/>
      <c r="C98" s="163"/>
      <c r="D98" s="164" t="s">
        <v>1706</v>
      </c>
      <c r="E98" s="165"/>
      <c r="F98" s="165"/>
      <c r="G98" s="165"/>
      <c r="H98" s="165"/>
      <c r="I98" s="166"/>
      <c r="J98" s="167">
        <f>J127</f>
        <v>0</v>
      </c>
      <c r="K98" s="163"/>
      <c r="L98" s="168"/>
    </row>
    <row r="99" spans="2:12" s="9" customFormat="1" ht="24.9" customHeight="1">
      <c r="B99" s="162"/>
      <c r="C99" s="163"/>
      <c r="D99" s="164" t="s">
        <v>1707</v>
      </c>
      <c r="E99" s="165"/>
      <c r="F99" s="165"/>
      <c r="G99" s="165"/>
      <c r="H99" s="165"/>
      <c r="I99" s="166"/>
      <c r="J99" s="167">
        <f>J133</f>
        <v>0</v>
      </c>
      <c r="K99" s="163"/>
      <c r="L99" s="168"/>
    </row>
    <row r="100" spans="2:12" s="9" customFormat="1" ht="24.9" customHeight="1">
      <c r="B100" s="162"/>
      <c r="C100" s="163"/>
      <c r="D100" s="164" t="s">
        <v>894</v>
      </c>
      <c r="E100" s="165"/>
      <c r="F100" s="165"/>
      <c r="G100" s="165"/>
      <c r="H100" s="165"/>
      <c r="I100" s="166"/>
      <c r="J100" s="167">
        <f>J137</f>
        <v>0</v>
      </c>
      <c r="K100" s="163"/>
      <c r="L100" s="168"/>
    </row>
    <row r="101" spans="2:12" s="9" customFormat="1" ht="24.9" customHeight="1">
      <c r="B101" s="162"/>
      <c r="C101" s="163"/>
      <c r="D101" s="164" t="s">
        <v>1708</v>
      </c>
      <c r="E101" s="165"/>
      <c r="F101" s="165"/>
      <c r="G101" s="165"/>
      <c r="H101" s="165"/>
      <c r="I101" s="166"/>
      <c r="J101" s="167">
        <f>J145</f>
        <v>0</v>
      </c>
      <c r="K101" s="163"/>
      <c r="L101" s="168"/>
    </row>
    <row r="102" spans="2:12" s="9" customFormat="1" ht="24.9" customHeight="1">
      <c r="B102" s="162"/>
      <c r="C102" s="163"/>
      <c r="D102" s="164" t="s">
        <v>1709</v>
      </c>
      <c r="E102" s="165"/>
      <c r="F102" s="165"/>
      <c r="G102" s="165"/>
      <c r="H102" s="165"/>
      <c r="I102" s="166"/>
      <c r="J102" s="167">
        <f>J155</f>
        <v>0</v>
      </c>
      <c r="K102" s="163"/>
      <c r="L102" s="168"/>
    </row>
    <row r="103" spans="2:12" s="9" customFormat="1" ht="24.9" customHeight="1">
      <c r="B103" s="162"/>
      <c r="C103" s="163"/>
      <c r="D103" s="164" t="s">
        <v>895</v>
      </c>
      <c r="E103" s="165"/>
      <c r="F103" s="165"/>
      <c r="G103" s="165"/>
      <c r="H103" s="165"/>
      <c r="I103" s="166"/>
      <c r="J103" s="167">
        <f>J159</f>
        <v>0</v>
      </c>
      <c r="K103" s="163"/>
      <c r="L103" s="16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1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" customHeight="1">
      <c r="A105" s="34"/>
      <c r="B105" s="54"/>
      <c r="C105" s="55"/>
      <c r="D105" s="55"/>
      <c r="E105" s="55"/>
      <c r="F105" s="55"/>
      <c r="G105" s="55"/>
      <c r="H105" s="55"/>
      <c r="I105" s="153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" customHeight="1">
      <c r="A109" s="34"/>
      <c r="B109" s="56"/>
      <c r="C109" s="57"/>
      <c r="D109" s="57"/>
      <c r="E109" s="57"/>
      <c r="F109" s="57"/>
      <c r="G109" s="57"/>
      <c r="H109" s="57"/>
      <c r="I109" s="156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" customHeight="1">
      <c r="A110" s="34"/>
      <c r="B110" s="35"/>
      <c r="C110" s="23" t="s">
        <v>167</v>
      </c>
      <c r="D110" s="36"/>
      <c r="E110" s="36"/>
      <c r="F110" s="36"/>
      <c r="G110" s="36"/>
      <c r="H110" s="36"/>
      <c r="I110" s="11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" customHeight="1">
      <c r="A111" s="34"/>
      <c r="B111" s="35"/>
      <c r="C111" s="36"/>
      <c r="D111" s="36"/>
      <c r="E111" s="36"/>
      <c r="F111" s="36"/>
      <c r="G111" s="36"/>
      <c r="H111" s="36"/>
      <c r="I111" s="11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17</v>
      </c>
      <c r="D112" s="36"/>
      <c r="E112" s="36"/>
      <c r="F112" s="36"/>
      <c r="G112" s="36"/>
      <c r="H112" s="36"/>
      <c r="I112" s="11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36" t="str">
        <f>E7</f>
        <v>REKONSTRUKCE ŠKOLNÍCH KUCHYNÍ STUDÉNKA - ZŠ SJEDNOCENÍ - Stavební část</v>
      </c>
      <c r="F113" s="337"/>
      <c r="G113" s="337"/>
      <c r="H113" s="337"/>
      <c r="I113" s="11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123</v>
      </c>
      <c r="D114" s="36"/>
      <c r="E114" s="36"/>
      <c r="F114" s="36"/>
      <c r="G114" s="36"/>
      <c r="H114" s="36"/>
      <c r="I114" s="11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88" t="str">
        <f>E9</f>
        <v>114 - Vytápění a plynoinstalace</v>
      </c>
      <c r="F115" s="338"/>
      <c r="G115" s="338"/>
      <c r="H115" s="338"/>
      <c r="I115" s="11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21</v>
      </c>
      <c r="D117" s="36"/>
      <c r="E117" s="36"/>
      <c r="F117" s="27" t="str">
        <f>F12</f>
        <v xml:space="preserve"> </v>
      </c>
      <c r="G117" s="36"/>
      <c r="H117" s="36"/>
      <c r="I117" s="118" t="s">
        <v>23</v>
      </c>
      <c r="J117" s="66">
        <f>IF(J12="","",J12)</f>
        <v>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35"/>
      <c r="C118" s="36"/>
      <c r="D118" s="36"/>
      <c r="E118" s="36"/>
      <c r="F118" s="36"/>
      <c r="G118" s="36"/>
      <c r="H118" s="36"/>
      <c r="I118" s="11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9" t="s">
        <v>24</v>
      </c>
      <c r="D119" s="36"/>
      <c r="E119" s="36"/>
      <c r="F119" s="27" t="str">
        <f>E15</f>
        <v>Město Studénka</v>
      </c>
      <c r="G119" s="36"/>
      <c r="H119" s="36"/>
      <c r="I119" s="118" t="s">
        <v>30</v>
      </c>
      <c r="J119" s="32" t="str">
        <f>E21</f>
        <v>Technoprojekt, a.s.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118" t="s">
        <v>33</v>
      </c>
      <c r="J120" s="32" t="str">
        <f>E24</f>
        <v>Ladislav Pekárek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11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0" customFormat="1" ht="29.25" customHeight="1">
      <c r="A122" s="169"/>
      <c r="B122" s="170"/>
      <c r="C122" s="171" t="s">
        <v>168</v>
      </c>
      <c r="D122" s="172" t="s">
        <v>62</v>
      </c>
      <c r="E122" s="172" t="s">
        <v>58</v>
      </c>
      <c r="F122" s="172" t="s">
        <v>59</v>
      </c>
      <c r="G122" s="172" t="s">
        <v>169</v>
      </c>
      <c r="H122" s="172" t="s">
        <v>170</v>
      </c>
      <c r="I122" s="173" t="s">
        <v>171</v>
      </c>
      <c r="J122" s="174" t="s">
        <v>148</v>
      </c>
      <c r="K122" s="175" t="s">
        <v>172</v>
      </c>
      <c r="L122" s="176"/>
      <c r="M122" s="75" t="s">
        <v>1</v>
      </c>
      <c r="N122" s="76" t="s">
        <v>41</v>
      </c>
      <c r="O122" s="76" t="s">
        <v>173</v>
      </c>
      <c r="P122" s="76" t="s">
        <v>174</v>
      </c>
      <c r="Q122" s="76" t="s">
        <v>175</v>
      </c>
      <c r="R122" s="76" t="s">
        <v>176</v>
      </c>
      <c r="S122" s="76" t="s">
        <v>177</v>
      </c>
      <c r="T122" s="77" t="s">
        <v>178</v>
      </c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</row>
    <row r="123" spans="1:63" s="2" customFormat="1" ht="22.8" customHeight="1">
      <c r="A123" s="34"/>
      <c r="B123" s="35"/>
      <c r="C123" s="82" t="s">
        <v>179</v>
      </c>
      <c r="D123" s="36"/>
      <c r="E123" s="36"/>
      <c r="F123" s="36"/>
      <c r="G123" s="36"/>
      <c r="H123" s="36"/>
      <c r="I123" s="116"/>
      <c r="J123" s="177">
        <f>BK123</f>
        <v>0</v>
      </c>
      <c r="K123" s="36"/>
      <c r="L123" s="39"/>
      <c r="M123" s="78"/>
      <c r="N123" s="178"/>
      <c r="O123" s="79"/>
      <c r="P123" s="179">
        <f>P124+P127+P133+P137+P145+P155+P159</f>
        <v>0</v>
      </c>
      <c r="Q123" s="79"/>
      <c r="R123" s="179">
        <f>R124+R127+R133+R137+R145+R155+R159</f>
        <v>0.08088</v>
      </c>
      <c r="S123" s="79"/>
      <c r="T123" s="180">
        <f>T124+T127+T133+T137+T145+T155+T159</f>
        <v>0.08872999999999999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150</v>
      </c>
      <c r="BK123" s="181">
        <f>BK124+BK127+BK133+BK137+BK145+BK155+BK159</f>
        <v>0</v>
      </c>
    </row>
    <row r="124" spans="2:63" s="11" customFormat="1" ht="25.95" customHeight="1">
      <c r="B124" s="182"/>
      <c r="C124" s="183"/>
      <c r="D124" s="184" t="s">
        <v>76</v>
      </c>
      <c r="E124" s="185" t="s">
        <v>990</v>
      </c>
      <c r="F124" s="185" t="s">
        <v>991</v>
      </c>
      <c r="G124" s="183"/>
      <c r="H124" s="183"/>
      <c r="I124" s="186"/>
      <c r="J124" s="187">
        <f>BK124</f>
        <v>0</v>
      </c>
      <c r="K124" s="183"/>
      <c r="L124" s="188"/>
      <c r="M124" s="189"/>
      <c r="N124" s="190"/>
      <c r="O124" s="190"/>
      <c r="P124" s="191">
        <f>SUM(P125:P126)</f>
        <v>0</v>
      </c>
      <c r="Q124" s="190"/>
      <c r="R124" s="191">
        <f>SUM(R125:R126)</f>
        <v>0.00408</v>
      </c>
      <c r="S124" s="190"/>
      <c r="T124" s="192">
        <f>SUM(T125:T126)</f>
        <v>0</v>
      </c>
      <c r="AR124" s="193" t="s">
        <v>87</v>
      </c>
      <c r="AT124" s="194" t="s">
        <v>76</v>
      </c>
      <c r="AU124" s="194" t="s">
        <v>77</v>
      </c>
      <c r="AY124" s="193" t="s">
        <v>182</v>
      </c>
      <c r="BK124" s="195">
        <f>SUM(BK125:BK126)</f>
        <v>0</v>
      </c>
    </row>
    <row r="125" spans="1:65" s="2" customFormat="1" ht="21.75" customHeight="1">
      <c r="A125" s="34"/>
      <c r="B125" s="35"/>
      <c r="C125" s="196" t="s">
        <v>85</v>
      </c>
      <c r="D125" s="196" t="s">
        <v>183</v>
      </c>
      <c r="E125" s="197" t="s">
        <v>1034</v>
      </c>
      <c r="F125" s="198" t="s">
        <v>1035</v>
      </c>
      <c r="G125" s="199" t="s">
        <v>919</v>
      </c>
      <c r="H125" s="200">
        <v>34</v>
      </c>
      <c r="I125" s="201"/>
      <c r="J125" s="202">
        <f>ROUND(I125*H125,2)</f>
        <v>0</v>
      </c>
      <c r="K125" s="203"/>
      <c r="L125" s="39"/>
      <c r="M125" s="204" t="s">
        <v>1</v>
      </c>
      <c r="N125" s="205" t="s">
        <v>42</v>
      </c>
      <c r="O125" s="71"/>
      <c r="P125" s="206">
        <f>O125*H125</f>
        <v>0</v>
      </c>
      <c r="Q125" s="206">
        <v>0.00012</v>
      </c>
      <c r="R125" s="206">
        <f>Q125*H125</f>
        <v>0.00408</v>
      </c>
      <c r="S125" s="206">
        <v>0</v>
      </c>
      <c r="T125" s="20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8" t="s">
        <v>318</v>
      </c>
      <c r="AT125" s="208" t="s">
        <v>183</v>
      </c>
      <c r="AU125" s="208" t="s">
        <v>85</v>
      </c>
      <c r="AY125" s="17" t="s">
        <v>182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85</v>
      </c>
      <c r="BK125" s="209">
        <f>ROUND(I125*H125,2)</f>
        <v>0</v>
      </c>
      <c r="BL125" s="17" t="s">
        <v>318</v>
      </c>
      <c r="BM125" s="208" t="s">
        <v>1710</v>
      </c>
    </row>
    <row r="126" spans="1:65" s="2" customFormat="1" ht="21.75" customHeight="1">
      <c r="A126" s="34"/>
      <c r="B126" s="35"/>
      <c r="C126" s="196" t="s">
        <v>87</v>
      </c>
      <c r="D126" s="196" t="s">
        <v>183</v>
      </c>
      <c r="E126" s="197" t="s">
        <v>1078</v>
      </c>
      <c r="F126" s="198" t="s">
        <v>1079</v>
      </c>
      <c r="G126" s="199" t="s">
        <v>511</v>
      </c>
      <c r="H126" s="254"/>
      <c r="I126" s="201"/>
      <c r="J126" s="202">
        <f>ROUND(I126*H126,2)</f>
        <v>0</v>
      </c>
      <c r="K126" s="203"/>
      <c r="L126" s="39"/>
      <c r="M126" s="204" t="s">
        <v>1</v>
      </c>
      <c r="N126" s="205" t="s">
        <v>42</v>
      </c>
      <c r="O126" s="71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8" t="s">
        <v>318</v>
      </c>
      <c r="AT126" s="208" t="s">
        <v>183</v>
      </c>
      <c r="AU126" s="208" t="s">
        <v>85</v>
      </c>
      <c r="AY126" s="17" t="s">
        <v>182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85</v>
      </c>
      <c r="BK126" s="209">
        <f>ROUND(I126*H126,2)</f>
        <v>0</v>
      </c>
      <c r="BL126" s="17" t="s">
        <v>318</v>
      </c>
      <c r="BM126" s="208" t="s">
        <v>1711</v>
      </c>
    </row>
    <row r="127" spans="2:63" s="11" customFormat="1" ht="25.95" customHeight="1">
      <c r="B127" s="182"/>
      <c r="C127" s="183"/>
      <c r="D127" s="184" t="s">
        <v>76</v>
      </c>
      <c r="E127" s="185" t="s">
        <v>1712</v>
      </c>
      <c r="F127" s="185" t="s">
        <v>1713</v>
      </c>
      <c r="G127" s="183"/>
      <c r="H127" s="183"/>
      <c r="I127" s="186"/>
      <c r="J127" s="187">
        <f>BK127</f>
        <v>0</v>
      </c>
      <c r="K127" s="183"/>
      <c r="L127" s="188"/>
      <c r="M127" s="189"/>
      <c r="N127" s="190"/>
      <c r="O127" s="190"/>
      <c r="P127" s="191">
        <f>SUM(P128:P132)</f>
        <v>0</v>
      </c>
      <c r="Q127" s="190"/>
      <c r="R127" s="191">
        <f>SUM(R128:R132)</f>
        <v>0.027180000000000003</v>
      </c>
      <c r="S127" s="190"/>
      <c r="T127" s="192">
        <f>SUM(T128:T132)</f>
        <v>0.05805</v>
      </c>
      <c r="AR127" s="193" t="s">
        <v>87</v>
      </c>
      <c r="AT127" s="194" t="s">
        <v>76</v>
      </c>
      <c r="AU127" s="194" t="s">
        <v>77</v>
      </c>
      <c r="AY127" s="193" t="s">
        <v>182</v>
      </c>
      <c r="BK127" s="195">
        <f>SUM(BK128:BK132)</f>
        <v>0</v>
      </c>
    </row>
    <row r="128" spans="1:65" s="2" customFormat="1" ht="16.5" customHeight="1">
      <c r="A128" s="34"/>
      <c r="B128" s="35"/>
      <c r="C128" s="196" t="s">
        <v>180</v>
      </c>
      <c r="D128" s="196" t="s">
        <v>183</v>
      </c>
      <c r="E128" s="197" t="s">
        <v>1714</v>
      </c>
      <c r="F128" s="198" t="s">
        <v>1715</v>
      </c>
      <c r="G128" s="199" t="s">
        <v>919</v>
      </c>
      <c r="H128" s="200">
        <v>10</v>
      </c>
      <c r="I128" s="201"/>
      <c r="J128" s="202">
        <f>ROUND(I128*H128,2)</f>
        <v>0</v>
      </c>
      <c r="K128" s="203"/>
      <c r="L128" s="39"/>
      <c r="M128" s="204" t="s">
        <v>1</v>
      </c>
      <c r="N128" s="205" t="s">
        <v>42</v>
      </c>
      <c r="O128" s="71"/>
      <c r="P128" s="206">
        <f>O128*H128</f>
        <v>0</v>
      </c>
      <c r="Q128" s="206">
        <v>0.00185</v>
      </c>
      <c r="R128" s="206">
        <f>Q128*H128</f>
        <v>0.018500000000000003</v>
      </c>
      <c r="S128" s="206">
        <v>0</v>
      </c>
      <c r="T128" s="20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8" t="s">
        <v>318</v>
      </c>
      <c r="AT128" s="208" t="s">
        <v>183</v>
      </c>
      <c r="AU128" s="208" t="s">
        <v>85</v>
      </c>
      <c r="AY128" s="17" t="s">
        <v>182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7" t="s">
        <v>85</v>
      </c>
      <c r="BK128" s="209">
        <f>ROUND(I128*H128,2)</f>
        <v>0</v>
      </c>
      <c r="BL128" s="17" t="s">
        <v>318</v>
      </c>
      <c r="BM128" s="208" t="s">
        <v>1716</v>
      </c>
    </row>
    <row r="129" spans="1:65" s="2" customFormat="1" ht="16.5" customHeight="1">
      <c r="A129" s="34"/>
      <c r="B129" s="35"/>
      <c r="C129" s="196" t="s">
        <v>187</v>
      </c>
      <c r="D129" s="196" t="s">
        <v>183</v>
      </c>
      <c r="E129" s="197" t="s">
        <v>1717</v>
      </c>
      <c r="F129" s="198" t="s">
        <v>1718</v>
      </c>
      <c r="G129" s="199" t="s">
        <v>919</v>
      </c>
      <c r="H129" s="200">
        <v>27</v>
      </c>
      <c r="I129" s="201"/>
      <c r="J129" s="202">
        <f>ROUND(I129*H129,2)</f>
        <v>0</v>
      </c>
      <c r="K129" s="203"/>
      <c r="L129" s="39"/>
      <c r="M129" s="204" t="s">
        <v>1</v>
      </c>
      <c r="N129" s="205" t="s">
        <v>42</v>
      </c>
      <c r="O129" s="71"/>
      <c r="P129" s="206">
        <f>O129*H129</f>
        <v>0</v>
      </c>
      <c r="Q129" s="206">
        <v>0.00011</v>
      </c>
      <c r="R129" s="206">
        <f>Q129*H129</f>
        <v>0.00297</v>
      </c>
      <c r="S129" s="206">
        <v>0.00215</v>
      </c>
      <c r="T129" s="207">
        <f>S129*H129</f>
        <v>0.05805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8" t="s">
        <v>318</v>
      </c>
      <c r="AT129" s="208" t="s">
        <v>183</v>
      </c>
      <c r="AU129" s="208" t="s">
        <v>85</v>
      </c>
      <c r="AY129" s="17" t="s">
        <v>182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85</v>
      </c>
      <c r="BK129" s="209">
        <f>ROUND(I129*H129,2)</f>
        <v>0</v>
      </c>
      <c r="BL129" s="17" t="s">
        <v>318</v>
      </c>
      <c r="BM129" s="208" t="s">
        <v>1719</v>
      </c>
    </row>
    <row r="130" spans="1:65" s="2" customFormat="1" ht="16.5" customHeight="1">
      <c r="A130" s="34"/>
      <c r="B130" s="35"/>
      <c r="C130" s="196" t="s">
        <v>195</v>
      </c>
      <c r="D130" s="196" t="s">
        <v>183</v>
      </c>
      <c r="E130" s="197" t="s">
        <v>1720</v>
      </c>
      <c r="F130" s="198" t="s">
        <v>1721</v>
      </c>
      <c r="G130" s="199" t="s">
        <v>919</v>
      </c>
      <c r="H130" s="200">
        <v>2</v>
      </c>
      <c r="I130" s="201"/>
      <c r="J130" s="202">
        <f>ROUND(I130*H130,2)</f>
        <v>0</v>
      </c>
      <c r="K130" s="203"/>
      <c r="L130" s="39"/>
      <c r="M130" s="204" t="s">
        <v>1</v>
      </c>
      <c r="N130" s="205" t="s">
        <v>42</v>
      </c>
      <c r="O130" s="71"/>
      <c r="P130" s="206">
        <f>O130*H130</f>
        <v>0</v>
      </c>
      <c r="Q130" s="206">
        <v>0.00256</v>
      </c>
      <c r="R130" s="206">
        <f>Q130*H130</f>
        <v>0.00512</v>
      </c>
      <c r="S130" s="206">
        <v>0</v>
      </c>
      <c r="T130" s="20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8" t="s">
        <v>318</v>
      </c>
      <c r="AT130" s="208" t="s">
        <v>183</v>
      </c>
      <c r="AU130" s="208" t="s">
        <v>85</v>
      </c>
      <c r="AY130" s="17" t="s">
        <v>182</v>
      </c>
      <c r="BE130" s="209">
        <f>IF(N130="základní",J130,0)</f>
        <v>0</v>
      </c>
      <c r="BF130" s="209">
        <f>IF(N130="snížená",J130,0)</f>
        <v>0</v>
      </c>
      <c r="BG130" s="209">
        <f>IF(N130="zákl. přenesená",J130,0)</f>
        <v>0</v>
      </c>
      <c r="BH130" s="209">
        <f>IF(N130="sníž. přenesená",J130,0)</f>
        <v>0</v>
      </c>
      <c r="BI130" s="209">
        <f>IF(N130="nulová",J130,0)</f>
        <v>0</v>
      </c>
      <c r="BJ130" s="17" t="s">
        <v>85</v>
      </c>
      <c r="BK130" s="209">
        <f>ROUND(I130*H130,2)</f>
        <v>0</v>
      </c>
      <c r="BL130" s="17" t="s">
        <v>318</v>
      </c>
      <c r="BM130" s="208" t="s">
        <v>1722</v>
      </c>
    </row>
    <row r="131" spans="1:65" s="2" customFormat="1" ht="16.5" customHeight="1">
      <c r="A131" s="34"/>
      <c r="B131" s="35"/>
      <c r="C131" s="196" t="s">
        <v>220</v>
      </c>
      <c r="D131" s="196" t="s">
        <v>183</v>
      </c>
      <c r="E131" s="197" t="s">
        <v>1723</v>
      </c>
      <c r="F131" s="198" t="s">
        <v>1724</v>
      </c>
      <c r="G131" s="199" t="s">
        <v>186</v>
      </c>
      <c r="H131" s="200">
        <v>1</v>
      </c>
      <c r="I131" s="201"/>
      <c r="J131" s="202">
        <f>ROUND(I131*H131,2)</f>
        <v>0</v>
      </c>
      <c r="K131" s="203"/>
      <c r="L131" s="39"/>
      <c r="M131" s="204" t="s">
        <v>1</v>
      </c>
      <c r="N131" s="205" t="s">
        <v>42</v>
      </c>
      <c r="O131" s="71"/>
      <c r="P131" s="206">
        <f>O131*H131</f>
        <v>0</v>
      </c>
      <c r="Q131" s="206">
        <v>0.00059</v>
      </c>
      <c r="R131" s="206">
        <f>Q131*H131</f>
        <v>0.00059</v>
      </c>
      <c r="S131" s="206">
        <v>0</v>
      </c>
      <c r="T131" s="20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8" t="s">
        <v>318</v>
      </c>
      <c r="AT131" s="208" t="s">
        <v>183</v>
      </c>
      <c r="AU131" s="208" t="s">
        <v>85</v>
      </c>
      <c r="AY131" s="17" t="s">
        <v>182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7" t="s">
        <v>85</v>
      </c>
      <c r="BK131" s="209">
        <f>ROUND(I131*H131,2)</f>
        <v>0</v>
      </c>
      <c r="BL131" s="17" t="s">
        <v>318</v>
      </c>
      <c r="BM131" s="208" t="s">
        <v>1725</v>
      </c>
    </row>
    <row r="132" spans="1:65" s="2" customFormat="1" ht="21.75" customHeight="1">
      <c r="A132" s="34"/>
      <c r="B132" s="35"/>
      <c r="C132" s="196" t="s">
        <v>224</v>
      </c>
      <c r="D132" s="196" t="s">
        <v>183</v>
      </c>
      <c r="E132" s="197" t="s">
        <v>1726</v>
      </c>
      <c r="F132" s="198" t="s">
        <v>1727</v>
      </c>
      <c r="G132" s="199" t="s">
        <v>511</v>
      </c>
      <c r="H132" s="254"/>
      <c r="I132" s="201"/>
      <c r="J132" s="202">
        <f>ROUND(I132*H132,2)</f>
        <v>0</v>
      </c>
      <c r="K132" s="203"/>
      <c r="L132" s="39"/>
      <c r="M132" s="204" t="s">
        <v>1</v>
      </c>
      <c r="N132" s="205" t="s">
        <v>42</v>
      </c>
      <c r="O132" s="71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8" t="s">
        <v>318</v>
      </c>
      <c r="AT132" s="208" t="s">
        <v>183</v>
      </c>
      <c r="AU132" s="208" t="s">
        <v>85</v>
      </c>
      <c r="AY132" s="17" t="s">
        <v>182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85</v>
      </c>
      <c r="BK132" s="209">
        <f>ROUND(I132*H132,2)</f>
        <v>0</v>
      </c>
      <c r="BL132" s="17" t="s">
        <v>318</v>
      </c>
      <c r="BM132" s="208" t="s">
        <v>1728</v>
      </c>
    </row>
    <row r="133" spans="2:63" s="11" customFormat="1" ht="25.95" customHeight="1">
      <c r="B133" s="182"/>
      <c r="C133" s="183"/>
      <c r="D133" s="184" t="s">
        <v>76</v>
      </c>
      <c r="E133" s="185" t="s">
        <v>1729</v>
      </c>
      <c r="F133" s="185" t="s">
        <v>1730</v>
      </c>
      <c r="G133" s="183"/>
      <c r="H133" s="183"/>
      <c r="I133" s="186"/>
      <c r="J133" s="187">
        <f>BK133</f>
        <v>0</v>
      </c>
      <c r="K133" s="183"/>
      <c r="L133" s="188"/>
      <c r="M133" s="189"/>
      <c r="N133" s="190"/>
      <c r="O133" s="190"/>
      <c r="P133" s="191">
        <f>SUM(P134:P136)</f>
        <v>0</v>
      </c>
      <c r="Q133" s="190"/>
      <c r="R133" s="191">
        <f>SUM(R134:R136)</f>
        <v>0.0208</v>
      </c>
      <c r="S133" s="190"/>
      <c r="T133" s="192">
        <f>SUM(T134:T136)</f>
        <v>0.00508</v>
      </c>
      <c r="AR133" s="193" t="s">
        <v>87</v>
      </c>
      <c r="AT133" s="194" t="s">
        <v>76</v>
      </c>
      <c r="AU133" s="194" t="s">
        <v>77</v>
      </c>
      <c r="AY133" s="193" t="s">
        <v>182</v>
      </c>
      <c r="BK133" s="195">
        <f>SUM(BK134:BK136)</f>
        <v>0</v>
      </c>
    </row>
    <row r="134" spans="1:65" s="2" customFormat="1" ht="16.5" customHeight="1">
      <c r="A134" s="34"/>
      <c r="B134" s="35"/>
      <c r="C134" s="196" t="s">
        <v>215</v>
      </c>
      <c r="D134" s="196" t="s">
        <v>183</v>
      </c>
      <c r="E134" s="197" t="s">
        <v>1731</v>
      </c>
      <c r="F134" s="198" t="s">
        <v>1732</v>
      </c>
      <c r="G134" s="199" t="s">
        <v>919</v>
      </c>
      <c r="H134" s="200">
        <v>2</v>
      </c>
      <c r="I134" s="201"/>
      <c r="J134" s="202">
        <f>ROUND(I134*H134,2)</f>
        <v>0</v>
      </c>
      <c r="K134" s="203"/>
      <c r="L134" s="39"/>
      <c r="M134" s="204" t="s">
        <v>1</v>
      </c>
      <c r="N134" s="205" t="s">
        <v>42</v>
      </c>
      <c r="O134" s="71"/>
      <c r="P134" s="206">
        <f>O134*H134</f>
        <v>0</v>
      </c>
      <c r="Q134" s="206">
        <v>4E-05</v>
      </c>
      <c r="R134" s="206">
        <f>Q134*H134</f>
        <v>8E-05</v>
      </c>
      <c r="S134" s="206">
        <v>0.00254</v>
      </c>
      <c r="T134" s="207">
        <f>S134*H134</f>
        <v>0.00508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8" t="s">
        <v>318</v>
      </c>
      <c r="AT134" s="208" t="s">
        <v>183</v>
      </c>
      <c r="AU134" s="208" t="s">
        <v>85</v>
      </c>
      <c r="AY134" s="17" t="s">
        <v>182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7" t="s">
        <v>85</v>
      </c>
      <c r="BK134" s="209">
        <f>ROUND(I134*H134,2)</f>
        <v>0</v>
      </c>
      <c r="BL134" s="17" t="s">
        <v>318</v>
      </c>
      <c r="BM134" s="208" t="s">
        <v>1733</v>
      </c>
    </row>
    <row r="135" spans="1:65" s="2" customFormat="1" ht="16.5" customHeight="1">
      <c r="A135" s="34"/>
      <c r="B135" s="35"/>
      <c r="C135" s="196" t="s">
        <v>239</v>
      </c>
      <c r="D135" s="196" t="s">
        <v>183</v>
      </c>
      <c r="E135" s="197" t="s">
        <v>1734</v>
      </c>
      <c r="F135" s="198" t="s">
        <v>1735</v>
      </c>
      <c r="G135" s="199" t="s">
        <v>919</v>
      </c>
      <c r="H135" s="200">
        <v>37</v>
      </c>
      <c r="I135" s="201"/>
      <c r="J135" s="202">
        <f>ROUND(I135*H135,2)</f>
        <v>0</v>
      </c>
      <c r="K135" s="203"/>
      <c r="L135" s="39"/>
      <c r="M135" s="204" t="s">
        <v>1</v>
      </c>
      <c r="N135" s="205" t="s">
        <v>42</v>
      </c>
      <c r="O135" s="71"/>
      <c r="P135" s="206">
        <f>O135*H135</f>
        <v>0</v>
      </c>
      <c r="Q135" s="206">
        <v>0.00056</v>
      </c>
      <c r="R135" s="206">
        <f>Q135*H135</f>
        <v>0.02072</v>
      </c>
      <c r="S135" s="206">
        <v>0</v>
      </c>
      <c r="T135" s="20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8" t="s">
        <v>318</v>
      </c>
      <c r="AT135" s="208" t="s">
        <v>183</v>
      </c>
      <c r="AU135" s="208" t="s">
        <v>85</v>
      </c>
      <c r="AY135" s="17" t="s">
        <v>182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7" t="s">
        <v>85</v>
      </c>
      <c r="BK135" s="209">
        <f>ROUND(I135*H135,2)</f>
        <v>0</v>
      </c>
      <c r="BL135" s="17" t="s">
        <v>318</v>
      </c>
      <c r="BM135" s="208" t="s">
        <v>1736</v>
      </c>
    </row>
    <row r="136" spans="1:65" s="2" customFormat="1" ht="21.75" customHeight="1">
      <c r="A136" s="34"/>
      <c r="B136" s="35"/>
      <c r="C136" s="196" t="s">
        <v>256</v>
      </c>
      <c r="D136" s="196" t="s">
        <v>183</v>
      </c>
      <c r="E136" s="197" t="s">
        <v>1737</v>
      </c>
      <c r="F136" s="198" t="s">
        <v>1738</v>
      </c>
      <c r="G136" s="199" t="s">
        <v>511</v>
      </c>
      <c r="H136" s="254"/>
      <c r="I136" s="201"/>
      <c r="J136" s="202">
        <f>ROUND(I136*H136,2)</f>
        <v>0</v>
      </c>
      <c r="K136" s="203"/>
      <c r="L136" s="39"/>
      <c r="M136" s="204" t="s">
        <v>1</v>
      </c>
      <c r="N136" s="205" t="s">
        <v>42</v>
      </c>
      <c r="O136" s="71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8" t="s">
        <v>318</v>
      </c>
      <c r="AT136" s="208" t="s">
        <v>183</v>
      </c>
      <c r="AU136" s="208" t="s">
        <v>85</v>
      </c>
      <c r="AY136" s="17" t="s">
        <v>182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7" t="s">
        <v>85</v>
      </c>
      <c r="BK136" s="209">
        <f>ROUND(I136*H136,2)</f>
        <v>0</v>
      </c>
      <c r="BL136" s="17" t="s">
        <v>318</v>
      </c>
      <c r="BM136" s="208" t="s">
        <v>1739</v>
      </c>
    </row>
    <row r="137" spans="2:63" s="11" customFormat="1" ht="25.95" customHeight="1">
      <c r="B137" s="182"/>
      <c r="C137" s="183"/>
      <c r="D137" s="184" t="s">
        <v>76</v>
      </c>
      <c r="E137" s="185" t="s">
        <v>1128</v>
      </c>
      <c r="F137" s="185" t="s">
        <v>1129</v>
      </c>
      <c r="G137" s="183"/>
      <c r="H137" s="183"/>
      <c r="I137" s="186"/>
      <c r="J137" s="187">
        <f>BK137</f>
        <v>0</v>
      </c>
      <c r="K137" s="183"/>
      <c r="L137" s="188"/>
      <c r="M137" s="189"/>
      <c r="N137" s="190"/>
      <c r="O137" s="190"/>
      <c r="P137" s="191">
        <f>SUM(P138:P144)</f>
        <v>0</v>
      </c>
      <c r="Q137" s="190"/>
      <c r="R137" s="191">
        <f>SUM(R138:R144)</f>
        <v>0.0013800000000000002</v>
      </c>
      <c r="S137" s="190"/>
      <c r="T137" s="192">
        <f>SUM(T138:T144)</f>
        <v>0.0018</v>
      </c>
      <c r="AR137" s="193" t="s">
        <v>87</v>
      </c>
      <c r="AT137" s="194" t="s">
        <v>76</v>
      </c>
      <c r="AU137" s="194" t="s">
        <v>77</v>
      </c>
      <c r="AY137" s="193" t="s">
        <v>182</v>
      </c>
      <c r="BK137" s="195">
        <f>SUM(BK138:BK144)</f>
        <v>0</v>
      </c>
    </row>
    <row r="138" spans="1:65" s="2" customFormat="1" ht="16.5" customHeight="1">
      <c r="A138" s="34"/>
      <c r="B138" s="35"/>
      <c r="C138" s="196" t="s">
        <v>272</v>
      </c>
      <c r="D138" s="196" t="s">
        <v>183</v>
      </c>
      <c r="E138" s="197" t="s">
        <v>1740</v>
      </c>
      <c r="F138" s="198" t="s">
        <v>1741</v>
      </c>
      <c r="G138" s="199" t="s">
        <v>186</v>
      </c>
      <c r="H138" s="200">
        <v>2</v>
      </c>
      <c r="I138" s="201"/>
      <c r="J138" s="202">
        <f aca="true" t="shared" si="0" ref="J138:J144">ROUND(I138*H138,2)</f>
        <v>0</v>
      </c>
      <c r="K138" s="203"/>
      <c r="L138" s="39"/>
      <c r="M138" s="204" t="s">
        <v>1</v>
      </c>
      <c r="N138" s="205" t="s">
        <v>42</v>
      </c>
      <c r="O138" s="71"/>
      <c r="P138" s="206">
        <f aca="true" t="shared" si="1" ref="P138:P144">O138*H138</f>
        <v>0</v>
      </c>
      <c r="Q138" s="206">
        <v>4E-05</v>
      </c>
      <c r="R138" s="206">
        <f aca="true" t="shared" si="2" ref="R138:R144">Q138*H138</f>
        <v>8E-05</v>
      </c>
      <c r="S138" s="206">
        <v>0.00045</v>
      </c>
      <c r="T138" s="207">
        <f aca="true" t="shared" si="3" ref="T138:T144">S138*H138</f>
        <v>0.0009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8" t="s">
        <v>318</v>
      </c>
      <c r="AT138" s="208" t="s">
        <v>183</v>
      </c>
      <c r="AU138" s="208" t="s">
        <v>85</v>
      </c>
      <c r="AY138" s="17" t="s">
        <v>182</v>
      </c>
      <c r="BE138" s="209">
        <f aca="true" t="shared" si="4" ref="BE138:BE144">IF(N138="základní",J138,0)</f>
        <v>0</v>
      </c>
      <c r="BF138" s="209">
        <f aca="true" t="shared" si="5" ref="BF138:BF144">IF(N138="snížená",J138,0)</f>
        <v>0</v>
      </c>
      <c r="BG138" s="209">
        <f aca="true" t="shared" si="6" ref="BG138:BG144">IF(N138="zákl. přenesená",J138,0)</f>
        <v>0</v>
      </c>
      <c r="BH138" s="209">
        <f aca="true" t="shared" si="7" ref="BH138:BH144">IF(N138="sníž. přenesená",J138,0)</f>
        <v>0</v>
      </c>
      <c r="BI138" s="209">
        <f aca="true" t="shared" si="8" ref="BI138:BI144">IF(N138="nulová",J138,0)</f>
        <v>0</v>
      </c>
      <c r="BJ138" s="17" t="s">
        <v>85</v>
      </c>
      <c r="BK138" s="209">
        <f aca="true" t="shared" si="9" ref="BK138:BK144">ROUND(I138*H138,2)</f>
        <v>0</v>
      </c>
      <c r="BL138" s="17" t="s">
        <v>318</v>
      </c>
      <c r="BM138" s="208" t="s">
        <v>1742</v>
      </c>
    </row>
    <row r="139" spans="1:65" s="2" customFormat="1" ht="16.5" customHeight="1">
      <c r="A139" s="34"/>
      <c r="B139" s="35"/>
      <c r="C139" s="196" t="s">
        <v>278</v>
      </c>
      <c r="D139" s="196" t="s">
        <v>183</v>
      </c>
      <c r="E139" s="197" t="s">
        <v>1743</v>
      </c>
      <c r="F139" s="198" t="s">
        <v>1744</v>
      </c>
      <c r="G139" s="199" t="s">
        <v>186</v>
      </c>
      <c r="H139" s="200">
        <v>2</v>
      </c>
      <c r="I139" s="201"/>
      <c r="J139" s="202">
        <f t="shared" si="0"/>
        <v>0</v>
      </c>
      <c r="K139" s="203"/>
      <c r="L139" s="39"/>
      <c r="M139" s="204" t="s">
        <v>1</v>
      </c>
      <c r="N139" s="205" t="s">
        <v>42</v>
      </c>
      <c r="O139" s="71"/>
      <c r="P139" s="206">
        <f t="shared" si="1"/>
        <v>0</v>
      </c>
      <c r="Q139" s="206">
        <v>9E-05</v>
      </c>
      <c r="R139" s="206">
        <f t="shared" si="2"/>
        <v>0.00018</v>
      </c>
      <c r="S139" s="206">
        <v>0.00045</v>
      </c>
      <c r="T139" s="207">
        <f t="shared" si="3"/>
        <v>0.0009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8" t="s">
        <v>318</v>
      </c>
      <c r="AT139" s="208" t="s">
        <v>183</v>
      </c>
      <c r="AU139" s="208" t="s">
        <v>85</v>
      </c>
      <c r="AY139" s="17" t="s">
        <v>182</v>
      </c>
      <c r="BE139" s="209">
        <f t="shared" si="4"/>
        <v>0</v>
      </c>
      <c r="BF139" s="209">
        <f t="shared" si="5"/>
        <v>0</v>
      </c>
      <c r="BG139" s="209">
        <f t="shared" si="6"/>
        <v>0</v>
      </c>
      <c r="BH139" s="209">
        <f t="shared" si="7"/>
        <v>0</v>
      </c>
      <c r="BI139" s="209">
        <f t="shared" si="8"/>
        <v>0</v>
      </c>
      <c r="BJ139" s="17" t="s">
        <v>85</v>
      </c>
      <c r="BK139" s="209">
        <f t="shared" si="9"/>
        <v>0</v>
      </c>
      <c r="BL139" s="17" t="s">
        <v>318</v>
      </c>
      <c r="BM139" s="208" t="s">
        <v>1745</v>
      </c>
    </row>
    <row r="140" spans="1:65" s="2" customFormat="1" ht="16.5" customHeight="1">
      <c r="A140" s="34"/>
      <c r="B140" s="35"/>
      <c r="C140" s="196" t="s">
        <v>282</v>
      </c>
      <c r="D140" s="196" t="s">
        <v>183</v>
      </c>
      <c r="E140" s="197" t="s">
        <v>1746</v>
      </c>
      <c r="F140" s="198" t="s">
        <v>1747</v>
      </c>
      <c r="G140" s="199" t="s">
        <v>186</v>
      </c>
      <c r="H140" s="200">
        <v>2</v>
      </c>
      <c r="I140" s="201"/>
      <c r="J140" s="202">
        <f t="shared" si="0"/>
        <v>0</v>
      </c>
      <c r="K140" s="203"/>
      <c r="L140" s="39"/>
      <c r="M140" s="204" t="s">
        <v>1</v>
      </c>
      <c r="N140" s="205" t="s">
        <v>42</v>
      </c>
      <c r="O140" s="71"/>
      <c r="P140" s="206">
        <f t="shared" si="1"/>
        <v>0</v>
      </c>
      <c r="Q140" s="206">
        <v>3E-05</v>
      </c>
      <c r="R140" s="206">
        <f t="shared" si="2"/>
        <v>6E-05</v>
      </c>
      <c r="S140" s="206">
        <v>0</v>
      </c>
      <c r="T140" s="207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8" t="s">
        <v>318</v>
      </c>
      <c r="AT140" s="208" t="s">
        <v>183</v>
      </c>
      <c r="AU140" s="208" t="s">
        <v>85</v>
      </c>
      <c r="AY140" s="17" t="s">
        <v>182</v>
      </c>
      <c r="BE140" s="209">
        <f t="shared" si="4"/>
        <v>0</v>
      </c>
      <c r="BF140" s="209">
        <f t="shared" si="5"/>
        <v>0</v>
      </c>
      <c r="BG140" s="209">
        <f t="shared" si="6"/>
        <v>0</v>
      </c>
      <c r="BH140" s="209">
        <f t="shared" si="7"/>
        <v>0</v>
      </c>
      <c r="BI140" s="209">
        <f t="shared" si="8"/>
        <v>0</v>
      </c>
      <c r="BJ140" s="17" t="s">
        <v>85</v>
      </c>
      <c r="BK140" s="209">
        <f t="shared" si="9"/>
        <v>0</v>
      </c>
      <c r="BL140" s="17" t="s">
        <v>318</v>
      </c>
      <c r="BM140" s="208" t="s">
        <v>1748</v>
      </c>
    </row>
    <row r="141" spans="1:65" s="2" customFormat="1" ht="16.5" customHeight="1">
      <c r="A141" s="34"/>
      <c r="B141" s="35"/>
      <c r="C141" s="196" t="s">
        <v>286</v>
      </c>
      <c r="D141" s="196" t="s">
        <v>183</v>
      </c>
      <c r="E141" s="197" t="s">
        <v>1749</v>
      </c>
      <c r="F141" s="198" t="s">
        <v>1750</v>
      </c>
      <c r="G141" s="199" t="s">
        <v>186</v>
      </c>
      <c r="H141" s="200">
        <v>1</v>
      </c>
      <c r="I141" s="201"/>
      <c r="J141" s="202">
        <f t="shared" si="0"/>
        <v>0</v>
      </c>
      <c r="K141" s="203"/>
      <c r="L141" s="39"/>
      <c r="M141" s="204" t="s">
        <v>1</v>
      </c>
      <c r="N141" s="205" t="s">
        <v>42</v>
      </c>
      <c r="O141" s="71"/>
      <c r="P141" s="206">
        <f t="shared" si="1"/>
        <v>0</v>
      </c>
      <c r="Q141" s="206">
        <v>6E-05</v>
      </c>
      <c r="R141" s="206">
        <f t="shared" si="2"/>
        <v>6E-05</v>
      </c>
      <c r="S141" s="206">
        <v>0</v>
      </c>
      <c r="T141" s="207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8" t="s">
        <v>318</v>
      </c>
      <c r="AT141" s="208" t="s">
        <v>183</v>
      </c>
      <c r="AU141" s="208" t="s">
        <v>85</v>
      </c>
      <c r="AY141" s="17" t="s">
        <v>182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7" t="s">
        <v>85</v>
      </c>
      <c r="BK141" s="209">
        <f t="shared" si="9"/>
        <v>0</v>
      </c>
      <c r="BL141" s="17" t="s">
        <v>318</v>
      </c>
      <c r="BM141" s="208" t="s">
        <v>1751</v>
      </c>
    </row>
    <row r="142" spans="1:65" s="2" customFormat="1" ht="16.5" customHeight="1">
      <c r="A142" s="34"/>
      <c r="B142" s="35"/>
      <c r="C142" s="243" t="s">
        <v>8</v>
      </c>
      <c r="D142" s="243" t="s">
        <v>212</v>
      </c>
      <c r="E142" s="244" t="s">
        <v>1752</v>
      </c>
      <c r="F142" s="245" t="s">
        <v>1753</v>
      </c>
      <c r="G142" s="246" t="s">
        <v>633</v>
      </c>
      <c r="H142" s="247">
        <v>1</v>
      </c>
      <c r="I142" s="248"/>
      <c r="J142" s="249">
        <f t="shared" si="0"/>
        <v>0</v>
      </c>
      <c r="K142" s="250"/>
      <c r="L142" s="251"/>
      <c r="M142" s="252" t="s">
        <v>1</v>
      </c>
      <c r="N142" s="253" t="s">
        <v>42</v>
      </c>
      <c r="O142" s="71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8" t="s">
        <v>397</v>
      </c>
      <c r="AT142" s="208" t="s">
        <v>212</v>
      </c>
      <c r="AU142" s="208" t="s">
        <v>85</v>
      </c>
      <c r="AY142" s="17" t="s">
        <v>182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7" t="s">
        <v>85</v>
      </c>
      <c r="BK142" s="209">
        <f t="shared" si="9"/>
        <v>0</v>
      </c>
      <c r="BL142" s="17" t="s">
        <v>318</v>
      </c>
      <c r="BM142" s="208" t="s">
        <v>1754</v>
      </c>
    </row>
    <row r="143" spans="1:65" s="2" customFormat="1" ht="16.5" customHeight="1">
      <c r="A143" s="34"/>
      <c r="B143" s="35"/>
      <c r="C143" s="196" t="s">
        <v>318</v>
      </c>
      <c r="D143" s="196" t="s">
        <v>183</v>
      </c>
      <c r="E143" s="197" t="s">
        <v>1755</v>
      </c>
      <c r="F143" s="198" t="s">
        <v>1756</v>
      </c>
      <c r="G143" s="199" t="s">
        <v>186</v>
      </c>
      <c r="H143" s="200">
        <v>2</v>
      </c>
      <c r="I143" s="201"/>
      <c r="J143" s="202">
        <f t="shared" si="0"/>
        <v>0</v>
      </c>
      <c r="K143" s="203"/>
      <c r="L143" s="39"/>
      <c r="M143" s="204" t="s">
        <v>1</v>
      </c>
      <c r="N143" s="205" t="s">
        <v>42</v>
      </c>
      <c r="O143" s="71"/>
      <c r="P143" s="206">
        <f t="shared" si="1"/>
        <v>0</v>
      </c>
      <c r="Q143" s="206">
        <v>0.0005</v>
      </c>
      <c r="R143" s="206">
        <f t="shared" si="2"/>
        <v>0.001</v>
      </c>
      <c r="S143" s="206">
        <v>0</v>
      </c>
      <c r="T143" s="207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8" t="s">
        <v>318</v>
      </c>
      <c r="AT143" s="208" t="s">
        <v>183</v>
      </c>
      <c r="AU143" s="208" t="s">
        <v>85</v>
      </c>
      <c r="AY143" s="17" t="s">
        <v>182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7" t="s">
        <v>85</v>
      </c>
      <c r="BK143" s="209">
        <f t="shared" si="9"/>
        <v>0</v>
      </c>
      <c r="BL143" s="17" t="s">
        <v>318</v>
      </c>
      <c r="BM143" s="208" t="s">
        <v>1757</v>
      </c>
    </row>
    <row r="144" spans="1:65" s="2" customFormat="1" ht="21.75" customHeight="1">
      <c r="A144" s="34"/>
      <c r="B144" s="35"/>
      <c r="C144" s="196" t="s">
        <v>322</v>
      </c>
      <c r="D144" s="196" t="s">
        <v>183</v>
      </c>
      <c r="E144" s="197" t="s">
        <v>1133</v>
      </c>
      <c r="F144" s="198" t="s">
        <v>1134</v>
      </c>
      <c r="G144" s="199" t="s">
        <v>511</v>
      </c>
      <c r="H144" s="254"/>
      <c r="I144" s="201"/>
      <c r="J144" s="202">
        <f t="shared" si="0"/>
        <v>0</v>
      </c>
      <c r="K144" s="203"/>
      <c r="L144" s="39"/>
      <c r="M144" s="204" t="s">
        <v>1</v>
      </c>
      <c r="N144" s="205" t="s">
        <v>42</v>
      </c>
      <c r="O144" s="71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8" t="s">
        <v>318</v>
      </c>
      <c r="AT144" s="208" t="s">
        <v>183</v>
      </c>
      <c r="AU144" s="208" t="s">
        <v>85</v>
      </c>
      <c r="AY144" s="17" t="s">
        <v>182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7" t="s">
        <v>85</v>
      </c>
      <c r="BK144" s="209">
        <f t="shared" si="9"/>
        <v>0</v>
      </c>
      <c r="BL144" s="17" t="s">
        <v>318</v>
      </c>
      <c r="BM144" s="208" t="s">
        <v>1758</v>
      </c>
    </row>
    <row r="145" spans="2:63" s="11" customFormat="1" ht="25.95" customHeight="1">
      <c r="B145" s="182"/>
      <c r="C145" s="183"/>
      <c r="D145" s="184" t="s">
        <v>76</v>
      </c>
      <c r="E145" s="185" t="s">
        <v>1759</v>
      </c>
      <c r="F145" s="185" t="s">
        <v>1760</v>
      </c>
      <c r="G145" s="183"/>
      <c r="H145" s="183"/>
      <c r="I145" s="186"/>
      <c r="J145" s="187">
        <f>BK145</f>
        <v>0</v>
      </c>
      <c r="K145" s="183"/>
      <c r="L145" s="188"/>
      <c r="M145" s="189"/>
      <c r="N145" s="190"/>
      <c r="O145" s="190"/>
      <c r="P145" s="191">
        <f>SUM(P146:P154)</f>
        <v>0</v>
      </c>
      <c r="Q145" s="190"/>
      <c r="R145" s="191">
        <f>SUM(R146:R154)</f>
        <v>0.02374</v>
      </c>
      <c r="S145" s="190"/>
      <c r="T145" s="192">
        <f>SUM(T146:T154)</f>
        <v>0.0238</v>
      </c>
      <c r="AR145" s="193" t="s">
        <v>87</v>
      </c>
      <c r="AT145" s="194" t="s">
        <v>76</v>
      </c>
      <c r="AU145" s="194" t="s">
        <v>77</v>
      </c>
      <c r="AY145" s="193" t="s">
        <v>182</v>
      </c>
      <c r="BK145" s="195">
        <f>SUM(BK146:BK154)</f>
        <v>0</v>
      </c>
    </row>
    <row r="146" spans="1:65" s="2" customFormat="1" ht="16.5" customHeight="1">
      <c r="A146" s="34"/>
      <c r="B146" s="35"/>
      <c r="C146" s="196" t="s">
        <v>326</v>
      </c>
      <c r="D146" s="196" t="s">
        <v>183</v>
      </c>
      <c r="E146" s="197" t="s">
        <v>1761</v>
      </c>
      <c r="F146" s="198" t="s">
        <v>1762</v>
      </c>
      <c r="G146" s="199" t="s">
        <v>186</v>
      </c>
      <c r="H146" s="200">
        <v>1</v>
      </c>
      <c r="I146" s="201"/>
      <c r="J146" s="202">
        <f aca="true" t="shared" si="10" ref="J146:J154">ROUND(I146*H146,2)</f>
        <v>0</v>
      </c>
      <c r="K146" s="203"/>
      <c r="L146" s="39"/>
      <c r="M146" s="204" t="s">
        <v>1</v>
      </c>
      <c r="N146" s="205" t="s">
        <v>42</v>
      </c>
      <c r="O146" s="71"/>
      <c r="P146" s="206">
        <f aca="true" t="shared" si="11" ref="P146:P154">O146*H146</f>
        <v>0</v>
      </c>
      <c r="Q146" s="206">
        <v>6E-05</v>
      </c>
      <c r="R146" s="206">
        <f aca="true" t="shared" si="12" ref="R146:R154">Q146*H146</f>
        <v>6E-05</v>
      </c>
      <c r="S146" s="206">
        <v>0</v>
      </c>
      <c r="T146" s="207">
        <f aca="true" t="shared" si="13" ref="T146:T154"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8" t="s">
        <v>318</v>
      </c>
      <c r="AT146" s="208" t="s">
        <v>183</v>
      </c>
      <c r="AU146" s="208" t="s">
        <v>85</v>
      </c>
      <c r="AY146" s="17" t="s">
        <v>182</v>
      </c>
      <c r="BE146" s="209">
        <f aca="true" t="shared" si="14" ref="BE146:BE154">IF(N146="základní",J146,0)</f>
        <v>0</v>
      </c>
      <c r="BF146" s="209">
        <f aca="true" t="shared" si="15" ref="BF146:BF154">IF(N146="snížená",J146,0)</f>
        <v>0</v>
      </c>
      <c r="BG146" s="209">
        <f aca="true" t="shared" si="16" ref="BG146:BG154">IF(N146="zákl. přenesená",J146,0)</f>
        <v>0</v>
      </c>
      <c r="BH146" s="209">
        <f aca="true" t="shared" si="17" ref="BH146:BH154">IF(N146="sníž. přenesená",J146,0)</f>
        <v>0</v>
      </c>
      <c r="BI146" s="209">
        <f aca="true" t="shared" si="18" ref="BI146:BI154">IF(N146="nulová",J146,0)</f>
        <v>0</v>
      </c>
      <c r="BJ146" s="17" t="s">
        <v>85</v>
      </c>
      <c r="BK146" s="209">
        <f aca="true" t="shared" si="19" ref="BK146:BK154">ROUND(I146*H146,2)</f>
        <v>0</v>
      </c>
      <c r="BL146" s="17" t="s">
        <v>318</v>
      </c>
      <c r="BM146" s="208" t="s">
        <v>1763</v>
      </c>
    </row>
    <row r="147" spans="1:65" s="2" customFormat="1" ht="16.5" customHeight="1">
      <c r="A147" s="34"/>
      <c r="B147" s="35"/>
      <c r="C147" s="196" t="s">
        <v>330</v>
      </c>
      <c r="D147" s="196" t="s">
        <v>183</v>
      </c>
      <c r="E147" s="197" t="s">
        <v>1764</v>
      </c>
      <c r="F147" s="198" t="s">
        <v>1765</v>
      </c>
      <c r="G147" s="199" t="s">
        <v>186</v>
      </c>
      <c r="H147" s="200">
        <v>1</v>
      </c>
      <c r="I147" s="201"/>
      <c r="J147" s="202">
        <f t="shared" si="10"/>
        <v>0</v>
      </c>
      <c r="K147" s="203"/>
      <c r="L147" s="39"/>
      <c r="M147" s="204" t="s">
        <v>1</v>
      </c>
      <c r="N147" s="205" t="s">
        <v>42</v>
      </c>
      <c r="O147" s="71"/>
      <c r="P147" s="206">
        <f t="shared" si="11"/>
        <v>0</v>
      </c>
      <c r="Q147" s="206">
        <v>5E-05</v>
      </c>
      <c r="R147" s="206">
        <f t="shared" si="12"/>
        <v>5E-05</v>
      </c>
      <c r="S147" s="206">
        <v>0</v>
      </c>
      <c r="T147" s="207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8" t="s">
        <v>318</v>
      </c>
      <c r="AT147" s="208" t="s">
        <v>183</v>
      </c>
      <c r="AU147" s="208" t="s">
        <v>85</v>
      </c>
      <c r="AY147" s="17" t="s">
        <v>182</v>
      </c>
      <c r="BE147" s="209">
        <f t="shared" si="14"/>
        <v>0</v>
      </c>
      <c r="BF147" s="209">
        <f t="shared" si="15"/>
        <v>0</v>
      </c>
      <c r="BG147" s="209">
        <f t="shared" si="16"/>
        <v>0</v>
      </c>
      <c r="BH147" s="209">
        <f t="shared" si="17"/>
        <v>0</v>
      </c>
      <c r="BI147" s="209">
        <f t="shared" si="18"/>
        <v>0</v>
      </c>
      <c r="BJ147" s="17" t="s">
        <v>85</v>
      </c>
      <c r="BK147" s="209">
        <f t="shared" si="19"/>
        <v>0</v>
      </c>
      <c r="BL147" s="17" t="s">
        <v>318</v>
      </c>
      <c r="BM147" s="208" t="s">
        <v>1766</v>
      </c>
    </row>
    <row r="148" spans="1:65" s="2" customFormat="1" ht="21.75" customHeight="1">
      <c r="A148" s="34"/>
      <c r="B148" s="35"/>
      <c r="C148" s="196" t="s">
        <v>334</v>
      </c>
      <c r="D148" s="196" t="s">
        <v>183</v>
      </c>
      <c r="E148" s="197" t="s">
        <v>1767</v>
      </c>
      <c r="F148" s="198" t="s">
        <v>1768</v>
      </c>
      <c r="G148" s="199" t="s">
        <v>108</v>
      </c>
      <c r="H148" s="200">
        <v>1</v>
      </c>
      <c r="I148" s="201"/>
      <c r="J148" s="202">
        <f t="shared" si="10"/>
        <v>0</v>
      </c>
      <c r="K148" s="203"/>
      <c r="L148" s="39"/>
      <c r="M148" s="204" t="s">
        <v>1</v>
      </c>
      <c r="N148" s="205" t="s">
        <v>42</v>
      </c>
      <c r="O148" s="71"/>
      <c r="P148" s="206">
        <f t="shared" si="11"/>
        <v>0</v>
      </c>
      <c r="Q148" s="206">
        <v>0.02363</v>
      </c>
      <c r="R148" s="206">
        <f t="shared" si="12"/>
        <v>0.02363</v>
      </c>
      <c r="S148" s="206">
        <v>0</v>
      </c>
      <c r="T148" s="207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8" t="s">
        <v>318</v>
      </c>
      <c r="AT148" s="208" t="s">
        <v>183</v>
      </c>
      <c r="AU148" s="208" t="s">
        <v>85</v>
      </c>
      <c r="AY148" s="17" t="s">
        <v>182</v>
      </c>
      <c r="BE148" s="209">
        <f t="shared" si="14"/>
        <v>0</v>
      </c>
      <c r="BF148" s="209">
        <f t="shared" si="15"/>
        <v>0</v>
      </c>
      <c r="BG148" s="209">
        <f t="shared" si="16"/>
        <v>0</v>
      </c>
      <c r="BH148" s="209">
        <f t="shared" si="17"/>
        <v>0</v>
      </c>
      <c r="BI148" s="209">
        <f t="shared" si="18"/>
        <v>0</v>
      </c>
      <c r="BJ148" s="17" t="s">
        <v>85</v>
      </c>
      <c r="BK148" s="209">
        <f t="shared" si="19"/>
        <v>0</v>
      </c>
      <c r="BL148" s="17" t="s">
        <v>318</v>
      </c>
      <c r="BM148" s="208" t="s">
        <v>1769</v>
      </c>
    </row>
    <row r="149" spans="1:65" s="2" customFormat="1" ht="16.5" customHeight="1">
      <c r="A149" s="34"/>
      <c r="B149" s="35"/>
      <c r="C149" s="196" t="s">
        <v>7</v>
      </c>
      <c r="D149" s="196" t="s">
        <v>183</v>
      </c>
      <c r="E149" s="197" t="s">
        <v>1770</v>
      </c>
      <c r="F149" s="198" t="s">
        <v>1771</v>
      </c>
      <c r="G149" s="199" t="s">
        <v>108</v>
      </c>
      <c r="H149" s="200">
        <v>1</v>
      </c>
      <c r="I149" s="201"/>
      <c r="J149" s="202">
        <f t="shared" si="10"/>
        <v>0</v>
      </c>
      <c r="K149" s="203"/>
      <c r="L149" s="39"/>
      <c r="M149" s="204" t="s">
        <v>1</v>
      </c>
      <c r="N149" s="205" t="s">
        <v>42</v>
      </c>
      <c r="O149" s="71"/>
      <c r="P149" s="206">
        <f t="shared" si="11"/>
        <v>0</v>
      </c>
      <c r="Q149" s="206">
        <v>0</v>
      </c>
      <c r="R149" s="206">
        <f t="shared" si="12"/>
        <v>0</v>
      </c>
      <c r="S149" s="206">
        <v>0.0238</v>
      </c>
      <c r="T149" s="207">
        <f t="shared" si="13"/>
        <v>0.0238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8" t="s">
        <v>318</v>
      </c>
      <c r="AT149" s="208" t="s">
        <v>183</v>
      </c>
      <c r="AU149" s="208" t="s">
        <v>85</v>
      </c>
      <c r="AY149" s="17" t="s">
        <v>182</v>
      </c>
      <c r="BE149" s="209">
        <f t="shared" si="14"/>
        <v>0</v>
      </c>
      <c r="BF149" s="209">
        <f t="shared" si="15"/>
        <v>0</v>
      </c>
      <c r="BG149" s="209">
        <f t="shared" si="16"/>
        <v>0</v>
      </c>
      <c r="BH149" s="209">
        <f t="shared" si="17"/>
        <v>0</v>
      </c>
      <c r="BI149" s="209">
        <f t="shared" si="18"/>
        <v>0</v>
      </c>
      <c r="BJ149" s="17" t="s">
        <v>85</v>
      </c>
      <c r="BK149" s="209">
        <f t="shared" si="19"/>
        <v>0</v>
      </c>
      <c r="BL149" s="17" t="s">
        <v>318</v>
      </c>
      <c r="BM149" s="208" t="s">
        <v>1772</v>
      </c>
    </row>
    <row r="150" spans="1:65" s="2" customFormat="1" ht="16.5" customHeight="1">
      <c r="A150" s="34"/>
      <c r="B150" s="35"/>
      <c r="C150" s="196" t="s">
        <v>341</v>
      </c>
      <c r="D150" s="196" t="s">
        <v>183</v>
      </c>
      <c r="E150" s="197" t="s">
        <v>1773</v>
      </c>
      <c r="F150" s="198" t="s">
        <v>1774</v>
      </c>
      <c r="G150" s="199" t="s">
        <v>108</v>
      </c>
      <c r="H150" s="200">
        <v>1</v>
      </c>
      <c r="I150" s="201"/>
      <c r="J150" s="202">
        <f t="shared" si="10"/>
        <v>0</v>
      </c>
      <c r="K150" s="203"/>
      <c r="L150" s="39"/>
      <c r="M150" s="204" t="s">
        <v>1</v>
      </c>
      <c r="N150" s="205" t="s">
        <v>42</v>
      </c>
      <c r="O150" s="71"/>
      <c r="P150" s="206">
        <f t="shared" si="11"/>
        <v>0</v>
      </c>
      <c r="Q150" s="206">
        <v>0</v>
      </c>
      <c r="R150" s="206">
        <f t="shared" si="12"/>
        <v>0</v>
      </c>
      <c r="S150" s="206">
        <v>0</v>
      </c>
      <c r="T150" s="207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8" t="s">
        <v>318</v>
      </c>
      <c r="AT150" s="208" t="s">
        <v>183</v>
      </c>
      <c r="AU150" s="208" t="s">
        <v>85</v>
      </c>
      <c r="AY150" s="17" t="s">
        <v>182</v>
      </c>
      <c r="BE150" s="209">
        <f t="shared" si="14"/>
        <v>0</v>
      </c>
      <c r="BF150" s="209">
        <f t="shared" si="15"/>
        <v>0</v>
      </c>
      <c r="BG150" s="209">
        <f t="shared" si="16"/>
        <v>0</v>
      </c>
      <c r="BH150" s="209">
        <f t="shared" si="17"/>
        <v>0</v>
      </c>
      <c r="BI150" s="209">
        <f t="shared" si="18"/>
        <v>0</v>
      </c>
      <c r="BJ150" s="17" t="s">
        <v>85</v>
      </c>
      <c r="BK150" s="209">
        <f t="shared" si="19"/>
        <v>0</v>
      </c>
      <c r="BL150" s="17" t="s">
        <v>318</v>
      </c>
      <c r="BM150" s="208" t="s">
        <v>1775</v>
      </c>
    </row>
    <row r="151" spans="1:65" s="2" customFormat="1" ht="16.5" customHeight="1">
      <c r="A151" s="34"/>
      <c r="B151" s="35"/>
      <c r="C151" s="196" t="s">
        <v>345</v>
      </c>
      <c r="D151" s="196" t="s">
        <v>183</v>
      </c>
      <c r="E151" s="197" t="s">
        <v>1776</v>
      </c>
      <c r="F151" s="198" t="s">
        <v>1777</v>
      </c>
      <c r="G151" s="199" t="s">
        <v>108</v>
      </c>
      <c r="H151" s="200">
        <v>2</v>
      </c>
      <c r="I151" s="201"/>
      <c r="J151" s="202">
        <f t="shared" si="10"/>
        <v>0</v>
      </c>
      <c r="K151" s="203"/>
      <c r="L151" s="39"/>
      <c r="M151" s="204" t="s">
        <v>1</v>
      </c>
      <c r="N151" s="205" t="s">
        <v>42</v>
      </c>
      <c r="O151" s="71"/>
      <c r="P151" s="206">
        <f t="shared" si="11"/>
        <v>0</v>
      </c>
      <c r="Q151" s="206">
        <v>0</v>
      </c>
      <c r="R151" s="206">
        <f t="shared" si="12"/>
        <v>0</v>
      </c>
      <c r="S151" s="206">
        <v>0</v>
      </c>
      <c r="T151" s="207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8" t="s">
        <v>318</v>
      </c>
      <c r="AT151" s="208" t="s">
        <v>183</v>
      </c>
      <c r="AU151" s="208" t="s">
        <v>85</v>
      </c>
      <c r="AY151" s="17" t="s">
        <v>182</v>
      </c>
      <c r="BE151" s="209">
        <f t="shared" si="14"/>
        <v>0</v>
      </c>
      <c r="BF151" s="209">
        <f t="shared" si="15"/>
        <v>0</v>
      </c>
      <c r="BG151" s="209">
        <f t="shared" si="16"/>
        <v>0</v>
      </c>
      <c r="BH151" s="209">
        <f t="shared" si="17"/>
        <v>0</v>
      </c>
      <c r="BI151" s="209">
        <f t="shared" si="18"/>
        <v>0</v>
      </c>
      <c r="BJ151" s="17" t="s">
        <v>85</v>
      </c>
      <c r="BK151" s="209">
        <f t="shared" si="19"/>
        <v>0</v>
      </c>
      <c r="BL151" s="17" t="s">
        <v>318</v>
      </c>
      <c r="BM151" s="208" t="s">
        <v>1778</v>
      </c>
    </row>
    <row r="152" spans="1:65" s="2" customFormat="1" ht="16.5" customHeight="1">
      <c r="A152" s="34"/>
      <c r="B152" s="35"/>
      <c r="C152" s="196" t="s">
        <v>350</v>
      </c>
      <c r="D152" s="196" t="s">
        <v>183</v>
      </c>
      <c r="E152" s="197" t="s">
        <v>1779</v>
      </c>
      <c r="F152" s="198" t="s">
        <v>1780</v>
      </c>
      <c r="G152" s="199" t="s">
        <v>108</v>
      </c>
      <c r="H152" s="200">
        <v>1</v>
      </c>
      <c r="I152" s="201"/>
      <c r="J152" s="202">
        <f t="shared" si="10"/>
        <v>0</v>
      </c>
      <c r="K152" s="203"/>
      <c r="L152" s="39"/>
      <c r="M152" s="204" t="s">
        <v>1</v>
      </c>
      <c r="N152" s="205" t="s">
        <v>42</v>
      </c>
      <c r="O152" s="71"/>
      <c r="P152" s="206">
        <f t="shared" si="11"/>
        <v>0</v>
      </c>
      <c r="Q152" s="206">
        <v>0</v>
      </c>
      <c r="R152" s="206">
        <f t="shared" si="12"/>
        <v>0</v>
      </c>
      <c r="S152" s="206">
        <v>0</v>
      </c>
      <c r="T152" s="207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8" t="s">
        <v>318</v>
      </c>
      <c r="AT152" s="208" t="s">
        <v>183</v>
      </c>
      <c r="AU152" s="208" t="s">
        <v>85</v>
      </c>
      <c r="AY152" s="17" t="s">
        <v>182</v>
      </c>
      <c r="BE152" s="209">
        <f t="shared" si="14"/>
        <v>0</v>
      </c>
      <c r="BF152" s="209">
        <f t="shared" si="15"/>
        <v>0</v>
      </c>
      <c r="BG152" s="209">
        <f t="shared" si="16"/>
        <v>0</v>
      </c>
      <c r="BH152" s="209">
        <f t="shared" si="17"/>
        <v>0</v>
      </c>
      <c r="BI152" s="209">
        <f t="shared" si="18"/>
        <v>0</v>
      </c>
      <c r="BJ152" s="17" t="s">
        <v>85</v>
      </c>
      <c r="BK152" s="209">
        <f t="shared" si="19"/>
        <v>0</v>
      </c>
      <c r="BL152" s="17" t="s">
        <v>318</v>
      </c>
      <c r="BM152" s="208" t="s">
        <v>1781</v>
      </c>
    </row>
    <row r="153" spans="1:65" s="2" customFormat="1" ht="16.5" customHeight="1">
      <c r="A153" s="34"/>
      <c r="B153" s="35"/>
      <c r="C153" s="196" t="s">
        <v>355</v>
      </c>
      <c r="D153" s="196" t="s">
        <v>183</v>
      </c>
      <c r="E153" s="197" t="s">
        <v>1782</v>
      </c>
      <c r="F153" s="198" t="s">
        <v>1783</v>
      </c>
      <c r="G153" s="199" t="s">
        <v>633</v>
      </c>
      <c r="H153" s="200">
        <v>1</v>
      </c>
      <c r="I153" s="201"/>
      <c r="J153" s="202">
        <f t="shared" si="10"/>
        <v>0</v>
      </c>
      <c r="K153" s="203"/>
      <c r="L153" s="39"/>
      <c r="M153" s="204" t="s">
        <v>1</v>
      </c>
      <c r="N153" s="205" t="s">
        <v>42</v>
      </c>
      <c r="O153" s="71"/>
      <c r="P153" s="206">
        <f t="shared" si="11"/>
        <v>0</v>
      </c>
      <c r="Q153" s="206">
        <v>0</v>
      </c>
      <c r="R153" s="206">
        <f t="shared" si="12"/>
        <v>0</v>
      </c>
      <c r="S153" s="206">
        <v>0</v>
      </c>
      <c r="T153" s="207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8" t="s">
        <v>318</v>
      </c>
      <c r="AT153" s="208" t="s">
        <v>183</v>
      </c>
      <c r="AU153" s="208" t="s">
        <v>85</v>
      </c>
      <c r="AY153" s="17" t="s">
        <v>182</v>
      </c>
      <c r="BE153" s="209">
        <f t="shared" si="14"/>
        <v>0</v>
      </c>
      <c r="BF153" s="209">
        <f t="shared" si="15"/>
        <v>0</v>
      </c>
      <c r="BG153" s="209">
        <f t="shared" si="16"/>
        <v>0</v>
      </c>
      <c r="BH153" s="209">
        <f t="shared" si="17"/>
        <v>0</v>
      </c>
      <c r="BI153" s="209">
        <f t="shared" si="18"/>
        <v>0</v>
      </c>
      <c r="BJ153" s="17" t="s">
        <v>85</v>
      </c>
      <c r="BK153" s="209">
        <f t="shared" si="19"/>
        <v>0</v>
      </c>
      <c r="BL153" s="17" t="s">
        <v>318</v>
      </c>
      <c r="BM153" s="208" t="s">
        <v>1784</v>
      </c>
    </row>
    <row r="154" spans="1:65" s="2" customFormat="1" ht="21.75" customHeight="1">
      <c r="A154" s="34"/>
      <c r="B154" s="35"/>
      <c r="C154" s="196" t="s">
        <v>360</v>
      </c>
      <c r="D154" s="196" t="s">
        <v>183</v>
      </c>
      <c r="E154" s="197" t="s">
        <v>1785</v>
      </c>
      <c r="F154" s="198" t="s">
        <v>1786</v>
      </c>
      <c r="G154" s="199" t="s">
        <v>511</v>
      </c>
      <c r="H154" s="254"/>
      <c r="I154" s="201"/>
      <c r="J154" s="202">
        <f t="shared" si="10"/>
        <v>0</v>
      </c>
      <c r="K154" s="203"/>
      <c r="L154" s="39"/>
      <c r="M154" s="204" t="s">
        <v>1</v>
      </c>
      <c r="N154" s="205" t="s">
        <v>42</v>
      </c>
      <c r="O154" s="71"/>
      <c r="P154" s="206">
        <f t="shared" si="11"/>
        <v>0</v>
      </c>
      <c r="Q154" s="206">
        <v>0</v>
      </c>
      <c r="R154" s="206">
        <f t="shared" si="12"/>
        <v>0</v>
      </c>
      <c r="S154" s="206">
        <v>0</v>
      </c>
      <c r="T154" s="207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8" t="s">
        <v>318</v>
      </c>
      <c r="AT154" s="208" t="s">
        <v>183</v>
      </c>
      <c r="AU154" s="208" t="s">
        <v>85</v>
      </c>
      <c r="AY154" s="17" t="s">
        <v>182</v>
      </c>
      <c r="BE154" s="209">
        <f t="shared" si="14"/>
        <v>0</v>
      </c>
      <c r="BF154" s="209">
        <f t="shared" si="15"/>
        <v>0</v>
      </c>
      <c r="BG154" s="209">
        <f t="shared" si="16"/>
        <v>0</v>
      </c>
      <c r="BH154" s="209">
        <f t="shared" si="17"/>
        <v>0</v>
      </c>
      <c r="BI154" s="209">
        <f t="shared" si="18"/>
        <v>0</v>
      </c>
      <c r="BJ154" s="17" t="s">
        <v>85</v>
      </c>
      <c r="BK154" s="209">
        <f t="shared" si="19"/>
        <v>0</v>
      </c>
      <c r="BL154" s="17" t="s">
        <v>318</v>
      </c>
      <c r="BM154" s="208" t="s">
        <v>1787</v>
      </c>
    </row>
    <row r="155" spans="2:63" s="11" customFormat="1" ht="25.95" customHeight="1">
      <c r="B155" s="182"/>
      <c r="C155" s="183"/>
      <c r="D155" s="184" t="s">
        <v>76</v>
      </c>
      <c r="E155" s="185" t="s">
        <v>1788</v>
      </c>
      <c r="F155" s="185" t="s">
        <v>1789</v>
      </c>
      <c r="G155" s="183"/>
      <c r="H155" s="183"/>
      <c r="I155" s="186"/>
      <c r="J155" s="187">
        <f>BK155</f>
        <v>0</v>
      </c>
      <c r="K155" s="183"/>
      <c r="L155" s="188"/>
      <c r="M155" s="189"/>
      <c r="N155" s="190"/>
      <c r="O155" s="190"/>
      <c r="P155" s="191">
        <f>SUM(P156:P158)</f>
        <v>0</v>
      </c>
      <c r="Q155" s="190"/>
      <c r="R155" s="191">
        <f>SUM(R156:R158)</f>
        <v>0.0037000000000000006</v>
      </c>
      <c r="S155" s="190"/>
      <c r="T155" s="192">
        <f>SUM(T156:T158)</f>
        <v>0</v>
      </c>
      <c r="AR155" s="193" t="s">
        <v>87</v>
      </c>
      <c r="AT155" s="194" t="s">
        <v>76</v>
      </c>
      <c r="AU155" s="194" t="s">
        <v>77</v>
      </c>
      <c r="AY155" s="193" t="s">
        <v>182</v>
      </c>
      <c r="BK155" s="195">
        <f>SUM(BK156:BK158)</f>
        <v>0</v>
      </c>
    </row>
    <row r="156" spans="1:65" s="2" customFormat="1" ht="16.5" customHeight="1">
      <c r="A156" s="34"/>
      <c r="B156" s="35"/>
      <c r="C156" s="196" t="s">
        <v>365</v>
      </c>
      <c r="D156" s="196" t="s">
        <v>183</v>
      </c>
      <c r="E156" s="197" t="s">
        <v>1790</v>
      </c>
      <c r="F156" s="198" t="s">
        <v>1791</v>
      </c>
      <c r="G156" s="199" t="s">
        <v>919</v>
      </c>
      <c r="H156" s="200">
        <v>37</v>
      </c>
      <c r="I156" s="201"/>
      <c r="J156" s="202">
        <f>ROUND(I156*H156,2)</f>
        <v>0</v>
      </c>
      <c r="K156" s="203"/>
      <c r="L156" s="39"/>
      <c r="M156" s="204" t="s">
        <v>1</v>
      </c>
      <c r="N156" s="205" t="s">
        <v>42</v>
      </c>
      <c r="O156" s="71"/>
      <c r="P156" s="206">
        <f>O156*H156</f>
        <v>0</v>
      </c>
      <c r="Q156" s="206">
        <v>2E-05</v>
      </c>
      <c r="R156" s="206">
        <f>Q156*H156</f>
        <v>0.0007400000000000001</v>
      </c>
      <c r="S156" s="206">
        <v>0</v>
      </c>
      <c r="T156" s="20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8" t="s">
        <v>318</v>
      </c>
      <c r="AT156" s="208" t="s">
        <v>183</v>
      </c>
      <c r="AU156" s="208" t="s">
        <v>85</v>
      </c>
      <c r="AY156" s="17" t="s">
        <v>182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85</v>
      </c>
      <c r="BK156" s="209">
        <f>ROUND(I156*H156,2)</f>
        <v>0</v>
      </c>
      <c r="BL156" s="17" t="s">
        <v>318</v>
      </c>
      <c r="BM156" s="208" t="s">
        <v>1792</v>
      </c>
    </row>
    <row r="157" spans="1:65" s="2" customFormat="1" ht="16.5" customHeight="1">
      <c r="A157" s="34"/>
      <c r="B157" s="35"/>
      <c r="C157" s="196" t="s">
        <v>370</v>
      </c>
      <c r="D157" s="196" t="s">
        <v>183</v>
      </c>
      <c r="E157" s="197" t="s">
        <v>1793</v>
      </c>
      <c r="F157" s="198" t="s">
        <v>1794</v>
      </c>
      <c r="G157" s="199" t="s">
        <v>919</v>
      </c>
      <c r="H157" s="200">
        <v>37</v>
      </c>
      <c r="I157" s="201"/>
      <c r="J157" s="202">
        <f>ROUND(I157*H157,2)</f>
        <v>0</v>
      </c>
      <c r="K157" s="203"/>
      <c r="L157" s="39"/>
      <c r="M157" s="204" t="s">
        <v>1</v>
      </c>
      <c r="N157" s="205" t="s">
        <v>42</v>
      </c>
      <c r="O157" s="71"/>
      <c r="P157" s="206">
        <f>O157*H157</f>
        <v>0</v>
      </c>
      <c r="Q157" s="206">
        <v>6E-05</v>
      </c>
      <c r="R157" s="206">
        <f>Q157*H157</f>
        <v>0.00222</v>
      </c>
      <c r="S157" s="206">
        <v>0</v>
      </c>
      <c r="T157" s="20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8" t="s">
        <v>318</v>
      </c>
      <c r="AT157" s="208" t="s">
        <v>183</v>
      </c>
      <c r="AU157" s="208" t="s">
        <v>85</v>
      </c>
      <c r="AY157" s="17" t="s">
        <v>182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7" t="s">
        <v>85</v>
      </c>
      <c r="BK157" s="209">
        <f>ROUND(I157*H157,2)</f>
        <v>0</v>
      </c>
      <c r="BL157" s="17" t="s">
        <v>318</v>
      </c>
      <c r="BM157" s="208" t="s">
        <v>1795</v>
      </c>
    </row>
    <row r="158" spans="1:65" s="2" customFormat="1" ht="16.5" customHeight="1">
      <c r="A158" s="34"/>
      <c r="B158" s="35"/>
      <c r="C158" s="196" t="s">
        <v>374</v>
      </c>
      <c r="D158" s="196" t="s">
        <v>183</v>
      </c>
      <c r="E158" s="197" t="s">
        <v>1796</v>
      </c>
      <c r="F158" s="198" t="s">
        <v>1797</v>
      </c>
      <c r="G158" s="199" t="s">
        <v>919</v>
      </c>
      <c r="H158" s="200">
        <v>37</v>
      </c>
      <c r="I158" s="201"/>
      <c r="J158" s="202">
        <f>ROUND(I158*H158,2)</f>
        <v>0</v>
      </c>
      <c r="K158" s="203"/>
      <c r="L158" s="39"/>
      <c r="M158" s="204" t="s">
        <v>1</v>
      </c>
      <c r="N158" s="205" t="s">
        <v>42</v>
      </c>
      <c r="O158" s="71"/>
      <c r="P158" s="206">
        <f>O158*H158</f>
        <v>0</v>
      </c>
      <c r="Q158" s="206">
        <v>2E-05</v>
      </c>
      <c r="R158" s="206">
        <f>Q158*H158</f>
        <v>0.0007400000000000001</v>
      </c>
      <c r="S158" s="206">
        <v>0</v>
      </c>
      <c r="T158" s="20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8" t="s">
        <v>318</v>
      </c>
      <c r="AT158" s="208" t="s">
        <v>183</v>
      </c>
      <c r="AU158" s="208" t="s">
        <v>85</v>
      </c>
      <c r="AY158" s="17" t="s">
        <v>182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7" t="s">
        <v>85</v>
      </c>
      <c r="BK158" s="209">
        <f>ROUND(I158*H158,2)</f>
        <v>0</v>
      </c>
      <c r="BL158" s="17" t="s">
        <v>318</v>
      </c>
      <c r="BM158" s="208" t="s">
        <v>1798</v>
      </c>
    </row>
    <row r="159" spans="2:63" s="11" customFormat="1" ht="25.95" customHeight="1">
      <c r="B159" s="182"/>
      <c r="C159" s="183"/>
      <c r="D159" s="184" t="s">
        <v>76</v>
      </c>
      <c r="E159" s="185" t="s">
        <v>1136</v>
      </c>
      <c r="F159" s="185" t="s">
        <v>1137</v>
      </c>
      <c r="G159" s="183"/>
      <c r="H159" s="183"/>
      <c r="I159" s="186"/>
      <c r="J159" s="187">
        <f>BK159</f>
        <v>0</v>
      </c>
      <c r="K159" s="183"/>
      <c r="L159" s="188"/>
      <c r="M159" s="189"/>
      <c r="N159" s="190"/>
      <c r="O159" s="190"/>
      <c r="P159" s="191">
        <f>SUM(P160:P164)</f>
        <v>0</v>
      </c>
      <c r="Q159" s="190"/>
      <c r="R159" s="191">
        <f>SUM(R160:R164)</f>
        <v>0</v>
      </c>
      <c r="S159" s="190"/>
      <c r="T159" s="192">
        <f>SUM(T160:T164)</f>
        <v>0</v>
      </c>
      <c r="AR159" s="193" t="s">
        <v>187</v>
      </c>
      <c r="AT159" s="194" t="s">
        <v>76</v>
      </c>
      <c r="AU159" s="194" t="s">
        <v>77</v>
      </c>
      <c r="AY159" s="193" t="s">
        <v>182</v>
      </c>
      <c r="BK159" s="195">
        <f>SUM(BK160:BK164)</f>
        <v>0</v>
      </c>
    </row>
    <row r="160" spans="1:65" s="2" customFormat="1" ht="16.5" customHeight="1">
      <c r="A160" s="34"/>
      <c r="B160" s="35"/>
      <c r="C160" s="196" t="s">
        <v>380</v>
      </c>
      <c r="D160" s="196" t="s">
        <v>183</v>
      </c>
      <c r="E160" s="197" t="s">
        <v>1799</v>
      </c>
      <c r="F160" s="198" t="s">
        <v>1800</v>
      </c>
      <c r="G160" s="199" t="s">
        <v>633</v>
      </c>
      <c r="H160" s="200">
        <v>1</v>
      </c>
      <c r="I160" s="201"/>
      <c r="J160" s="202">
        <f>ROUND(I160*H160,2)</f>
        <v>0</v>
      </c>
      <c r="K160" s="203"/>
      <c r="L160" s="39"/>
      <c r="M160" s="204" t="s">
        <v>1</v>
      </c>
      <c r="N160" s="205" t="s">
        <v>42</v>
      </c>
      <c r="O160" s="71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8" t="s">
        <v>1140</v>
      </c>
      <c r="AT160" s="208" t="s">
        <v>183</v>
      </c>
      <c r="AU160" s="208" t="s">
        <v>85</v>
      </c>
      <c r="AY160" s="17" t="s">
        <v>182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85</v>
      </c>
      <c r="BK160" s="209">
        <f>ROUND(I160*H160,2)</f>
        <v>0</v>
      </c>
      <c r="BL160" s="17" t="s">
        <v>1140</v>
      </c>
      <c r="BM160" s="208" t="s">
        <v>1801</v>
      </c>
    </row>
    <row r="161" spans="1:65" s="2" customFormat="1" ht="16.5" customHeight="1">
      <c r="A161" s="34"/>
      <c r="B161" s="35"/>
      <c r="C161" s="196" t="s">
        <v>392</v>
      </c>
      <c r="D161" s="196" t="s">
        <v>183</v>
      </c>
      <c r="E161" s="197" t="s">
        <v>1802</v>
      </c>
      <c r="F161" s="198" t="s">
        <v>1803</v>
      </c>
      <c r="G161" s="199" t="s">
        <v>633</v>
      </c>
      <c r="H161" s="200">
        <v>1</v>
      </c>
      <c r="I161" s="201"/>
      <c r="J161" s="202">
        <f>ROUND(I161*H161,2)</f>
        <v>0</v>
      </c>
      <c r="K161" s="203"/>
      <c r="L161" s="39"/>
      <c r="M161" s="204" t="s">
        <v>1</v>
      </c>
      <c r="N161" s="205" t="s">
        <v>42</v>
      </c>
      <c r="O161" s="71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8" t="s">
        <v>1140</v>
      </c>
      <c r="AT161" s="208" t="s">
        <v>183</v>
      </c>
      <c r="AU161" s="208" t="s">
        <v>85</v>
      </c>
      <c r="AY161" s="17" t="s">
        <v>182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85</v>
      </c>
      <c r="BK161" s="209">
        <f>ROUND(I161*H161,2)</f>
        <v>0</v>
      </c>
      <c r="BL161" s="17" t="s">
        <v>1140</v>
      </c>
      <c r="BM161" s="208" t="s">
        <v>1804</v>
      </c>
    </row>
    <row r="162" spans="1:65" s="2" customFormat="1" ht="16.5" customHeight="1">
      <c r="A162" s="34"/>
      <c r="B162" s="35"/>
      <c r="C162" s="196" t="s">
        <v>397</v>
      </c>
      <c r="D162" s="196" t="s">
        <v>183</v>
      </c>
      <c r="E162" s="197" t="s">
        <v>1805</v>
      </c>
      <c r="F162" s="198" t="s">
        <v>1806</v>
      </c>
      <c r="G162" s="199" t="s">
        <v>886</v>
      </c>
      <c r="H162" s="200">
        <v>1</v>
      </c>
      <c r="I162" s="201"/>
      <c r="J162" s="202">
        <f>ROUND(I162*H162,2)</f>
        <v>0</v>
      </c>
      <c r="K162" s="203"/>
      <c r="L162" s="39"/>
      <c r="M162" s="204" t="s">
        <v>1</v>
      </c>
      <c r="N162" s="205" t="s">
        <v>42</v>
      </c>
      <c r="O162" s="71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8" t="s">
        <v>1140</v>
      </c>
      <c r="AT162" s="208" t="s">
        <v>183</v>
      </c>
      <c r="AU162" s="208" t="s">
        <v>85</v>
      </c>
      <c r="AY162" s="17" t="s">
        <v>182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85</v>
      </c>
      <c r="BK162" s="209">
        <f>ROUND(I162*H162,2)</f>
        <v>0</v>
      </c>
      <c r="BL162" s="17" t="s">
        <v>1140</v>
      </c>
      <c r="BM162" s="208" t="s">
        <v>1807</v>
      </c>
    </row>
    <row r="163" spans="1:65" s="2" customFormat="1" ht="16.5" customHeight="1">
      <c r="A163" s="34"/>
      <c r="B163" s="35"/>
      <c r="C163" s="196" t="s">
        <v>412</v>
      </c>
      <c r="D163" s="196" t="s">
        <v>183</v>
      </c>
      <c r="E163" s="197" t="s">
        <v>1808</v>
      </c>
      <c r="F163" s="198" t="s">
        <v>1809</v>
      </c>
      <c r="G163" s="199" t="s">
        <v>633</v>
      </c>
      <c r="H163" s="200">
        <v>1</v>
      </c>
      <c r="I163" s="201"/>
      <c r="J163" s="202">
        <f>ROUND(I163*H163,2)</f>
        <v>0</v>
      </c>
      <c r="K163" s="203"/>
      <c r="L163" s="39"/>
      <c r="M163" s="204" t="s">
        <v>1</v>
      </c>
      <c r="N163" s="205" t="s">
        <v>42</v>
      </c>
      <c r="O163" s="71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8" t="s">
        <v>1140</v>
      </c>
      <c r="AT163" s="208" t="s">
        <v>183</v>
      </c>
      <c r="AU163" s="208" t="s">
        <v>85</v>
      </c>
      <c r="AY163" s="17" t="s">
        <v>182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7" t="s">
        <v>85</v>
      </c>
      <c r="BK163" s="209">
        <f>ROUND(I163*H163,2)</f>
        <v>0</v>
      </c>
      <c r="BL163" s="17" t="s">
        <v>1140</v>
      </c>
      <c r="BM163" s="208" t="s">
        <v>1810</v>
      </c>
    </row>
    <row r="164" spans="1:65" s="2" customFormat="1" ht="16.5" customHeight="1">
      <c r="A164" s="34"/>
      <c r="B164" s="35"/>
      <c r="C164" s="196" t="s">
        <v>418</v>
      </c>
      <c r="D164" s="196" t="s">
        <v>183</v>
      </c>
      <c r="E164" s="197" t="s">
        <v>1811</v>
      </c>
      <c r="F164" s="198" t="s">
        <v>1812</v>
      </c>
      <c r="G164" s="199" t="s">
        <v>633</v>
      </c>
      <c r="H164" s="200">
        <v>1</v>
      </c>
      <c r="I164" s="201"/>
      <c r="J164" s="202">
        <f>ROUND(I164*H164,2)</f>
        <v>0</v>
      </c>
      <c r="K164" s="203"/>
      <c r="L164" s="39"/>
      <c r="M164" s="269" t="s">
        <v>1</v>
      </c>
      <c r="N164" s="270" t="s">
        <v>42</v>
      </c>
      <c r="O164" s="271"/>
      <c r="P164" s="272">
        <f>O164*H164</f>
        <v>0</v>
      </c>
      <c r="Q164" s="272">
        <v>0</v>
      </c>
      <c r="R164" s="272">
        <f>Q164*H164</f>
        <v>0</v>
      </c>
      <c r="S164" s="272">
        <v>0</v>
      </c>
      <c r="T164" s="273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8" t="s">
        <v>1140</v>
      </c>
      <c r="AT164" s="208" t="s">
        <v>183</v>
      </c>
      <c r="AU164" s="208" t="s">
        <v>85</v>
      </c>
      <c r="AY164" s="17" t="s">
        <v>182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7" t="s">
        <v>85</v>
      </c>
      <c r="BK164" s="209">
        <f>ROUND(I164*H164,2)</f>
        <v>0</v>
      </c>
      <c r="BL164" s="17" t="s">
        <v>1140</v>
      </c>
      <c r="BM164" s="208" t="s">
        <v>1813</v>
      </c>
    </row>
    <row r="165" spans="1:31" s="2" customFormat="1" ht="6.9" customHeight="1">
      <c r="A165" s="34"/>
      <c r="B165" s="54"/>
      <c r="C165" s="55"/>
      <c r="D165" s="55"/>
      <c r="E165" s="55"/>
      <c r="F165" s="55"/>
      <c r="G165" s="55"/>
      <c r="H165" s="55"/>
      <c r="I165" s="153"/>
      <c r="J165" s="55"/>
      <c r="K165" s="55"/>
      <c r="L165" s="39"/>
      <c r="M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</sheetData>
  <sheetProtection algorithmName="SHA-512" hashValue="+7yiTAL+qqAwG4Di/EUGnRHr+mR6mJdNMVyUsD8TmbYRJPIe9qV34wmoVkZ63043D0W4WFHTOPyCUOh4REt5jw==" saltValue="f7oBL5jIWuH1AV22fmfZ2sR5Q2pMbBBc8opJjU5dD87paD22PGk/qlxl5exX3NV6IKlG2d4FYtRHY+teynpqFA==" spinCount="100000" sheet="1" objects="1" scenarios="1" formatColumns="0" formatRows="0" autoFilter="0"/>
  <autoFilter ref="C122:K16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0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17" t="s">
        <v>106</v>
      </c>
    </row>
    <row r="3" spans="2:46" s="1" customFormat="1" ht="6.9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87</v>
      </c>
    </row>
    <row r="4" spans="2:46" s="1" customFormat="1" ht="24.9" customHeight="1">
      <c r="B4" s="20"/>
      <c r="D4" s="113" t="s">
        <v>112</v>
      </c>
      <c r="I4" s="108"/>
      <c r="L4" s="20"/>
      <c r="M4" s="114" t="s">
        <v>10</v>
      </c>
      <c r="AT4" s="17" t="s">
        <v>4</v>
      </c>
    </row>
    <row r="5" spans="2:12" s="1" customFormat="1" ht="6.9" customHeight="1">
      <c r="B5" s="20"/>
      <c r="I5" s="108"/>
      <c r="L5" s="20"/>
    </row>
    <row r="6" spans="2:12" s="1" customFormat="1" ht="12" customHeight="1">
      <c r="B6" s="20"/>
      <c r="D6" s="115" t="s">
        <v>17</v>
      </c>
      <c r="I6" s="108"/>
      <c r="L6" s="20"/>
    </row>
    <row r="7" spans="2:12" s="1" customFormat="1" ht="16.5" customHeight="1">
      <c r="B7" s="20"/>
      <c r="E7" s="329" t="str">
        <f>'Rekapitulace stavby'!K6</f>
        <v>REKONSTRUKCE ŠKOLNÍCH KUCHYNÍ STUDÉNKA - ZŠ SJEDNOCENÍ - Stavební část</v>
      </c>
      <c r="F7" s="330"/>
      <c r="G7" s="330"/>
      <c r="H7" s="330"/>
      <c r="I7" s="108"/>
      <c r="L7" s="20"/>
    </row>
    <row r="8" spans="1:31" s="2" customFormat="1" ht="12" customHeight="1">
      <c r="A8" s="34"/>
      <c r="B8" s="39"/>
      <c r="C8" s="34"/>
      <c r="D8" s="115" t="s">
        <v>123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1" t="s">
        <v>1814</v>
      </c>
      <c r="F9" s="332"/>
      <c r="G9" s="332"/>
      <c r="H9" s="332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19</v>
      </c>
      <c r="E11" s="34"/>
      <c r="F11" s="117" t="s">
        <v>1</v>
      </c>
      <c r="G11" s="34"/>
      <c r="H11" s="34"/>
      <c r="I11" s="118" t="s">
        <v>20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21</v>
      </c>
      <c r="E12" s="34"/>
      <c r="F12" s="117" t="s">
        <v>22</v>
      </c>
      <c r="G12" s="34"/>
      <c r="H12" s="34"/>
      <c r="I12" s="118" t="s">
        <v>23</v>
      </c>
      <c r="J12" s="119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33" t="str">
        <f>'Rekapitulace stavby'!E14</f>
        <v>Vyplň údaj</v>
      </c>
      <c r="F18" s="334"/>
      <c r="G18" s="334"/>
      <c r="H18" s="334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34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35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36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35" t="s">
        <v>1</v>
      </c>
      <c r="F27" s="335"/>
      <c r="G27" s="335"/>
      <c r="H27" s="335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37</v>
      </c>
      <c r="E30" s="34"/>
      <c r="F30" s="34"/>
      <c r="G30" s="34"/>
      <c r="H30" s="34"/>
      <c r="I30" s="116"/>
      <c r="J30" s="127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8" t="s">
        <v>39</v>
      </c>
      <c r="G32" s="34"/>
      <c r="H32" s="34"/>
      <c r="I32" s="129" t="s">
        <v>38</v>
      </c>
      <c r="J32" s="128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30" t="s">
        <v>41</v>
      </c>
      <c r="E33" s="115" t="s">
        <v>42</v>
      </c>
      <c r="F33" s="131">
        <f>ROUND((SUM(BE119:BE127)),2)</f>
        <v>0</v>
      </c>
      <c r="G33" s="34"/>
      <c r="H33" s="34"/>
      <c r="I33" s="132">
        <v>0.21</v>
      </c>
      <c r="J33" s="131">
        <f>ROUND(((SUM(BE119:BE127))*I33),2)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5" t="s">
        <v>43</v>
      </c>
      <c r="F34" s="131">
        <f>ROUND((SUM(BF119:BF127)),2)</f>
        <v>0</v>
      </c>
      <c r="G34" s="34"/>
      <c r="H34" s="34"/>
      <c r="I34" s="132">
        <v>0.15</v>
      </c>
      <c r="J34" s="131">
        <f>ROUND(((SUM(BF119:BF127))*I34),2)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5" t="s">
        <v>44</v>
      </c>
      <c r="F35" s="131">
        <f>ROUND((SUM(BG119:BG127)),2)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5" t="s">
        <v>45</v>
      </c>
      <c r="F36" s="131">
        <f>ROUND((SUM(BH119:BH127)),2)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5" t="s">
        <v>46</v>
      </c>
      <c r="F37" s="131">
        <f>ROUND((SUM(BI119:BI127)),2)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47</v>
      </c>
      <c r="E39" s="135"/>
      <c r="F39" s="135"/>
      <c r="G39" s="136" t="s">
        <v>48</v>
      </c>
      <c r="H39" s="137" t="s">
        <v>49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I41" s="108"/>
      <c r="L41" s="20"/>
    </row>
    <row r="42" spans="2:12" s="1" customFormat="1" ht="14.4" customHeight="1">
      <c r="B42" s="20"/>
      <c r="I42" s="108"/>
      <c r="L42" s="20"/>
    </row>
    <row r="43" spans="2:12" s="1" customFormat="1" ht="14.4" customHeight="1">
      <c r="B43" s="20"/>
      <c r="I43" s="108"/>
      <c r="L43" s="20"/>
    </row>
    <row r="44" spans="2:12" s="1" customFormat="1" ht="14.4" customHeight="1">
      <c r="B44" s="20"/>
      <c r="I44" s="108"/>
      <c r="L44" s="20"/>
    </row>
    <row r="45" spans="2:12" s="1" customFormat="1" ht="14.4" customHeight="1">
      <c r="B45" s="20"/>
      <c r="I45" s="108"/>
      <c r="L45" s="20"/>
    </row>
    <row r="46" spans="2:12" s="1" customFormat="1" ht="14.4" customHeight="1">
      <c r="B46" s="20"/>
      <c r="I46" s="108"/>
      <c r="L46" s="20"/>
    </row>
    <row r="47" spans="2:12" s="1" customFormat="1" ht="14.4" customHeight="1">
      <c r="B47" s="20"/>
      <c r="I47" s="108"/>
      <c r="L47" s="20"/>
    </row>
    <row r="48" spans="2:12" s="1" customFormat="1" ht="14.4" customHeight="1">
      <c r="B48" s="20"/>
      <c r="I48" s="108"/>
      <c r="L48" s="20"/>
    </row>
    <row r="49" spans="2:12" s="1" customFormat="1" ht="14.4" customHeight="1">
      <c r="B49" s="20"/>
      <c r="I49" s="108"/>
      <c r="L49" s="20"/>
    </row>
    <row r="50" spans="2:12" s="2" customFormat="1" ht="14.4" customHeight="1">
      <c r="B50" s="51"/>
      <c r="D50" s="141" t="s">
        <v>50</v>
      </c>
      <c r="E50" s="142"/>
      <c r="F50" s="142"/>
      <c r="G50" s="141" t="s">
        <v>51</v>
      </c>
      <c r="H50" s="142"/>
      <c r="I50" s="143"/>
      <c r="J50" s="142"/>
      <c r="K50" s="142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44" t="s">
        <v>52</v>
      </c>
      <c r="E61" s="145"/>
      <c r="F61" s="146" t="s">
        <v>53</v>
      </c>
      <c r="G61" s="144" t="s">
        <v>52</v>
      </c>
      <c r="H61" s="145"/>
      <c r="I61" s="147"/>
      <c r="J61" s="148" t="s">
        <v>53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41" t="s">
        <v>54</v>
      </c>
      <c r="E65" s="149"/>
      <c r="F65" s="149"/>
      <c r="G65" s="141" t="s">
        <v>55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44" t="s">
        <v>52</v>
      </c>
      <c r="E76" s="145"/>
      <c r="F76" s="146" t="s">
        <v>53</v>
      </c>
      <c r="G76" s="144" t="s">
        <v>52</v>
      </c>
      <c r="H76" s="145"/>
      <c r="I76" s="147"/>
      <c r="J76" s="148" t="s">
        <v>53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146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17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6" t="str">
        <f>E7</f>
        <v>REKONSTRUKCE ŠKOLNÍCH KUCHYNÍ STUDÉNKA - ZŠ SJEDNOCENÍ - Stavební část</v>
      </c>
      <c r="F85" s="337"/>
      <c r="G85" s="337"/>
      <c r="H85" s="337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123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VRN - Vedlejší náklady</v>
      </c>
      <c r="F87" s="338"/>
      <c r="G87" s="338"/>
      <c r="H87" s="338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21</v>
      </c>
      <c r="D89" s="36"/>
      <c r="E89" s="36"/>
      <c r="F89" s="27" t="str">
        <f>F12</f>
        <v xml:space="preserve"> </v>
      </c>
      <c r="G89" s="36"/>
      <c r="H89" s="36"/>
      <c r="I89" s="118" t="s">
        <v>23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>Město Studénka</v>
      </c>
      <c r="G91" s="36"/>
      <c r="H91" s="36"/>
      <c r="I91" s="118" t="s">
        <v>30</v>
      </c>
      <c r="J91" s="32" t="str">
        <f>E21</f>
        <v>Technoprojekt, a.s.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Ladislav Pekárek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147</v>
      </c>
      <c r="D94" s="158"/>
      <c r="E94" s="158"/>
      <c r="F94" s="158"/>
      <c r="G94" s="158"/>
      <c r="H94" s="158"/>
      <c r="I94" s="159"/>
      <c r="J94" s="160" t="s">
        <v>148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1" t="s">
        <v>149</v>
      </c>
      <c r="D96" s="36"/>
      <c r="E96" s="36"/>
      <c r="F96" s="36"/>
      <c r="G96" s="36"/>
      <c r="H96" s="36"/>
      <c r="I96" s="11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150</v>
      </c>
    </row>
    <row r="97" spans="2:12" s="9" customFormat="1" ht="24.9" customHeight="1">
      <c r="B97" s="162"/>
      <c r="C97" s="163"/>
      <c r="D97" s="164" t="s">
        <v>1815</v>
      </c>
      <c r="E97" s="165"/>
      <c r="F97" s="165"/>
      <c r="G97" s="165"/>
      <c r="H97" s="165"/>
      <c r="I97" s="166"/>
      <c r="J97" s="167">
        <f>J120</f>
        <v>0</v>
      </c>
      <c r="K97" s="163"/>
      <c r="L97" s="168"/>
    </row>
    <row r="98" spans="2:12" s="9" customFormat="1" ht="24.9" customHeight="1">
      <c r="B98" s="162"/>
      <c r="C98" s="163"/>
      <c r="D98" s="164" t="s">
        <v>1816</v>
      </c>
      <c r="E98" s="165"/>
      <c r="F98" s="165"/>
      <c r="G98" s="165"/>
      <c r="H98" s="165"/>
      <c r="I98" s="166"/>
      <c r="J98" s="167">
        <f>J124</f>
        <v>0</v>
      </c>
      <c r="K98" s="163"/>
      <c r="L98" s="168"/>
    </row>
    <row r="99" spans="2:12" s="9" customFormat="1" ht="24.9" customHeight="1">
      <c r="B99" s="162"/>
      <c r="C99" s="163"/>
      <c r="D99" s="164" t="s">
        <v>1817</v>
      </c>
      <c r="E99" s="165"/>
      <c r="F99" s="165"/>
      <c r="G99" s="165"/>
      <c r="H99" s="165"/>
      <c r="I99" s="166"/>
      <c r="J99" s="167">
        <f>J126</f>
        <v>0</v>
      </c>
      <c r="K99" s="163"/>
      <c r="L99" s="16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11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" customHeight="1">
      <c r="A101" s="34"/>
      <c r="B101" s="54"/>
      <c r="C101" s="55"/>
      <c r="D101" s="55"/>
      <c r="E101" s="55"/>
      <c r="F101" s="55"/>
      <c r="G101" s="55"/>
      <c r="H101" s="55"/>
      <c r="I101" s="153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" customHeight="1">
      <c r="A105" s="34"/>
      <c r="B105" s="56"/>
      <c r="C105" s="57"/>
      <c r="D105" s="57"/>
      <c r="E105" s="57"/>
      <c r="F105" s="57"/>
      <c r="G105" s="57"/>
      <c r="H105" s="57"/>
      <c r="I105" s="156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" customHeight="1">
      <c r="A106" s="34"/>
      <c r="B106" s="35"/>
      <c r="C106" s="23" t="s">
        <v>167</v>
      </c>
      <c r="D106" s="36"/>
      <c r="E106" s="36"/>
      <c r="F106" s="36"/>
      <c r="G106" s="36"/>
      <c r="H106" s="36"/>
      <c r="I106" s="11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" customHeight="1">
      <c r="A107" s="34"/>
      <c r="B107" s="35"/>
      <c r="C107" s="36"/>
      <c r="D107" s="36"/>
      <c r="E107" s="36"/>
      <c r="F107" s="36"/>
      <c r="G107" s="36"/>
      <c r="H107" s="36"/>
      <c r="I107" s="11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17</v>
      </c>
      <c r="D108" s="36"/>
      <c r="E108" s="36"/>
      <c r="F108" s="36"/>
      <c r="G108" s="36"/>
      <c r="H108" s="36"/>
      <c r="I108" s="11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36" t="str">
        <f>E7</f>
        <v>REKONSTRUKCE ŠKOLNÍCH KUCHYNÍ STUDÉNKA - ZŠ SJEDNOCENÍ - Stavební část</v>
      </c>
      <c r="F109" s="337"/>
      <c r="G109" s="337"/>
      <c r="H109" s="337"/>
      <c r="I109" s="11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123</v>
      </c>
      <c r="D110" s="36"/>
      <c r="E110" s="36"/>
      <c r="F110" s="36"/>
      <c r="G110" s="36"/>
      <c r="H110" s="36"/>
      <c r="I110" s="11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88" t="str">
        <f>E9</f>
        <v>VRN - Vedlejší náklady</v>
      </c>
      <c r="F111" s="338"/>
      <c r="G111" s="338"/>
      <c r="H111" s="338"/>
      <c r="I111" s="11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35"/>
      <c r="C112" s="36"/>
      <c r="D112" s="36"/>
      <c r="E112" s="36"/>
      <c r="F112" s="36"/>
      <c r="G112" s="36"/>
      <c r="H112" s="36"/>
      <c r="I112" s="11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21</v>
      </c>
      <c r="D113" s="36"/>
      <c r="E113" s="36"/>
      <c r="F113" s="27" t="str">
        <f>F12</f>
        <v xml:space="preserve"> </v>
      </c>
      <c r="G113" s="36"/>
      <c r="H113" s="36"/>
      <c r="I113" s="118" t="s">
        <v>23</v>
      </c>
      <c r="J113" s="66">
        <f>IF(J12="","",J12)</f>
        <v>0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11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15" customHeight="1">
      <c r="A115" s="34"/>
      <c r="B115" s="35"/>
      <c r="C115" s="29" t="s">
        <v>24</v>
      </c>
      <c r="D115" s="36"/>
      <c r="E115" s="36"/>
      <c r="F115" s="27" t="str">
        <f>E15</f>
        <v>Město Studénka</v>
      </c>
      <c r="G115" s="36"/>
      <c r="H115" s="36"/>
      <c r="I115" s="118" t="s">
        <v>30</v>
      </c>
      <c r="J115" s="32" t="str">
        <f>E21</f>
        <v>Technoprojekt, a.s.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15" customHeight="1">
      <c r="A116" s="34"/>
      <c r="B116" s="35"/>
      <c r="C116" s="29" t="s">
        <v>28</v>
      </c>
      <c r="D116" s="36"/>
      <c r="E116" s="36"/>
      <c r="F116" s="27" t="str">
        <f>IF(E18="","",E18)</f>
        <v>Vyplň údaj</v>
      </c>
      <c r="G116" s="36"/>
      <c r="H116" s="36"/>
      <c r="I116" s="118" t="s">
        <v>33</v>
      </c>
      <c r="J116" s="32" t="str">
        <f>E24</f>
        <v>Ladislav Pekárek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1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0" customFormat="1" ht="29.25" customHeight="1">
      <c r="A118" s="169"/>
      <c r="B118" s="170"/>
      <c r="C118" s="171" t="s">
        <v>168</v>
      </c>
      <c r="D118" s="172" t="s">
        <v>62</v>
      </c>
      <c r="E118" s="172" t="s">
        <v>58</v>
      </c>
      <c r="F118" s="172" t="s">
        <v>59</v>
      </c>
      <c r="G118" s="172" t="s">
        <v>169</v>
      </c>
      <c r="H118" s="172" t="s">
        <v>170</v>
      </c>
      <c r="I118" s="173" t="s">
        <v>171</v>
      </c>
      <c r="J118" s="174" t="s">
        <v>148</v>
      </c>
      <c r="K118" s="175" t="s">
        <v>172</v>
      </c>
      <c r="L118" s="176"/>
      <c r="M118" s="75" t="s">
        <v>1</v>
      </c>
      <c r="N118" s="76" t="s">
        <v>41</v>
      </c>
      <c r="O118" s="76" t="s">
        <v>173</v>
      </c>
      <c r="P118" s="76" t="s">
        <v>174</v>
      </c>
      <c r="Q118" s="76" t="s">
        <v>175</v>
      </c>
      <c r="R118" s="76" t="s">
        <v>176</v>
      </c>
      <c r="S118" s="76" t="s">
        <v>177</v>
      </c>
      <c r="T118" s="77" t="s">
        <v>178</v>
      </c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</row>
    <row r="119" spans="1:63" s="2" customFormat="1" ht="22.8" customHeight="1">
      <c r="A119" s="34"/>
      <c r="B119" s="35"/>
      <c r="C119" s="82" t="s">
        <v>179</v>
      </c>
      <c r="D119" s="36"/>
      <c r="E119" s="36"/>
      <c r="F119" s="36"/>
      <c r="G119" s="36"/>
      <c r="H119" s="36"/>
      <c r="I119" s="116"/>
      <c r="J119" s="177">
        <f>BK119</f>
        <v>0</v>
      </c>
      <c r="K119" s="36"/>
      <c r="L119" s="39"/>
      <c r="M119" s="78"/>
      <c r="N119" s="178"/>
      <c r="O119" s="79"/>
      <c r="P119" s="179">
        <f>P120+P124+P126</f>
        <v>0</v>
      </c>
      <c r="Q119" s="79"/>
      <c r="R119" s="179">
        <f>R120+R124+R126</f>
        <v>0</v>
      </c>
      <c r="S119" s="79"/>
      <c r="T119" s="180">
        <f>T120+T124+T126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76</v>
      </c>
      <c r="AU119" s="17" t="s">
        <v>150</v>
      </c>
      <c r="BK119" s="181">
        <f>BK120+BK124+BK126</f>
        <v>0</v>
      </c>
    </row>
    <row r="120" spans="2:63" s="11" customFormat="1" ht="25.95" customHeight="1">
      <c r="B120" s="182"/>
      <c r="C120" s="183"/>
      <c r="D120" s="184" t="s">
        <v>76</v>
      </c>
      <c r="E120" s="185" t="s">
        <v>103</v>
      </c>
      <c r="F120" s="185" t="s">
        <v>1818</v>
      </c>
      <c r="G120" s="183"/>
      <c r="H120" s="183"/>
      <c r="I120" s="186"/>
      <c r="J120" s="187">
        <f>BK120</f>
        <v>0</v>
      </c>
      <c r="K120" s="183"/>
      <c r="L120" s="188"/>
      <c r="M120" s="189"/>
      <c r="N120" s="190"/>
      <c r="O120" s="190"/>
      <c r="P120" s="191">
        <f>SUM(P121:P123)</f>
        <v>0</v>
      </c>
      <c r="Q120" s="190"/>
      <c r="R120" s="191">
        <f>SUM(R121:R123)</f>
        <v>0</v>
      </c>
      <c r="S120" s="190"/>
      <c r="T120" s="192">
        <f>SUM(T121:T123)</f>
        <v>0</v>
      </c>
      <c r="AR120" s="193" t="s">
        <v>195</v>
      </c>
      <c r="AT120" s="194" t="s">
        <v>76</v>
      </c>
      <c r="AU120" s="194" t="s">
        <v>77</v>
      </c>
      <c r="AY120" s="193" t="s">
        <v>182</v>
      </c>
      <c r="BK120" s="195">
        <f>SUM(BK121:BK123)</f>
        <v>0</v>
      </c>
    </row>
    <row r="121" spans="1:65" s="2" customFormat="1" ht="16.5" customHeight="1">
      <c r="A121" s="34"/>
      <c r="B121" s="35"/>
      <c r="C121" s="196" t="s">
        <v>85</v>
      </c>
      <c r="D121" s="196" t="s">
        <v>183</v>
      </c>
      <c r="E121" s="197" t="s">
        <v>1819</v>
      </c>
      <c r="F121" s="198" t="s">
        <v>1820</v>
      </c>
      <c r="G121" s="199" t="s">
        <v>886</v>
      </c>
      <c r="H121" s="200">
        <v>1</v>
      </c>
      <c r="I121" s="201"/>
      <c r="J121" s="202">
        <f>ROUND(I121*H121,2)</f>
        <v>0</v>
      </c>
      <c r="K121" s="203"/>
      <c r="L121" s="39"/>
      <c r="M121" s="204" t="s">
        <v>1</v>
      </c>
      <c r="N121" s="205" t="s">
        <v>42</v>
      </c>
      <c r="O121" s="71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8" t="s">
        <v>887</v>
      </c>
      <c r="AT121" s="208" t="s">
        <v>183</v>
      </c>
      <c r="AU121" s="208" t="s">
        <v>85</v>
      </c>
      <c r="AY121" s="17" t="s">
        <v>182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85</v>
      </c>
      <c r="BK121" s="209">
        <f>ROUND(I121*H121,2)</f>
        <v>0</v>
      </c>
      <c r="BL121" s="17" t="s">
        <v>887</v>
      </c>
      <c r="BM121" s="208" t="s">
        <v>1821</v>
      </c>
    </row>
    <row r="122" spans="1:65" s="2" customFormat="1" ht="16.5" customHeight="1">
      <c r="A122" s="34"/>
      <c r="B122" s="35"/>
      <c r="C122" s="196" t="s">
        <v>87</v>
      </c>
      <c r="D122" s="196" t="s">
        <v>183</v>
      </c>
      <c r="E122" s="197" t="s">
        <v>1822</v>
      </c>
      <c r="F122" s="198" t="s">
        <v>1823</v>
      </c>
      <c r="G122" s="199" t="s">
        <v>886</v>
      </c>
      <c r="H122" s="200">
        <v>1</v>
      </c>
      <c r="I122" s="201"/>
      <c r="J122" s="202">
        <f>ROUND(I122*H122,2)</f>
        <v>0</v>
      </c>
      <c r="K122" s="203"/>
      <c r="L122" s="39"/>
      <c r="M122" s="204" t="s">
        <v>1</v>
      </c>
      <c r="N122" s="205" t="s">
        <v>42</v>
      </c>
      <c r="O122" s="71"/>
      <c r="P122" s="206">
        <f>O122*H122</f>
        <v>0</v>
      </c>
      <c r="Q122" s="206">
        <v>0</v>
      </c>
      <c r="R122" s="206">
        <f>Q122*H122</f>
        <v>0</v>
      </c>
      <c r="S122" s="206">
        <v>0</v>
      </c>
      <c r="T122" s="20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8" t="s">
        <v>887</v>
      </c>
      <c r="AT122" s="208" t="s">
        <v>183</v>
      </c>
      <c r="AU122" s="208" t="s">
        <v>85</v>
      </c>
      <c r="AY122" s="17" t="s">
        <v>182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7" t="s">
        <v>85</v>
      </c>
      <c r="BK122" s="209">
        <f>ROUND(I122*H122,2)</f>
        <v>0</v>
      </c>
      <c r="BL122" s="17" t="s">
        <v>887</v>
      </c>
      <c r="BM122" s="208" t="s">
        <v>1824</v>
      </c>
    </row>
    <row r="123" spans="1:65" s="2" customFormat="1" ht="16.5" customHeight="1">
      <c r="A123" s="34"/>
      <c r="B123" s="35"/>
      <c r="C123" s="196" t="s">
        <v>180</v>
      </c>
      <c r="D123" s="196" t="s">
        <v>183</v>
      </c>
      <c r="E123" s="197" t="s">
        <v>1825</v>
      </c>
      <c r="F123" s="198" t="s">
        <v>1826</v>
      </c>
      <c r="G123" s="199" t="s">
        <v>1157</v>
      </c>
      <c r="H123" s="200">
        <v>25</v>
      </c>
      <c r="I123" s="201"/>
      <c r="J123" s="202">
        <f>ROUND(I123*H123,2)</f>
        <v>0</v>
      </c>
      <c r="K123" s="203"/>
      <c r="L123" s="39"/>
      <c r="M123" s="204" t="s">
        <v>1</v>
      </c>
      <c r="N123" s="205" t="s">
        <v>42</v>
      </c>
      <c r="O123" s="71"/>
      <c r="P123" s="206">
        <f>O123*H123</f>
        <v>0</v>
      </c>
      <c r="Q123" s="206">
        <v>0</v>
      </c>
      <c r="R123" s="206">
        <f>Q123*H123</f>
        <v>0</v>
      </c>
      <c r="S123" s="206">
        <v>0</v>
      </c>
      <c r="T123" s="20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8" t="s">
        <v>887</v>
      </c>
      <c r="AT123" s="208" t="s">
        <v>183</v>
      </c>
      <c r="AU123" s="208" t="s">
        <v>85</v>
      </c>
      <c r="AY123" s="17" t="s">
        <v>182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85</v>
      </c>
      <c r="BK123" s="209">
        <f>ROUND(I123*H123,2)</f>
        <v>0</v>
      </c>
      <c r="BL123" s="17" t="s">
        <v>887</v>
      </c>
      <c r="BM123" s="208" t="s">
        <v>1827</v>
      </c>
    </row>
    <row r="124" spans="2:63" s="11" customFormat="1" ht="25.95" customHeight="1">
      <c r="B124" s="182"/>
      <c r="C124" s="183"/>
      <c r="D124" s="184" t="s">
        <v>76</v>
      </c>
      <c r="E124" s="185" t="s">
        <v>1828</v>
      </c>
      <c r="F124" s="185" t="s">
        <v>1820</v>
      </c>
      <c r="G124" s="183"/>
      <c r="H124" s="183"/>
      <c r="I124" s="186"/>
      <c r="J124" s="187">
        <f>BK124</f>
        <v>0</v>
      </c>
      <c r="K124" s="183"/>
      <c r="L124" s="188"/>
      <c r="M124" s="189"/>
      <c r="N124" s="190"/>
      <c r="O124" s="190"/>
      <c r="P124" s="191">
        <f>P125</f>
        <v>0</v>
      </c>
      <c r="Q124" s="190"/>
      <c r="R124" s="191">
        <f>R125</f>
        <v>0</v>
      </c>
      <c r="S124" s="190"/>
      <c r="T124" s="192">
        <f>T125</f>
        <v>0</v>
      </c>
      <c r="AR124" s="193" t="s">
        <v>195</v>
      </c>
      <c r="AT124" s="194" t="s">
        <v>76</v>
      </c>
      <c r="AU124" s="194" t="s">
        <v>77</v>
      </c>
      <c r="AY124" s="193" t="s">
        <v>182</v>
      </c>
      <c r="BK124" s="195">
        <f>BK125</f>
        <v>0</v>
      </c>
    </row>
    <row r="125" spans="1:65" s="2" customFormat="1" ht="16.5" customHeight="1">
      <c r="A125" s="34"/>
      <c r="B125" s="35"/>
      <c r="C125" s="196" t="s">
        <v>187</v>
      </c>
      <c r="D125" s="196" t="s">
        <v>183</v>
      </c>
      <c r="E125" s="197" t="s">
        <v>1829</v>
      </c>
      <c r="F125" s="198" t="s">
        <v>1830</v>
      </c>
      <c r="G125" s="199" t="s">
        <v>886</v>
      </c>
      <c r="H125" s="200">
        <v>1</v>
      </c>
      <c r="I125" s="201"/>
      <c r="J125" s="202">
        <f>ROUND(I125*H125,2)</f>
        <v>0</v>
      </c>
      <c r="K125" s="203"/>
      <c r="L125" s="39"/>
      <c r="M125" s="204" t="s">
        <v>1</v>
      </c>
      <c r="N125" s="205" t="s">
        <v>42</v>
      </c>
      <c r="O125" s="71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8" t="s">
        <v>887</v>
      </c>
      <c r="AT125" s="208" t="s">
        <v>183</v>
      </c>
      <c r="AU125" s="208" t="s">
        <v>85</v>
      </c>
      <c r="AY125" s="17" t="s">
        <v>182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85</v>
      </c>
      <c r="BK125" s="209">
        <f>ROUND(I125*H125,2)</f>
        <v>0</v>
      </c>
      <c r="BL125" s="17" t="s">
        <v>887</v>
      </c>
      <c r="BM125" s="208" t="s">
        <v>1831</v>
      </c>
    </row>
    <row r="126" spans="2:63" s="11" customFormat="1" ht="25.95" customHeight="1">
      <c r="B126" s="182"/>
      <c r="C126" s="183"/>
      <c r="D126" s="184" t="s">
        <v>76</v>
      </c>
      <c r="E126" s="185" t="s">
        <v>1832</v>
      </c>
      <c r="F126" s="185" t="s">
        <v>1833</v>
      </c>
      <c r="G126" s="183"/>
      <c r="H126" s="183"/>
      <c r="I126" s="186"/>
      <c r="J126" s="187">
        <f>BK126</f>
        <v>0</v>
      </c>
      <c r="K126" s="183"/>
      <c r="L126" s="188"/>
      <c r="M126" s="189"/>
      <c r="N126" s="190"/>
      <c r="O126" s="190"/>
      <c r="P126" s="191">
        <f>P127</f>
        <v>0</v>
      </c>
      <c r="Q126" s="190"/>
      <c r="R126" s="191">
        <f>R127</f>
        <v>0</v>
      </c>
      <c r="S126" s="190"/>
      <c r="T126" s="192">
        <f>T127</f>
        <v>0</v>
      </c>
      <c r="AR126" s="193" t="s">
        <v>195</v>
      </c>
      <c r="AT126" s="194" t="s">
        <v>76</v>
      </c>
      <c r="AU126" s="194" t="s">
        <v>77</v>
      </c>
      <c r="AY126" s="193" t="s">
        <v>182</v>
      </c>
      <c r="BK126" s="195">
        <f>BK127</f>
        <v>0</v>
      </c>
    </row>
    <row r="127" spans="1:65" s="2" customFormat="1" ht="16.5" customHeight="1">
      <c r="A127" s="34"/>
      <c r="B127" s="35"/>
      <c r="C127" s="196" t="s">
        <v>195</v>
      </c>
      <c r="D127" s="196" t="s">
        <v>183</v>
      </c>
      <c r="E127" s="197" t="s">
        <v>1834</v>
      </c>
      <c r="F127" s="198" t="s">
        <v>1835</v>
      </c>
      <c r="G127" s="199" t="s">
        <v>886</v>
      </c>
      <c r="H127" s="200">
        <v>1</v>
      </c>
      <c r="I127" s="201"/>
      <c r="J127" s="202">
        <f>ROUND(I127*H127,2)</f>
        <v>0</v>
      </c>
      <c r="K127" s="203"/>
      <c r="L127" s="39"/>
      <c r="M127" s="269" t="s">
        <v>1</v>
      </c>
      <c r="N127" s="270" t="s">
        <v>42</v>
      </c>
      <c r="O127" s="271"/>
      <c r="P127" s="272">
        <f>O127*H127</f>
        <v>0</v>
      </c>
      <c r="Q127" s="272">
        <v>0</v>
      </c>
      <c r="R127" s="272">
        <f>Q127*H127</f>
        <v>0</v>
      </c>
      <c r="S127" s="272">
        <v>0</v>
      </c>
      <c r="T127" s="27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8" t="s">
        <v>887</v>
      </c>
      <c r="AT127" s="208" t="s">
        <v>183</v>
      </c>
      <c r="AU127" s="208" t="s">
        <v>85</v>
      </c>
      <c r="AY127" s="17" t="s">
        <v>182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85</v>
      </c>
      <c r="BK127" s="209">
        <f>ROUND(I127*H127,2)</f>
        <v>0</v>
      </c>
      <c r="BL127" s="17" t="s">
        <v>887</v>
      </c>
      <c r="BM127" s="208" t="s">
        <v>1836</v>
      </c>
    </row>
    <row r="128" spans="1:31" s="2" customFormat="1" ht="6.9" customHeight="1">
      <c r="A128" s="34"/>
      <c r="B128" s="54"/>
      <c r="C128" s="55"/>
      <c r="D128" s="55"/>
      <c r="E128" s="55"/>
      <c r="F128" s="55"/>
      <c r="G128" s="55"/>
      <c r="H128" s="55"/>
      <c r="I128" s="153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JMP74+LVWEEEvO5Job0cxnX1nc7/cPGtdUvHZ23ArgBTU6oOsLL28vJYfPcN+CTuRsMsxrosmixC5pvkBsIoyw==" saltValue="JqLRRs7+X4dCwLgiioI322NbBl13PYL+INnonxVr1mDYkbEjqWL3cchMUfo8h0/dV6WJxlg1HNieW0HEuNV1oQ==" spinCount="100000" sheet="1" objects="1" scenarios="1" formatColumns="0" formatRows="0" autoFilter="0"/>
  <autoFilter ref="C118:K12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10"/>
      <c r="C3" s="111"/>
      <c r="D3" s="111"/>
      <c r="E3" s="111"/>
      <c r="F3" s="111"/>
      <c r="G3" s="111"/>
      <c r="H3" s="20"/>
    </row>
    <row r="4" spans="2:8" s="1" customFormat="1" ht="24.9" customHeight="1">
      <c r="B4" s="20"/>
      <c r="C4" s="113" t="s">
        <v>1837</v>
      </c>
      <c r="H4" s="20"/>
    </row>
    <row r="5" spans="2:8" s="1" customFormat="1" ht="12" customHeight="1">
      <c r="B5" s="20"/>
      <c r="C5" s="274" t="s">
        <v>13</v>
      </c>
      <c r="D5" s="335" t="s">
        <v>14</v>
      </c>
      <c r="E5" s="328"/>
      <c r="F5" s="328"/>
      <c r="H5" s="20"/>
    </row>
    <row r="6" spans="2:8" s="1" customFormat="1" ht="36.9" customHeight="1">
      <c r="B6" s="20"/>
      <c r="C6" s="275" t="s">
        <v>17</v>
      </c>
      <c r="D6" s="339" t="s">
        <v>18</v>
      </c>
      <c r="E6" s="328"/>
      <c r="F6" s="328"/>
      <c r="H6" s="20"/>
    </row>
    <row r="7" spans="2:8" s="1" customFormat="1" ht="16.5" customHeight="1">
      <c r="B7" s="20"/>
      <c r="C7" s="115" t="s">
        <v>23</v>
      </c>
      <c r="D7" s="119">
        <f>'Rekapitulace stavby'!AN8</f>
        <v>0</v>
      </c>
      <c r="H7" s="20"/>
    </row>
    <row r="8" spans="1:8" s="2" customFormat="1" ht="10.8" customHeight="1">
      <c r="A8" s="34"/>
      <c r="B8" s="39"/>
      <c r="C8" s="34"/>
      <c r="D8" s="34"/>
      <c r="E8" s="34"/>
      <c r="F8" s="34"/>
      <c r="G8" s="34"/>
      <c r="H8" s="39"/>
    </row>
    <row r="9" spans="1:8" s="10" customFormat="1" ht="29.25" customHeight="1">
      <c r="A9" s="169"/>
      <c r="B9" s="276"/>
      <c r="C9" s="277" t="s">
        <v>58</v>
      </c>
      <c r="D9" s="278" t="s">
        <v>59</v>
      </c>
      <c r="E9" s="278" t="s">
        <v>169</v>
      </c>
      <c r="F9" s="279" t="s">
        <v>1838</v>
      </c>
      <c r="G9" s="169"/>
      <c r="H9" s="276"/>
    </row>
    <row r="10" spans="1:8" s="2" customFormat="1" ht="26.4" customHeight="1">
      <c r="A10" s="34"/>
      <c r="B10" s="39"/>
      <c r="C10" s="280" t="s">
        <v>1839</v>
      </c>
      <c r="D10" s="280" t="s">
        <v>83</v>
      </c>
      <c r="E10" s="34"/>
      <c r="F10" s="34"/>
      <c r="G10" s="34"/>
      <c r="H10" s="39"/>
    </row>
    <row r="11" spans="1:8" s="2" customFormat="1" ht="16.8" customHeight="1">
      <c r="A11" s="34"/>
      <c r="B11" s="39"/>
      <c r="C11" s="281" t="s">
        <v>107</v>
      </c>
      <c r="D11" s="282" t="s">
        <v>107</v>
      </c>
      <c r="E11" s="283" t="s">
        <v>108</v>
      </c>
      <c r="F11" s="284">
        <v>129.93</v>
      </c>
      <c r="G11" s="34"/>
      <c r="H11" s="39"/>
    </row>
    <row r="12" spans="1:8" s="2" customFormat="1" ht="16.8" customHeight="1">
      <c r="A12" s="34"/>
      <c r="B12" s="39"/>
      <c r="C12" s="285" t="s">
        <v>1</v>
      </c>
      <c r="D12" s="285" t="s">
        <v>401</v>
      </c>
      <c r="E12" s="17" t="s">
        <v>1</v>
      </c>
      <c r="F12" s="286">
        <v>0</v>
      </c>
      <c r="G12" s="34"/>
      <c r="H12" s="39"/>
    </row>
    <row r="13" spans="1:8" s="2" customFormat="1" ht="16.8" customHeight="1">
      <c r="A13" s="34"/>
      <c r="B13" s="39"/>
      <c r="C13" s="285" t="s">
        <v>1</v>
      </c>
      <c r="D13" s="285" t="s">
        <v>494</v>
      </c>
      <c r="E13" s="17" t="s">
        <v>1</v>
      </c>
      <c r="F13" s="286">
        <v>2.89</v>
      </c>
      <c r="G13" s="34"/>
      <c r="H13" s="39"/>
    </row>
    <row r="14" spans="1:8" s="2" customFormat="1" ht="16.8" customHeight="1">
      <c r="A14" s="34"/>
      <c r="B14" s="39"/>
      <c r="C14" s="285" t="s">
        <v>1</v>
      </c>
      <c r="D14" s="285" t="s">
        <v>403</v>
      </c>
      <c r="E14" s="17" t="s">
        <v>1</v>
      </c>
      <c r="F14" s="286">
        <v>0</v>
      </c>
      <c r="G14" s="34"/>
      <c r="H14" s="39"/>
    </row>
    <row r="15" spans="1:8" s="2" customFormat="1" ht="16.8" customHeight="1">
      <c r="A15" s="34"/>
      <c r="B15" s="39"/>
      <c r="C15" s="285" t="s">
        <v>1</v>
      </c>
      <c r="D15" s="285" t="s">
        <v>671</v>
      </c>
      <c r="E15" s="17" t="s">
        <v>1</v>
      </c>
      <c r="F15" s="286">
        <v>1.27</v>
      </c>
      <c r="G15" s="34"/>
      <c r="H15" s="39"/>
    </row>
    <row r="16" spans="1:8" s="2" customFormat="1" ht="16.8" customHeight="1">
      <c r="A16" s="34"/>
      <c r="B16" s="39"/>
      <c r="C16" s="285" t="s">
        <v>1</v>
      </c>
      <c r="D16" s="285" t="s">
        <v>495</v>
      </c>
      <c r="E16" s="17" t="s">
        <v>1</v>
      </c>
      <c r="F16" s="286">
        <v>0</v>
      </c>
      <c r="G16" s="34"/>
      <c r="H16" s="39"/>
    </row>
    <row r="17" spans="1:8" s="2" customFormat="1" ht="16.8" customHeight="1">
      <c r="A17" s="34"/>
      <c r="B17" s="39"/>
      <c r="C17" s="285" t="s">
        <v>1</v>
      </c>
      <c r="D17" s="285" t="s">
        <v>496</v>
      </c>
      <c r="E17" s="17" t="s">
        <v>1</v>
      </c>
      <c r="F17" s="286">
        <v>3.4</v>
      </c>
      <c r="G17" s="34"/>
      <c r="H17" s="39"/>
    </row>
    <row r="18" spans="1:8" s="2" customFormat="1" ht="16.8" customHeight="1">
      <c r="A18" s="34"/>
      <c r="B18" s="39"/>
      <c r="C18" s="285" t="s">
        <v>1</v>
      </c>
      <c r="D18" s="285" t="s">
        <v>262</v>
      </c>
      <c r="E18" s="17" t="s">
        <v>1</v>
      </c>
      <c r="F18" s="286">
        <v>0</v>
      </c>
      <c r="G18" s="34"/>
      <c r="H18" s="39"/>
    </row>
    <row r="19" spans="1:8" s="2" customFormat="1" ht="16.8" customHeight="1">
      <c r="A19" s="34"/>
      <c r="B19" s="39"/>
      <c r="C19" s="285" t="s">
        <v>1</v>
      </c>
      <c r="D19" s="285" t="s">
        <v>672</v>
      </c>
      <c r="E19" s="17" t="s">
        <v>1</v>
      </c>
      <c r="F19" s="286">
        <v>10.58</v>
      </c>
      <c r="G19" s="34"/>
      <c r="H19" s="39"/>
    </row>
    <row r="20" spans="1:8" s="2" customFormat="1" ht="16.8" customHeight="1">
      <c r="A20" s="34"/>
      <c r="B20" s="39"/>
      <c r="C20" s="285" t="s">
        <v>1</v>
      </c>
      <c r="D20" s="285" t="s">
        <v>266</v>
      </c>
      <c r="E20" s="17" t="s">
        <v>1</v>
      </c>
      <c r="F20" s="286">
        <v>0</v>
      </c>
      <c r="G20" s="34"/>
      <c r="H20" s="39"/>
    </row>
    <row r="21" spans="1:8" s="2" customFormat="1" ht="16.8" customHeight="1">
      <c r="A21" s="34"/>
      <c r="B21" s="39"/>
      <c r="C21" s="285" t="s">
        <v>1</v>
      </c>
      <c r="D21" s="285" t="s">
        <v>497</v>
      </c>
      <c r="E21" s="17" t="s">
        <v>1</v>
      </c>
      <c r="F21" s="286">
        <v>20.85</v>
      </c>
      <c r="G21" s="34"/>
      <c r="H21" s="39"/>
    </row>
    <row r="22" spans="1:8" s="2" customFormat="1" ht="16.8" customHeight="1">
      <c r="A22" s="34"/>
      <c r="B22" s="39"/>
      <c r="C22" s="285" t="s">
        <v>1</v>
      </c>
      <c r="D22" s="285" t="s">
        <v>293</v>
      </c>
      <c r="E22" s="17" t="s">
        <v>1</v>
      </c>
      <c r="F22" s="286">
        <v>0</v>
      </c>
      <c r="G22" s="34"/>
      <c r="H22" s="39"/>
    </row>
    <row r="23" spans="1:8" s="2" customFormat="1" ht="16.8" customHeight="1">
      <c r="A23" s="34"/>
      <c r="B23" s="39"/>
      <c r="C23" s="285" t="s">
        <v>1</v>
      </c>
      <c r="D23" s="285" t="s">
        <v>673</v>
      </c>
      <c r="E23" s="17" t="s">
        <v>1</v>
      </c>
      <c r="F23" s="286">
        <v>17.42</v>
      </c>
      <c r="G23" s="34"/>
      <c r="H23" s="39"/>
    </row>
    <row r="24" spans="1:8" s="2" customFormat="1" ht="16.8" customHeight="1">
      <c r="A24" s="34"/>
      <c r="B24" s="39"/>
      <c r="C24" s="285" t="s">
        <v>1</v>
      </c>
      <c r="D24" s="285" t="s">
        <v>295</v>
      </c>
      <c r="E24" s="17" t="s">
        <v>1</v>
      </c>
      <c r="F24" s="286">
        <v>0</v>
      </c>
      <c r="G24" s="34"/>
      <c r="H24" s="39"/>
    </row>
    <row r="25" spans="1:8" s="2" customFormat="1" ht="16.8" customHeight="1">
      <c r="A25" s="34"/>
      <c r="B25" s="39"/>
      <c r="C25" s="285" t="s">
        <v>1</v>
      </c>
      <c r="D25" s="285" t="s">
        <v>674</v>
      </c>
      <c r="E25" s="17" t="s">
        <v>1</v>
      </c>
      <c r="F25" s="286">
        <v>18.7</v>
      </c>
      <c r="G25" s="34"/>
      <c r="H25" s="39"/>
    </row>
    <row r="26" spans="1:8" s="2" customFormat="1" ht="16.8" customHeight="1">
      <c r="A26" s="34"/>
      <c r="B26" s="39"/>
      <c r="C26" s="285" t="s">
        <v>1</v>
      </c>
      <c r="D26" s="285" t="s">
        <v>299</v>
      </c>
      <c r="E26" s="17" t="s">
        <v>1</v>
      </c>
      <c r="F26" s="286">
        <v>0</v>
      </c>
      <c r="G26" s="34"/>
      <c r="H26" s="39"/>
    </row>
    <row r="27" spans="1:8" s="2" customFormat="1" ht="16.8" customHeight="1">
      <c r="A27" s="34"/>
      <c r="B27" s="39"/>
      <c r="C27" s="285" t="s">
        <v>1</v>
      </c>
      <c r="D27" s="285" t="s">
        <v>675</v>
      </c>
      <c r="E27" s="17" t="s">
        <v>1</v>
      </c>
      <c r="F27" s="286">
        <v>8.78</v>
      </c>
      <c r="G27" s="34"/>
      <c r="H27" s="39"/>
    </row>
    <row r="28" spans="1:8" s="2" customFormat="1" ht="16.8" customHeight="1">
      <c r="A28" s="34"/>
      <c r="B28" s="39"/>
      <c r="C28" s="285" t="s">
        <v>1</v>
      </c>
      <c r="D28" s="285" t="s">
        <v>301</v>
      </c>
      <c r="E28" s="17" t="s">
        <v>1</v>
      </c>
      <c r="F28" s="286">
        <v>0</v>
      </c>
      <c r="G28" s="34"/>
      <c r="H28" s="39"/>
    </row>
    <row r="29" spans="1:8" s="2" customFormat="1" ht="16.8" customHeight="1">
      <c r="A29" s="34"/>
      <c r="B29" s="39"/>
      <c r="C29" s="285" t="s">
        <v>1</v>
      </c>
      <c r="D29" s="285" t="s">
        <v>676</v>
      </c>
      <c r="E29" s="17" t="s">
        <v>1</v>
      </c>
      <c r="F29" s="286">
        <v>3.92</v>
      </c>
      <c r="G29" s="34"/>
      <c r="H29" s="39"/>
    </row>
    <row r="30" spans="1:8" s="2" customFormat="1" ht="16.8" customHeight="1">
      <c r="A30" s="34"/>
      <c r="B30" s="39"/>
      <c r="C30" s="285" t="s">
        <v>1</v>
      </c>
      <c r="D30" s="285" t="s">
        <v>303</v>
      </c>
      <c r="E30" s="17" t="s">
        <v>1</v>
      </c>
      <c r="F30" s="286">
        <v>0</v>
      </c>
      <c r="G30" s="34"/>
      <c r="H30" s="39"/>
    </row>
    <row r="31" spans="1:8" s="2" customFormat="1" ht="16.8" customHeight="1">
      <c r="A31" s="34"/>
      <c r="B31" s="39"/>
      <c r="C31" s="285" t="s">
        <v>1</v>
      </c>
      <c r="D31" s="285" t="s">
        <v>677</v>
      </c>
      <c r="E31" s="17" t="s">
        <v>1</v>
      </c>
      <c r="F31" s="286">
        <v>1.62</v>
      </c>
      <c r="G31" s="34"/>
      <c r="H31" s="39"/>
    </row>
    <row r="32" spans="1:8" s="2" customFormat="1" ht="16.8" customHeight="1">
      <c r="A32" s="34"/>
      <c r="B32" s="39"/>
      <c r="C32" s="285" t="s">
        <v>1</v>
      </c>
      <c r="D32" s="285" t="s">
        <v>305</v>
      </c>
      <c r="E32" s="17" t="s">
        <v>1</v>
      </c>
      <c r="F32" s="286">
        <v>0</v>
      </c>
      <c r="G32" s="34"/>
      <c r="H32" s="39"/>
    </row>
    <row r="33" spans="1:8" s="2" customFormat="1" ht="16.8" customHeight="1">
      <c r="A33" s="34"/>
      <c r="B33" s="39"/>
      <c r="C33" s="285" t="s">
        <v>1</v>
      </c>
      <c r="D33" s="285" t="s">
        <v>678</v>
      </c>
      <c r="E33" s="17" t="s">
        <v>1</v>
      </c>
      <c r="F33" s="286">
        <v>1.5</v>
      </c>
      <c r="G33" s="34"/>
      <c r="H33" s="39"/>
    </row>
    <row r="34" spans="1:8" s="2" customFormat="1" ht="16.8" customHeight="1">
      <c r="A34" s="34"/>
      <c r="B34" s="39"/>
      <c r="C34" s="285" t="s">
        <v>1</v>
      </c>
      <c r="D34" s="285" t="s">
        <v>307</v>
      </c>
      <c r="E34" s="17" t="s">
        <v>1</v>
      </c>
      <c r="F34" s="286">
        <v>0</v>
      </c>
      <c r="G34" s="34"/>
      <c r="H34" s="39"/>
    </row>
    <row r="35" spans="1:8" s="2" customFormat="1" ht="16.8" customHeight="1">
      <c r="A35" s="34"/>
      <c r="B35" s="39"/>
      <c r="C35" s="285" t="s">
        <v>1</v>
      </c>
      <c r="D35" s="285" t="s">
        <v>679</v>
      </c>
      <c r="E35" s="17" t="s">
        <v>1</v>
      </c>
      <c r="F35" s="286">
        <v>7.87</v>
      </c>
      <c r="G35" s="34"/>
      <c r="H35" s="39"/>
    </row>
    <row r="36" spans="1:8" s="2" customFormat="1" ht="16.8" customHeight="1">
      <c r="A36" s="34"/>
      <c r="B36" s="39"/>
      <c r="C36" s="285" t="s">
        <v>1</v>
      </c>
      <c r="D36" s="285" t="s">
        <v>680</v>
      </c>
      <c r="E36" s="17" t="s">
        <v>1</v>
      </c>
      <c r="F36" s="286">
        <v>0</v>
      </c>
      <c r="G36" s="34"/>
      <c r="H36" s="39"/>
    </row>
    <row r="37" spans="1:8" s="2" customFormat="1" ht="16.8" customHeight="1">
      <c r="A37" s="34"/>
      <c r="B37" s="39"/>
      <c r="C37" s="285" t="s">
        <v>1</v>
      </c>
      <c r="D37" s="285" t="s">
        <v>681</v>
      </c>
      <c r="E37" s="17" t="s">
        <v>1</v>
      </c>
      <c r="F37" s="286">
        <v>13.31</v>
      </c>
      <c r="G37" s="34"/>
      <c r="H37" s="39"/>
    </row>
    <row r="38" spans="1:8" s="2" customFormat="1" ht="16.8" customHeight="1">
      <c r="A38" s="34"/>
      <c r="B38" s="39"/>
      <c r="C38" s="285" t="s">
        <v>1</v>
      </c>
      <c r="D38" s="285" t="s">
        <v>499</v>
      </c>
      <c r="E38" s="17" t="s">
        <v>1</v>
      </c>
      <c r="F38" s="286">
        <v>0</v>
      </c>
      <c r="G38" s="34"/>
      <c r="H38" s="39"/>
    </row>
    <row r="39" spans="1:8" s="2" customFormat="1" ht="16.8" customHeight="1">
      <c r="A39" s="34"/>
      <c r="B39" s="39"/>
      <c r="C39" s="285" t="s">
        <v>1</v>
      </c>
      <c r="D39" s="285" t="s">
        <v>500</v>
      </c>
      <c r="E39" s="17" t="s">
        <v>1</v>
      </c>
      <c r="F39" s="286">
        <v>17.82</v>
      </c>
      <c r="G39" s="34"/>
      <c r="H39" s="39"/>
    </row>
    <row r="40" spans="1:8" s="2" customFormat="1" ht="16.8" customHeight="1">
      <c r="A40" s="34"/>
      <c r="B40" s="39"/>
      <c r="C40" s="285" t="s">
        <v>107</v>
      </c>
      <c r="D40" s="285" t="s">
        <v>197</v>
      </c>
      <c r="E40" s="17" t="s">
        <v>1</v>
      </c>
      <c r="F40" s="286">
        <v>129.93</v>
      </c>
      <c r="G40" s="34"/>
      <c r="H40" s="39"/>
    </row>
    <row r="41" spans="1:8" s="2" customFormat="1" ht="16.8" customHeight="1">
      <c r="A41" s="34"/>
      <c r="B41" s="39"/>
      <c r="C41" s="287" t="s">
        <v>1840</v>
      </c>
      <c r="D41" s="34"/>
      <c r="E41" s="34"/>
      <c r="F41" s="34"/>
      <c r="G41" s="34"/>
      <c r="H41" s="39"/>
    </row>
    <row r="42" spans="1:8" s="2" customFormat="1" ht="16.8" customHeight="1">
      <c r="A42" s="34"/>
      <c r="B42" s="39"/>
      <c r="C42" s="285" t="s">
        <v>666</v>
      </c>
      <c r="D42" s="285" t="s">
        <v>1841</v>
      </c>
      <c r="E42" s="17" t="s">
        <v>108</v>
      </c>
      <c r="F42" s="286">
        <v>129.93</v>
      </c>
      <c r="G42" s="34"/>
      <c r="H42" s="39"/>
    </row>
    <row r="43" spans="1:8" s="2" customFormat="1" ht="16.8" customHeight="1">
      <c r="A43" s="34"/>
      <c r="B43" s="39"/>
      <c r="C43" s="285" t="s">
        <v>693</v>
      </c>
      <c r="D43" s="285" t="s">
        <v>1842</v>
      </c>
      <c r="E43" s="17" t="s">
        <v>108</v>
      </c>
      <c r="F43" s="286">
        <v>129.93</v>
      </c>
      <c r="G43" s="34"/>
      <c r="H43" s="39"/>
    </row>
    <row r="44" spans="1:8" s="2" customFormat="1" ht="16.8" customHeight="1">
      <c r="A44" s="34"/>
      <c r="B44" s="39"/>
      <c r="C44" s="285" t="s">
        <v>683</v>
      </c>
      <c r="D44" s="285" t="s">
        <v>684</v>
      </c>
      <c r="E44" s="17" t="s">
        <v>685</v>
      </c>
      <c r="F44" s="286">
        <v>132.529</v>
      </c>
      <c r="G44" s="34"/>
      <c r="H44" s="39"/>
    </row>
    <row r="45" spans="1:8" s="2" customFormat="1" ht="16.8" customHeight="1">
      <c r="A45" s="34"/>
      <c r="B45" s="39"/>
      <c r="C45" s="281" t="s">
        <v>110</v>
      </c>
      <c r="D45" s="282" t="s">
        <v>110</v>
      </c>
      <c r="E45" s="283" t="s">
        <v>108</v>
      </c>
      <c r="F45" s="284">
        <v>33.173</v>
      </c>
      <c r="G45" s="34"/>
      <c r="H45" s="39"/>
    </row>
    <row r="46" spans="1:8" s="2" customFormat="1" ht="16.8" customHeight="1">
      <c r="A46" s="34"/>
      <c r="B46" s="39"/>
      <c r="C46" s="285" t="s">
        <v>1</v>
      </c>
      <c r="D46" s="285" t="s">
        <v>437</v>
      </c>
      <c r="E46" s="17" t="s">
        <v>1</v>
      </c>
      <c r="F46" s="286">
        <v>0</v>
      </c>
      <c r="G46" s="34"/>
      <c r="H46" s="39"/>
    </row>
    <row r="47" spans="1:8" s="2" customFormat="1" ht="16.8" customHeight="1">
      <c r="A47" s="34"/>
      <c r="B47" s="39"/>
      <c r="C47" s="285" t="s">
        <v>1</v>
      </c>
      <c r="D47" s="285" t="s">
        <v>724</v>
      </c>
      <c r="E47" s="17" t="s">
        <v>1</v>
      </c>
      <c r="F47" s="286">
        <v>9.05</v>
      </c>
      <c r="G47" s="34"/>
      <c r="H47" s="39"/>
    </row>
    <row r="48" spans="1:8" s="2" customFormat="1" ht="16.8" customHeight="1">
      <c r="A48" s="34"/>
      <c r="B48" s="39"/>
      <c r="C48" s="285" t="s">
        <v>1</v>
      </c>
      <c r="D48" s="285" t="s">
        <v>725</v>
      </c>
      <c r="E48" s="17" t="s">
        <v>1</v>
      </c>
      <c r="F48" s="286">
        <v>0</v>
      </c>
      <c r="G48" s="34"/>
      <c r="H48" s="39"/>
    </row>
    <row r="49" spans="1:8" s="2" customFormat="1" ht="16.8" customHeight="1">
      <c r="A49" s="34"/>
      <c r="B49" s="39"/>
      <c r="C49" s="285" t="s">
        <v>1</v>
      </c>
      <c r="D49" s="285" t="s">
        <v>726</v>
      </c>
      <c r="E49" s="17" t="s">
        <v>1</v>
      </c>
      <c r="F49" s="286">
        <v>7.69</v>
      </c>
      <c r="G49" s="34"/>
      <c r="H49" s="39"/>
    </row>
    <row r="50" spans="1:8" s="2" customFormat="1" ht="16.8" customHeight="1">
      <c r="A50" s="34"/>
      <c r="B50" s="39"/>
      <c r="C50" s="285" t="s">
        <v>1</v>
      </c>
      <c r="D50" s="285" t="s">
        <v>727</v>
      </c>
      <c r="E50" s="17" t="s">
        <v>1</v>
      </c>
      <c r="F50" s="286">
        <v>0</v>
      </c>
      <c r="G50" s="34"/>
      <c r="H50" s="39"/>
    </row>
    <row r="51" spans="1:8" s="2" customFormat="1" ht="16.8" customHeight="1">
      <c r="A51" s="34"/>
      <c r="B51" s="39"/>
      <c r="C51" s="285" t="s">
        <v>1</v>
      </c>
      <c r="D51" s="285" t="s">
        <v>728</v>
      </c>
      <c r="E51" s="17" t="s">
        <v>1</v>
      </c>
      <c r="F51" s="286">
        <v>13.19</v>
      </c>
      <c r="G51" s="34"/>
      <c r="H51" s="39"/>
    </row>
    <row r="52" spans="1:8" s="2" customFormat="1" ht="16.8" customHeight="1">
      <c r="A52" s="34"/>
      <c r="B52" s="39"/>
      <c r="C52" s="285" t="s">
        <v>1</v>
      </c>
      <c r="D52" s="285" t="s">
        <v>297</v>
      </c>
      <c r="E52" s="17" t="s">
        <v>1</v>
      </c>
      <c r="F52" s="286">
        <v>0</v>
      </c>
      <c r="G52" s="34"/>
      <c r="H52" s="39"/>
    </row>
    <row r="53" spans="1:8" s="2" customFormat="1" ht="16.8" customHeight="1">
      <c r="A53" s="34"/>
      <c r="B53" s="39"/>
      <c r="C53" s="285" t="s">
        <v>1</v>
      </c>
      <c r="D53" s="285" t="s">
        <v>298</v>
      </c>
      <c r="E53" s="17" t="s">
        <v>1</v>
      </c>
      <c r="F53" s="286">
        <v>3.243</v>
      </c>
      <c r="G53" s="34"/>
      <c r="H53" s="39"/>
    </row>
    <row r="54" spans="1:8" s="2" customFormat="1" ht="16.8" customHeight="1">
      <c r="A54" s="34"/>
      <c r="B54" s="39"/>
      <c r="C54" s="285" t="s">
        <v>110</v>
      </c>
      <c r="D54" s="285" t="s">
        <v>197</v>
      </c>
      <c r="E54" s="17" t="s">
        <v>1</v>
      </c>
      <c r="F54" s="286">
        <v>33.173</v>
      </c>
      <c r="G54" s="34"/>
      <c r="H54" s="39"/>
    </row>
    <row r="55" spans="1:8" s="2" customFormat="1" ht="16.8" customHeight="1">
      <c r="A55" s="34"/>
      <c r="B55" s="39"/>
      <c r="C55" s="287" t="s">
        <v>1840</v>
      </c>
      <c r="D55" s="34"/>
      <c r="E55" s="34"/>
      <c r="F55" s="34"/>
      <c r="G55" s="34"/>
      <c r="H55" s="39"/>
    </row>
    <row r="56" spans="1:8" s="2" customFormat="1" ht="16.8" customHeight="1">
      <c r="A56" s="34"/>
      <c r="B56" s="39"/>
      <c r="C56" s="285" t="s">
        <v>721</v>
      </c>
      <c r="D56" s="285" t="s">
        <v>1843</v>
      </c>
      <c r="E56" s="17" t="s">
        <v>108</v>
      </c>
      <c r="F56" s="286">
        <v>33.173</v>
      </c>
      <c r="G56" s="34"/>
      <c r="H56" s="39"/>
    </row>
    <row r="57" spans="1:8" s="2" customFormat="1" ht="16.8" customHeight="1">
      <c r="A57" s="34"/>
      <c r="B57" s="39"/>
      <c r="C57" s="285" t="s">
        <v>703</v>
      </c>
      <c r="D57" s="285" t="s">
        <v>1844</v>
      </c>
      <c r="E57" s="17" t="s">
        <v>108</v>
      </c>
      <c r="F57" s="286">
        <v>33.173</v>
      </c>
      <c r="G57" s="34"/>
      <c r="H57" s="39"/>
    </row>
    <row r="58" spans="1:8" s="2" customFormat="1" ht="16.8" customHeight="1">
      <c r="A58" s="34"/>
      <c r="B58" s="39"/>
      <c r="C58" s="285" t="s">
        <v>707</v>
      </c>
      <c r="D58" s="285" t="s">
        <v>1845</v>
      </c>
      <c r="E58" s="17" t="s">
        <v>108</v>
      </c>
      <c r="F58" s="286">
        <v>33.173</v>
      </c>
      <c r="G58" s="34"/>
      <c r="H58" s="39"/>
    </row>
    <row r="59" spans="1:8" s="2" customFormat="1" ht="16.8" customHeight="1">
      <c r="A59" s="34"/>
      <c r="B59" s="39"/>
      <c r="C59" s="285" t="s">
        <v>730</v>
      </c>
      <c r="D59" s="285" t="s">
        <v>731</v>
      </c>
      <c r="E59" s="17" t="s">
        <v>108</v>
      </c>
      <c r="F59" s="286">
        <v>36.49</v>
      </c>
      <c r="G59" s="34"/>
      <c r="H59" s="39"/>
    </row>
    <row r="60" spans="1:8" s="2" customFormat="1" ht="16.8" customHeight="1">
      <c r="A60" s="34"/>
      <c r="B60" s="39"/>
      <c r="C60" s="281" t="s">
        <v>113</v>
      </c>
      <c r="D60" s="282" t="s">
        <v>113</v>
      </c>
      <c r="E60" s="283" t="s">
        <v>108</v>
      </c>
      <c r="F60" s="284">
        <v>1386.422</v>
      </c>
      <c r="G60" s="34"/>
      <c r="H60" s="39"/>
    </row>
    <row r="61" spans="1:8" s="2" customFormat="1" ht="16.8" customHeight="1">
      <c r="A61" s="34"/>
      <c r="B61" s="39"/>
      <c r="C61" s="285" t="s">
        <v>1</v>
      </c>
      <c r="D61" s="285" t="s">
        <v>832</v>
      </c>
      <c r="E61" s="17" t="s">
        <v>1</v>
      </c>
      <c r="F61" s="286">
        <v>0</v>
      </c>
      <c r="G61" s="34"/>
      <c r="H61" s="39"/>
    </row>
    <row r="62" spans="1:8" s="2" customFormat="1" ht="16.8" customHeight="1">
      <c r="A62" s="34"/>
      <c r="B62" s="39"/>
      <c r="C62" s="285" t="s">
        <v>1</v>
      </c>
      <c r="D62" s="285" t="s">
        <v>833</v>
      </c>
      <c r="E62" s="17" t="s">
        <v>1</v>
      </c>
      <c r="F62" s="286">
        <v>0</v>
      </c>
      <c r="G62" s="34"/>
      <c r="H62" s="39"/>
    </row>
    <row r="63" spans="1:8" s="2" customFormat="1" ht="16.8" customHeight="1">
      <c r="A63" s="34"/>
      <c r="B63" s="39"/>
      <c r="C63" s="285" t="s">
        <v>1</v>
      </c>
      <c r="D63" s="285" t="s">
        <v>834</v>
      </c>
      <c r="E63" s="17" t="s">
        <v>1</v>
      </c>
      <c r="F63" s="286">
        <v>143.35</v>
      </c>
      <c r="G63" s="34"/>
      <c r="H63" s="39"/>
    </row>
    <row r="64" spans="1:8" s="2" customFormat="1" ht="16.8" customHeight="1">
      <c r="A64" s="34"/>
      <c r="B64" s="39"/>
      <c r="C64" s="285" t="s">
        <v>1</v>
      </c>
      <c r="D64" s="285" t="s">
        <v>835</v>
      </c>
      <c r="E64" s="17" t="s">
        <v>1</v>
      </c>
      <c r="F64" s="286">
        <v>0</v>
      </c>
      <c r="G64" s="34"/>
      <c r="H64" s="39"/>
    </row>
    <row r="65" spans="1:8" s="2" customFormat="1" ht="16.8" customHeight="1">
      <c r="A65" s="34"/>
      <c r="B65" s="39"/>
      <c r="C65" s="285" t="s">
        <v>1</v>
      </c>
      <c r="D65" s="285" t="s">
        <v>836</v>
      </c>
      <c r="E65" s="17" t="s">
        <v>1</v>
      </c>
      <c r="F65" s="286">
        <v>0</v>
      </c>
      <c r="G65" s="34"/>
      <c r="H65" s="39"/>
    </row>
    <row r="66" spans="1:8" s="2" customFormat="1" ht="16.8" customHeight="1">
      <c r="A66" s="34"/>
      <c r="B66" s="39"/>
      <c r="C66" s="285" t="s">
        <v>1</v>
      </c>
      <c r="D66" s="285" t="s">
        <v>837</v>
      </c>
      <c r="E66" s="17" t="s">
        <v>1</v>
      </c>
      <c r="F66" s="286">
        <v>39.215</v>
      </c>
      <c r="G66" s="34"/>
      <c r="H66" s="39"/>
    </row>
    <row r="67" spans="1:8" s="2" customFormat="1" ht="16.8" customHeight="1">
      <c r="A67" s="34"/>
      <c r="B67" s="39"/>
      <c r="C67" s="285" t="s">
        <v>1</v>
      </c>
      <c r="D67" s="285" t="s">
        <v>429</v>
      </c>
      <c r="E67" s="17" t="s">
        <v>1</v>
      </c>
      <c r="F67" s="286">
        <v>0</v>
      </c>
      <c r="G67" s="34"/>
      <c r="H67" s="39"/>
    </row>
    <row r="68" spans="1:8" s="2" customFormat="1" ht="16.8" customHeight="1">
      <c r="A68" s="34"/>
      <c r="B68" s="39"/>
      <c r="C68" s="285" t="s">
        <v>1</v>
      </c>
      <c r="D68" s="285" t="s">
        <v>838</v>
      </c>
      <c r="E68" s="17" t="s">
        <v>1</v>
      </c>
      <c r="F68" s="286">
        <v>56.925</v>
      </c>
      <c r="G68" s="34"/>
      <c r="H68" s="39"/>
    </row>
    <row r="69" spans="1:8" s="2" customFormat="1" ht="16.8" customHeight="1">
      <c r="A69" s="34"/>
      <c r="B69" s="39"/>
      <c r="C69" s="285" t="s">
        <v>1</v>
      </c>
      <c r="D69" s="285" t="s">
        <v>839</v>
      </c>
      <c r="E69" s="17" t="s">
        <v>1</v>
      </c>
      <c r="F69" s="286">
        <v>0</v>
      </c>
      <c r="G69" s="34"/>
      <c r="H69" s="39"/>
    </row>
    <row r="70" spans="1:8" s="2" customFormat="1" ht="16.8" customHeight="1">
      <c r="A70" s="34"/>
      <c r="B70" s="39"/>
      <c r="C70" s="285" t="s">
        <v>1</v>
      </c>
      <c r="D70" s="285" t="s">
        <v>840</v>
      </c>
      <c r="E70" s="17" t="s">
        <v>1</v>
      </c>
      <c r="F70" s="286">
        <v>41.525</v>
      </c>
      <c r="G70" s="34"/>
      <c r="H70" s="39"/>
    </row>
    <row r="71" spans="1:8" s="2" customFormat="1" ht="16.8" customHeight="1">
      <c r="A71" s="34"/>
      <c r="B71" s="39"/>
      <c r="C71" s="285" t="s">
        <v>1</v>
      </c>
      <c r="D71" s="285" t="s">
        <v>841</v>
      </c>
      <c r="E71" s="17" t="s">
        <v>1</v>
      </c>
      <c r="F71" s="286">
        <v>0</v>
      </c>
      <c r="G71" s="34"/>
      <c r="H71" s="39"/>
    </row>
    <row r="72" spans="1:8" s="2" customFormat="1" ht="16.8" customHeight="1">
      <c r="A72" s="34"/>
      <c r="B72" s="39"/>
      <c r="C72" s="285" t="s">
        <v>1</v>
      </c>
      <c r="D72" s="285" t="s">
        <v>842</v>
      </c>
      <c r="E72" s="17" t="s">
        <v>1</v>
      </c>
      <c r="F72" s="286">
        <v>105.573</v>
      </c>
      <c r="G72" s="34"/>
      <c r="H72" s="39"/>
    </row>
    <row r="73" spans="1:8" s="2" customFormat="1" ht="16.8" customHeight="1">
      <c r="A73" s="34"/>
      <c r="B73" s="39"/>
      <c r="C73" s="285" t="s">
        <v>1</v>
      </c>
      <c r="D73" s="285" t="s">
        <v>843</v>
      </c>
      <c r="E73" s="17" t="s">
        <v>1</v>
      </c>
      <c r="F73" s="286">
        <v>0</v>
      </c>
      <c r="G73" s="34"/>
      <c r="H73" s="39"/>
    </row>
    <row r="74" spans="1:8" s="2" customFormat="1" ht="16.8" customHeight="1">
      <c r="A74" s="34"/>
      <c r="B74" s="39"/>
      <c r="C74" s="285" t="s">
        <v>1</v>
      </c>
      <c r="D74" s="285" t="s">
        <v>844</v>
      </c>
      <c r="E74" s="17" t="s">
        <v>1</v>
      </c>
      <c r="F74" s="286">
        <v>50.6</v>
      </c>
      <c r="G74" s="34"/>
      <c r="H74" s="39"/>
    </row>
    <row r="75" spans="1:8" s="2" customFormat="1" ht="16.8" customHeight="1">
      <c r="A75" s="34"/>
      <c r="B75" s="39"/>
      <c r="C75" s="285" t="s">
        <v>1</v>
      </c>
      <c r="D75" s="285" t="s">
        <v>845</v>
      </c>
      <c r="E75" s="17" t="s">
        <v>1</v>
      </c>
      <c r="F75" s="286">
        <v>0</v>
      </c>
      <c r="G75" s="34"/>
      <c r="H75" s="39"/>
    </row>
    <row r="76" spans="1:8" s="2" customFormat="1" ht="16.8" customHeight="1">
      <c r="A76" s="34"/>
      <c r="B76" s="39"/>
      <c r="C76" s="285" t="s">
        <v>1</v>
      </c>
      <c r="D76" s="285" t="s">
        <v>846</v>
      </c>
      <c r="E76" s="17" t="s">
        <v>1</v>
      </c>
      <c r="F76" s="286">
        <v>33</v>
      </c>
      <c r="G76" s="34"/>
      <c r="H76" s="39"/>
    </row>
    <row r="77" spans="1:8" s="2" customFormat="1" ht="16.8" customHeight="1">
      <c r="A77" s="34"/>
      <c r="B77" s="39"/>
      <c r="C77" s="285" t="s">
        <v>1</v>
      </c>
      <c r="D77" s="285" t="s">
        <v>437</v>
      </c>
      <c r="E77" s="17" t="s">
        <v>1</v>
      </c>
      <c r="F77" s="286">
        <v>0</v>
      </c>
      <c r="G77" s="34"/>
      <c r="H77" s="39"/>
    </row>
    <row r="78" spans="1:8" s="2" customFormat="1" ht="16.8" customHeight="1">
      <c r="A78" s="34"/>
      <c r="B78" s="39"/>
      <c r="C78" s="285" t="s">
        <v>1</v>
      </c>
      <c r="D78" s="285" t="s">
        <v>847</v>
      </c>
      <c r="E78" s="17" t="s">
        <v>1</v>
      </c>
      <c r="F78" s="286">
        <v>36.025</v>
      </c>
      <c r="G78" s="34"/>
      <c r="H78" s="39"/>
    </row>
    <row r="79" spans="1:8" s="2" customFormat="1" ht="16.8" customHeight="1">
      <c r="A79" s="34"/>
      <c r="B79" s="39"/>
      <c r="C79" s="285" t="s">
        <v>1</v>
      </c>
      <c r="D79" s="285" t="s">
        <v>750</v>
      </c>
      <c r="E79" s="17" t="s">
        <v>1</v>
      </c>
      <c r="F79" s="286">
        <v>0</v>
      </c>
      <c r="G79" s="34"/>
      <c r="H79" s="39"/>
    </row>
    <row r="80" spans="1:8" s="2" customFormat="1" ht="16.8" customHeight="1">
      <c r="A80" s="34"/>
      <c r="B80" s="39"/>
      <c r="C80" s="285" t="s">
        <v>1</v>
      </c>
      <c r="D80" s="285" t="s">
        <v>848</v>
      </c>
      <c r="E80" s="17" t="s">
        <v>1</v>
      </c>
      <c r="F80" s="286">
        <v>38.225</v>
      </c>
      <c r="G80" s="34"/>
      <c r="H80" s="39"/>
    </row>
    <row r="81" spans="1:8" s="2" customFormat="1" ht="16.8" customHeight="1">
      <c r="A81" s="34"/>
      <c r="B81" s="39"/>
      <c r="C81" s="285" t="s">
        <v>1</v>
      </c>
      <c r="D81" s="285" t="s">
        <v>401</v>
      </c>
      <c r="E81" s="17" t="s">
        <v>1</v>
      </c>
      <c r="F81" s="286">
        <v>0</v>
      </c>
      <c r="G81" s="34"/>
      <c r="H81" s="39"/>
    </row>
    <row r="82" spans="1:8" s="2" customFormat="1" ht="16.8" customHeight="1">
      <c r="A82" s="34"/>
      <c r="B82" s="39"/>
      <c r="C82" s="285" t="s">
        <v>1</v>
      </c>
      <c r="D82" s="285" t="s">
        <v>849</v>
      </c>
      <c r="E82" s="17" t="s">
        <v>1</v>
      </c>
      <c r="F82" s="286">
        <v>18.15</v>
      </c>
      <c r="G82" s="34"/>
      <c r="H82" s="39"/>
    </row>
    <row r="83" spans="1:8" s="2" customFormat="1" ht="16.8" customHeight="1">
      <c r="A83" s="34"/>
      <c r="B83" s="39"/>
      <c r="C83" s="285" t="s">
        <v>1</v>
      </c>
      <c r="D83" s="285" t="s">
        <v>725</v>
      </c>
      <c r="E83" s="17" t="s">
        <v>1</v>
      </c>
      <c r="F83" s="286">
        <v>0</v>
      </c>
      <c r="G83" s="34"/>
      <c r="H83" s="39"/>
    </row>
    <row r="84" spans="1:8" s="2" customFormat="1" ht="16.8" customHeight="1">
      <c r="A84" s="34"/>
      <c r="B84" s="39"/>
      <c r="C84" s="285" t="s">
        <v>1</v>
      </c>
      <c r="D84" s="285" t="s">
        <v>850</v>
      </c>
      <c r="E84" s="17" t="s">
        <v>1</v>
      </c>
      <c r="F84" s="286">
        <v>34.1</v>
      </c>
      <c r="G84" s="34"/>
      <c r="H84" s="39"/>
    </row>
    <row r="85" spans="1:8" s="2" customFormat="1" ht="16.8" customHeight="1">
      <c r="A85" s="34"/>
      <c r="B85" s="39"/>
      <c r="C85" s="285" t="s">
        <v>1</v>
      </c>
      <c r="D85" s="285" t="s">
        <v>403</v>
      </c>
      <c r="E85" s="17" t="s">
        <v>1</v>
      </c>
      <c r="F85" s="286">
        <v>0</v>
      </c>
      <c r="G85" s="34"/>
      <c r="H85" s="39"/>
    </row>
    <row r="86" spans="1:8" s="2" customFormat="1" ht="16.8" customHeight="1">
      <c r="A86" s="34"/>
      <c r="B86" s="39"/>
      <c r="C86" s="285" t="s">
        <v>1</v>
      </c>
      <c r="D86" s="285" t="s">
        <v>851</v>
      </c>
      <c r="E86" s="17" t="s">
        <v>1</v>
      </c>
      <c r="F86" s="286">
        <v>14.08</v>
      </c>
      <c r="G86" s="34"/>
      <c r="H86" s="39"/>
    </row>
    <row r="87" spans="1:8" s="2" customFormat="1" ht="16.8" customHeight="1">
      <c r="A87" s="34"/>
      <c r="B87" s="39"/>
      <c r="C87" s="285" t="s">
        <v>1</v>
      </c>
      <c r="D87" s="285" t="s">
        <v>495</v>
      </c>
      <c r="E87" s="17" t="s">
        <v>1</v>
      </c>
      <c r="F87" s="286">
        <v>0</v>
      </c>
      <c r="G87" s="34"/>
      <c r="H87" s="39"/>
    </row>
    <row r="88" spans="1:8" s="2" customFormat="1" ht="16.8" customHeight="1">
      <c r="A88" s="34"/>
      <c r="B88" s="39"/>
      <c r="C88" s="285" t="s">
        <v>1</v>
      </c>
      <c r="D88" s="285" t="s">
        <v>852</v>
      </c>
      <c r="E88" s="17" t="s">
        <v>1</v>
      </c>
      <c r="F88" s="286">
        <v>19.8</v>
      </c>
      <c r="G88" s="34"/>
      <c r="H88" s="39"/>
    </row>
    <row r="89" spans="1:8" s="2" customFormat="1" ht="16.8" customHeight="1">
      <c r="A89" s="34"/>
      <c r="B89" s="39"/>
      <c r="C89" s="285" t="s">
        <v>1</v>
      </c>
      <c r="D89" s="285" t="s">
        <v>853</v>
      </c>
      <c r="E89" s="17" t="s">
        <v>1</v>
      </c>
      <c r="F89" s="286">
        <v>0</v>
      </c>
      <c r="G89" s="34"/>
      <c r="H89" s="39"/>
    </row>
    <row r="90" spans="1:8" s="2" customFormat="1" ht="16.8" customHeight="1">
      <c r="A90" s="34"/>
      <c r="B90" s="39"/>
      <c r="C90" s="285" t="s">
        <v>1</v>
      </c>
      <c r="D90" s="285" t="s">
        <v>846</v>
      </c>
      <c r="E90" s="17" t="s">
        <v>1</v>
      </c>
      <c r="F90" s="286">
        <v>33</v>
      </c>
      <c r="G90" s="34"/>
      <c r="H90" s="39"/>
    </row>
    <row r="91" spans="1:8" s="2" customFormat="1" ht="16.8" customHeight="1">
      <c r="A91" s="34"/>
      <c r="B91" s="39"/>
      <c r="C91" s="285" t="s">
        <v>1</v>
      </c>
      <c r="D91" s="285" t="s">
        <v>855</v>
      </c>
      <c r="E91" s="17" t="s">
        <v>1</v>
      </c>
      <c r="F91" s="286">
        <v>0</v>
      </c>
      <c r="G91" s="34"/>
      <c r="H91" s="39"/>
    </row>
    <row r="92" spans="1:8" s="2" customFormat="1" ht="16.8" customHeight="1">
      <c r="A92" s="34"/>
      <c r="B92" s="39"/>
      <c r="C92" s="285" t="s">
        <v>1</v>
      </c>
      <c r="D92" s="285" t="s">
        <v>856</v>
      </c>
      <c r="E92" s="17" t="s">
        <v>1</v>
      </c>
      <c r="F92" s="286">
        <v>257.35</v>
      </c>
      <c r="G92" s="34"/>
      <c r="H92" s="39"/>
    </row>
    <row r="93" spans="1:8" s="2" customFormat="1" ht="16.8" customHeight="1">
      <c r="A93" s="34"/>
      <c r="B93" s="39"/>
      <c r="C93" s="285" t="s">
        <v>1</v>
      </c>
      <c r="D93" s="285" t="s">
        <v>835</v>
      </c>
      <c r="E93" s="17" t="s">
        <v>1</v>
      </c>
      <c r="F93" s="286">
        <v>0</v>
      </c>
      <c r="G93" s="34"/>
      <c r="H93" s="39"/>
    </row>
    <row r="94" spans="1:8" s="2" customFormat="1" ht="16.8" customHeight="1">
      <c r="A94" s="34"/>
      <c r="B94" s="39"/>
      <c r="C94" s="285" t="s">
        <v>1</v>
      </c>
      <c r="D94" s="285" t="s">
        <v>857</v>
      </c>
      <c r="E94" s="17" t="s">
        <v>1</v>
      </c>
      <c r="F94" s="286">
        <v>0</v>
      </c>
      <c r="G94" s="34"/>
      <c r="H94" s="39"/>
    </row>
    <row r="95" spans="1:8" s="2" customFormat="1" ht="16.8" customHeight="1">
      <c r="A95" s="34"/>
      <c r="B95" s="39"/>
      <c r="C95" s="285" t="s">
        <v>1</v>
      </c>
      <c r="D95" s="285" t="s">
        <v>858</v>
      </c>
      <c r="E95" s="17" t="s">
        <v>1</v>
      </c>
      <c r="F95" s="286">
        <v>36.57</v>
      </c>
      <c r="G95" s="34"/>
      <c r="H95" s="39"/>
    </row>
    <row r="96" spans="1:8" s="2" customFormat="1" ht="16.8" customHeight="1">
      <c r="A96" s="34"/>
      <c r="B96" s="39"/>
      <c r="C96" s="285" t="s">
        <v>1</v>
      </c>
      <c r="D96" s="285" t="s">
        <v>859</v>
      </c>
      <c r="E96" s="17" t="s">
        <v>1</v>
      </c>
      <c r="F96" s="286">
        <v>0</v>
      </c>
      <c r="G96" s="34"/>
      <c r="H96" s="39"/>
    </row>
    <row r="97" spans="1:8" s="2" customFormat="1" ht="16.8" customHeight="1">
      <c r="A97" s="34"/>
      <c r="B97" s="39"/>
      <c r="C97" s="285" t="s">
        <v>1</v>
      </c>
      <c r="D97" s="285" t="s">
        <v>860</v>
      </c>
      <c r="E97" s="17" t="s">
        <v>1</v>
      </c>
      <c r="F97" s="286">
        <v>40.503</v>
      </c>
      <c r="G97" s="34"/>
      <c r="H97" s="39"/>
    </row>
    <row r="98" spans="1:8" s="2" customFormat="1" ht="16.8" customHeight="1">
      <c r="A98" s="34"/>
      <c r="B98" s="39"/>
      <c r="C98" s="285" t="s">
        <v>1</v>
      </c>
      <c r="D98" s="285" t="s">
        <v>861</v>
      </c>
      <c r="E98" s="17" t="s">
        <v>1</v>
      </c>
      <c r="F98" s="286">
        <v>0</v>
      </c>
      <c r="G98" s="34"/>
      <c r="H98" s="39"/>
    </row>
    <row r="99" spans="1:8" s="2" customFormat="1" ht="16.8" customHeight="1">
      <c r="A99" s="34"/>
      <c r="B99" s="39"/>
      <c r="C99" s="285" t="s">
        <v>1</v>
      </c>
      <c r="D99" s="285" t="s">
        <v>862</v>
      </c>
      <c r="E99" s="17" t="s">
        <v>1</v>
      </c>
      <c r="F99" s="286">
        <v>55.649</v>
      </c>
      <c r="G99" s="34"/>
      <c r="H99" s="39"/>
    </row>
    <row r="100" spans="1:8" s="2" customFormat="1" ht="16.8" customHeight="1">
      <c r="A100" s="34"/>
      <c r="B100" s="39"/>
      <c r="C100" s="285" t="s">
        <v>1</v>
      </c>
      <c r="D100" s="285" t="s">
        <v>863</v>
      </c>
      <c r="E100" s="17" t="s">
        <v>1</v>
      </c>
      <c r="F100" s="286">
        <v>0</v>
      </c>
      <c r="G100" s="34"/>
      <c r="H100" s="39"/>
    </row>
    <row r="101" spans="1:8" s="2" customFormat="1" ht="16.8" customHeight="1">
      <c r="A101" s="34"/>
      <c r="B101" s="39"/>
      <c r="C101" s="285" t="s">
        <v>1</v>
      </c>
      <c r="D101" s="285" t="s">
        <v>864</v>
      </c>
      <c r="E101" s="17" t="s">
        <v>1</v>
      </c>
      <c r="F101" s="286">
        <v>58.581</v>
      </c>
      <c r="G101" s="34"/>
      <c r="H101" s="39"/>
    </row>
    <row r="102" spans="1:8" s="2" customFormat="1" ht="16.8" customHeight="1">
      <c r="A102" s="34"/>
      <c r="B102" s="39"/>
      <c r="C102" s="285" t="s">
        <v>1</v>
      </c>
      <c r="D102" s="285" t="s">
        <v>295</v>
      </c>
      <c r="E102" s="17" t="s">
        <v>1</v>
      </c>
      <c r="F102" s="286">
        <v>0</v>
      </c>
      <c r="G102" s="34"/>
      <c r="H102" s="39"/>
    </row>
    <row r="103" spans="1:8" s="2" customFormat="1" ht="16.8" customHeight="1">
      <c r="A103" s="34"/>
      <c r="B103" s="39"/>
      <c r="C103" s="285" t="s">
        <v>1</v>
      </c>
      <c r="D103" s="285" t="s">
        <v>865</v>
      </c>
      <c r="E103" s="17" t="s">
        <v>1</v>
      </c>
      <c r="F103" s="286">
        <v>57.765</v>
      </c>
      <c r="G103" s="34"/>
      <c r="H103" s="39"/>
    </row>
    <row r="104" spans="1:8" s="2" customFormat="1" ht="16.8" customHeight="1">
      <c r="A104" s="34"/>
      <c r="B104" s="39"/>
      <c r="C104" s="285" t="s">
        <v>1</v>
      </c>
      <c r="D104" s="285" t="s">
        <v>297</v>
      </c>
      <c r="E104" s="17" t="s">
        <v>1</v>
      </c>
      <c r="F104" s="286">
        <v>0</v>
      </c>
      <c r="G104" s="34"/>
      <c r="H104" s="39"/>
    </row>
    <row r="105" spans="1:8" s="2" customFormat="1" ht="16.8" customHeight="1">
      <c r="A105" s="34"/>
      <c r="B105" s="39"/>
      <c r="C105" s="285" t="s">
        <v>1</v>
      </c>
      <c r="D105" s="285" t="s">
        <v>866</v>
      </c>
      <c r="E105" s="17" t="s">
        <v>1</v>
      </c>
      <c r="F105" s="286">
        <v>150.731</v>
      </c>
      <c r="G105" s="34"/>
      <c r="H105" s="39"/>
    </row>
    <row r="106" spans="1:8" s="2" customFormat="1" ht="16.8" customHeight="1">
      <c r="A106" s="34"/>
      <c r="B106" s="39"/>
      <c r="C106" s="285" t="s">
        <v>1</v>
      </c>
      <c r="D106" s="285" t="s">
        <v>299</v>
      </c>
      <c r="E106" s="17" t="s">
        <v>1</v>
      </c>
      <c r="F106" s="286">
        <v>0</v>
      </c>
      <c r="G106" s="34"/>
      <c r="H106" s="39"/>
    </row>
    <row r="107" spans="1:8" s="2" customFormat="1" ht="16.8" customHeight="1">
      <c r="A107" s="34"/>
      <c r="B107" s="39"/>
      <c r="C107" s="285" t="s">
        <v>1</v>
      </c>
      <c r="D107" s="285" t="s">
        <v>867</v>
      </c>
      <c r="E107" s="17" t="s">
        <v>1</v>
      </c>
      <c r="F107" s="286">
        <v>50.715</v>
      </c>
      <c r="G107" s="34"/>
      <c r="H107" s="39"/>
    </row>
    <row r="108" spans="1:8" s="2" customFormat="1" ht="16.8" customHeight="1">
      <c r="A108" s="34"/>
      <c r="B108" s="39"/>
      <c r="C108" s="285" t="s">
        <v>1</v>
      </c>
      <c r="D108" s="285" t="s">
        <v>301</v>
      </c>
      <c r="E108" s="17" t="s">
        <v>1</v>
      </c>
      <c r="F108" s="286">
        <v>0</v>
      </c>
      <c r="G108" s="34"/>
      <c r="H108" s="39"/>
    </row>
    <row r="109" spans="1:8" s="2" customFormat="1" ht="16.8" customHeight="1">
      <c r="A109" s="34"/>
      <c r="B109" s="39"/>
      <c r="C109" s="285" t="s">
        <v>1</v>
      </c>
      <c r="D109" s="285" t="s">
        <v>868</v>
      </c>
      <c r="E109" s="17" t="s">
        <v>1</v>
      </c>
      <c r="F109" s="286">
        <v>28.359</v>
      </c>
      <c r="G109" s="34"/>
      <c r="H109" s="39"/>
    </row>
    <row r="110" spans="1:8" s="2" customFormat="1" ht="16.8" customHeight="1">
      <c r="A110" s="34"/>
      <c r="B110" s="39"/>
      <c r="C110" s="285" t="s">
        <v>1</v>
      </c>
      <c r="D110" s="285" t="s">
        <v>303</v>
      </c>
      <c r="E110" s="17" t="s">
        <v>1</v>
      </c>
      <c r="F110" s="286">
        <v>0</v>
      </c>
      <c r="G110" s="34"/>
      <c r="H110" s="39"/>
    </row>
    <row r="111" spans="1:8" s="2" customFormat="1" ht="16.8" customHeight="1">
      <c r="A111" s="34"/>
      <c r="B111" s="39"/>
      <c r="C111" s="285" t="s">
        <v>1</v>
      </c>
      <c r="D111" s="285" t="s">
        <v>869</v>
      </c>
      <c r="E111" s="17" t="s">
        <v>1</v>
      </c>
      <c r="F111" s="286">
        <v>17.664</v>
      </c>
      <c r="G111" s="34"/>
      <c r="H111" s="39"/>
    </row>
    <row r="112" spans="1:8" s="2" customFormat="1" ht="16.8" customHeight="1">
      <c r="A112" s="34"/>
      <c r="B112" s="39"/>
      <c r="C112" s="285" t="s">
        <v>1</v>
      </c>
      <c r="D112" s="285" t="s">
        <v>305</v>
      </c>
      <c r="E112" s="17" t="s">
        <v>1</v>
      </c>
      <c r="F112" s="286">
        <v>0</v>
      </c>
      <c r="G112" s="34"/>
      <c r="H112" s="39"/>
    </row>
    <row r="113" spans="1:8" s="2" customFormat="1" ht="16.8" customHeight="1">
      <c r="A113" s="34"/>
      <c r="B113" s="39"/>
      <c r="C113" s="285" t="s">
        <v>1</v>
      </c>
      <c r="D113" s="285" t="s">
        <v>870</v>
      </c>
      <c r="E113" s="17" t="s">
        <v>1</v>
      </c>
      <c r="F113" s="286">
        <v>16.905</v>
      </c>
      <c r="G113" s="34"/>
      <c r="H113" s="39"/>
    </row>
    <row r="114" spans="1:8" s="2" customFormat="1" ht="16.8" customHeight="1">
      <c r="A114" s="34"/>
      <c r="B114" s="39"/>
      <c r="C114" s="285" t="s">
        <v>1</v>
      </c>
      <c r="D114" s="285" t="s">
        <v>307</v>
      </c>
      <c r="E114" s="17" t="s">
        <v>1</v>
      </c>
      <c r="F114" s="286">
        <v>0</v>
      </c>
      <c r="G114" s="34"/>
      <c r="H114" s="39"/>
    </row>
    <row r="115" spans="1:8" s="2" customFormat="1" ht="16.8" customHeight="1">
      <c r="A115" s="34"/>
      <c r="B115" s="39"/>
      <c r="C115" s="285" t="s">
        <v>1</v>
      </c>
      <c r="D115" s="285" t="s">
        <v>871</v>
      </c>
      <c r="E115" s="17" t="s">
        <v>1</v>
      </c>
      <c r="F115" s="286">
        <v>47.162</v>
      </c>
      <c r="G115" s="34"/>
      <c r="H115" s="39"/>
    </row>
    <row r="116" spans="1:8" s="2" customFormat="1" ht="16.8" customHeight="1">
      <c r="A116" s="34"/>
      <c r="B116" s="39"/>
      <c r="C116" s="285" t="s">
        <v>1</v>
      </c>
      <c r="D116" s="285" t="s">
        <v>680</v>
      </c>
      <c r="E116" s="17" t="s">
        <v>1</v>
      </c>
      <c r="F116" s="286">
        <v>0</v>
      </c>
      <c r="G116" s="34"/>
      <c r="H116" s="39"/>
    </row>
    <row r="117" spans="1:8" s="2" customFormat="1" ht="16.8" customHeight="1">
      <c r="A117" s="34"/>
      <c r="B117" s="39"/>
      <c r="C117" s="285" t="s">
        <v>1</v>
      </c>
      <c r="D117" s="285" t="s">
        <v>872</v>
      </c>
      <c r="E117" s="17" t="s">
        <v>1</v>
      </c>
      <c r="F117" s="286">
        <v>51.923</v>
      </c>
      <c r="G117" s="34"/>
      <c r="H117" s="39"/>
    </row>
    <row r="118" spans="1:8" s="2" customFormat="1" ht="16.8" customHeight="1">
      <c r="A118" s="34"/>
      <c r="B118" s="39"/>
      <c r="C118" s="285" t="s">
        <v>1</v>
      </c>
      <c r="D118" s="285" t="s">
        <v>727</v>
      </c>
      <c r="E118" s="17" t="s">
        <v>1</v>
      </c>
      <c r="F118" s="286">
        <v>0</v>
      </c>
      <c r="G118" s="34"/>
      <c r="H118" s="39"/>
    </row>
    <row r="119" spans="1:8" s="2" customFormat="1" ht="16.8" customHeight="1">
      <c r="A119" s="34"/>
      <c r="B119" s="39"/>
      <c r="C119" s="285" t="s">
        <v>1</v>
      </c>
      <c r="D119" s="285" t="s">
        <v>873</v>
      </c>
      <c r="E119" s="17" t="s">
        <v>1</v>
      </c>
      <c r="F119" s="286">
        <v>51.75</v>
      </c>
      <c r="G119" s="34"/>
      <c r="H119" s="39"/>
    </row>
    <row r="120" spans="1:8" s="2" customFormat="1" ht="16.8" customHeight="1">
      <c r="A120" s="34"/>
      <c r="B120" s="39"/>
      <c r="C120" s="285" t="s">
        <v>1</v>
      </c>
      <c r="D120" s="285" t="s">
        <v>499</v>
      </c>
      <c r="E120" s="17" t="s">
        <v>1</v>
      </c>
      <c r="F120" s="286">
        <v>0</v>
      </c>
      <c r="G120" s="34"/>
      <c r="H120" s="39"/>
    </row>
    <row r="121" spans="1:8" s="2" customFormat="1" ht="16.8" customHeight="1">
      <c r="A121" s="34"/>
      <c r="B121" s="39"/>
      <c r="C121" s="285" t="s">
        <v>1</v>
      </c>
      <c r="D121" s="285" t="s">
        <v>874</v>
      </c>
      <c r="E121" s="17" t="s">
        <v>1</v>
      </c>
      <c r="F121" s="286">
        <v>62.859</v>
      </c>
      <c r="G121" s="34"/>
      <c r="H121" s="39"/>
    </row>
    <row r="122" spans="1:8" s="2" customFormat="1" ht="16.8" customHeight="1">
      <c r="A122" s="34"/>
      <c r="B122" s="39"/>
      <c r="C122" s="285" t="s">
        <v>1</v>
      </c>
      <c r="D122" s="285" t="s">
        <v>875</v>
      </c>
      <c r="E122" s="17" t="s">
        <v>1</v>
      </c>
      <c r="F122" s="286">
        <v>0</v>
      </c>
      <c r="G122" s="34"/>
      <c r="H122" s="39"/>
    </row>
    <row r="123" spans="1:8" s="2" customFormat="1" ht="16.8" customHeight="1">
      <c r="A123" s="34"/>
      <c r="B123" s="39"/>
      <c r="C123" s="285" t="s">
        <v>1</v>
      </c>
      <c r="D123" s="285" t="s">
        <v>876</v>
      </c>
      <c r="E123" s="17" t="s">
        <v>1</v>
      </c>
      <c r="F123" s="286">
        <v>-261.632</v>
      </c>
      <c r="G123" s="34"/>
      <c r="H123" s="39"/>
    </row>
    <row r="124" spans="1:8" s="2" customFormat="1" ht="16.8" customHeight="1">
      <c r="A124" s="34"/>
      <c r="B124" s="39"/>
      <c r="C124" s="285" t="s">
        <v>113</v>
      </c>
      <c r="D124" s="285" t="s">
        <v>197</v>
      </c>
      <c r="E124" s="17" t="s">
        <v>1</v>
      </c>
      <c r="F124" s="286">
        <v>1386.422</v>
      </c>
      <c r="G124" s="34"/>
      <c r="H124" s="39"/>
    </row>
    <row r="125" spans="1:8" s="2" customFormat="1" ht="16.8" customHeight="1">
      <c r="A125" s="34"/>
      <c r="B125" s="39"/>
      <c r="C125" s="287" t="s">
        <v>1840</v>
      </c>
      <c r="D125" s="34"/>
      <c r="E125" s="34"/>
      <c r="F125" s="34"/>
      <c r="G125" s="34"/>
      <c r="H125" s="39"/>
    </row>
    <row r="126" spans="1:8" s="2" customFormat="1" ht="16.8" customHeight="1">
      <c r="A126" s="34"/>
      <c r="B126" s="39"/>
      <c r="C126" s="285" t="s">
        <v>829</v>
      </c>
      <c r="D126" s="285" t="s">
        <v>1846</v>
      </c>
      <c r="E126" s="17" t="s">
        <v>108</v>
      </c>
      <c r="F126" s="286">
        <v>1386.422</v>
      </c>
      <c r="G126" s="34"/>
      <c r="H126" s="39"/>
    </row>
    <row r="127" spans="1:8" s="2" customFormat="1" ht="16.8" customHeight="1">
      <c r="A127" s="34"/>
      <c r="B127" s="39"/>
      <c r="C127" s="285" t="s">
        <v>878</v>
      </c>
      <c r="D127" s="285" t="s">
        <v>1847</v>
      </c>
      <c r="E127" s="17" t="s">
        <v>108</v>
      </c>
      <c r="F127" s="286">
        <v>1386.422</v>
      </c>
      <c r="G127" s="34"/>
      <c r="H127" s="39"/>
    </row>
    <row r="128" spans="1:8" s="2" customFormat="1" ht="16.8" customHeight="1">
      <c r="A128" s="34"/>
      <c r="B128" s="39"/>
      <c r="C128" s="281" t="s">
        <v>115</v>
      </c>
      <c r="D128" s="282" t="s">
        <v>115</v>
      </c>
      <c r="E128" s="283" t="s">
        <v>108</v>
      </c>
      <c r="F128" s="284">
        <v>261.632</v>
      </c>
      <c r="G128" s="34"/>
      <c r="H128" s="39"/>
    </row>
    <row r="129" spans="1:8" s="2" customFormat="1" ht="16.8" customHeight="1">
      <c r="A129" s="34"/>
      <c r="B129" s="39"/>
      <c r="C129" s="285" t="s">
        <v>1</v>
      </c>
      <c r="D129" s="285" t="s">
        <v>234</v>
      </c>
      <c r="E129" s="17" t="s">
        <v>1</v>
      </c>
      <c r="F129" s="286">
        <v>0</v>
      </c>
      <c r="G129" s="34"/>
      <c r="H129" s="39"/>
    </row>
    <row r="130" spans="1:8" s="2" customFormat="1" ht="16.8" customHeight="1">
      <c r="A130" s="34"/>
      <c r="B130" s="39"/>
      <c r="C130" s="285" t="s">
        <v>1</v>
      </c>
      <c r="D130" s="285" t="s">
        <v>429</v>
      </c>
      <c r="E130" s="17" t="s">
        <v>1</v>
      </c>
      <c r="F130" s="286">
        <v>0</v>
      </c>
      <c r="G130" s="34"/>
      <c r="H130" s="39"/>
    </row>
    <row r="131" spans="1:8" s="2" customFormat="1" ht="16.8" customHeight="1">
      <c r="A131" s="34"/>
      <c r="B131" s="39"/>
      <c r="C131" s="285" t="s">
        <v>1</v>
      </c>
      <c r="D131" s="285" t="s">
        <v>763</v>
      </c>
      <c r="E131" s="17" t="s">
        <v>1</v>
      </c>
      <c r="F131" s="286">
        <v>7.2</v>
      </c>
      <c r="G131" s="34"/>
      <c r="H131" s="39"/>
    </row>
    <row r="132" spans="1:8" s="2" customFormat="1" ht="16.8" customHeight="1">
      <c r="A132" s="34"/>
      <c r="B132" s="39"/>
      <c r="C132" s="285" t="s">
        <v>1</v>
      </c>
      <c r="D132" s="285" t="s">
        <v>401</v>
      </c>
      <c r="E132" s="17" t="s">
        <v>1</v>
      </c>
      <c r="F132" s="286">
        <v>0</v>
      </c>
      <c r="G132" s="34"/>
      <c r="H132" s="39"/>
    </row>
    <row r="133" spans="1:8" s="2" customFormat="1" ht="16.8" customHeight="1">
      <c r="A133" s="34"/>
      <c r="B133" s="39"/>
      <c r="C133" s="285" t="s">
        <v>1</v>
      </c>
      <c r="D133" s="285" t="s">
        <v>505</v>
      </c>
      <c r="E133" s="17" t="s">
        <v>1</v>
      </c>
      <c r="F133" s="286">
        <v>13.2</v>
      </c>
      <c r="G133" s="34"/>
      <c r="H133" s="39"/>
    </row>
    <row r="134" spans="1:8" s="2" customFormat="1" ht="16.8" customHeight="1">
      <c r="A134" s="34"/>
      <c r="B134" s="39"/>
      <c r="C134" s="285" t="s">
        <v>1</v>
      </c>
      <c r="D134" s="285" t="s">
        <v>245</v>
      </c>
      <c r="E134" s="17" t="s">
        <v>1</v>
      </c>
      <c r="F134" s="286">
        <v>-1.379</v>
      </c>
      <c r="G134" s="34"/>
      <c r="H134" s="39"/>
    </row>
    <row r="135" spans="1:8" s="2" customFormat="1" ht="16.8" customHeight="1">
      <c r="A135" s="34"/>
      <c r="B135" s="39"/>
      <c r="C135" s="285" t="s">
        <v>1</v>
      </c>
      <c r="D135" s="285" t="s">
        <v>403</v>
      </c>
      <c r="E135" s="17" t="s">
        <v>1</v>
      </c>
      <c r="F135" s="286">
        <v>0</v>
      </c>
      <c r="G135" s="34"/>
      <c r="H135" s="39"/>
    </row>
    <row r="136" spans="1:8" s="2" customFormat="1" ht="16.8" customHeight="1">
      <c r="A136" s="34"/>
      <c r="B136" s="39"/>
      <c r="C136" s="285" t="s">
        <v>1</v>
      </c>
      <c r="D136" s="285" t="s">
        <v>764</v>
      </c>
      <c r="E136" s="17" t="s">
        <v>1</v>
      </c>
      <c r="F136" s="286">
        <v>10.24</v>
      </c>
      <c r="G136" s="34"/>
      <c r="H136" s="39"/>
    </row>
    <row r="137" spans="1:8" s="2" customFormat="1" ht="16.8" customHeight="1">
      <c r="A137" s="34"/>
      <c r="B137" s="39"/>
      <c r="C137" s="285" t="s">
        <v>1</v>
      </c>
      <c r="D137" s="285" t="s">
        <v>765</v>
      </c>
      <c r="E137" s="17" t="s">
        <v>1</v>
      </c>
      <c r="F137" s="286">
        <v>-1.182</v>
      </c>
      <c r="G137" s="34"/>
      <c r="H137" s="39"/>
    </row>
    <row r="138" spans="1:8" s="2" customFormat="1" ht="16.8" customHeight="1">
      <c r="A138" s="34"/>
      <c r="B138" s="39"/>
      <c r="C138" s="285" t="s">
        <v>1</v>
      </c>
      <c r="D138" s="285" t="s">
        <v>495</v>
      </c>
      <c r="E138" s="17" t="s">
        <v>1</v>
      </c>
      <c r="F138" s="286">
        <v>0</v>
      </c>
      <c r="G138" s="34"/>
      <c r="H138" s="39"/>
    </row>
    <row r="139" spans="1:8" s="2" customFormat="1" ht="16.8" customHeight="1">
      <c r="A139" s="34"/>
      <c r="B139" s="39"/>
      <c r="C139" s="285" t="s">
        <v>1</v>
      </c>
      <c r="D139" s="285" t="s">
        <v>766</v>
      </c>
      <c r="E139" s="17" t="s">
        <v>1</v>
      </c>
      <c r="F139" s="286">
        <v>12.4</v>
      </c>
      <c r="G139" s="34"/>
      <c r="H139" s="39"/>
    </row>
    <row r="140" spans="1:8" s="2" customFormat="1" ht="16.8" customHeight="1">
      <c r="A140" s="34"/>
      <c r="B140" s="39"/>
      <c r="C140" s="285" t="s">
        <v>1</v>
      </c>
      <c r="D140" s="285" t="s">
        <v>767</v>
      </c>
      <c r="E140" s="17" t="s">
        <v>1</v>
      </c>
      <c r="F140" s="286">
        <v>-3.349</v>
      </c>
      <c r="G140" s="34"/>
      <c r="H140" s="39"/>
    </row>
    <row r="141" spans="1:8" s="2" customFormat="1" ht="16.8" customHeight="1">
      <c r="A141" s="34"/>
      <c r="B141" s="39"/>
      <c r="C141" s="285" t="s">
        <v>1</v>
      </c>
      <c r="D141" s="285" t="s">
        <v>228</v>
      </c>
      <c r="E141" s="17" t="s">
        <v>1</v>
      </c>
      <c r="F141" s="286">
        <v>0</v>
      </c>
      <c r="G141" s="34"/>
      <c r="H141" s="39"/>
    </row>
    <row r="142" spans="1:8" s="2" customFormat="1" ht="16.8" customHeight="1">
      <c r="A142" s="34"/>
      <c r="B142" s="39"/>
      <c r="C142" s="285" t="s">
        <v>1</v>
      </c>
      <c r="D142" s="285" t="s">
        <v>768</v>
      </c>
      <c r="E142" s="17" t="s">
        <v>1</v>
      </c>
      <c r="F142" s="286">
        <v>0</v>
      </c>
      <c r="G142" s="34"/>
      <c r="H142" s="39"/>
    </row>
    <row r="143" spans="1:8" s="2" customFormat="1" ht="16.8" customHeight="1">
      <c r="A143" s="34"/>
      <c r="B143" s="39"/>
      <c r="C143" s="285" t="s">
        <v>1</v>
      </c>
      <c r="D143" s="285" t="s">
        <v>769</v>
      </c>
      <c r="E143" s="17" t="s">
        <v>1</v>
      </c>
      <c r="F143" s="286">
        <v>23.48</v>
      </c>
      <c r="G143" s="34"/>
      <c r="H143" s="39"/>
    </row>
    <row r="144" spans="1:8" s="2" customFormat="1" ht="16.8" customHeight="1">
      <c r="A144" s="34"/>
      <c r="B144" s="39"/>
      <c r="C144" s="285" t="s">
        <v>1</v>
      </c>
      <c r="D144" s="285" t="s">
        <v>770</v>
      </c>
      <c r="E144" s="17" t="s">
        <v>1</v>
      </c>
      <c r="F144" s="286">
        <v>0</v>
      </c>
      <c r="G144" s="34"/>
      <c r="H144" s="39"/>
    </row>
    <row r="145" spans="1:8" s="2" customFormat="1" ht="16.8" customHeight="1">
      <c r="A145" s="34"/>
      <c r="B145" s="39"/>
      <c r="C145" s="285" t="s">
        <v>1</v>
      </c>
      <c r="D145" s="285" t="s">
        <v>771</v>
      </c>
      <c r="E145" s="17" t="s">
        <v>1</v>
      </c>
      <c r="F145" s="286">
        <v>-2.153</v>
      </c>
      <c r="G145" s="34"/>
      <c r="H145" s="39"/>
    </row>
    <row r="146" spans="1:8" s="2" customFormat="1" ht="16.8" customHeight="1">
      <c r="A146" s="34"/>
      <c r="B146" s="39"/>
      <c r="C146" s="285" t="s">
        <v>1</v>
      </c>
      <c r="D146" s="285" t="s">
        <v>772</v>
      </c>
      <c r="E146" s="17" t="s">
        <v>1</v>
      </c>
      <c r="F146" s="286">
        <v>0</v>
      </c>
      <c r="G146" s="34"/>
      <c r="H146" s="39"/>
    </row>
    <row r="147" spans="1:8" s="2" customFormat="1" ht="16.8" customHeight="1">
      <c r="A147" s="34"/>
      <c r="B147" s="39"/>
      <c r="C147" s="285" t="s">
        <v>1</v>
      </c>
      <c r="D147" s="285" t="s">
        <v>773</v>
      </c>
      <c r="E147" s="17" t="s">
        <v>1</v>
      </c>
      <c r="F147" s="286">
        <v>25.8</v>
      </c>
      <c r="G147" s="34"/>
      <c r="H147" s="39"/>
    </row>
    <row r="148" spans="1:8" s="2" customFormat="1" ht="16.8" customHeight="1">
      <c r="A148" s="34"/>
      <c r="B148" s="39"/>
      <c r="C148" s="285" t="s">
        <v>1</v>
      </c>
      <c r="D148" s="285" t="s">
        <v>774</v>
      </c>
      <c r="E148" s="17" t="s">
        <v>1</v>
      </c>
      <c r="F148" s="286">
        <v>0</v>
      </c>
      <c r="G148" s="34"/>
      <c r="H148" s="39"/>
    </row>
    <row r="149" spans="1:8" s="2" customFormat="1" ht="16.8" customHeight="1">
      <c r="A149" s="34"/>
      <c r="B149" s="39"/>
      <c r="C149" s="285" t="s">
        <v>1</v>
      </c>
      <c r="D149" s="285" t="s">
        <v>775</v>
      </c>
      <c r="E149" s="17" t="s">
        <v>1</v>
      </c>
      <c r="F149" s="286">
        <v>-2.2</v>
      </c>
      <c r="G149" s="34"/>
      <c r="H149" s="39"/>
    </row>
    <row r="150" spans="1:8" s="2" customFormat="1" ht="16.8" customHeight="1">
      <c r="A150" s="34"/>
      <c r="B150" s="39"/>
      <c r="C150" s="285" t="s">
        <v>1</v>
      </c>
      <c r="D150" s="285" t="s">
        <v>776</v>
      </c>
      <c r="E150" s="17" t="s">
        <v>1</v>
      </c>
      <c r="F150" s="286">
        <v>6.44</v>
      </c>
      <c r="G150" s="34"/>
      <c r="H150" s="39"/>
    </row>
    <row r="151" spans="1:8" s="2" customFormat="1" ht="16.8" customHeight="1">
      <c r="A151" s="34"/>
      <c r="B151" s="39"/>
      <c r="C151" s="285" t="s">
        <v>1</v>
      </c>
      <c r="D151" s="285" t="s">
        <v>770</v>
      </c>
      <c r="E151" s="17" t="s">
        <v>1</v>
      </c>
      <c r="F151" s="286">
        <v>0</v>
      </c>
      <c r="G151" s="34"/>
      <c r="H151" s="39"/>
    </row>
    <row r="152" spans="1:8" s="2" customFormat="1" ht="16.8" customHeight="1">
      <c r="A152" s="34"/>
      <c r="B152" s="39"/>
      <c r="C152" s="285" t="s">
        <v>1</v>
      </c>
      <c r="D152" s="285" t="s">
        <v>771</v>
      </c>
      <c r="E152" s="17" t="s">
        <v>1</v>
      </c>
      <c r="F152" s="286">
        <v>-2.153</v>
      </c>
      <c r="G152" s="34"/>
      <c r="H152" s="39"/>
    </row>
    <row r="153" spans="1:8" s="2" customFormat="1" ht="16.8" customHeight="1">
      <c r="A153" s="34"/>
      <c r="B153" s="39"/>
      <c r="C153" s="285" t="s">
        <v>1</v>
      </c>
      <c r="D153" s="285" t="s">
        <v>777</v>
      </c>
      <c r="E153" s="17" t="s">
        <v>1</v>
      </c>
      <c r="F153" s="286">
        <v>0</v>
      </c>
      <c r="G153" s="34"/>
      <c r="H153" s="39"/>
    </row>
    <row r="154" spans="1:8" s="2" customFormat="1" ht="16.8" customHeight="1">
      <c r="A154" s="34"/>
      <c r="B154" s="39"/>
      <c r="C154" s="285" t="s">
        <v>1</v>
      </c>
      <c r="D154" s="285" t="s">
        <v>778</v>
      </c>
      <c r="E154" s="17" t="s">
        <v>1</v>
      </c>
      <c r="F154" s="286">
        <v>33.96</v>
      </c>
      <c r="G154" s="34"/>
      <c r="H154" s="39"/>
    </row>
    <row r="155" spans="1:8" s="2" customFormat="1" ht="16.8" customHeight="1">
      <c r="A155" s="34"/>
      <c r="B155" s="39"/>
      <c r="C155" s="285" t="s">
        <v>1</v>
      </c>
      <c r="D155" s="285" t="s">
        <v>774</v>
      </c>
      <c r="E155" s="17" t="s">
        <v>1</v>
      </c>
      <c r="F155" s="286">
        <v>0</v>
      </c>
      <c r="G155" s="34"/>
      <c r="H155" s="39"/>
    </row>
    <row r="156" spans="1:8" s="2" customFormat="1" ht="16.8" customHeight="1">
      <c r="A156" s="34"/>
      <c r="B156" s="39"/>
      <c r="C156" s="285" t="s">
        <v>1</v>
      </c>
      <c r="D156" s="285" t="s">
        <v>779</v>
      </c>
      <c r="E156" s="17" t="s">
        <v>1</v>
      </c>
      <c r="F156" s="286">
        <v>-1.8</v>
      </c>
      <c r="G156" s="34"/>
      <c r="H156" s="39"/>
    </row>
    <row r="157" spans="1:8" s="2" customFormat="1" ht="16.8" customHeight="1">
      <c r="A157" s="34"/>
      <c r="B157" s="39"/>
      <c r="C157" s="285" t="s">
        <v>1</v>
      </c>
      <c r="D157" s="285" t="s">
        <v>770</v>
      </c>
      <c r="E157" s="17" t="s">
        <v>1</v>
      </c>
      <c r="F157" s="286">
        <v>0</v>
      </c>
      <c r="G157" s="34"/>
      <c r="H157" s="39"/>
    </row>
    <row r="158" spans="1:8" s="2" customFormat="1" ht="16.8" customHeight="1">
      <c r="A158" s="34"/>
      <c r="B158" s="39"/>
      <c r="C158" s="285" t="s">
        <v>1</v>
      </c>
      <c r="D158" s="285" t="s">
        <v>771</v>
      </c>
      <c r="E158" s="17" t="s">
        <v>1</v>
      </c>
      <c r="F158" s="286">
        <v>-2.153</v>
      </c>
      <c r="G158" s="34"/>
      <c r="H158" s="39"/>
    </row>
    <row r="159" spans="1:8" s="2" customFormat="1" ht="16.8" customHeight="1">
      <c r="A159" s="34"/>
      <c r="B159" s="39"/>
      <c r="C159" s="285" t="s">
        <v>1</v>
      </c>
      <c r="D159" s="285" t="s">
        <v>780</v>
      </c>
      <c r="E159" s="17" t="s">
        <v>1</v>
      </c>
      <c r="F159" s="286">
        <v>0</v>
      </c>
      <c r="G159" s="34"/>
      <c r="H159" s="39"/>
    </row>
    <row r="160" spans="1:8" s="2" customFormat="1" ht="16.8" customHeight="1">
      <c r="A160" s="34"/>
      <c r="B160" s="39"/>
      <c r="C160" s="285" t="s">
        <v>1</v>
      </c>
      <c r="D160" s="285" t="s">
        <v>781</v>
      </c>
      <c r="E160" s="17" t="s">
        <v>1</v>
      </c>
      <c r="F160" s="286">
        <v>25.44</v>
      </c>
      <c r="G160" s="34"/>
      <c r="H160" s="39"/>
    </row>
    <row r="161" spans="1:8" s="2" customFormat="1" ht="16.8" customHeight="1">
      <c r="A161" s="34"/>
      <c r="B161" s="39"/>
      <c r="C161" s="285" t="s">
        <v>1</v>
      </c>
      <c r="D161" s="285" t="s">
        <v>774</v>
      </c>
      <c r="E161" s="17" t="s">
        <v>1</v>
      </c>
      <c r="F161" s="286">
        <v>0</v>
      </c>
      <c r="G161" s="34"/>
      <c r="H161" s="39"/>
    </row>
    <row r="162" spans="1:8" s="2" customFormat="1" ht="16.8" customHeight="1">
      <c r="A162" s="34"/>
      <c r="B162" s="39"/>
      <c r="C162" s="285" t="s">
        <v>1</v>
      </c>
      <c r="D162" s="285" t="s">
        <v>782</v>
      </c>
      <c r="E162" s="17" t="s">
        <v>1</v>
      </c>
      <c r="F162" s="286">
        <v>-3.6</v>
      </c>
      <c r="G162" s="34"/>
      <c r="H162" s="39"/>
    </row>
    <row r="163" spans="1:8" s="2" customFormat="1" ht="16.8" customHeight="1">
      <c r="A163" s="34"/>
      <c r="B163" s="39"/>
      <c r="C163" s="285" t="s">
        <v>1</v>
      </c>
      <c r="D163" s="285" t="s">
        <v>770</v>
      </c>
      <c r="E163" s="17" t="s">
        <v>1</v>
      </c>
      <c r="F163" s="286">
        <v>0</v>
      </c>
      <c r="G163" s="34"/>
      <c r="H163" s="39"/>
    </row>
    <row r="164" spans="1:8" s="2" customFormat="1" ht="16.8" customHeight="1">
      <c r="A164" s="34"/>
      <c r="B164" s="39"/>
      <c r="C164" s="285" t="s">
        <v>1</v>
      </c>
      <c r="D164" s="285" t="s">
        <v>771</v>
      </c>
      <c r="E164" s="17" t="s">
        <v>1</v>
      </c>
      <c r="F164" s="286">
        <v>-2.153</v>
      </c>
      <c r="G164" s="34"/>
      <c r="H164" s="39"/>
    </row>
    <row r="165" spans="1:8" s="2" customFormat="1" ht="16.8" customHeight="1">
      <c r="A165" s="34"/>
      <c r="B165" s="39"/>
      <c r="C165" s="285" t="s">
        <v>1</v>
      </c>
      <c r="D165" s="285" t="s">
        <v>297</v>
      </c>
      <c r="E165" s="17" t="s">
        <v>1</v>
      </c>
      <c r="F165" s="286">
        <v>0</v>
      </c>
      <c r="G165" s="34"/>
      <c r="H165" s="39"/>
    </row>
    <row r="166" spans="1:8" s="2" customFormat="1" ht="16.8" customHeight="1">
      <c r="A166" s="34"/>
      <c r="B166" s="39"/>
      <c r="C166" s="285" t="s">
        <v>1</v>
      </c>
      <c r="D166" s="285" t="s">
        <v>783</v>
      </c>
      <c r="E166" s="17" t="s">
        <v>1</v>
      </c>
      <c r="F166" s="286">
        <v>13.4</v>
      </c>
      <c r="G166" s="34"/>
      <c r="H166" s="39"/>
    </row>
    <row r="167" spans="1:8" s="2" customFormat="1" ht="16.8" customHeight="1">
      <c r="A167" s="34"/>
      <c r="B167" s="39"/>
      <c r="C167" s="285" t="s">
        <v>1</v>
      </c>
      <c r="D167" s="285" t="s">
        <v>784</v>
      </c>
      <c r="E167" s="17" t="s">
        <v>1</v>
      </c>
      <c r="F167" s="286">
        <v>0</v>
      </c>
      <c r="G167" s="34"/>
      <c r="H167" s="39"/>
    </row>
    <row r="168" spans="1:8" s="2" customFormat="1" ht="16.8" customHeight="1">
      <c r="A168" s="34"/>
      <c r="B168" s="39"/>
      <c r="C168" s="285" t="s">
        <v>1</v>
      </c>
      <c r="D168" s="285" t="s">
        <v>785</v>
      </c>
      <c r="E168" s="17" t="s">
        <v>1</v>
      </c>
      <c r="F168" s="286">
        <v>-0.96</v>
      </c>
      <c r="G168" s="34"/>
      <c r="H168" s="39"/>
    </row>
    <row r="169" spans="1:8" s="2" customFormat="1" ht="16.8" customHeight="1">
      <c r="A169" s="34"/>
      <c r="B169" s="39"/>
      <c r="C169" s="285" t="s">
        <v>1</v>
      </c>
      <c r="D169" s="285" t="s">
        <v>774</v>
      </c>
      <c r="E169" s="17" t="s">
        <v>1</v>
      </c>
      <c r="F169" s="286">
        <v>0</v>
      </c>
      <c r="G169" s="34"/>
      <c r="H169" s="39"/>
    </row>
    <row r="170" spans="1:8" s="2" customFormat="1" ht="16.8" customHeight="1">
      <c r="A170" s="34"/>
      <c r="B170" s="39"/>
      <c r="C170" s="285" t="s">
        <v>1</v>
      </c>
      <c r="D170" s="285" t="s">
        <v>452</v>
      </c>
      <c r="E170" s="17" t="s">
        <v>1</v>
      </c>
      <c r="F170" s="286">
        <v>-2.02</v>
      </c>
      <c r="G170" s="34"/>
      <c r="H170" s="39"/>
    </row>
    <row r="171" spans="1:8" s="2" customFormat="1" ht="16.8" customHeight="1">
      <c r="A171" s="34"/>
      <c r="B171" s="39"/>
      <c r="C171" s="285" t="s">
        <v>1</v>
      </c>
      <c r="D171" s="285" t="s">
        <v>786</v>
      </c>
      <c r="E171" s="17" t="s">
        <v>1</v>
      </c>
      <c r="F171" s="286">
        <v>0</v>
      </c>
      <c r="G171" s="34"/>
      <c r="H171" s="39"/>
    </row>
    <row r="172" spans="1:8" s="2" customFormat="1" ht="16.8" customHeight="1">
      <c r="A172" s="34"/>
      <c r="B172" s="39"/>
      <c r="C172" s="285" t="s">
        <v>1</v>
      </c>
      <c r="D172" s="285" t="s">
        <v>787</v>
      </c>
      <c r="E172" s="17" t="s">
        <v>1</v>
      </c>
      <c r="F172" s="286">
        <v>3</v>
      </c>
      <c r="G172" s="34"/>
      <c r="H172" s="39"/>
    </row>
    <row r="173" spans="1:8" s="2" customFormat="1" ht="16.8" customHeight="1">
      <c r="A173" s="34"/>
      <c r="B173" s="39"/>
      <c r="C173" s="285" t="s">
        <v>1</v>
      </c>
      <c r="D173" s="285" t="s">
        <v>788</v>
      </c>
      <c r="E173" s="17" t="s">
        <v>1</v>
      </c>
      <c r="F173" s="286">
        <v>3.3</v>
      </c>
      <c r="G173" s="34"/>
      <c r="H173" s="39"/>
    </row>
    <row r="174" spans="1:8" s="2" customFormat="1" ht="16.8" customHeight="1">
      <c r="A174" s="34"/>
      <c r="B174" s="39"/>
      <c r="C174" s="285" t="s">
        <v>1</v>
      </c>
      <c r="D174" s="285" t="s">
        <v>299</v>
      </c>
      <c r="E174" s="17" t="s">
        <v>1</v>
      </c>
      <c r="F174" s="286">
        <v>0</v>
      </c>
      <c r="G174" s="34"/>
      <c r="H174" s="39"/>
    </row>
    <row r="175" spans="1:8" s="2" customFormat="1" ht="16.8" customHeight="1">
      <c r="A175" s="34"/>
      <c r="B175" s="39"/>
      <c r="C175" s="285" t="s">
        <v>1</v>
      </c>
      <c r="D175" s="285" t="s">
        <v>789</v>
      </c>
      <c r="E175" s="17" t="s">
        <v>1</v>
      </c>
      <c r="F175" s="286">
        <v>29.4</v>
      </c>
      <c r="G175" s="34"/>
      <c r="H175" s="39"/>
    </row>
    <row r="176" spans="1:8" s="2" customFormat="1" ht="16.8" customHeight="1">
      <c r="A176" s="34"/>
      <c r="B176" s="39"/>
      <c r="C176" s="285" t="s">
        <v>1</v>
      </c>
      <c r="D176" s="285" t="s">
        <v>790</v>
      </c>
      <c r="E176" s="17" t="s">
        <v>1</v>
      </c>
      <c r="F176" s="286">
        <v>0</v>
      </c>
      <c r="G176" s="34"/>
      <c r="H176" s="39"/>
    </row>
    <row r="177" spans="1:8" s="2" customFormat="1" ht="16.8" customHeight="1">
      <c r="A177" s="34"/>
      <c r="B177" s="39"/>
      <c r="C177" s="285" t="s">
        <v>1</v>
      </c>
      <c r="D177" s="285" t="s">
        <v>791</v>
      </c>
      <c r="E177" s="17" t="s">
        <v>1</v>
      </c>
      <c r="F177" s="286">
        <v>-2</v>
      </c>
      <c r="G177" s="34"/>
      <c r="H177" s="39"/>
    </row>
    <row r="178" spans="1:8" s="2" customFormat="1" ht="16.8" customHeight="1">
      <c r="A178" s="34"/>
      <c r="B178" s="39"/>
      <c r="C178" s="285" t="s">
        <v>1</v>
      </c>
      <c r="D178" s="285" t="s">
        <v>775</v>
      </c>
      <c r="E178" s="17" t="s">
        <v>1</v>
      </c>
      <c r="F178" s="286">
        <v>-2.2</v>
      </c>
      <c r="G178" s="34"/>
      <c r="H178" s="39"/>
    </row>
    <row r="179" spans="1:8" s="2" customFormat="1" ht="16.8" customHeight="1">
      <c r="A179" s="34"/>
      <c r="B179" s="39"/>
      <c r="C179" s="285" t="s">
        <v>1</v>
      </c>
      <c r="D179" s="285" t="s">
        <v>792</v>
      </c>
      <c r="E179" s="17" t="s">
        <v>1</v>
      </c>
      <c r="F179" s="286">
        <v>-5.4</v>
      </c>
      <c r="G179" s="34"/>
      <c r="H179" s="39"/>
    </row>
    <row r="180" spans="1:8" s="2" customFormat="1" ht="16.8" customHeight="1">
      <c r="A180" s="34"/>
      <c r="B180" s="39"/>
      <c r="C180" s="285" t="s">
        <v>1</v>
      </c>
      <c r="D180" s="285" t="s">
        <v>301</v>
      </c>
      <c r="E180" s="17" t="s">
        <v>1</v>
      </c>
      <c r="F180" s="286">
        <v>0</v>
      </c>
      <c r="G180" s="34"/>
      <c r="H180" s="39"/>
    </row>
    <row r="181" spans="1:8" s="2" customFormat="1" ht="16.8" customHeight="1">
      <c r="A181" s="34"/>
      <c r="B181" s="39"/>
      <c r="C181" s="285" t="s">
        <v>1</v>
      </c>
      <c r="D181" s="285" t="s">
        <v>793</v>
      </c>
      <c r="E181" s="17" t="s">
        <v>1</v>
      </c>
      <c r="F181" s="286">
        <v>16.44</v>
      </c>
      <c r="G181" s="34"/>
      <c r="H181" s="39"/>
    </row>
    <row r="182" spans="1:8" s="2" customFormat="1" ht="16.8" customHeight="1">
      <c r="A182" s="34"/>
      <c r="B182" s="39"/>
      <c r="C182" s="285" t="s">
        <v>1</v>
      </c>
      <c r="D182" s="285" t="s">
        <v>790</v>
      </c>
      <c r="E182" s="17" t="s">
        <v>1</v>
      </c>
      <c r="F182" s="286">
        <v>0</v>
      </c>
      <c r="G182" s="34"/>
      <c r="H182" s="39"/>
    </row>
    <row r="183" spans="1:8" s="2" customFormat="1" ht="16.8" customHeight="1">
      <c r="A183" s="34"/>
      <c r="B183" s="39"/>
      <c r="C183" s="285" t="s">
        <v>1</v>
      </c>
      <c r="D183" s="285" t="s">
        <v>794</v>
      </c>
      <c r="E183" s="17" t="s">
        <v>1</v>
      </c>
      <c r="F183" s="286">
        <v>-1.6</v>
      </c>
      <c r="G183" s="34"/>
      <c r="H183" s="39"/>
    </row>
    <row r="184" spans="1:8" s="2" customFormat="1" ht="16.8" customHeight="1">
      <c r="A184" s="34"/>
      <c r="B184" s="39"/>
      <c r="C184" s="285" t="s">
        <v>1</v>
      </c>
      <c r="D184" s="285" t="s">
        <v>779</v>
      </c>
      <c r="E184" s="17" t="s">
        <v>1</v>
      </c>
      <c r="F184" s="286">
        <v>-1.8</v>
      </c>
      <c r="G184" s="34"/>
      <c r="H184" s="39"/>
    </row>
    <row r="185" spans="1:8" s="2" customFormat="1" ht="16.8" customHeight="1">
      <c r="A185" s="34"/>
      <c r="B185" s="39"/>
      <c r="C185" s="285" t="s">
        <v>1</v>
      </c>
      <c r="D185" s="285" t="s">
        <v>303</v>
      </c>
      <c r="E185" s="17" t="s">
        <v>1</v>
      </c>
      <c r="F185" s="286">
        <v>0</v>
      </c>
      <c r="G185" s="34"/>
      <c r="H185" s="39"/>
    </row>
    <row r="186" spans="1:8" s="2" customFormat="1" ht="16.8" customHeight="1">
      <c r="A186" s="34"/>
      <c r="B186" s="39"/>
      <c r="C186" s="285" t="s">
        <v>1</v>
      </c>
      <c r="D186" s="285" t="s">
        <v>795</v>
      </c>
      <c r="E186" s="17" t="s">
        <v>1</v>
      </c>
      <c r="F186" s="286">
        <v>10.24</v>
      </c>
      <c r="G186" s="34"/>
      <c r="H186" s="39"/>
    </row>
    <row r="187" spans="1:8" s="2" customFormat="1" ht="16.8" customHeight="1">
      <c r="A187" s="34"/>
      <c r="B187" s="39"/>
      <c r="C187" s="285" t="s">
        <v>1</v>
      </c>
      <c r="D187" s="285" t="s">
        <v>796</v>
      </c>
      <c r="E187" s="17" t="s">
        <v>1</v>
      </c>
      <c r="F187" s="286">
        <v>-2.8</v>
      </c>
      <c r="G187" s="34"/>
      <c r="H187" s="39"/>
    </row>
    <row r="188" spans="1:8" s="2" customFormat="1" ht="16.8" customHeight="1">
      <c r="A188" s="34"/>
      <c r="B188" s="39"/>
      <c r="C188" s="285" t="s">
        <v>1</v>
      </c>
      <c r="D188" s="285" t="s">
        <v>305</v>
      </c>
      <c r="E188" s="17" t="s">
        <v>1</v>
      </c>
      <c r="F188" s="286">
        <v>0</v>
      </c>
      <c r="G188" s="34"/>
      <c r="H188" s="39"/>
    </row>
    <row r="189" spans="1:8" s="2" customFormat="1" ht="16.8" customHeight="1">
      <c r="A189" s="34"/>
      <c r="B189" s="39"/>
      <c r="C189" s="285" t="s">
        <v>1</v>
      </c>
      <c r="D189" s="285" t="s">
        <v>797</v>
      </c>
      <c r="E189" s="17" t="s">
        <v>1</v>
      </c>
      <c r="F189" s="286">
        <v>9.8</v>
      </c>
      <c r="G189" s="34"/>
      <c r="H189" s="39"/>
    </row>
    <row r="190" spans="1:8" s="2" customFormat="1" ht="16.8" customHeight="1">
      <c r="A190" s="34"/>
      <c r="B190" s="39"/>
      <c r="C190" s="285" t="s">
        <v>1</v>
      </c>
      <c r="D190" s="285" t="s">
        <v>506</v>
      </c>
      <c r="E190" s="17" t="s">
        <v>1</v>
      </c>
      <c r="F190" s="286">
        <v>-1.4</v>
      </c>
      <c r="G190" s="34"/>
      <c r="H190" s="39"/>
    </row>
    <row r="191" spans="1:8" s="2" customFormat="1" ht="16.8" customHeight="1">
      <c r="A191" s="34"/>
      <c r="B191" s="39"/>
      <c r="C191" s="285" t="s">
        <v>1</v>
      </c>
      <c r="D191" s="285" t="s">
        <v>680</v>
      </c>
      <c r="E191" s="17" t="s">
        <v>1</v>
      </c>
      <c r="F191" s="286">
        <v>0</v>
      </c>
      <c r="G191" s="34"/>
      <c r="H191" s="39"/>
    </row>
    <row r="192" spans="1:8" s="2" customFormat="1" ht="16.8" customHeight="1">
      <c r="A192" s="34"/>
      <c r="B192" s="39"/>
      <c r="C192" s="285" t="s">
        <v>1</v>
      </c>
      <c r="D192" s="285" t="s">
        <v>798</v>
      </c>
      <c r="E192" s="17" t="s">
        <v>1</v>
      </c>
      <c r="F192" s="286">
        <v>29.6</v>
      </c>
      <c r="G192" s="34"/>
      <c r="H192" s="39"/>
    </row>
    <row r="193" spans="1:8" s="2" customFormat="1" ht="16.8" customHeight="1">
      <c r="A193" s="34"/>
      <c r="B193" s="39"/>
      <c r="C193" s="285" t="s">
        <v>1</v>
      </c>
      <c r="D193" s="285" t="s">
        <v>779</v>
      </c>
      <c r="E193" s="17" t="s">
        <v>1</v>
      </c>
      <c r="F193" s="286">
        <v>-1.8</v>
      </c>
      <c r="G193" s="34"/>
      <c r="H193" s="39"/>
    </row>
    <row r="194" spans="1:8" s="2" customFormat="1" ht="16.8" customHeight="1">
      <c r="A194" s="34"/>
      <c r="B194" s="39"/>
      <c r="C194" s="285" t="s">
        <v>1</v>
      </c>
      <c r="D194" s="285" t="s">
        <v>771</v>
      </c>
      <c r="E194" s="17" t="s">
        <v>1</v>
      </c>
      <c r="F194" s="286">
        <v>-2.153</v>
      </c>
      <c r="G194" s="34"/>
      <c r="H194" s="39"/>
    </row>
    <row r="195" spans="1:8" s="2" customFormat="1" ht="16.8" customHeight="1">
      <c r="A195" s="34"/>
      <c r="B195" s="39"/>
      <c r="C195" s="285" t="s">
        <v>1</v>
      </c>
      <c r="D195" s="285" t="s">
        <v>727</v>
      </c>
      <c r="E195" s="17" t="s">
        <v>1</v>
      </c>
      <c r="F195" s="286">
        <v>0</v>
      </c>
      <c r="G195" s="34"/>
      <c r="H195" s="39"/>
    </row>
    <row r="196" spans="1:8" s="2" customFormat="1" ht="16.8" customHeight="1">
      <c r="A196" s="34"/>
      <c r="B196" s="39"/>
      <c r="C196" s="285" t="s">
        <v>1</v>
      </c>
      <c r="D196" s="285" t="s">
        <v>799</v>
      </c>
      <c r="E196" s="17" t="s">
        <v>1</v>
      </c>
      <c r="F196" s="286">
        <v>6</v>
      </c>
      <c r="G196" s="34"/>
      <c r="H196" s="39"/>
    </row>
    <row r="197" spans="1:8" s="2" customFormat="1" ht="16.8" customHeight="1">
      <c r="A197" s="34"/>
      <c r="B197" s="39"/>
      <c r="C197" s="285" t="s">
        <v>1</v>
      </c>
      <c r="D197" s="285" t="s">
        <v>499</v>
      </c>
      <c r="E197" s="17" t="s">
        <v>1</v>
      </c>
      <c r="F197" s="286">
        <v>0</v>
      </c>
      <c r="G197" s="34"/>
      <c r="H197" s="39"/>
    </row>
    <row r="198" spans="1:8" s="2" customFormat="1" ht="16.8" customHeight="1">
      <c r="A198" s="34"/>
      <c r="B198" s="39"/>
      <c r="C198" s="285" t="s">
        <v>1</v>
      </c>
      <c r="D198" s="285" t="s">
        <v>800</v>
      </c>
      <c r="E198" s="17" t="s">
        <v>1</v>
      </c>
      <c r="F198" s="286">
        <v>36</v>
      </c>
      <c r="G198" s="34"/>
      <c r="H198" s="39"/>
    </row>
    <row r="199" spans="1:8" s="2" customFormat="1" ht="16.8" customHeight="1">
      <c r="A199" s="34"/>
      <c r="B199" s="39"/>
      <c r="C199" s="285" t="s">
        <v>1</v>
      </c>
      <c r="D199" s="285" t="s">
        <v>801</v>
      </c>
      <c r="E199" s="17" t="s">
        <v>1</v>
      </c>
      <c r="F199" s="286">
        <v>-4.04</v>
      </c>
      <c r="G199" s="34"/>
      <c r="H199" s="39"/>
    </row>
    <row r="200" spans="1:8" s="2" customFormat="1" ht="16.8" customHeight="1">
      <c r="A200" s="34"/>
      <c r="B200" s="39"/>
      <c r="C200" s="285" t="s">
        <v>1</v>
      </c>
      <c r="D200" s="285" t="s">
        <v>802</v>
      </c>
      <c r="E200" s="17" t="s">
        <v>1</v>
      </c>
      <c r="F200" s="286">
        <v>-1.26</v>
      </c>
      <c r="G200" s="34"/>
      <c r="H200" s="39"/>
    </row>
    <row r="201" spans="1:8" s="2" customFormat="1" ht="16.8" customHeight="1">
      <c r="A201" s="34"/>
      <c r="B201" s="39"/>
      <c r="C201" s="285" t="s">
        <v>1</v>
      </c>
      <c r="D201" s="285" t="s">
        <v>771</v>
      </c>
      <c r="E201" s="17" t="s">
        <v>1</v>
      </c>
      <c r="F201" s="286">
        <v>-2.153</v>
      </c>
      <c r="G201" s="34"/>
      <c r="H201" s="39"/>
    </row>
    <row r="202" spans="1:8" s="2" customFormat="1" ht="16.8" customHeight="1">
      <c r="A202" s="34"/>
      <c r="B202" s="39"/>
      <c r="C202" s="285" t="s">
        <v>115</v>
      </c>
      <c r="D202" s="285" t="s">
        <v>197</v>
      </c>
      <c r="E202" s="17" t="s">
        <v>1</v>
      </c>
      <c r="F202" s="286">
        <v>261.632</v>
      </c>
      <c r="G202" s="34"/>
      <c r="H202" s="39"/>
    </row>
    <row r="203" spans="1:8" s="2" customFormat="1" ht="16.8" customHeight="1">
      <c r="A203" s="34"/>
      <c r="B203" s="39"/>
      <c r="C203" s="287" t="s">
        <v>1840</v>
      </c>
      <c r="D203" s="34"/>
      <c r="E203" s="34"/>
      <c r="F203" s="34"/>
      <c r="G203" s="34"/>
      <c r="H203" s="39"/>
    </row>
    <row r="204" spans="1:8" s="2" customFormat="1" ht="16.8" customHeight="1">
      <c r="A204" s="34"/>
      <c r="B204" s="39"/>
      <c r="C204" s="285" t="s">
        <v>759</v>
      </c>
      <c r="D204" s="285" t="s">
        <v>1848</v>
      </c>
      <c r="E204" s="17" t="s">
        <v>108</v>
      </c>
      <c r="F204" s="286">
        <v>261.632</v>
      </c>
      <c r="G204" s="34"/>
      <c r="H204" s="39"/>
    </row>
    <row r="205" spans="1:8" s="2" customFormat="1" ht="16.8" customHeight="1">
      <c r="A205" s="34"/>
      <c r="B205" s="39"/>
      <c r="C205" s="285" t="s">
        <v>809</v>
      </c>
      <c r="D205" s="285" t="s">
        <v>1849</v>
      </c>
      <c r="E205" s="17" t="s">
        <v>108</v>
      </c>
      <c r="F205" s="286">
        <v>39.245</v>
      </c>
      <c r="G205" s="34"/>
      <c r="H205" s="39"/>
    </row>
    <row r="206" spans="1:8" s="2" customFormat="1" ht="16.8" customHeight="1">
      <c r="A206" s="34"/>
      <c r="B206" s="39"/>
      <c r="C206" s="285" t="s">
        <v>829</v>
      </c>
      <c r="D206" s="285" t="s">
        <v>1846</v>
      </c>
      <c r="E206" s="17" t="s">
        <v>108</v>
      </c>
      <c r="F206" s="286">
        <v>1386.422</v>
      </c>
      <c r="G206" s="34"/>
      <c r="H206" s="39"/>
    </row>
    <row r="207" spans="1:8" s="2" customFormat="1" ht="16.8" customHeight="1">
      <c r="A207" s="34"/>
      <c r="B207" s="39"/>
      <c r="C207" s="285" t="s">
        <v>804</v>
      </c>
      <c r="D207" s="285" t="s">
        <v>805</v>
      </c>
      <c r="E207" s="17" t="s">
        <v>108</v>
      </c>
      <c r="F207" s="286">
        <v>287.795</v>
      </c>
      <c r="G207" s="34"/>
      <c r="H207" s="39"/>
    </row>
    <row r="208" spans="1:8" s="2" customFormat="1" ht="16.8" customHeight="1">
      <c r="A208" s="34"/>
      <c r="B208" s="39"/>
      <c r="C208" s="281" t="s">
        <v>117</v>
      </c>
      <c r="D208" s="282" t="s">
        <v>118</v>
      </c>
      <c r="E208" s="283" t="s">
        <v>108</v>
      </c>
      <c r="F208" s="284">
        <v>462.868</v>
      </c>
      <c r="G208" s="34"/>
      <c r="H208" s="39"/>
    </row>
    <row r="209" spans="1:8" s="2" customFormat="1" ht="16.8" customHeight="1">
      <c r="A209" s="34"/>
      <c r="B209" s="39"/>
      <c r="C209" s="285" t="s">
        <v>1</v>
      </c>
      <c r="D209" s="285" t="s">
        <v>427</v>
      </c>
      <c r="E209" s="17" t="s">
        <v>1</v>
      </c>
      <c r="F209" s="286">
        <v>0</v>
      </c>
      <c r="G209" s="34"/>
      <c r="H209" s="39"/>
    </row>
    <row r="210" spans="1:8" s="2" customFormat="1" ht="16.8" customHeight="1">
      <c r="A210" s="34"/>
      <c r="B210" s="39"/>
      <c r="C210" s="285" t="s">
        <v>1</v>
      </c>
      <c r="D210" s="285" t="s">
        <v>428</v>
      </c>
      <c r="E210" s="17" t="s">
        <v>1</v>
      </c>
      <c r="F210" s="286">
        <v>0</v>
      </c>
      <c r="G210" s="34"/>
      <c r="H210" s="39"/>
    </row>
    <row r="211" spans="1:8" s="2" customFormat="1" ht="16.8" customHeight="1">
      <c r="A211" s="34"/>
      <c r="B211" s="39"/>
      <c r="C211" s="285" t="s">
        <v>1</v>
      </c>
      <c r="D211" s="285" t="s">
        <v>234</v>
      </c>
      <c r="E211" s="17" t="s">
        <v>1</v>
      </c>
      <c r="F211" s="286">
        <v>0</v>
      </c>
      <c r="G211" s="34"/>
      <c r="H211" s="39"/>
    </row>
    <row r="212" spans="1:8" s="2" customFormat="1" ht="16.8" customHeight="1">
      <c r="A212" s="34"/>
      <c r="B212" s="39"/>
      <c r="C212" s="285" t="s">
        <v>1</v>
      </c>
      <c r="D212" s="285" t="s">
        <v>429</v>
      </c>
      <c r="E212" s="17" t="s">
        <v>1</v>
      </c>
      <c r="F212" s="286">
        <v>0</v>
      </c>
      <c r="G212" s="34"/>
      <c r="H212" s="39"/>
    </row>
    <row r="213" spans="1:8" s="2" customFormat="1" ht="16.8" customHeight="1">
      <c r="A213" s="34"/>
      <c r="B213" s="39"/>
      <c r="C213" s="285" t="s">
        <v>1</v>
      </c>
      <c r="D213" s="285" t="s">
        <v>430</v>
      </c>
      <c r="E213" s="17" t="s">
        <v>1</v>
      </c>
      <c r="F213" s="286">
        <v>56.304</v>
      </c>
      <c r="G213" s="34"/>
      <c r="H213" s="39"/>
    </row>
    <row r="214" spans="1:8" s="2" customFormat="1" ht="16.8" customHeight="1">
      <c r="A214" s="34"/>
      <c r="B214" s="39"/>
      <c r="C214" s="285" t="s">
        <v>1</v>
      </c>
      <c r="D214" s="285" t="s">
        <v>431</v>
      </c>
      <c r="E214" s="17" t="s">
        <v>1</v>
      </c>
      <c r="F214" s="286">
        <v>-3.152</v>
      </c>
      <c r="G214" s="34"/>
      <c r="H214" s="39"/>
    </row>
    <row r="215" spans="1:8" s="2" customFormat="1" ht="16.8" customHeight="1">
      <c r="A215" s="34"/>
      <c r="B215" s="39"/>
      <c r="C215" s="285" t="s">
        <v>1</v>
      </c>
      <c r="D215" s="285" t="s">
        <v>432</v>
      </c>
      <c r="E215" s="17" t="s">
        <v>1</v>
      </c>
      <c r="F215" s="286">
        <v>-2.16</v>
      </c>
      <c r="G215" s="34"/>
      <c r="H215" s="39"/>
    </row>
    <row r="216" spans="1:8" s="2" customFormat="1" ht="16.8" customHeight="1">
      <c r="A216" s="34"/>
      <c r="B216" s="39"/>
      <c r="C216" s="285" t="s">
        <v>1</v>
      </c>
      <c r="D216" s="285" t="s">
        <v>403</v>
      </c>
      <c r="E216" s="17" t="s">
        <v>1</v>
      </c>
      <c r="F216" s="286">
        <v>0</v>
      </c>
      <c r="G216" s="34"/>
      <c r="H216" s="39"/>
    </row>
    <row r="217" spans="1:8" s="2" customFormat="1" ht="16.8" customHeight="1">
      <c r="A217" s="34"/>
      <c r="B217" s="39"/>
      <c r="C217" s="285" t="s">
        <v>1</v>
      </c>
      <c r="D217" s="285" t="s">
        <v>433</v>
      </c>
      <c r="E217" s="17" t="s">
        <v>1</v>
      </c>
      <c r="F217" s="286">
        <v>13.872</v>
      </c>
      <c r="G217" s="34"/>
      <c r="H217" s="39"/>
    </row>
    <row r="218" spans="1:8" s="2" customFormat="1" ht="16.8" customHeight="1">
      <c r="A218" s="34"/>
      <c r="B218" s="39"/>
      <c r="C218" s="285" t="s">
        <v>1</v>
      </c>
      <c r="D218" s="285" t="s">
        <v>434</v>
      </c>
      <c r="E218" s="17" t="s">
        <v>1</v>
      </c>
      <c r="F218" s="286">
        <v>0</v>
      </c>
      <c r="G218" s="34"/>
      <c r="H218" s="39"/>
    </row>
    <row r="219" spans="1:8" s="2" customFormat="1" ht="16.8" customHeight="1">
      <c r="A219" s="34"/>
      <c r="B219" s="39"/>
      <c r="C219" s="285" t="s">
        <v>1</v>
      </c>
      <c r="D219" s="285" t="s">
        <v>435</v>
      </c>
      <c r="E219" s="17" t="s">
        <v>1</v>
      </c>
      <c r="F219" s="286">
        <v>43.52</v>
      </c>
      <c r="G219" s="34"/>
      <c r="H219" s="39"/>
    </row>
    <row r="220" spans="1:8" s="2" customFormat="1" ht="16.8" customHeight="1">
      <c r="A220" s="34"/>
      <c r="B220" s="39"/>
      <c r="C220" s="285" t="s">
        <v>1</v>
      </c>
      <c r="D220" s="285" t="s">
        <v>436</v>
      </c>
      <c r="E220" s="17" t="s">
        <v>1</v>
      </c>
      <c r="F220" s="286">
        <v>-0.54</v>
      </c>
      <c r="G220" s="34"/>
      <c r="H220" s="39"/>
    </row>
    <row r="221" spans="1:8" s="2" customFormat="1" ht="16.8" customHeight="1">
      <c r="A221" s="34"/>
      <c r="B221" s="39"/>
      <c r="C221" s="285" t="s">
        <v>1</v>
      </c>
      <c r="D221" s="285" t="s">
        <v>437</v>
      </c>
      <c r="E221" s="17" t="s">
        <v>1</v>
      </c>
      <c r="F221" s="286">
        <v>0</v>
      </c>
      <c r="G221" s="34"/>
      <c r="H221" s="39"/>
    </row>
    <row r="222" spans="1:8" s="2" customFormat="1" ht="16.8" customHeight="1">
      <c r="A222" s="34"/>
      <c r="B222" s="39"/>
      <c r="C222" s="285" t="s">
        <v>1</v>
      </c>
      <c r="D222" s="285" t="s">
        <v>438</v>
      </c>
      <c r="E222" s="17" t="s">
        <v>1</v>
      </c>
      <c r="F222" s="286">
        <v>45.152</v>
      </c>
      <c r="G222" s="34"/>
      <c r="H222" s="39"/>
    </row>
    <row r="223" spans="1:8" s="2" customFormat="1" ht="16.8" customHeight="1">
      <c r="A223" s="34"/>
      <c r="B223" s="39"/>
      <c r="C223" s="285" t="s">
        <v>1</v>
      </c>
      <c r="D223" s="285" t="s">
        <v>244</v>
      </c>
      <c r="E223" s="17" t="s">
        <v>1</v>
      </c>
      <c r="F223" s="286">
        <v>-1.576</v>
      </c>
      <c r="G223" s="34"/>
      <c r="H223" s="39"/>
    </row>
    <row r="224" spans="1:8" s="2" customFormat="1" ht="16.8" customHeight="1">
      <c r="A224" s="34"/>
      <c r="B224" s="39"/>
      <c r="C224" s="285" t="s">
        <v>1</v>
      </c>
      <c r="D224" s="285" t="s">
        <v>439</v>
      </c>
      <c r="E224" s="17" t="s">
        <v>1</v>
      </c>
      <c r="F224" s="286">
        <v>-1.818</v>
      </c>
      <c r="G224" s="34"/>
      <c r="H224" s="39"/>
    </row>
    <row r="225" spans="1:8" s="2" customFormat="1" ht="16.8" customHeight="1">
      <c r="A225" s="34"/>
      <c r="B225" s="39"/>
      <c r="C225" s="285" t="s">
        <v>1</v>
      </c>
      <c r="D225" s="285" t="s">
        <v>436</v>
      </c>
      <c r="E225" s="17" t="s">
        <v>1</v>
      </c>
      <c r="F225" s="286">
        <v>-0.54</v>
      </c>
      <c r="G225" s="34"/>
      <c r="H225" s="39"/>
    </row>
    <row r="226" spans="1:8" s="2" customFormat="1" ht="16.8" customHeight="1">
      <c r="A226" s="34"/>
      <c r="B226" s="39"/>
      <c r="C226" s="285" t="s">
        <v>1</v>
      </c>
      <c r="D226" s="285" t="s">
        <v>228</v>
      </c>
      <c r="E226" s="17" t="s">
        <v>1</v>
      </c>
      <c r="F226" s="286">
        <v>0</v>
      </c>
      <c r="G226" s="34"/>
      <c r="H226" s="39"/>
    </row>
    <row r="227" spans="1:8" s="2" customFormat="1" ht="16.8" customHeight="1">
      <c r="A227" s="34"/>
      <c r="B227" s="39"/>
      <c r="C227" s="285" t="s">
        <v>1</v>
      </c>
      <c r="D227" s="285" t="s">
        <v>440</v>
      </c>
      <c r="E227" s="17" t="s">
        <v>1</v>
      </c>
      <c r="F227" s="286">
        <v>0</v>
      </c>
      <c r="G227" s="34"/>
      <c r="H227" s="39"/>
    </row>
    <row r="228" spans="1:8" s="2" customFormat="1" ht="16.8" customHeight="1">
      <c r="A228" s="34"/>
      <c r="B228" s="39"/>
      <c r="C228" s="285" t="s">
        <v>1</v>
      </c>
      <c r="D228" s="285" t="s">
        <v>441</v>
      </c>
      <c r="E228" s="17" t="s">
        <v>1</v>
      </c>
      <c r="F228" s="286">
        <v>92.115</v>
      </c>
      <c r="G228" s="34"/>
      <c r="H228" s="39"/>
    </row>
    <row r="229" spans="1:8" s="2" customFormat="1" ht="16.8" customHeight="1">
      <c r="A229" s="34"/>
      <c r="B229" s="39"/>
      <c r="C229" s="285" t="s">
        <v>1</v>
      </c>
      <c r="D229" s="285" t="s">
        <v>442</v>
      </c>
      <c r="E229" s="17" t="s">
        <v>1</v>
      </c>
      <c r="F229" s="286">
        <v>-2.835</v>
      </c>
      <c r="G229" s="34"/>
      <c r="H229" s="39"/>
    </row>
    <row r="230" spans="1:8" s="2" customFormat="1" ht="16.8" customHeight="1">
      <c r="A230" s="34"/>
      <c r="B230" s="39"/>
      <c r="C230" s="285" t="s">
        <v>1</v>
      </c>
      <c r="D230" s="285" t="s">
        <v>443</v>
      </c>
      <c r="E230" s="17" t="s">
        <v>1</v>
      </c>
      <c r="F230" s="286">
        <v>-3.045</v>
      </c>
      <c r="G230" s="34"/>
      <c r="H230" s="39"/>
    </row>
    <row r="231" spans="1:8" s="2" customFormat="1" ht="16.8" customHeight="1">
      <c r="A231" s="34"/>
      <c r="B231" s="39"/>
      <c r="C231" s="285" t="s">
        <v>1</v>
      </c>
      <c r="D231" s="285" t="s">
        <v>444</v>
      </c>
      <c r="E231" s="17" t="s">
        <v>1</v>
      </c>
      <c r="F231" s="286">
        <v>-1.89</v>
      </c>
      <c r="G231" s="34"/>
      <c r="H231" s="39"/>
    </row>
    <row r="232" spans="1:8" s="2" customFormat="1" ht="16.8" customHeight="1">
      <c r="A232" s="34"/>
      <c r="B232" s="39"/>
      <c r="C232" s="285" t="s">
        <v>1</v>
      </c>
      <c r="D232" s="285" t="s">
        <v>445</v>
      </c>
      <c r="E232" s="17" t="s">
        <v>1</v>
      </c>
      <c r="F232" s="286">
        <v>-4.613</v>
      </c>
      <c r="G232" s="34"/>
      <c r="H232" s="39"/>
    </row>
    <row r="233" spans="1:8" s="2" customFormat="1" ht="16.8" customHeight="1">
      <c r="A233" s="34"/>
      <c r="B233" s="39"/>
      <c r="C233" s="285" t="s">
        <v>1</v>
      </c>
      <c r="D233" s="285" t="s">
        <v>405</v>
      </c>
      <c r="E233" s="17" t="s">
        <v>1</v>
      </c>
      <c r="F233" s="286">
        <v>0</v>
      </c>
      <c r="G233" s="34"/>
      <c r="H233" s="39"/>
    </row>
    <row r="234" spans="1:8" s="2" customFormat="1" ht="16.8" customHeight="1">
      <c r="A234" s="34"/>
      <c r="B234" s="39"/>
      <c r="C234" s="285" t="s">
        <v>1</v>
      </c>
      <c r="D234" s="285" t="s">
        <v>446</v>
      </c>
      <c r="E234" s="17" t="s">
        <v>1</v>
      </c>
      <c r="F234" s="286">
        <v>130.203</v>
      </c>
      <c r="G234" s="34"/>
      <c r="H234" s="39"/>
    </row>
    <row r="235" spans="1:8" s="2" customFormat="1" ht="16.8" customHeight="1">
      <c r="A235" s="34"/>
      <c r="B235" s="39"/>
      <c r="C235" s="285" t="s">
        <v>1</v>
      </c>
      <c r="D235" s="285" t="s">
        <v>447</v>
      </c>
      <c r="E235" s="17" t="s">
        <v>1</v>
      </c>
      <c r="F235" s="286">
        <v>-18.45</v>
      </c>
      <c r="G235" s="34"/>
      <c r="H235" s="39"/>
    </row>
    <row r="236" spans="1:8" s="2" customFormat="1" ht="16.8" customHeight="1">
      <c r="A236" s="34"/>
      <c r="B236" s="39"/>
      <c r="C236" s="285" t="s">
        <v>1</v>
      </c>
      <c r="D236" s="285" t="s">
        <v>443</v>
      </c>
      <c r="E236" s="17" t="s">
        <v>1</v>
      </c>
      <c r="F236" s="286">
        <v>-3.045</v>
      </c>
      <c r="G236" s="34"/>
      <c r="H236" s="39"/>
    </row>
    <row r="237" spans="1:8" s="2" customFormat="1" ht="16.8" customHeight="1">
      <c r="A237" s="34"/>
      <c r="B237" s="39"/>
      <c r="C237" s="285" t="s">
        <v>1</v>
      </c>
      <c r="D237" s="285" t="s">
        <v>448</v>
      </c>
      <c r="E237" s="17" t="s">
        <v>1</v>
      </c>
      <c r="F237" s="286">
        <v>-1.02</v>
      </c>
      <c r="G237" s="34"/>
      <c r="H237" s="39"/>
    </row>
    <row r="238" spans="1:8" s="2" customFormat="1" ht="16.8" customHeight="1">
      <c r="A238" s="34"/>
      <c r="B238" s="39"/>
      <c r="C238" s="285" t="s">
        <v>1</v>
      </c>
      <c r="D238" s="285" t="s">
        <v>449</v>
      </c>
      <c r="E238" s="17" t="s">
        <v>1</v>
      </c>
      <c r="F238" s="286">
        <v>0</v>
      </c>
      <c r="G238" s="34"/>
      <c r="H238" s="39"/>
    </row>
    <row r="239" spans="1:8" s="2" customFormat="1" ht="16.8" customHeight="1">
      <c r="A239" s="34"/>
      <c r="B239" s="39"/>
      <c r="C239" s="285" t="s">
        <v>1</v>
      </c>
      <c r="D239" s="285" t="s">
        <v>450</v>
      </c>
      <c r="E239" s="17" t="s">
        <v>1</v>
      </c>
      <c r="F239" s="286">
        <v>171.396</v>
      </c>
      <c r="G239" s="34"/>
      <c r="H239" s="39"/>
    </row>
    <row r="240" spans="1:8" s="2" customFormat="1" ht="16.8" customHeight="1">
      <c r="A240" s="34"/>
      <c r="B240" s="39"/>
      <c r="C240" s="285" t="s">
        <v>1</v>
      </c>
      <c r="D240" s="285" t="s">
        <v>451</v>
      </c>
      <c r="E240" s="17" t="s">
        <v>1</v>
      </c>
      <c r="F240" s="286">
        <v>-36.9</v>
      </c>
      <c r="G240" s="34"/>
      <c r="H240" s="39"/>
    </row>
    <row r="241" spans="1:8" s="2" customFormat="1" ht="16.8" customHeight="1">
      <c r="A241" s="34"/>
      <c r="B241" s="39"/>
      <c r="C241" s="285" t="s">
        <v>1</v>
      </c>
      <c r="D241" s="285" t="s">
        <v>452</v>
      </c>
      <c r="E241" s="17" t="s">
        <v>1</v>
      </c>
      <c r="F241" s="286">
        <v>-2.02</v>
      </c>
      <c r="G241" s="34"/>
      <c r="H241" s="39"/>
    </row>
    <row r="242" spans="1:8" s="2" customFormat="1" ht="16.8" customHeight="1">
      <c r="A242" s="34"/>
      <c r="B242" s="39"/>
      <c r="C242" s="285" t="s">
        <v>1</v>
      </c>
      <c r="D242" s="285" t="s">
        <v>453</v>
      </c>
      <c r="E242" s="17" t="s">
        <v>1</v>
      </c>
      <c r="F242" s="286">
        <v>-6.09</v>
      </c>
      <c r="G242" s="34"/>
      <c r="H242" s="39"/>
    </row>
    <row r="243" spans="1:8" s="2" customFormat="1" ht="16.8" customHeight="1">
      <c r="A243" s="34"/>
      <c r="B243" s="39"/>
      <c r="C243" s="285" t="s">
        <v>117</v>
      </c>
      <c r="D243" s="285" t="s">
        <v>197</v>
      </c>
      <c r="E243" s="17" t="s">
        <v>1</v>
      </c>
      <c r="F243" s="286">
        <v>462.868</v>
      </c>
      <c r="G243" s="34"/>
      <c r="H243" s="39"/>
    </row>
    <row r="244" spans="1:8" s="2" customFormat="1" ht="16.8" customHeight="1">
      <c r="A244" s="34"/>
      <c r="B244" s="39"/>
      <c r="C244" s="287" t="s">
        <v>1840</v>
      </c>
      <c r="D244" s="34"/>
      <c r="E244" s="34"/>
      <c r="F244" s="34"/>
      <c r="G244" s="34"/>
      <c r="H244" s="39"/>
    </row>
    <row r="245" spans="1:8" s="2" customFormat="1" ht="16.8" customHeight="1">
      <c r="A245" s="34"/>
      <c r="B245" s="39"/>
      <c r="C245" s="285" t="s">
        <v>424</v>
      </c>
      <c r="D245" s="285" t="s">
        <v>1850</v>
      </c>
      <c r="E245" s="17" t="s">
        <v>108</v>
      </c>
      <c r="F245" s="286">
        <v>462.868</v>
      </c>
      <c r="G245" s="34"/>
      <c r="H245" s="39"/>
    </row>
    <row r="246" spans="1:8" s="2" customFormat="1" ht="16.8" customHeight="1">
      <c r="A246" s="34"/>
      <c r="B246" s="39"/>
      <c r="C246" s="285" t="s">
        <v>283</v>
      </c>
      <c r="D246" s="285" t="s">
        <v>1851</v>
      </c>
      <c r="E246" s="17" t="s">
        <v>108</v>
      </c>
      <c r="F246" s="286">
        <v>462.868</v>
      </c>
      <c r="G246" s="34"/>
      <c r="H246" s="39"/>
    </row>
    <row r="247" spans="1:8" s="2" customFormat="1" ht="16.8" customHeight="1">
      <c r="A247" s="34"/>
      <c r="B247" s="39"/>
      <c r="C247" s="285" t="s">
        <v>821</v>
      </c>
      <c r="D247" s="285" t="s">
        <v>1852</v>
      </c>
      <c r="E247" s="17" t="s">
        <v>108</v>
      </c>
      <c r="F247" s="286">
        <v>462.868</v>
      </c>
      <c r="G247" s="34"/>
      <c r="H247" s="39"/>
    </row>
    <row r="248" spans="1:8" s="2" customFormat="1" ht="16.8" customHeight="1">
      <c r="A248" s="34"/>
      <c r="B248" s="39"/>
      <c r="C248" s="285" t="s">
        <v>825</v>
      </c>
      <c r="D248" s="285" t="s">
        <v>826</v>
      </c>
      <c r="E248" s="17" t="s">
        <v>108</v>
      </c>
      <c r="F248" s="286">
        <v>462.868</v>
      </c>
      <c r="G248" s="34"/>
      <c r="H248" s="39"/>
    </row>
    <row r="249" spans="1:8" s="2" customFormat="1" ht="16.8" customHeight="1">
      <c r="A249" s="34"/>
      <c r="B249" s="39"/>
      <c r="C249" s="281" t="s">
        <v>120</v>
      </c>
      <c r="D249" s="282" t="s">
        <v>121</v>
      </c>
      <c r="E249" s="283" t="s">
        <v>108</v>
      </c>
      <c r="F249" s="284">
        <v>25.671</v>
      </c>
      <c r="G249" s="34"/>
      <c r="H249" s="39"/>
    </row>
    <row r="250" spans="1:8" s="2" customFormat="1" ht="16.8" customHeight="1">
      <c r="A250" s="34"/>
      <c r="B250" s="39"/>
      <c r="C250" s="285" t="s">
        <v>1</v>
      </c>
      <c r="D250" s="285" t="s">
        <v>234</v>
      </c>
      <c r="E250" s="17" t="s">
        <v>1</v>
      </c>
      <c r="F250" s="286">
        <v>0</v>
      </c>
      <c r="G250" s="34"/>
      <c r="H250" s="39"/>
    </row>
    <row r="251" spans="1:8" s="2" customFormat="1" ht="16.8" customHeight="1">
      <c r="A251" s="34"/>
      <c r="B251" s="39"/>
      <c r="C251" s="285" t="s">
        <v>1</v>
      </c>
      <c r="D251" s="285" t="s">
        <v>235</v>
      </c>
      <c r="E251" s="17" t="s">
        <v>1</v>
      </c>
      <c r="F251" s="286">
        <v>6.202</v>
      </c>
      <c r="G251" s="34"/>
      <c r="H251" s="39"/>
    </row>
    <row r="252" spans="1:8" s="2" customFormat="1" ht="16.8" customHeight="1">
      <c r="A252" s="34"/>
      <c r="B252" s="39"/>
      <c r="C252" s="285" t="s">
        <v>1</v>
      </c>
      <c r="D252" s="285" t="s">
        <v>236</v>
      </c>
      <c r="E252" s="17" t="s">
        <v>1</v>
      </c>
      <c r="F252" s="286">
        <v>1.2</v>
      </c>
      <c r="G252" s="34"/>
      <c r="H252" s="39"/>
    </row>
    <row r="253" spans="1:8" s="2" customFormat="1" ht="16.8" customHeight="1">
      <c r="A253" s="34"/>
      <c r="B253" s="39"/>
      <c r="C253" s="285" t="s">
        <v>1</v>
      </c>
      <c r="D253" s="285" t="s">
        <v>228</v>
      </c>
      <c r="E253" s="17" t="s">
        <v>1</v>
      </c>
      <c r="F253" s="286">
        <v>0</v>
      </c>
      <c r="G253" s="34"/>
      <c r="H253" s="39"/>
    </row>
    <row r="254" spans="1:8" s="2" customFormat="1" ht="16.8" customHeight="1">
      <c r="A254" s="34"/>
      <c r="B254" s="39"/>
      <c r="C254" s="285" t="s">
        <v>1</v>
      </c>
      <c r="D254" s="285" t="s">
        <v>237</v>
      </c>
      <c r="E254" s="17" t="s">
        <v>1</v>
      </c>
      <c r="F254" s="286">
        <v>16.319</v>
      </c>
      <c r="G254" s="34"/>
      <c r="H254" s="39"/>
    </row>
    <row r="255" spans="1:8" s="2" customFormat="1" ht="16.8" customHeight="1">
      <c r="A255" s="34"/>
      <c r="B255" s="39"/>
      <c r="C255" s="285" t="s">
        <v>1</v>
      </c>
      <c r="D255" s="285" t="s">
        <v>238</v>
      </c>
      <c r="E255" s="17" t="s">
        <v>1</v>
      </c>
      <c r="F255" s="286">
        <v>1.95</v>
      </c>
      <c r="G255" s="34"/>
      <c r="H255" s="39"/>
    </row>
    <row r="256" spans="1:8" s="2" customFormat="1" ht="16.8" customHeight="1">
      <c r="A256" s="34"/>
      <c r="B256" s="39"/>
      <c r="C256" s="285" t="s">
        <v>120</v>
      </c>
      <c r="D256" s="285" t="s">
        <v>197</v>
      </c>
      <c r="E256" s="17" t="s">
        <v>1</v>
      </c>
      <c r="F256" s="286">
        <v>25.671</v>
      </c>
      <c r="G256" s="34"/>
      <c r="H256" s="39"/>
    </row>
    <row r="257" spans="1:8" s="2" customFormat="1" ht="16.8" customHeight="1">
      <c r="A257" s="34"/>
      <c r="B257" s="39"/>
      <c r="C257" s="287" t="s">
        <v>1840</v>
      </c>
      <c r="D257" s="34"/>
      <c r="E257" s="34"/>
      <c r="F257" s="34"/>
      <c r="G257" s="34"/>
      <c r="H257" s="39"/>
    </row>
    <row r="258" spans="1:8" s="2" customFormat="1" ht="16.8" customHeight="1">
      <c r="A258" s="34"/>
      <c r="B258" s="39"/>
      <c r="C258" s="285" t="s">
        <v>231</v>
      </c>
      <c r="D258" s="285" t="s">
        <v>1853</v>
      </c>
      <c r="E258" s="17" t="s">
        <v>108</v>
      </c>
      <c r="F258" s="286">
        <v>25.671</v>
      </c>
      <c r="G258" s="34"/>
      <c r="H258" s="39"/>
    </row>
    <row r="259" spans="1:8" s="2" customFormat="1" ht="16.8" customHeight="1">
      <c r="A259" s="34"/>
      <c r="B259" s="39"/>
      <c r="C259" s="285" t="s">
        <v>273</v>
      </c>
      <c r="D259" s="285" t="s">
        <v>1854</v>
      </c>
      <c r="E259" s="17" t="s">
        <v>108</v>
      </c>
      <c r="F259" s="286">
        <v>255.034</v>
      </c>
      <c r="G259" s="34"/>
      <c r="H259" s="39"/>
    </row>
    <row r="260" spans="1:8" s="2" customFormat="1" ht="16.8" customHeight="1">
      <c r="A260" s="34"/>
      <c r="B260" s="39"/>
      <c r="C260" s="285" t="s">
        <v>279</v>
      </c>
      <c r="D260" s="285" t="s">
        <v>1855</v>
      </c>
      <c r="E260" s="17" t="s">
        <v>108</v>
      </c>
      <c r="F260" s="286">
        <v>255.034</v>
      </c>
      <c r="G260" s="34"/>
      <c r="H260" s="39"/>
    </row>
    <row r="261" spans="1:8" s="2" customFormat="1" ht="16.8" customHeight="1">
      <c r="A261" s="34"/>
      <c r="B261" s="39"/>
      <c r="C261" s="281" t="s">
        <v>124</v>
      </c>
      <c r="D261" s="282" t="s">
        <v>125</v>
      </c>
      <c r="E261" s="283" t="s">
        <v>108</v>
      </c>
      <c r="F261" s="284">
        <v>66.676</v>
      </c>
      <c r="G261" s="34"/>
      <c r="H261" s="39"/>
    </row>
    <row r="262" spans="1:8" s="2" customFormat="1" ht="16.8" customHeight="1">
      <c r="A262" s="34"/>
      <c r="B262" s="39"/>
      <c r="C262" s="285" t="s">
        <v>1</v>
      </c>
      <c r="D262" s="285" t="s">
        <v>228</v>
      </c>
      <c r="E262" s="17" t="s">
        <v>1</v>
      </c>
      <c r="F262" s="286">
        <v>0</v>
      </c>
      <c r="G262" s="34"/>
      <c r="H262" s="39"/>
    </row>
    <row r="263" spans="1:8" s="2" customFormat="1" ht="16.8" customHeight="1">
      <c r="A263" s="34"/>
      <c r="B263" s="39"/>
      <c r="C263" s="285" t="s">
        <v>1</v>
      </c>
      <c r="D263" s="285" t="s">
        <v>243</v>
      </c>
      <c r="E263" s="17" t="s">
        <v>1</v>
      </c>
      <c r="F263" s="286">
        <v>8.505</v>
      </c>
      <c r="G263" s="34"/>
      <c r="H263" s="39"/>
    </row>
    <row r="264" spans="1:8" s="2" customFormat="1" ht="16.8" customHeight="1">
      <c r="A264" s="34"/>
      <c r="B264" s="39"/>
      <c r="C264" s="285" t="s">
        <v>1</v>
      </c>
      <c r="D264" s="285" t="s">
        <v>244</v>
      </c>
      <c r="E264" s="17" t="s">
        <v>1</v>
      </c>
      <c r="F264" s="286">
        <v>-1.576</v>
      </c>
      <c r="G264" s="34"/>
      <c r="H264" s="39"/>
    </row>
    <row r="265" spans="1:8" s="2" customFormat="1" ht="16.8" customHeight="1">
      <c r="A265" s="34"/>
      <c r="B265" s="39"/>
      <c r="C265" s="285" t="s">
        <v>1</v>
      </c>
      <c r="D265" s="285" t="s">
        <v>245</v>
      </c>
      <c r="E265" s="17" t="s">
        <v>1</v>
      </c>
      <c r="F265" s="286">
        <v>-1.379</v>
      </c>
      <c r="G265" s="34"/>
      <c r="H265" s="39"/>
    </row>
    <row r="266" spans="1:8" s="2" customFormat="1" ht="16.8" customHeight="1">
      <c r="A266" s="34"/>
      <c r="B266" s="39"/>
      <c r="C266" s="285" t="s">
        <v>1</v>
      </c>
      <c r="D266" s="285" t="s">
        <v>243</v>
      </c>
      <c r="E266" s="17" t="s">
        <v>1</v>
      </c>
      <c r="F266" s="286">
        <v>8.505</v>
      </c>
      <c r="G266" s="34"/>
      <c r="H266" s="39"/>
    </row>
    <row r="267" spans="1:8" s="2" customFormat="1" ht="16.8" customHeight="1">
      <c r="A267" s="34"/>
      <c r="B267" s="39"/>
      <c r="C267" s="285" t="s">
        <v>1</v>
      </c>
      <c r="D267" s="285" t="s">
        <v>246</v>
      </c>
      <c r="E267" s="17" t="s">
        <v>1</v>
      </c>
      <c r="F267" s="286">
        <v>-2.167</v>
      </c>
      <c r="G267" s="34"/>
      <c r="H267" s="39"/>
    </row>
    <row r="268" spans="1:8" s="2" customFormat="1" ht="16.8" customHeight="1">
      <c r="A268" s="34"/>
      <c r="B268" s="39"/>
      <c r="C268" s="285" t="s">
        <v>1</v>
      </c>
      <c r="D268" s="285" t="s">
        <v>247</v>
      </c>
      <c r="E268" s="17" t="s">
        <v>1</v>
      </c>
      <c r="F268" s="286">
        <v>17.01</v>
      </c>
      <c r="G268" s="34"/>
      <c r="H268" s="39"/>
    </row>
    <row r="269" spans="1:8" s="2" customFormat="1" ht="16.8" customHeight="1">
      <c r="A269" s="34"/>
      <c r="B269" s="39"/>
      <c r="C269" s="285" t="s">
        <v>1</v>
      </c>
      <c r="D269" s="285" t="s">
        <v>248</v>
      </c>
      <c r="E269" s="17" t="s">
        <v>1</v>
      </c>
      <c r="F269" s="286">
        <v>-1.773</v>
      </c>
      <c r="G269" s="34"/>
      <c r="H269" s="39"/>
    </row>
    <row r="270" spans="1:8" s="2" customFormat="1" ht="16.8" customHeight="1">
      <c r="A270" s="34"/>
      <c r="B270" s="39"/>
      <c r="C270" s="285" t="s">
        <v>1</v>
      </c>
      <c r="D270" s="285" t="s">
        <v>249</v>
      </c>
      <c r="E270" s="17" t="s">
        <v>1</v>
      </c>
      <c r="F270" s="286">
        <v>20.183</v>
      </c>
      <c r="G270" s="34"/>
      <c r="H270" s="39"/>
    </row>
    <row r="271" spans="1:8" s="2" customFormat="1" ht="16.8" customHeight="1">
      <c r="A271" s="34"/>
      <c r="B271" s="39"/>
      <c r="C271" s="285" t="s">
        <v>1</v>
      </c>
      <c r="D271" s="285" t="s">
        <v>248</v>
      </c>
      <c r="E271" s="17" t="s">
        <v>1</v>
      </c>
      <c r="F271" s="286">
        <v>-1.773</v>
      </c>
      <c r="G271" s="34"/>
      <c r="H271" s="39"/>
    </row>
    <row r="272" spans="1:8" s="2" customFormat="1" ht="16.8" customHeight="1">
      <c r="A272" s="34"/>
      <c r="B272" s="39"/>
      <c r="C272" s="285" t="s">
        <v>1</v>
      </c>
      <c r="D272" s="285" t="s">
        <v>244</v>
      </c>
      <c r="E272" s="17" t="s">
        <v>1</v>
      </c>
      <c r="F272" s="286">
        <v>-1.576</v>
      </c>
      <c r="G272" s="34"/>
      <c r="H272" s="39"/>
    </row>
    <row r="273" spans="1:8" s="2" customFormat="1" ht="16.8" customHeight="1">
      <c r="A273" s="34"/>
      <c r="B273" s="39"/>
      <c r="C273" s="285" t="s">
        <v>1</v>
      </c>
      <c r="D273" s="285" t="s">
        <v>250</v>
      </c>
      <c r="E273" s="17" t="s">
        <v>1</v>
      </c>
      <c r="F273" s="286">
        <v>5.198</v>
      </c>
      <c r="G273" s="34"/>
      <c r="H273" s="39"/>
    </row>
    <row r="274" spans="1:8" s="2" customFormat="1" ht="16.8" customHeight="1">
      <c r="A274" s="34"/>
      <c r="B274" s="39"/>
      <c r="C274" s="285" t="s">
        <v>1</v>
      </c>
      <c r="D274" s="285" t="s">
        <v>251</v>
      </c>
      <c r="E274" s="17" t="s">
        <v>1</v>
      </c>
      <c r="F274" s="286">
        <v>-1.97</v>
      </c>
      <c r="G274" s="34"/>
      <c r="H274" s="39"/>
    </row>
    <row r="275" spans="1:8" s="2" customFormat="1" ht="16.8" customHeight="1">
      <c r="A275" s="34"/>
      <c r="B275" s="39"/>
      <c r="C275" s="285" t="s">
        <v>1</v>
      </c>
      <c r="D275" s="285" t="s">
        <v>252</v>
      </c>
      <c r="E275" s="17" t="s">
        <v>1</v>
      </c>
      <c r="F275" s="286">
        <v>14.254</v>
      </c>
      <c r="G275" s="34"/>
      <c r="H275" s="39"/>
    </row>
    <row r="276" spans="1:8" s="2" customFormat="1" ht="16.8" customHeight="1">
      <c r="A276" s="34"/>
      <c r="B276" s="39"/>
      <c r="C276" s="285" t="s">
        <v>1</v>
      </c>
      <c r="D276" s="285" t="s">
        <v>253</v>
      </c>
      <c r="E276" s="17" t="s">
        <v>1</v>
      </c>
      <c r="F276" s="286">
        <v>19.373</v>
      </c>
      <c r="G276" s="34"/>
      <c r="H276" s="39"/>
    </row>
    <row r="277" spans="1:8" s="2" customFormat="1" ht="16.8" customHeight="1">
      <c r="A277" s="34"/>
      <c r="B277" s="39"/>
      <c r="C277" s="285" t="s">
        <v>1</v>
      </c>
      <c r="D277" s="285" t="s">
        <v>254</v>
      </c>
      <c r="E277" s="17" t="s">
        <v>1</v>
      </c>
      <c r="F277" s="286">
        <v>-11.798</v>
      </c>
      <c r="G277" s="34"/>
      <c r="H277" s="39"/>
    </row>
    <row r="278" spans="1:8" s="2" customFormat="1" ht="16.8" customHeight="1">
      <c r="A278" s="34"/>
      <c r="B278" s="39"/>
      <c r="C278" s="285" t="s">
        <v>1</v>
      </c>
      <c r="D278" s="285" t="s">
        <v>255</v>
      </c>
      <c r="E278" s="17" t="s">
        <v>1</v>
      </c>
      <c r="F278" s="286">
        <v>-2.34</v>
      </c>
      <c r="G278" s="34"/>
      <c r="H278" s="39"/>
    </row>
    <row r="279" spans="1:8" s="2" customFormat="1" ht="16.8" customHeight="1">
      <c r="A279" s="34"/>
      <c r="B279" s="39"/>
      <c r="C279" s="285" t="s">
        <v>124</v>
      </c>
      <c r="D279" s="285" t="s">
        <v>197</v>
      </c>
      <c r="E279" s="17" t="s">
        <v>1</v>
      </c>
      <c r="F279" s="286">
        <v>66.676</v>
      </c>
      <c r="G279" s="34"/>
      <c r="H279" s="39"/>
    </row>
    <row r="280" spans="1:8" s="2" customFormat="1" ht="16.8" customHeight="1">
      <c r="A280" s="34"/>
      <c r="B280" s="39"/>
      <c r="C280" s="287" t="s">
        <v>1840</v>
      </c>
      <c r="D280" s="34"/>
      <c r="E280" s="34"/>
      <c r="F280" s="34"/>
      <c r="G280" s="34"/>
      <c r="H280" s="39"/>
    </row>
    <row r="281" spans="1:8" s="2" customFormat="1" ht="16.8" customHeight="1">
      <c r="A281" s="34"/>
      <c r="B281" s="39"/>
      <c r="C281" s="285" t="s">
        <v>240</v>
      </c>
      <c r="D281" s="285" t="s">
        <v>1856</v>
      </c>
      <c r="E281" s="17" t="s">
        <v>108</v>
      </c>
      <c r="F281" s="286">
        <v>66.676</v>
      </c>
      <c r="G281" s="34"/>
      <c r="H281" s="39"/>
    </row>
    <row r="282" spans="1:8" s="2" customFormat="1" ht="16.8" customHeight="1">
      <c r="A282" s="34"/>
      <c r="B282" s="39"/>
      <c r="C282" s="285" t="s">
        <v>273</v>
      </c>
      <c r="D282" s="285" t="s">
        <v>1854</v>
      </c>
      <c r="E282" s="17" t="s">
        <v>108</v>
      </c>
      <c r="F282" s="286">
        <v>255.034</v>
      </c>
      <c r="G282" s="34"/>
      <c r="H282" s="39"/>
    </row>
    <row r="283" spans="1:8" s="2" customFormat="1" ht="16.8" customHeight="1">
      <c r="A283" s="34"/>
      <c r="B283" s="39"/>
      <c r="C283" s="285" t="s">
        <v>279</v>
      </c>
      <c r="D283" s="285" t="s">
        <v>1855</v>
      </c>
      <c r="E283" s="17" t="s">
        <v>108</v>
      </c>
      <c r="F283" s="286">
        <v>255.034</v>
      </c>
      <c r="G283" s="34"/>
      <c r="H283" s="39"/>
    </row>
    <row r="284" spans="1:8" s="2" customFormat="1" ht="16.8" customHeight="1">
      <c r="A284" s="34"/>
      <c r="B284" s="39"/>
      <c r="C284" s="281" t="s">
        <v>128</v>
      </c>
      <c r="D284" s="282" t="s">
        <v>129</v>
      </c>
      <c r="E284" s="283" t="s">
        <v>108</v>
      </c>
      <c r="F284" s="284">
        <v>16.16</v>
      </c>
      <c r="G284" s="34"/>
      <c r="H284" s="39"/>
    </row>
    <row r="285" spans="1:8" s="2" customFormat="1" ht="16.8" customHeight="1">
      <c r="A285" s="34"/>
      <c r="B285" s="39"/>
      <c r="C285" s="285" t="s">
        <v>1</v>
      </c>
      <c r="D285" s="285" t="s">
        <v>228</v>
      </c>
      <c r="E285" s="17" t="s">
        <v>1</v>
      </c>
      <c r="F285" s="286">
        <v>0</v>
      </c>
      <c r="G285" s="34"/>
      <c r="H285" s="39"/>
    </row>
    <row r="286" spans="1:8" s="2" customFormat="1" ht="16.8" customHeight="1">
      <c r="A286" s="34"/>
      <c r="B286" s="39"/>
      <c r="C286" s="285" t="s">
        <v>128</v>
      </c>
      <c r="D286" s="285" t="s">
        <v>260</v>
      </c>
      <c r="E286" s="17" t="s">
        <v>1</v>
      </c>
      <c r="F286" s="286">
        <v>16.16</v>
      </c>
      <c r="G286" s="34"/>
      <c r="H286" s="39"/>
    </row>
    <row r="287" spans="1:8" s="2" customFormat="1" ht="16.8" customHeight="1">
      <c r="A287" s="34"/>
      <c r="B287" s="39"/>
      <c r="C287" s="287" t="s">
        <v>1840</v>
      </c>
      <c r="D287" s="34"/>
      <c r="E287" s="34"/>
      <c r="F287" s="34"/>
      <c r="G287" s="34"/>
      <c r="H287" s="39"/>
    </row>
    <row r="288" spans="1:8" s="2" customFormat="1" ht="16.8" customHeight="1">
      <c r="A288" s="34"/>
      <c r="B288" s="39"/>
      <c r="C288" s="285" t="s">
        <v>257</v>
      </c>
      <c r="D288" s="285" t="s">
        <v>1857</v>
      </c>
      <c r="E288" s="17" t="s">
        <v>108</v>
      </c>
      <c r="F288" s="286">
        <v>22.118</v>
      </c>
      <c r="G288" s="34"/>
      <c r="H288" s="39"/>
    </row>
    <row r="289" spans="1:8" s="2" customFormat="1" ht="16.8" customHeight="1">
      <c r="A289" s="34"/>
      <c r="B289" s="39"/>
      <c r="C289" s="285" t="s">
        <v>273</v>
      </c>
      <c r="D289" s="285" t="s">
        <v>1854</v>
      </c>
      <c r="E289" s="17" t="s">
        <v>108</v>
      </c>
      <c r="F289" s="286">
        <v>255.034</v>
      </c>
      <c r="G289" s="34"/>
      <c r="H289" s="39"/>
    </row>
    <row r="290" spans="1:8" s="2" customFormat="1" ht="16.8" customHeight="1">
      <c r="A290" s="34"/>
      <c r="B290" s="39"/>
      <c r="C290" s="285" t="s">
        <v>279</v>
      </c>
      <c r="D290" s="285" t="s">
        <v>1855</v>
      </c>
      <c r="E290" s="17" t="s">
        <v>108</v>
      </c>
      <c r="F290" s="286">
        <v>255.034</v>
      </c>
      <c r="G290" s="34"/>
      <c r="H290" s="39"/>
    </row>
    <row r="291" spans="1:8" s="2" customFormat="1" ht="16.8" customHeight="1">
      <c r="A291" s="34"/>
      <c r="B291" s="39"/>
      <c r="C291" s="281" t="s">
        <v>131</v>
      </c>
      <c r="D291" s="282" t="s">
        <v>132</v>
      </c>
      <c r="E291" s="283" t="s">
        <v>108</v>
      </c>
      <c r="F291" s="284">
        <v>19.01</v>
      </c>
      <c r="G291" s="34"/>
      <c r="H291" s="39"/>
    </row>
    <row r="292" spans="1:8" s="2" customFormat="1" ht="16.8" customHeight="1">
      <c r="A292" s="34"/>
      <c r="B292" s="39"/>
      <c r="C292" s="285" t="s">
        <v>1</v>
      </c>
      <c r="D292" s="285" t="s">
        <v>228</v>
      </c>
      <c r="E292" s="17" t="s">
        <v>1</v>
      </c>
      <c r="F292" s="286">
        <v>0</v>
      </c>
      <c r="G292" s="34"/>
      <c r="H292" s="39"/>
    </row>
    <row r="293" spans="1:8" s="2" customFormat="1" ht="16.8" customHeight="1">
      <c r="A293" s="34"/>
      <c r="B293" s="39"/>
      <c r="C293" s="285" t="s">
        <v>1</v>
      </c>
      <c r="D293" s="285" t="s">
        <v>229</v>
      </c>
      <c r="E293" s="17" t="s">
        <v>1</v>
      </c>
      <c r="F293" s="286">
        <v>9.005</v>
      </c>
      <c r="G293" s="34"/>
      <c r="H293" s="39"/>
    </row>
    <row r="294" spans="1:8" s="2" customFormat="1" ht="16.8" customHeight="1">
      <c r="A294" s="34"/>
      <c r="B294" s="39"/>
      <c r="C294" s="285" t="s">
        <v>1</v>
      </c>
      <c r="D294" s="285" t="s">
        <v>230</v>
      </c>
      <c r="E294" s="17" t="s">
        <v>1</v>
      </c>
      <c r="F294" s="286">
        <v>10.005</v>
      </c>
      <c r="G294" s="34"/>
      <c r="H294" s="39"/>
    </row>
    <row r="295" spans="1:8" s="2" customFormat="1" ht="16.8" customHeight="1">
      <c r="A295" s="34"/>
      <c r="B295" s="39"/>
      <c r="C295" s="285" t="s">
        <v>131</v>
      </c>
      <c r="D295" s="285" t="s">
        <v>197</v>
      </c>
      <c r="E295" s="17" t="s">
        <v>1</v>
      </c>
      <c r="F295" s="286">
        <v>19.01</v>
      </c>
      <c r="G295" s="34"/>
      <c r="H295" s="39"/>
    </row>
    <row r="296" spans="1:8" s="2" customFormat="1" ht="16.8" customHeight="1">
      <c r="A296" s="34"/>
      <c r="B296" s="39"/>
      <c r="C296" s="287" t="s">
        <v>1840</v>
      </c>
      <c r="D296" s="34"/>
      <c r="E296" s="34"/>
      <c r="F296" s="34"/>
      <c r="G296" s="34"/>
      <c r="H296" s="39"/>
    </row>
    <row r="297" spans="1:8" s="2" customFormat="1" ht="16.8" customHeight="1">
      <c r="A297" s="34"/>
      <c r="B297" s="39"/>
      <c r="C297" s="285" t="s">
        <v>225</v>
      </c>
      <c r="D297" s="285" t="s">
        <v>1858</v>
      </c>
      <c r="E297" s="17" t="s">
        <v>108</v>
      </c>
      <c r="F297" s="286">
        <v>19.01</v>
      </c>
      <c r="G297" s="34"/>
      <c r="H297" s="39"/>
    </row>
    <row r="298" spans="1:8" s="2" customFormat="1" ht="16.8" customHeight="1">
      <c r="A298" s="34"/>
      <c r="B298" s="39"/>
      <c r="C298" s="285" t="s">
        <v>273</v>
      </c>
      <c r="D298" s="285" t="s">
        <v>1854</v>
      </c>
      <c r="E298" s="17" t="s">
        <v>108</v>
      </c>
      <c r="F298" s="286">
        <v>255.034</v>
      </c>
      <c r="G298" s="34"/>
      <c r="H298" s="39"/>
    </row>
    <row r="299" spans="1:8" s="2" customFormat="1" ht="16.8" customHeight="1">
      <c r="A299" s="34"/>
      <c r="B299" s="39"/>
      <c r="C299" s="285" t="s">
        <v>279</v>
      </c>
      <c r="D299" s="285" t="s">
        <v>1855</v>
      </c>
      <c r="E299" s="17" t="s">
        <v>108</v>
      </c>
      <c r="F299" s="286">
        <v>255.034</v>
      </c>
      <c r="G299" s="34"/>
      <c r="H299" s="39"/>
    </row>
    <row r="300" spans="1:8" s="2" customFormat="1" ht="16.8" customHeight="1">
      <c r="A300" s="34"/>
      <c r="B300" s="39"/>
      <c r="C300" s="281" t="s">
        <v>134</v>
      </c>
      <c r="D300" s="282" t="s">
        <v>135</v>
      </c>
      <c r="E300" s="283" t="s">
        <v>108</v>
      </c>
      <c r="F300" s="284">
        <v>3.106</v>
      </c>
      <c r="G300" s="34"/>
      <c r="H300" s="39"/>
    </row>
    <row r="301" spans="1:8" s="2" customFormat="1" ht="16.8" customHeight="1">
      <c r="A301" s="34"/>
      <c r="B301" s="39"/>
      <c r="C301" s="285" t="s">
        <v>1</v>
      </c>
      <c r="D301" s="285" t="s">
        <v>305</v>
      </c>
      <c r="E301" s="17" t="s">
        <v>1</v>
      </c>
      <c r="F301" s="286">
        <v>0</v>
      </c>
      <c r="G301" s="34"/>
      <c r="H301" s="39"/>
    </row>
    <row r="302" spans="1:8" s="2" customFormat="1" ht="16.8" customHeight="1">
      <c r="A302" s="34"/>
      <c r="B302" s="39"/>
      <c r="C302" s="285" t="s">
        <v>134</v>
      </c>
      <c r="D302" s="285" t="s">
        <v>544</v>
      </c>
      <c r="E302" s="17" t="s">
        <v>1</v>
      </c>
      <c r="F302" s="286">
        <v>3.106</v>
      </c>
      <c r="G302" s="34"/>
      <c r="H302" s="39"/>
    </row>
    <row r="303" spans="1:8" s="2" customFormat="1" ht="16.8" customHeight="1">
      <c r="A303" s="34"/>
      <c r="B303" s="39"/>
      <c r="C303" s="287" t="s">
        <v>1840</v>
      </c>
      <c r="D303" s="34"/>
      <c r="E303" s="34"/>
      <c r="F303" s="34"/>
      <c r="G303" s="34"/>
      <c r="H303" s="39"/>
    </row>
    <row r="304" spans="1:8" s="2" customFormat="1" ht="16.8" customHeight="1">
      <c r="A304" s="34"/>
      <c r="B304" s="39"/>
      <c r="C304" s="285" t="s">
        <v>541</v>
      </c>
      <c r="D304" s="285" t="s">
        <v>1859</v>
      </c>
      <c r="E304" s="17" t="s">
        <v>108</v>
      </c>
      <c r="F304" s="286">
        <v>3.106</v>
      </c>
      <c r="G304" s="34"/>
      <c r="H304" s="39"/>
    </row>
    <row r="305" spans="1:8" s="2" customFormat="1" ht="16.8" customHeight="1">
      <c r="A305" s="34"/>
      <c r="B305" s="39"/>
      <c r="C305" s="285" t="s">
        <v>553</v>
      </c>
      <c r="D305" s="285" t="s">
        <v>1860</v>
      </c>
      <c r="E305" s="17" t="s">
        <v>108</v>
      </c>
      <c r="F305" s="286">
        <v>49.506</v>
      </c>
      <c r="G305" s="34"/>
      <c r="H305" s="39"/>
    </row>
    <row r="306" spans="1:8" s="2" customFormat="1" ht="16.8" customHeight="1">
      <c r="A306" s="34"/>
      <c r="B306" s="39"/>
      <c r="C306" s="281" t="s">
        <v>137</v>
      </c>
      <c r="D306" s="282" t="s">
        <v>138</v>
      </c>
      <c r="E306" s="283" t="s">
        <v>108</v>
      </c>
      <c r="F306" s="284">
        <v>8.16</v>
      </c>
      <c r="G306" s="34"/>
      <c r="H306" s="39"/>
    </row>
    <row r="307" spans="1:8" s="2" customFormat="1" ht="16.8" customHeight="1">
      <c r="A307" s="34"/>
      <c r="B307" s="39"/>
      <c r="C307" s="285" t="s">
        <v>1</v>
      </c>
      <c r="D307" s="285" t="s">
        <v>549</v>
      </c>
      <c r="E307" s="17" t="s">
        <v>1</v>
      </c>
      <c r="F307" s="286">
        <v>0</v>
      </c>
      <c r="G307" s="34"/>
      <c r="H307" s="39"/>
    </row>
    <row r="308" spans="1:8" s="2" customFormat="1" ht="16.8" customHeight="1">
      <c r="A308" s="34"/>
      <c r="B308" s="39"/>
      <c r="C308" s="285" t="s">
        <v>1</v>
      </c>
      <c r="D308" s="285" t="s">
        <v>550</v>
      </c>
      <c r="E308" s="17" t="s">
        <v>1</v>
      </c>
      <c r="F308" s="286">
        <v>0.9</v>
      </c>
      <c r="G308" s="34"/>
      <c r="H308" s="39"/>
    </row>
    <row r="309" spans="1:8" s="2" customFormat="1" ht="16.8" customHeight="1">
      <c r="A309" s="34"/>
      <c r="B309" s="39"/>
      <c r="C309" s="285" t="s">
        <v>1</v>
      </c>
      <c r="D309" s="285" t="s">
        <v>551</v>
      </c>
      <c r="E309" s="17" t="s">
        <v>1</v>
      </c>
      <c r="F309" s="286">
        <v>7.26</v>
      </c>
      <c r="G309" s="34"/>
      <c r="H309" s="39"/>
    </row>
    <row r="310" spans="1:8" s="2" customFormat="1" ht="16.8" customHeight="1">
      <c r="A310" s="34"/>
      <c r="B310" s="39"/>
      <c r="C310" s="285" t="s">
        <v>137</v>
      </c>
      <c r="D310" s="285" t="s">
        <v>197</v>
      </c>
      <c r="E310" s="17" t="s">
        <v>1</v>
      </c>
      <c r="F310" s="286">
        <v>8.16</v>
      </c>
      <c r="G310" s="34"/>
      <c r="H310" s="39"/>
    </row>
    <row r="311" spans="1:8" s="2" customFormat="1" ht="16.8" customHeight="1">
      <c r="A311" s="34"/>
      <c r="B311" s="39"/>
      <c r="C311" s="287" t="s">
        <v>1840</v>
      </c>
      <c r="D311" s="34"/>
      <c r="E311" s="34"/>
      <c r="F311" s="34"/>
      <c r="G311" s="34"/>
      <c r="H311" s="39"/>
    </row>
    <row r="312" spans="1:8" s="2" customFormat="1" ht="16.8" customHeight="1">
      <c r="A312" s="34"/>
      <c r="B312" s="39"/>
      <c r="C312" s="285" t="s">
        <v>546</v>
      </c>
      <c r="D312" s="285" t="s">
        <v>1861</v>
      </c>
      <c r="E312" s="17" t="s">
        <v>108</v>
      </c>
      <c r="F312" s="286">
        <v>8.16</v>
      </c>
      <c r="G312" s="34"/>
      <c r="H312" s="39"/>
    </row>
    <row r="313" spans="1:8" s="2" customFormat="1" ht="16.8" customHeight="1">
      <c r="A313" s="34"/>
      <c r="B313" s="39"/>
      <c r="C313" s="285" t="s">
        <v>553</v>
      </c>
      <c r="D313" s="285" t="s">
        <v>1860</v>
      </c>
      <c r="E313" s="17" t="s">
        <v>108</v>
      </c>
      <c r="F313" s="286">
        <v>49.506</v>
      </c>
      <c r="G313" s="34"/>
      <c r="H313" s="39"/>
    </row>
    <row r="314" spans="1:8" s="2" customFormat="1" ht="16.8" customHeight="1">
      <c r="A314" s="34"/>
      <c r="B314" s="39"/>
      <c r="C314" s="281" t="s">
        <v>140</v>
      </c>
      <c r="D314" s="282" t="s">
        <v>141</v>
      </c>
      <c r="E314" s="283" t="s">
        <v>108</v>
      </c>
      <c r="F314" s="284">
        <v>7.417</v>
      </c>
      <c r="G314" s="34"/>
      <c r="H314" s="39"/>
    </row>
    <row r="315" spans="1:8" s="2" customFormat="1" ht="16.8" customHeight="1">
      <c r="A315" s="34"/>
      <c r="B315" s="39"/>
      <c r="C315" s="285" t="s">
        <v>1</v>
      </c>
      <c r="D315" s="285" t="s">
        <v>401</v>
      </c>
      <c r="E315" s="17" t="s">
        <v>1</v>
      </c>
      <c r="F315" s="286">
        <v>0</v>
      </c>
      <c r="G315" s="34"/>
      <c r="H315" s="39"/>
    </row>
    <row r="316" spans="1:8" s="2" customFormat="1" ht="16.8" customHeight="1">
      <c r="A316" s="34"/>
      <c r="B316" s="39"/>
      <c r="C316" s="285" t="s">
        <v>1</v>
      </c>
      <c r="D316" s="285" t="s">
        <v>561</v>
      </c>
      <c r="E316" s="17" t="s">
        <v>1</v>
      </c>
      <c r="F316" s="286">
        <v>3.296</v>
      </c>
      <c r="G316" s="34"/>
      <c r="H316" s="39"/>
    </row>
    <row r="317" spans="1:8" s="2" customFormat="1" ht="16.8" customHeight="1">
      <c r="A317" s="34"/>
      <c r="B317" s="39"/>
      <c r="C317" s="285" t="s">
        <v>1</v>
      </c>
      <c r="D317" s="285" t="s">
        <v>495</v>
      </c>
      <c r="E317" s="17" t="s">
        <v>1</v>
      </c>
      <c r="F317" s="286">
        <v>0</v>
      </c>
      <c r="G317" s="34"/>
      <c r="H317" s="39"/>
    </row>
    <row r="318" spans="1:8" s="2" customFormat="1" ht="16.8" customHeight="1">
      <c r="A318" s="34"/>
      <c r="B318" s="39"/>
      <c r="C318" s="285" t="s">
        <v>1</v>
      </c>
      <c r="D318" s="285" t="s">
        <v>562</v>
      </c>
      <c r="E318" s="17" t="s">
        <v>1</v>
      </c>
      <c r="F318" s="286">
        <v>4.121</v>
      </c>
      <c r="G318" s="34"/>
      <c r="H318" s="39"/>
    </row>
    <row r="319" spans="1:8" s="2" customFormat="1" ht="16.8" customHeight="1">
      <c r="A319" s="34"/>
      <c r="B319" s="39"/>
      <c r="C319" s="285" t="s">
        <v>140</v>
      </c>
      <c r="D319" s="285" t="s">
        <v>197</v>
      </c>
      <c r="E319" s="17" t="s">
        <v>1</v>
      </c>
      <c r="F319" s="286">
        <v>7.417</v>
      </c>
      <c r="G319" s="34"/>
      <c r="H319" s="39"/>
    </row>
    <row r="320" spans="1:8" s="2" customFormat="1" ht="16.8" customHeight="1">
      <c r="A320" s="34"/>
      <c r="B320" s="39"/>
      <c r="C320" s="287" t="s">
        <v>1840</v>
      </c>
      <c r="D320" s="34"/>
      <c r="E320" s="34"/>
      <c r="F320" s="34"/>
      <c r="G320" s="34"/>
      <c r="H320" s="39"/>
    </row>
    <row r="321" spans="1:8" s="2" customFormat="1" ht="16.8" customHeight="1">
      <c r="A321" s="34"/>
      <c r="B321" s="39"/>
      <c r="C321" s="285" t="s">
        <v>558</v>
      </c>
      <c r="D321" s="285" t="s">
        <v>1862</v>
      </c>
      <c r="E321" s="17" t="s">
        <v>108</v>
      </c>
      <c r="F321" s="286">
        <v>7.417</v>
      </c>
      <c r="G321" s="34"/>
      <c r="H321" s="39"/>
    </row>
    <row r="322" spans="1:8" s="2" customFormat="1" ht="16.8" customHeight="1">
      <c r="A322" s="34"/>
      <c r="B322" s="39"/>
      <c r="C322" s="285" t="s">
        <v>553</v>
      </c>
      <c r="D322" s="285" t="s">
        <v>1860</v>
      </c>
      <c r="E322" s="17" t="s">
        <v>108</v>
      </c>
      <c r="F322" s="286">
        <v>49.506</v>
      </c>
      <c r="G322" s="34"/>
      <c r="H322" s="39"/>
    </row>
    <row r="323" spans="1:8" s="2" customFormat="1" ht="16.8" customHeight="1">
      <c r="A323" s="34"/>
      <c r="B323" s="39"/>
      <c r="C323" s="281" t="s">
        <v>143</v>
      </c>
      <c r="D323" s="282" t="s">
        <v>144</v>
      </c>
      <c r="E323" s="283" t="s">
        <v>108</v>
      </c>
      <c r="F323" s="284">
        <v>12.14</v>
      </c>
      <c r="G323" s="34"/>
      <c r="H323" s="39"/>
    </row>
    <row r="324" spans="1:8" s="2" customFormat="1" ht="16.8" customHeight="1">
      <c r="A324" s="34"/>
      <c r="B324" s="39"/>
      <c r="C324" s="285" t="s">
        <v>1</v>
      </c>
      <c r="D324" s="285" t="s">
        <v>403</v>
      </c>
      <c r="E324" s="17" t="s">
        <v>1</v>
      </c>
      <c r="F324" s="286">
        <v>0</v>
      </c>
      <c r="G324" s="34"/>
      <c r="H324" s="39"/>
    </row>
    <row r="325" spans="1:8" s="2" customFormat="1" ht="16.8" customHeight="1">
      <c r="A325" s="34"/>
      <c r="B325" s="39"/>
      <c r="C325" s="285" t="s">
        <v>1</v>
      </c>
      <c r="D325" s="285" t="s">
        <v>567</v>
      </c>
      <c r="E325" s="17" t="s">
        <v>1</v>
      </c>
      <c r="F325" s="286">
        <v>1.08</v>
      </c>
      <c r="G325" s="34"/>
      <c r="H325" s="39"/>
    </row>
    <row r="326" spans="1:8" s="2" customFormat="1" ht="16.8" customHeight="1">
      <c r="A326" s="34"/>
      <c r="B326" s="39"/>
      <c r="C326" s="285" t="s">
        <v>1</v>
      </c>
      <c r="D326" s="285" t="s">
        <v>568</v>
      </c>
      <c r="E326" s="17" t="s">
        <v>1</v>
      </c>
      <c r="F326" s="286">
        <v>0.996</v>
      </c>
      <c r="G326" s="34"/>
      <c r="H326" s="39"/>
    </row>
    <row r="327" spans="1:8" s="2" customFormat="1" ht="16.8" customHeight="1">
      <c r="A327" s="34"/>
      <c r="B327" s="39"/>
      <c r="C327" s="285" t="s">
        <v>1</v>
      </c>
      <c r="D327" s="285" t="s">
        <v>401</v>
      </c>
      <c r="E327" s="17" t="s">
        <v>1</v>
      </c>
      <c r="F327" s="286">
        <v>0</v>
      </c>
      <c r="G327" s="34"/>
      <c r="H327" s="39"/>
    </row>
    <row r="328" spans="1:8" s="2" customFormat="1" ht="16.8" customHeight="1">
      <c r="A328" s="34"/>
      <c r="B328" s="39"/>
      <c r="C328" s="285" t="s">
        <v>1</v>
      </c>
      <c r="D328" s="285" t="s">
        <v>569</v>
      </c>
      <c r="E328" s="17" t="s">
        <v>1</v>
      </c>
      <c r="F328" s="286">
        <v>4.624</v>
      </c>
      <c r="G328" s="34"/>
      <c r="H328" s="39"/>
    </row>
    <row r="329" spans="1:8" s="2" customFormat="1" ht="16.8" customHeight="1">
      <c r="A329" s="34"/>
      <c r="B329" s="39"/>
      <c r="C329" s="285" t="s">
        <v>1</v>
      </c>
      <c r="D329" s="285" t="s">
        <v>495</v>
      </c>
      <c r="E329" s="17" t="s">
        <v>1</v>
      </c>
      <c r="F329" s="286">
        <v>0</v>
      </c>
      <c r="G329" s="34"/>
      <c r="H329" s="39"/>
    </row>
    <row r="330" spans="1:8" s="2" customFormat="1" ht="16.8" customHeight="1">
      <c r="A330" s="34"/>
      <c r="B330" s="39"/>
      <c r="C330" s="285" t="s">
        <v>1</v>
      </c>
      <c r="D330" s="285" t="s">
        <v>570</v>
      </c>
      <c r="E330" s="17" t="s">
        <v>1</v>
      </c>
      <c r="F330" s="286">
        <v>5.44</v>
      </c>
      <c r="G330" s="34"/>
      <c r="H330" s="39"/>
    </row>
    <row r="331" spans="1:8" s="2" customFormat="1" ht="16.8" customHeight="1">
      <c r="A331" s="34"/>
      <c r="B331" s="39"/>
      <c r="C331" s="285" t="s">
        <v>143</v>
      </c>
      <c r="D331" s="285" t="s">
        <v>197</v>
      </c>
      <c r="E331" s="17" t="s">
        <v>1</v>
      </c>
      <c r="F331" s="286">
        <v>12.14</v>
      </c>
      <c r="G331" s="34"/>
      <c r="H331" s="39"/>
    </row>
    <row r="332" spans="1:8" s="2" customFormat="1" ht="16.8" customHeight="1">
      <c r="A332" s="34"/>
      <c r="B332" s="39"/>
      <c r="C332" s="287" t="s">
        <v>1840</v>
      </c>
      <c r="D332" s="34"/>
      <c r="E332" s="34"/>
      <c r="F332" s="34"/>
      <c r="G332" s="34"/>
      <c r="H332" s="39"/>
    </row>
    <row r="333" spans="1:8" s="2" customFormat="1" ht="16.8" customHeight="1">
      <c r="A333" s="34"/>
      <c r="B333" s="39"/>
      <c r="C333" s="285" t="s">
        <v>564</v>
      </c>
      <c r="D333" s="285" t="s">
        <v>1863</v>
      </c>
      <c r="E333" s="17" t="s">
        <v>108</v>
      </c>
      <c r="F333" s="286">
        <v>12.14</v>
      </c>
      <c r="G333" s="34"/>
      <c r="H333" s="39"/>
    </row>
    <row r="334" spans="1:8" s="2" customFormat="1" ht="16.8" customHeight="1">
      <c r="A334" s="34"/>
      <c r="B334" s="39"/>
      <c r="C334" s="285" t="s">
        <v>553</v>
      </c>
      <c r="D334" s="285" t="s">
        <v>1860</v>
      </c>
      <c r="E334" s="17" t="s">
        <v>108</v>
      </c>
      <c r="F334" s="286">
        <v>49.506</v>
      </c>
      <c r="G334" s="34"/>
      <c r="H334" s="39"/>
    </row>
    <row r="335" spans="1:8" s="2" customFormat="1" ht="7.35" customHeight="1">
      <c r="A335" s="34"/>
      <c r="B335" s="151"/>
      <c r="C335" s="152"/>
      <c r="D335" s="152"/>
      <c r="E335" s="152"/>
      <c r="F335" s="152"/>
      <c r="G335" s="152"/>
      <c r="H335" s="39"/>
    </row>
    <row r="336" spans="1:8" s="2" customFormat="1" ht="10.2">
      <c r="A336" s="34"/>
      <c r="B336" s="34"/>
      <c r="C336" s="34"/>
      <c r="D336" s="34"/>
      <c r="E336" s="34"/>
      <c r="F336" s="34"/>
      <c r="G336" s="34"/>
      <c r="H336" s="34"/>
    </row>
  </sheetData>
  <sheetProtection algorithmName="SHA-512" hashValue="g+jEl7Y5ISpFg7+Zgll83xi0fAE8lM2Si3XmyuAd1VTzyg92sHD+Wof6lK/+gxFv2ALU5usuMRcqvlgdWZpLMg==" saltValue="ICxzaiT4UQfvdo+kfzlFac8/CaT2+sllnaj66gPaEjv37pWis/FUUegrZXiQqI8EPDb742iSxlNyT5E8hOq47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Pavla Matějková</cp:lastModifiedBy>
  <dcterms:created xsi:type="dcterms:W3CDTF">2020-02-28T09:17:27Z</dcterms:created>
  <dcterms:modified xsi:type="dcterms:W3CDTF">2020-02-28T11:25:05Z</dcterms:modified>
  <cp:category/>
  <cp:version/>
  <cp:contentType/>
  <cp:contentStatus/>
</cp:coreProperties>
</file>