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příloha 1" sheetId="1" r:id="rId1"/>
    <sheet name="List1" sheetId="2" r:id="rId2"/>
  </sheets>
  <definedNames>
    <definedName name="_xlnm.Print_Area" localSheetId="0">'příloha 1'!$A$1:$I$81</definedName>
  </definedNames>
  <calcPr fullCalcOnLoad="1"/>
</workbook>
</file>

<file path=xl/sharedStrings.xml><?xml version="1.0" encoding="utf-8"?>
<sst xmlns="http://schemas.openxmlformats.org/spreadsheetml/2006/main" count="169" uniqueCount="93">
  <si>
    <t>Měrná jednotka</t>
  </si>
  <si>
    <t>celková cena bez DPH</t>
  </si>
  <si>
    <t>celková cena včetně DPH</t>
  </si>
  <si>
    <t xml:space="preserve">Hrabání listí </t>
  </si>
  <si>
    <t>ks</t>
  </si>
  <si>
    <t>havarijní stav - práce s motorovou pilou</t>
  </si>
  <si>
    <t>havarijní stav - pomocné práce</t>
  </si>
  <si>
    <t>* - průměr kmene káceného stromu se zjišťuje ve výšce 1,3 m nad povrchem terénu</t>
  </si>
  <si>
    <t>Výkony, činnosti</t>
  </si>
  <si>
    <t xml:space="preserve">Cena celkem za 1 rok </t>
  </si>
  <si>
    <t>Celkem 7 sečí</t>
  </si>
  <si>
    <t>2. seč</t>
  </si>
  <si>
    <t>3. seč</t>
  </si>
  <si>
    <t>4. seč</t>
  </si>
  <si>
    <t>1. seč</t>
  </si>
  <si>
    <r>
      <t xml:space="preserve">jednotková cena za m </t>
    </r>
    <r>
      <rPr>
        <b/>
        <vertAlign val="superscript"/>
        <sz val="10"/>
        <rFont val="Arial CE"/>
        <family val="0"/>
      </rPr>
      <t xml:space="preserve">2 </t>
    </r>
    <r>
      <rPr>
        <b/>
        <sz val="10"/>
        <rFont val="Arial CE"/>
        <family val="2"/>
      </rPr>
      <t>bez DPH</t>
    </r>
  </si>
  <si>
    <r>
      <t>m</t>
    </r>
    <r>
      <rPr>
        <b/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</si>
  <si>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</si>
  <si>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t>Seč hřiště</t>
  </si>
  <si>
    <t>Seč ručně IT 3</t>
  </si>
  <si>
    <t>Seč ručně IT 4</t>
  </si>
  <si>
    <t>Parkový trávník IT I  (celkem 7 sečí/rok)</t>
  </si>
  <si>
    <t>Parkový trávník IT 2 (celkem 4 seče/rok)</t>
  </si>
  <si>
    <t>Trávník IT 3 (celkem3 seče/rok)</t>
  </si>
  <si>
    <t>Trávník IT 4 (celkem 2 seče/rok)</t>
  </si>
  <si>
    <t>Trávník IT 5 (celkem 1 seč/rok)</t>
  </si>
  <si>
    <t>TECHNOLOGICKÁ OPERACE</t>
  </si>
  <si>
    <t>JEDNOTKA</t>
  </si>
  <si>
    <t>JEDNOTKOVÁ CENA</t>
  </si>
  <si>
    <t>CENA CELKEM BEZ DPH</t>
  </si>
  <si>
    <r>
      <t>m</t>
    </r>
    <r>
      <rPr>
        <vertAlign val="superscript"/>
        <sz val="11"/>
        <color indexed="8"/>
        <rFont val="Calibri"/>
        <family val="2"/>
      </rPr>
      <t>2</t>
    </r>
  </si>
  <si>
    <t>Řez keřových porostů</t>
  </si>
  <si>
    <t>hod</t>
  </si>
  <si>
    <t>Odplevelení keřových porostů</t>
  </si>
  <si>
    <t>Chemické odplevelení keřových porostů</t>
  </si>
  <si>
    <t>Mulčování</t>
  </si>
  <si>
    <t>Ošetřování dřevin</t>
  </si>
  <si>
    <t>Výchovný řez stromů</t>
  </si>
  <si>
    <t>Udržovací, bezpečnostní a zdravotní řez stromů</t>
  </si>
  <si>
    <t>Speciální řez stromů</t>
  </si>
  <si>
    <r>
      <t xml:space="preserve">jednotková cena za m </t>
    </r>
    <r>
      <rPr>
        <b/>
        <vertAlign val="superscript"/>
        <sz val="10"/>
        <rFont val="Arial CE"/>
        <family val="0"/>
      </rPr>
      <t xml:space="preserve">2 </t>
    </r>
    <r>
      <rPr>
        <b/>
        <sz val="10"/>
        <rFont val="Arial CE"/>
        <family val="0"/>
      </rPr>
      <t>vč.</t>
    </r>
    <r>
      <rPr>
        <b/>
        <sz val="10"/>
        <rFont val="Arial CE"/>
        <family val="2"/>
      </rPr>
      <t xml:space="preserve"> DPH</t>
    </r>
  </si>
  <si>
    <t>5.seč</t>
  </si>
  <si>
    <t>6. seč</t>
  </si>
  <si>
    <t>7.seč</t>
  </si>
  <si>
    <t>Cena celkem za 7 sečí</t>
  </si>
  <si>
    <t>Cena celkem za 4 seče</t>
  </si>
  <si>
    <t>Cena celkem za 3 seče</t>
  </si>
  <si>
    <t>Cena celkem za 2 seče</t>
  </si>
  <si>
    <t>Cena celkem za 1 seč</t>
  </si>
  <si>
    <t>Výměra dle pasportu zeleně</t>
  </si>
  <si>
    <t>PŘEDPOKLÁDANÝ ROČNÍ OBJEM PRACÍ</t>
  </si>
  <si>
    <t>Řez živých plotů</t>
  </si>
  <si>
    <t>Odvoz odpadu</t>
  </si>
  <si>
    <t>m3</t>
  </si>
  <si>
    <t>Sběr listí 1x ročně</t>
  </si>
  <si>
    <t>kácení stromů - obvod kmene* do 80 cm bez použití výškové techniky</t>
  </si>
  <si>
    <t>kácení stromů - obvod kmene* od 80 do 150 cm bez použití výškové techniky</t>
  </si>
  <si>
    <t>kácení stromů - obvod kmene* od 150 do 300 cm bez použití výškové techniky</t>
  </si>
  <si>
    <t>kácení stromů - obvod kmene* od 150 do 300 cm s použitím výškové techniky</t>
  </si>
  <si>
    <t>kácení stromů - obvod kmene* od 80 do 150 cm s použitím výškové techniky</t>
  </si>
  <si>
    <t>kácení stromů - obvod kmene* do 80 cm s použitím výškové techniky</t>
  </si>
  <si>
    <t xml:space="preserve">Údržba truhlíků </t>
  </si>
  <si>
    <t>kácení stromů - obvod kmene* nad 300 cm bez použití výškové techniky</t>
  </si>
  <si>
    <t>kácení stromů - obvod kmene* nad 300 cm s použitím výškové techniky</t>
  </si>
  <si>
    <t>Údržba záhonů</t>
  </si>
  <si>
    <t>Cena celkem za 1 rok</t>
  </si>
  <si>
    <t>DPH 21%</t>
  </si>
  <si>
    <t>CENA CELKEM vč. DPH</t>
  </si>
  <si>
    <t>Příloha č. 1: Tabulka pro zpracování nabídkové ceny _seč trávníku a hrabání listí</t>
  </si>
  <si>
    <t>Příloha č. 2: Tabulka pro zpracování nabídkové ceny_ostatní práce</t>
  </si>
  <si>
    <t>Odkaz na technické podmínky</t>
  </si>
  <si>
    <t>Zálivka</t>
  </si>
  <si>
    <t>10 l</t>
  </si>
  <si>
    <t>Celková cena za seč + ostatní práce vč. DPH/ rok</t>
  </si>
  <si>
    <t>Množství pro rok 2020 - 2024</t>
  </si>
  <si>
    <t>1.1</t>
  </si>
  <si>
    <t>1.2</t>
  </si>
  <si>
    <t>2.1</t>
  </si>
  <si>
    <t>2.2</t>
  </si>
  <si>
    <t>3.1</t>
  </si>
  <si>
    <t>3.2</t>
  </si>
  <si>
    <t>3.3</t>
  </si>
  <si>
    <t>3.4</t>
  </si>
  <si>
    <t>3.5</t>
  </si>
  <si>
    <t>3.8</t>
  </si>
  <si>
    <t>3.9</t>
  </si>
  <si>
    <t>1.3</t>
  </si>
  <si>
    <t>3.6</t>
  </si>
  <si>
    <t>3.7</t>
  </si>
  <si>
    <t>rozpočtová cena na rok 2020 - 2024</t>
  </si>
  <si>
    <t>Celková cena za seč + ostatní práce bez DPH/ rok</t>
  </si>
  <si>
    <t>Celková cena za seč + ostatní práce bez DPH/ za 4,5 roku</t>
  </si>
  <si>
    <t>Celková cena za seč + ostatní práce vč. DPH/ za 4,5 roku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</si>
</sst>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#"/>
    <numFmt numFmtId="173" formatCode="#,##0.0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_K_č"/>
    <numFmt numFmtId="178" formatCode="[$¥€-2]\ #\ ##,000_);[Red]\([$€-2]\ #\ ##,000\)"/>
    <numFmt numFmtId="179" formatCode="[$-405]dddd\ d\.\ mmmm\ yyyy"/>
  </numFmts>
  <fonts count="5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 CE"/>
      <family val="0"/>
    </font>
    <font>
      <sz val="14"/>
      <color theme="1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49" fontId="2" fillId="0" borderId="0" xfId="46" applyNumberFormat="1" applyBorder="1">
      <alignment/>
      <protection/>
    </xf>
    <xf numFmtId="49" fontId="2" fillId="0" borderId="0" xfId="46" applyNumberFormat="1" applyBorder="1" applyAlignment="1">
      <alignment horizontal="right"/>
      <protection/>
    </xf>
    <xf numFmtId="4" fontId="4" fillId="0" borderId="0" xfId="46" applyNumberFormat="1" applyFont="1" applyBorder="1" applyAlignment="1">
      <alignment horizontal="center"/>
      <protection/>
    </xf>
    <xf numFmtId="4" fontId="4" fillId="0" borderId="0" xfId="46" applyNumberFormat="1" applyFont="1" applyBorder="1">
      <alignment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right"/>
      <protection/>
    </xf>
    <xf numFmtId="3" fontId="2" fillId="0" borderId="0" xfId="46" applyNumberFormat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1" fillId="0" borderId="11" xfId="46" applyFont="1" applyFill="1" applyBorder="1" applyAlignment="1">
      <alignment horizontal="center" vertical="center" wrapText="1"/>
      <protection/>
    </xf>
    <xf numFmtId="3" fontId="1" fillId="0" borderId="11" xfId="46" applyNumberFormat="1" applyFont="1" applyBorder="1" applyAlignment="1">
      <alignment horizontal="center" vertical="center" wrapText="1"/>
      <protection/>
    </xf>
    <xf numFmtId="3" fontId="1" fillId="0" borderId="12" xfId="46" applyNumberFormat="1" applyFont="1" applyBorder="1" applyAlignment="1">
      <alignment horizontal="center" vertical="center" wrapText="1"/>
      <protection/>
    </xf>
    <xf numFmtId="3" fontId="2" fillId="33" borderId="10" xfId="46" applyNumberFormat="1" applyFont="1" applyFill="1" applyBorder="1" applyAlignment="1">
      <alignment horizontal="right"/>
      <protection/>
    </xf>
    <xf numFmtId="3" fontId="2" fillId="33" borderId="10" xfId="46" applyNumberFormat="1" applyFill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3" fontId="0" fillId="34" borderId="10" xfId="0" applyNumberFormat="1" applyFill="1" applyBorder="1" applyAlignment="1">
      <alignment horizontal="right"/>
    </xf>
    <xf numFmtId="173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2" fillId="0" borderId="10" xfId="46" applyFont="1" applyBorder="1" applyAlignment="1">
      <alignment horizontal="center"/>
      <protection/>
    </xf>
    <xf numFmtId="0" fontId="2" fillId="34" borderId="10" xfId="46" applyFill="1" applyBorder="1">
      <alignment/>
      <protection/>
    </xf>
    <xf numFmtId="0" fontId="2" fillId="0" borderId="10" xfId="46" applyBorder="1">
      <alignment/>
      <protection/>
    </xf>
    <xf numFmtId="0" fontId="9" fillId="0" borderId="10" xfId="46" applyFont="1" applyBorder="1">
      <alignment/>
      <protection/>
    </xf>
    <xf numFmtId="49" fontId="9" fillId="0" borderId="10" xfId="46" applyNumberFormat="1" applyFont="1" applyFill="1" applyBorder="1">
      <alignment/>
      <protection/>
    </xf>
    <xf numFmtId="0" fontId="9" fillId="0" borderId="10" xfId="0" applyFont="1" applyBorder="1" applyAlignment="1">
      <alignment/>
    </xf>
    <xf numFmtId="3" fontId="2" fillId="0" borderId="10" xfId="46" applyNumberFormat="1" applyFont="1" applyBorder="1" applyAlignment="1">
      <alignment horizontal="right"/>
      <protection/>
    </xf>
    <xf numFmtId="3" fontId="1" fillId="0" borderId="10" xfId="46" applyNumberFormat="1" applyFont="1" applyBorder="1" applyAlignment="1">
      <alignment horizontal="right"/>
      <protection/>
    </xf>
    <xf numFmtId="173" fontId="2" fillId="0" borderId="10" xfId="46" applyNumberFormat="1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>
      <alignment/>
      <protection/>
    </xf>
    <xf numFmtId="3" fontId="2" fillId="0" borderId="10" xfId="46" applyNumberFormat="1" applyFont="1" applyBorder="1" applyAlignment="1">
      <alignment horizontal="right"/>
      <protection/>
    </xf>
    <xf numFmtId="173" fontId="1" fillId="35" borderId="10" xfId="46" applyNumberFormat="1" applyFont="1" applyFill="1" applyBorder="1" applyAlignment="1">
      <alignment horizontal="center" vertical="center"/>
      <protection/>
    </xf>
    <xf numFmtId="3" fontId="1" fillId="36" borderId="10" xfId="46" applyNumberFormat="1" applyFont="1" applyFill="1" applyBorder="1" applyAlignment="1">
      <alignment horizontal="right"/>
      <protection/>
    </xf>
    <xf numFmtId="3" fontId="2" fillId="36" borderId="10" xfId="46" applyNumberFormat="1" applyFont="1" applyFill="1" applyBorder="1" applyAlignment="1">
      <alignment horizontal="right"/>
      <protection/>
    </xf>
    <xf numFmtId="0" fontId="1" fillId="36" borderId="10" xfId="46" applyFont="1" applyFill="1" applyBorder="1" applyAlignment="1">
      <alignment horizontal="center" vertical="center" wrapText="1"/>
      <protection/>
    </xf>
    <xf numFmtId="3" fontId="1" fillId="36" borderId="10" xfId="46" applyNumberFormat="1" applyFont="1" applyFill="1" applyBorder="1" applyAlignment="1">
      <alignment horizontal="center" vertical="center" wrapText="1"/>
      <protection/>
    </xf>
    <xf numFmtId="0" fontId="2" fillId="36" borderId="10" xfId="46" applyFont="1" applyFill="1" applyBorder="1" applyAlignment="1">
      <alignment horizontal="center" vertical="center"/>
      <protection/>
    </xf>
    <xf numFmtId="3" fontId="2" fillId="36" borderId="10" xfId="46" applyNumberFormat="1" applyFont="1" applyFill="1" applyBorder="1" applyAlignment="1">
      <alignment horizontal="center" vertical="center"/>
      <protection/>
    </xf>
    <xf numFmtId="0" fontId="1" fillId="36" borderId="10" xfId="46" applyFont="1" applyFill="1" applyBorder="1" applyAlignment="1">
      <alignment horizontal="center" vertical="center"/>
      <protection/>
    </xf>
    <xf numFmtId="3" fontId="1" fillId="36" borderId="10" xfId="46" applyNumberFormat="1" applyFont="1" applyFill="1" applyBorder="1" applyAlignment="1">
      <alignment horizontal="center" vertical="center"/>
      <protection/>
    </xf>
    <xf numFmtId="3" fontId="1" fillId="33" borderId="10" xfId="46" applyNumberFormat="1" applyFont="1" applyFill="1" applyBorder="1" applyAlignment="1">
      <alignment horizontal="right"/>
      <protection/>
    </xf>
    <xf numFmtId="173" fontId="1" fillId="33" borderId="10" xfId="46" applyNumberFormat="1" applyFont="1" applyFill="1" applyBorder="1" applyAlignment="1">
      <alignment horizontal="center" vertical="center"/>
      <protection/>
    </xf>
    <xf numFmtId="49" fontId="10" fillId="35" borderId="10" xfId="46" applyNumberFormat="1" applyFont="1" applyFill="1" applyBorder="1">
      <alignment/>
      <protection/>
    </xf>
    <xf numFmtId="173" fontId="10" fillId="35" borderId="10" xfId="46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3" fontId="1" fillId="36" borderId="10" xfId="46" applyNumberFormat="1" applyFont="1" applyFill="1" applyBorder="1">
      <alignment/>
      <protection/>
    </xf>
    <xf numFmtId="3" fontId="2" fillId="36" borderId="10" xfId="46" applyNumberFormat="1" applyFont="1" applyFill="1" applyBorder="1" applyAlignment="1">
      <alignment horizontal="right"/>
      <protection/>
    </xf>
    <xf numFmtId="49" fontId="9" fillId="0" borderId="10" xfId="46" applyNumberFormat="1" applyFont="1" applyFill="1" applyBorder="1" applyAlignment="1">
      <alignment wrapText="1"/>
      <protection/>
    </xf>
    <xf numFmtId="0" fontId="50" fillId="37" borderId="10" xfId="46" applyFont="1" applyFill="1" applyBorder="1" applyAlignment="1">
      <alignment horizontal="left" vertical="center" wrapText="1"/>
      <protection/>
    </xf>
    <xf numFmtId="0" fontId="51" fillId="37" borderId="10" xfId="0" applyFont="1" applyFill="1" applyBorder="1" applyAlignment="1">
      <alignment wrapText="1"/>
    </xf>
    <xf numFmtId="173" fontId="52" fillId="37" borderId="10" xfId="0" applyNumberFormat="1" applyFont="1" applyFill="1" applyBorder="1" applyAlignment="1">
      <alignment wrapText="1"/>
    </xf>
    <xf numFmtId="0" fontId="1" fillId="36" borderId="14" xfId="46" applyFont="1" applyFill="1" applyBorder="1">
      <alignment/>
      <protection/>
    </xf>
    <xf numFmtId="0" fontId="2" fillId="0" borderId="14" xfId="46" applyFont="1" applyBorder="1">
      <alignment/>
      <protection/>
    </xf>
    <xf numFmtId="0" fontId="1" fillId="0" borderId="14" xfId="46" applyFont="1" applyBorder="1">
      <alignment/>
      <protection/>
    </xf>
    <xf numFmtId="0" fontId="2" fillId="0" borderId="14" xfId="46" applyFont="1" applyBorder="1">
      <alignment/>
      <protection/>
    </xf>
    <xf numFmtId="3" fontId="0" fillId="0" borderId="10" xfId="0" applyNumberFormat="1" applyBorder="1" applyAlignment="1">
      <alignment/>
    </xf>
    <xf numFmtId="3" fontId="2" fillId="0" borderId="10" xfId="46" applyNumberFormat="1" applyBorder="1">
      <alignment/>
      <protection/>
    </xf>
    <xf numFmtId="0" fontId="1" fillId="0" borderId="10" xfId="46" applyFont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/>
    </xf>
    <xf numFmtId="49" fontId="1" fillId="0" borderId="10" xfId="46" applyNumberFormat="1" applyFont="1" applyBorder="1" applyAlignment="1">
      <alignment horizontal="center"/>
      <protection/>
    </xf>
    <xf numFmtId="49" fontId="1" fillId="0" borderId="10" xfId="46" applyNumberFormat="1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left"/>
      <protection/>
    </xf>
    <xf numFmtId="0" fontId="4" fillId="38" borderId="16" xfId="46" applyFont="1" applyFill="1" applyBorder="1" applyAlignment="1">
      <alignment horizontal="center" vertical="center"/>
      <protection/>
    </xf>
    <xf numFmtId="0" fontId="4" fillId="38" borderId="14" xfId="46" applyFont="1" applyFill="1" applyBorder="1" applyAlignment="1">
      <alignment horizontal="center" vertical="center"/>
      <protection/>
    </xf>
    <xf numFmtId="173" fontId="11" fillId="38" borderId="10" xfId="46" applyNumberFormat="1" applyFont="1" applyFill="1" applyBorder="1" applyAlignment="1">
      <alignment horizontal="right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49" fontId="10" fillId="35" borderId="10" xfId="46" applyNumberFormat="1" applyFont="1" applyFill="1" applyBorder="1" applyAlignment="1">
      <alignment horizontal="center"/>
      <protection/>
    </xf>
    <xf numFmtId="3" fontId="1" fillId="0" borderId="17" xfId="46" applyNumberFormat="1" applyFont="1" applyBorder="1" applyAlignment="1">
      <alignment horizontal="center" vertical="center" wrapText="1"/>
      <protection/>
    </xf>
    <xf numFmtId="173" fontId="11" fillId="38" borderId="10" xfId="46" applyNumberFormat="1" applyFont="1" applyFill="1" applyBorder="1" applyAlignment="1">
      <alignment horizontal="right"/>
      <protection/>
    </xf>
    <xf numFmtId="0" fontId="2" fillId="0" borderId="0" xfId="46" applyFont="1" applyBorder="1" applyAlignment="1">
      <alignment horizontal="left"/>
      <protection/>
    </xf>
    <xf numFmtId="0" fontId="1" fillId="0" borderId="18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1" fillId="0" borderId="19" xfId="46" applyFont="1" applyBorder="1" applyAlignment="1">
      <alignment horizontal="center" vertical="center" wrapText="1"/>
      <protection/>
    </xf>
    <xf numFmtId="0" fontId="1" fillId="0" borderId="20" xfId="46" applyFont="1" applyBorder="1" applyAlignment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íloha 2A_final - Specifikace rozsahu prací pro výpočet ceny - mě_KOP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95" zoomScaleNormal="95" zoomScaleSheetLayoutView="95" workbookViewId="0" topLeftCell="A1">
      <selection activeCell="B82" sqref="B82"/>
    </sheetView>
  </sheetViews>
  <sheetFormatPr defaultColWidth="9.140625" defaultRowHeight="12.75"/>
  <cols>
    <col min="1" max="1" width="11.7109375" style="1" customWidth="1"/>
    <col min="2" max="2" width="48.140625" style="1" customWidth="1"/>
    <col min="3" max="3" width="14.421875" style="1" customWidth="1"/>
    <col min="4" max="4" width="13.140625" style="8" customWidth="1"/>
    <col min="5" max="5" width="16.7109375" style="1" customWidth="1"/>
    <col min="6" max="7" width="16.00390625" style="1" customWidth="1"/>
    <col min="8" max="8" width="17.8515625" style="1" customWidth="1"/>
    <col min="9" max="9" width="19.00390625" style="1" customWidth="1"/>
    <col min="10" max="10" width="13.140625" style="1" customWidth="1"/>
    <col min="11" max="16384" width="9.140625" style="1" customWidth="1"/>
  </cols>
  <sheetData>
    <row r="1" spans="2:9" ht="2.25" customHeight="1">
      <c r="B1" s="75"/>
      <c r="C1" s="75"/>
      <c r="D1" s="75"/>
      <c r="E1" s="75"/>
      <c r="F1" s="75"/>
      <c r="G1" s="75"/>
      <c r="H1" s="75"/>
      <c r="I1" s="75"/>
    </row>
    <row r="2" spans="2:9" ht="25.5" customHeight="1" thickBot="1">
      <c r="B2" s="67" t="s">
        <v>68</v>
      </c>
      <c r="C2" s="67"/>
      <c r="D2" s="67"/>
      <c r="E2" s="67"/>
      <c r="F2" s="67"/>
      <c r="G2" s="67"/>
      <c r="H2" s="67"/>
      <c r="I2" s="67"/>
    </row>
    <row r="3" spans="1:9" ht="18" customHeight="1">
      <c r="A3" s="71" t="s">
        <v>70</v>
      </c>
      <c r="B3" s="78" t="s">
        <v>8</v>
      </c>
      <c r="C3" s="79" t="s">
        <v>49</v>
      </c>
      <c r="D3" s="77" t="s">
        <v>74</v>
      </c>
      <c r="E3" s="76" t="s">
        <v>0</v>
      </c>
      <c r="F3" s="73" t="s">
        <v>89</v>
      </c>
      <c r="G3" s="73"/>
      <c r="H3" s="73"/>
      <c r="I3" s="73"/>
    </row>
    <row r="4" spans="1:9" ht="50.25" customHeight="1">
      <c r="A4" s="71"/>
      <c r="B4" s="78"/>
      <c r="C4" s="77"/>
      <c r="D4" s="77"/>
      <c r="E4" s="77"/>
      <c r="F4" s="11" t="s">
        <v>15</v>
      </c>
      <c r="G4" s="11" t="s">
        <v>40</v>
      </c>
      <c r="H4" s="12" t="s">
        <v>1</v>
      </c>
      <c r="I4" s="13" t="s">
        <v>2</v>
      </c>
    </row>
    <row r="5" spans="1:9" ht="13.5" customHeight="1">
      <c r="A5" s="65" t="s">
        <v>75</v>
      </c>
      <c r="B5" s="57" t="s">
        <v>21</v>
      </c>
      <c r="C5" s="38">
        <v>65683</v>
      </c>
      <c r="D5" s="39">
        <f>C5*7</f>
        <v>459781</v>
      </c>
      <c r="E5" s="40" t="s">
        <v>16</v>
      </c>
      <c r="F5" s="40"/>
      <c r="G5" s="40"/>
      <c r="H5" s="41"/>
      <c r="I5" s="41"/>
    </row>
    <row r="6" spans="1:9" ht="13.5" customHeight="1">
      <c r="A6" s="27"/>
      <c r="B6" s="58" t="s">
        <v>14</v>
      </c>
      <c r="C6" s="31"/>
      <c r="D6" s="14">
        <v>65683</v>
      </c>
      <c r="E6" s="10" t="s">
        <v>17</v>
      </c>
      <c r="F6" s="33"/>
      <c r="G6" s="33">
        <f>F6*1.21</f>
        <v>0</v>
      </c>
      <c r="H6" s="33">
        <f>D6*F6</f>
        <v>0</v>
      </c>
      <c r="I6" s="33">
        <f>D6*G6</f>
        <v>0</v>
      </c>
    </row>
    <row r="7" spans="1:9" ht="13.5" customHeight="1">
      <c r="A7" s="27"/>
      <c r="B7" s="58" t="s">
        <v>11</v>
      </c>
      <c r="C7" s="31"/>
      <c r="D7" s="14">
        <v>65683</v>
      </c>
      <c r="E7" s="10" t="s">
        <v>17</v>
      </c>
      <c r="F7" s="33"/>
      <c r="G7" s="33">
        <f aca="true" t="shared" si="0" ref="G7:G12">F7*1.21</f>
        <v>0</v>
      </c>
      <c r="H7" s="33">
        <f aca="true" t="shared" si="1" ref="H7:H12">D7*F7</f>
        <v>0</v>
      </c>
      <c r="I7" s="33">
        <f aca="true" t="shared" si="2" ref="I7:I12">D7*G7</f>
        <v>0</v>
      </c>
    </row>
    <row r="8" spans="1:9" ht="13.5" customHeight="1">
      <c r="A8" s="27"/>
      <c r="B8" s="58" t="s">
        <v>12</v>
      </c>
      <c r="C8" s="31"/>
      <c r="D8" s="14">
        <v>65683</v>
      </c>
      <c r="E8" s="10" t="s">
        <v>17</v>
      </c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13.5" customHeight="1">
      <c r="A9" s="27"/>
      <c r="B9" s="58" t="s">
        <v>13</v>
      </c>
      <c r="C9" s="31"/>
      <c r="D9" s="14">
        <v>65683</v>
      </c>
      <c r="E9" s="10" t="s">
        <v>17</v>
      </c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13.5" customHeight="1">
      <c r="A10" s="27"/>
      <c r="B10" s="58" t="s">
        <v>41</v>
      </c>
      <c r="C10" s="31"/>
      <c r="D10" s="14">
        <v>65683</v>
      </c>
      <c r="E10" s="10" t="s">
        <v>17</v>
      </c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13.5" customHeight="1">
      <c r="A11" s="27"/>
      <c r="B11" s="58" t="s">
        <v>42</v>
      </c>
      <c r="C11" s="31"/>
      <c r="D11" s="14">
        <v>65683</v>
      </c>
      <c r="E11" s="10" t="s">
        <v>17</v>
      </c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13.5" customHeight="1">
      <c r="A12" s="27"/>
      <c r="B12" s="58" t="s">
        <v>43</v>
      </c>
      <c r="C12" s="31"/>
      <c r="D12" s="14">
        <v>65683</v>
      </c>
      <c r="E12" s="10" t="s">
        <v>17</v>
      </c>
      <c r="F12" s="33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13.5" customHeight="1">
      <c r="A13" s="27"/>
      <c r="B13" s="59" t="s">
        <v>44</v>
      </c>
      <c r="C13" s="31"/>
      <c r="D13" s="14"/>
      <c r="E13" s="10"/>
      <c r="F13" s="33"/>
      <c r="G13" s="33"/>
      <c r="H13" s="37">
        <f>SUM(H6:H12)</f>
        <v>0</v>
      </c>
      <c r="I13" s="37">
        <f>SUM(I6:I12)</f>
        <v>0</v>
      </c>
    </row>
    <row r="14" spans="1:9" ht="13.5" customHeight="1">
      <c r="A14" s="27"/>
      <c r="B14" s="57" t="s">
        <v>22</v>
      </c>
      <c r="C14" s="38">
        <v>106515</v>
      </c>
      <c r="D14" s="39">
        <f>C14*4</f>
        <v>426060</v>
      </c>
      <c r="E14" s="40" t="s">
        <v>16</v>
      </c>
      <c r="F14" s="42"/>
      <c r="G14" s="42"/>
      <c r="H14" s="43"/>
      <c r="I14" s="43"/>
    </row>
    <row r="15" spans="1:9" ht="13.5" customHeight="1">
      <c r="A15" s="27"/>
      <c r="B15" s="58" t="s">
        <v>14</v>
      </c>
      <c r="C15" s="31"/>
      <c r="D15" s="14">
        <v>106515</v>
      </c>
      <c r="E15" s="10" t="s">
        <v>17</v>
      </c>
      <c r="F15" s="33"/>
      <c r="G15" s="33">
        <f>F15*1.21</f>
        <v>0</v>
      </c>
      <c r="H15" s="33">
        <f>D15*F15</f>
        <v>0</v>
      </c>
      <c r="I15" s="33">
        <f>D15*G15</f>
        <v>0</v>
      </c>
    </row>
    <row r="16" spans="1:9" ht="13.5" customHeight="1">
      <c r="A16" s="27"/>
      <c r="B16" s="58" t="s">
        <v>11</v>
      </c>
      <c r="C16" s="31"/>
      <c r="D16" s="14">
        <v>106515</v>
      </c>
      <c r="E16" s="10" t="s">
        <v>17</v>
      </c>
      <c r="F16" s="33"/>
      <c r="G16" s="33">
        <f>F16*1.21</f>
        <v>0</v>
      </c>
      <c r="H16" s="33">
        <f>D16*F16</f>
        <v>0</v>
      </c>
      <c r="I16" s="33">
        <f>D16*G16</f>
        <v>0</v>
      </c>
    </row>
    <row r="17" spans="1:9" ht="13.5" customHeight="1">
      <c r="A17" s="27"/>
      <c r="B17" s="58" t="s">
        <v>12</v>
      </c>
      <c r="C17" s="31"/>
      <c r="D17" s="14">
        <v>106515</v>
      </c>
      <c r="E17" s="10" t="s">
        <v>17</v>
      </c>
      <c r="F17" s="33"/>
      <c r="G17" s="33">
        <f>F17*1.21</f>
        <v>0</v>
      </c>
      <c r="H17" s="33">
        <f>D17*F17</f>
        <v>0</v>
      </c>
      <c r="I17" s="33">
        <f>D17*G17</f>
        <v>0</v>
      </c>
    </row>
    <row r="18" spans="1:9" ht="13.5" customHeight="1">
      <c r="A18" s="27"/>
      <c r="B18" s="58" t="s">
        <v>13</v>
      </c>
      <c r="C18" s="31"/>
      <c r="D18" s="14">
        <v>106515</v>
      </c>
      <c r="E18" s="10" t="s">
        <v>17</v>
      </c>
      <c r="F18" s="33"/>
      <c r="G18" s="33">
        <f>F18*1.21</f>
        <v>0</v>
      </c>
      <c r="H18" s="33">
        <f>D18*F18</f>
        <v>0</v>
      </c>
      <c r="I18" s="33">
        <f>D18*G18</f>
        <v>0</v>
      </c>
    </row>
    <row r="19" spans="1:9" ht="13.5" customHeight="1">
      <c r="A19" s="27"/>
      <c r="B19" s="59" t="s">
        <v>45</v>
      </c>
      <c r="C19" s="31"/>
      <c r="D19" s="14"/>
      <c r="E19" s="10"/>
      <c r="F19" s="33"/>
      <c r="G19" s="33"/>
      <c r="H19" s="37">
        <f>SUM(H15:H18)</f>
        <v>0</v>
      </c>
      <c r="I19" s="37">
        <f>SUM(I15:I18)</f>
        <v>0</v>
      </c>
    </row>
    <row r="20" spans="1:9" ht="13.5" customHeight="1">
      <c r="A20" s="27"/>
      <c r="B20" s="57" t="s">
        <v>23</v>
      </c>
      <c r="C20" s="38">
        <v>175220</v>
      </c>
      <c r="D20" s="39">
        <f>C20*3</f>
        <v>525660</v>
      </c>
      <c r="E20" s="40" t="s">
        <v>16</v>
      </c>
      <c r="F20" s="42"/>
      <c r="G20" s="42"/>
      <c r="H20" s="43"/>
      <c r="I20" s="43"/>
    </row>
    <row r="21" spans="1:9" ht="13.5" customHeight="1">
      <c r="A21" s="27"/>
      <c r="B21" s="58" t="s">
        <v>14</v>
      </c>
      <c r="C21" s="31"/>
      <c r="D21" s="15">
        <v>175220</v>
      </c>
      <c r="E21" s="10" t="s">
        <v>17</v>
      </c>
      <c r="F21" s="33"/>
      <c r="G21" s="33">
        <f>F21*1.21</f>
        <v>0</v>
      </c>
      <c r="H21" s="33">
        <f>D21*F21</f>
        <v>0</v>
      </c>
      <c r="I21" s="33">
        <f>D21*G21</f>
        <v>0</v>
      </c>
    </row>
    <row r="22" spans="1:9" ht="13.5" customHeight="1">
      <c r="A22" s="27"/>
      <c r="B22" s="58" t="s">
        <v>11</v>
      </c>
      <c r="C22" s="31"/>
      <c r="D22" s="15">
        <v>175220</v>
      </c>
      <c r="E22" s="10" t="s">
        <v>17</v>
      </c>
      <c r="F22" s="33"/>
      <c r="G22" s="33">
        <f>F22*1.21</f>
        <v>0</v>
      </c>
      <c r="H22" s="33">
        <f>D22*F22</f>
        <v>0</v>
      </c>
      <c r="I22" s="33">
        <f>D22*G22</f>
        <v>0</v>
      </c>
    </row>
    <row r="23" spans="1:9" ht="13.5" customHeight="1">
      <c r="A23" s="27"/>
      <c r="B23" s="58" t="s">
        <v>12</v>
      </c>
      <c r="C23" s="31"/>
      <c r="D23" s="15">
        <v>175220</v>
      </c>
      <c r="E23" s="10" t="s">
        <v>17</v>
      </c>
      <c r="F23" s="33"/>
      <c r="G23" s="33">
        <f>F23*1.21</f>
        <v>0</v>
      </c>
      <c r="H23" s="33">
        <f>D23*F23</f>
        <v>0</v>
      </c>
      <c r="I23" s="33">
        <f>D23*G23</f>
        <v>0</v>
      </c>
    </row>
    <row r="24" spans="1:9" ht="13.5" customHeight="1">
      <c r="A24" s="27"/>
      <c r="B24" s="59" t="s">
        <v>46</v>
      </c>
      <c r="C24" s="31"/>
      <c r="D24" s="15"/>
      <c r="E24" s="10"/>
      <c r="F24" s="33"/>
      <c r="G24" s="33"/>
      <c r="H24" s="37">
        <f>SUM(H21:H23)</f>
        <v>0</v>
      </c>
      <c r="I24" s="37">
        <f>SUM(I21:I23)</f>
        <v>0</v>
      </c>
    </row>
    <row r="25" spans="1:9" ht="13.5" customHeight="1">
      <c r="A25" s="27"/>
      <c r="B25" s="57" t="s">
        <v>24</v>
      </c>
      <c r="C25" s="38">
        <v>6984</v>
      </c>
      <c r="D25" s="39">
        <f>C25*2</f>
        <v>13968</v>
      </c>
      <c r="E25" s="44" t="s">
        <v>16</v>
      </c>
      <c r="F25" s="42"/>
      <c r="G25" s="42"/>
      <c r="H25" s="43"/>
      <c r="I25" s="43"/>
    </row>
    <row r="26" spans="1:9" ht="13.5" customHeight="1">
      <c r="A26" s="27"/>
      <c r="B26" s="58" t="s">
        <v>14</v>
      </c>
      <c r="C26" s="31"/>
      <c r="D26" s="15">
        <v>6984</v>
      </c>
      <c r="E26" s="10" t="s">
        <v>17</v>
      </c>
      <c r="F26" s="33"/>
      <c r="G26" s="33">
        <f>F26*1.21</f>
        <v>0</v>
      </c>
      <c r="H26" s="33">
        <f>D26*F26</f>
        <v>0</v>
      </c>
      <c r="I26" s="33">
        <f>D26*G26</f>
        <v>0</v>
      </c>
    </row>
    <row r="27" spans="1:9" ht="13.5" customHeight="1">
      <c r="A27" s="27"/>
      <c r="B27" s="58" t="s">
        <v>11</v>
      </c>
      <c r="C27" s="31"/>
      <c r="D27" s="15">
        <v>6984</v>
      </c>
      <c r="E27" s="10" t="s">
        <v>17</v>
      </c>
      <c r="F27" s="33"/>
      <c r="G27" s="33">
        <f>F27*1.21</f>
        <v>0</v>
      </c>
      <c r="H27" s="33">
        <f>D27*F27</f>
        <v>0</v>
      </c>
      <c r="I27" s="33">
        <f>D27*G27</f>
        <v>0</v>
      </c>
    </row>
    <row r="28" spans="1:10" ht="13.5" customHeight="1">
      <c r="A28" s="27"/>
      <c r="B28" s="59" t="s">
        <v>47</v>
      </c>
      <c r="C28" s="31"/>
      <c r="D28" s="15"/>
      <c r="E28" s="10"/>
      <c r="F28" s="33"/>
      <c r="G28" s="33"/>
      <c r="H28" s="37">
        <f>SUM(H26:H27)</f>
        <v>0</v>
      </c>
      <c r="I28" s="37">
        <f>SUM(I26:I27)</f>
        <v>0</v>
      </c>
      <c r="J28" s="9"/>
    </row>
    <row r="29" spans="1:9" ht="13.5" customHeight="1">
      <c r="A29" s="27"/>
      <c r="B29" s="57" t="s">
        <v>25</v>
      </c>
      <c r="C29" s="38">
        <v>1650</v>
      </c>
      <c r="D29" s="39">
        <f>C29*1</f>
        <v>1650</v>
      </c>
      <c r="E29" s="44" t="s">
        <v>16</v>
      </c>
      <c r="F29" s="44"/>
      <c r="G29" s="44"/>
      <c r="H29" s="45"/>
      <c r="I29" s="45"/>
    </row>
    <row r="30" spans="1:9" ht="13.5" customHeight="1">
      <c r="A30" s="27"/>
      <c r="B30" s="58" t="s">
        <v>14</v>
      </c>
      <c r="C30" s="31"/>
      <c r="D30" s="15">
        <v>1650</v>
      </c>
      <c r="E30" s="10" t="s">
        <v>17</v>
      </c>
      <c r="F30" s="33"/>
      <c r="G30" s="33">
        <f>F30*1.21</f>
        <v>0</v>
      </c>
      <c r="H30" s="33">
        <f>D30*F30</f>
        <v>0</v>
      </c>
      <c r="I30" s="33">
        <f>D30*G30</f>
        <v>0</v>
      </c>
    </row>
    <row r="31" spans="1:10" ht="13.5" customHeight="1">
      <c r="A31" s="27"/>
      <c r="B31" s="59" t="s">
        <v>48</v>
      </c>
      <c r="C31" s="31"/>
      <c r="D31" s="15"/>
      <c r="E31" s="10"/>
      <c r="F31" s="33"/>
      <c r="G31" s="33"/>
      <c r="H31" s="37">
        <f>SUM(H30)</f>
        <v>0</v>
      </c>
      <c r="I31" s="37">
        <f>SUM(I30)</f>
        <v>0</v>
      </c>
      <c r="J31" s="9"/>
    </row>
    <row r="32" spans="1:10" ht="13.5" customHeight="1">
      <c r="A32" s="27"/>
      <c r="B32" s="57" t="s">
        <v>19</v>
      </c>
      <c r="C32" s="38">
        <v>61336</v>
      </c>
      <c r="D32" s="39">
        <f>C32*3</f>
        <v>184008</v>
      </c>
      <c r="E32" s="44" t="s">
        <v>16</v>
      </c>
      <c r="F32" s="42"/>
      <c r="G32" s="42"/>
      <c r="H32" s="43"/>
      <c r="I32" s="43"/>
      <c r="J32" s="9"/>
    </row>
    <row r="33" spans="1:10" ht="13.5" customHeight="1">
      <c r="A33" s="27"/>
      <c r="B33" s="58" t="s">
        <v>14</v>
      </c>
      <c r="C33" s="46"/>
      <c r="D33" s="14">
        <v>61336</v>
      </c>
      <c r="E33" s="10" t="s">
        <v>17</v>
      </c>
      <c r="F33" s="33"/>
      <c r="G33" s="33">
        <f>F33*1.21</f>
        <v>0</v>
      </c>
      <c r="H33" s="33">
        <f>D33*F33</f>
        <v>0</v>
      </c>
      <c r="I33" s="33">
        <f>D33*G33</f>
        <v>0</v>
      </c>
      <c r="J33" s="9"/>
    </row>
    <row r="34" spans="1:10" ht="13.5" customHeight="1">
      <c r="A34" s="27"/>
      <c r="B34" s="58" t="s">
        <v>11</v>
      </c>
      <c r="C34" s="46"/>
      <c r="D34" s="14">
        <v>61336</v>
      </c>
      <c r="E34" s="10" t="s">
        <v>17</v>
      </c>
      <c r="F34" s="33"/>
      <c r="G34" s="33">
        <f>F34*1.21</f>
        <v>0</v>
      </c>
      <c r="H34" s="33">
        <f>D34*F34</f>
        <v>0</v>
      </c>
      <c r="I34" s="33">
        <f>D34*G34</f>
        <v>0</v>
      </c>
      <c r="J34" s="9"/>
    </row>
    <row r="35" spans="1:10" ht="13.5" customHeight="1">
      <c r="A35" s="27"/>
      <c r="B35" s="58" t="s">
        <v>12</v>
      </c>
      <c r="C35" s="46"/>
      <c r="D35" s="14">
        <v>61336</v>
      </c>
      <c r="E35" s="10" t="s">
        <v>17</v>
      </c>
      <c r="F35" s="33"/>
      <c r="G35" s="33">
        <f>F35*1.21</f>
        <v>0</v>
      </c>
      <c r="H35" s="33">
        <f>D35*F35</f>
        <v>0</v>
      </c>
      <c r="I35" s="33">
        <f>D35*G35</f>
        <v>0</v>
      </c>
      <c r="J35" s="9"/>
    </row>
    <row r="36" spans="1:10" ht="13.5" customHeight="1">
      <c r="A36" s="27"/>
      <c r="B36" s="59" t="s">
        <v>46</v>
      </c>
      <c r="C36" s="31"/>
      <c r="D36" s="15"/>
      <c r="E36" s="10"/>
      <c r="F36" s="33"/>
      <c r="G36" s="33"/>
      <c r="H36" s="37">
        <f>SUM(H33:H35)</f>
        <v>0</v>
      </c>
      <c r="I36" s="37">
        <f>SUM(I33:I35)</f>
        <v>0</v>
      </c>
      <c r="J36" s="9"/>
    </row>
    <row r="37" spans="1:10" ht="13.5" customHeight="1">
      <c r="A37" s="27"/>
      <c r="B37" s="57" t="s">
        <v>20</v>
      </c>
      <c r="C37" s="38">
        <v>18295</v>
      </c>
      <c r="D37" s="39">
        <f>C37*2</f>
        <v>36590</v>
      </c>
      <c r="E37" s="44" t="s">
        <v>16</v>
      </c>
      <c r="F37" s="42"/>
      <c r="G37" s="42"/>
      <c r="H37" s="42"/>
      <c r="I37" s="42"/>
      <c r="J37" s="9"/>
    </row>
    <row r="38" spans="1:10" ht="13.5" customHeight="1">
      <c r="A38" s="27"/>
      <c r="B38" s="58" t="s">
        <v>14</v>
      </c>
      <c r="C38" s="31"/>
      <c r="D38" s="15">
        <v>18295</v>
      </c>
      <c r="E38" s="10" t="s">
        <v>17</v>
      </c>
      <c r="F38" s="33"/>
      <c r="G38" s="33">
        <f>F38*1.21</f>
        <v>0</v>
      </c>
      <c r="H38" s="33">
        <f>D38*F38</f>
        <v>0</v>
      </c>
      <c r="I38" s="33">
        <f>D38*G38</f>
        <v>0</v>
      </c>
      <c r="J38" s="9"/>
    </row>
    <row r="39" spans="1:10" ht="13.5" customHeight="1">
      <c r="A39" s="27"/>
      <c r="B39" s="58" t="s">
        <v>11</v>
      </c>
      <c r="C39" s="31"/>
      <c r="D39" s="15">
        <v>18295</v>
      </c>
      <c r="E39" s="10" t="s">
        <v>17</v>
      </c>
      <c r="F39" s="33"/>
      <c r="G39" s="33">
        <f>F39*1.21</f>
        <v>0</v>
      </c>
      <c r="H39" s="33">
        <f>D39*F39</f>
        <v>0</v>
      </c>
      <c r="I39" s="33">
        <f>D39*G39</f>
        <v>0</v>
      </c>
      <c r="J39" s="9"/>
    </row>
    <row r="40" spans="1:10" ht="13.5" customHeight="1">
      <c r="A40" s="27"/>
      <c r="B40" s="59" t="s">
        <v>47</v>
      </c>
      <c r="C40" s="31"/>
      <c r="D40" s="15"/>
      <c r="E40" s="10"/>
      <c r="F40" s="33"/>
      <c r="G40" s="33"/>
      <c r="H40" s="37">
        <f>SUM(H38:H39)</f>
        <v>0</v>
      </c>
      <c r="I40" s="37">
        <f>SUM(I38:I39)</f>
        <v>0</v>
      </c>
      <c r="J40" s="9"/>
    </row>
    <row r="41" spans="1:10" ht="13.5" customHeight="1">
      <c r="A41" s="27"/>
      <c r="B41" s="57" t="s">
        <v>18</v>
      </c>
      <c r="C41" s="38">
        <v>22894</v>
      </c>
      <c r="D41" s="39">
        <f>C41*7</f>
        <v>160258</v>
      </c>
      <c r="E41" s="44" t="s">
        <v>16</v>
      </c>
      <c r="F41" s="42"/>
      <c r="G41" s="42"/>
      <c r="H41" s="42"/>
      <c r="I41" s="42"/>
      <c r="J41" s="9"/>
    </row>
    <row r="42" spans="1:10" ht="13.5" customHeight="1">
      <c r="A42" s="27"/>
      <c r="B42" s="60" t="s">
        <v>10</v>
      </c>
      <c r="C42" s="36"/>
      <c r="D42" s="15">
        <v>160258</v>
      </c>
      <c r="E42" s="34" t="s">
        <v>17</v>
      </c>
      <c r="F42" s="33"/>
      <c r="G42" s="33">
        <f>F42*1.21</f>
        <v>0</v>
      </c>
      <c r="H42" s="37">
        <f>D42*F42</f>
        <v>0</v>
      </c>
      <c r="I42" s="37">
        <f>D42*G42</f>
        <v>0</v>
      </c>
      <c r="J42" s="9"/>
    </row>
    <row r="43" spans="1:9" ht="13.5" customHeight="1">
      <c r="A43" s="66" t="s">
        <v>76</v>
      </c>
      <c r="B43" s="57" t="s">
        <v>3</v>
      </c>
      <c r="C43" s="51">
        <v>261114</v>
      </c>
      <c r="D43" s="52">
        <v>261114</v>
      </c>
      <c r="E43" s="44" t="s">
        <v>16</v>
      </c>
      <c r="F43" s="44"/>
      <c r="G43" s="44"/>
      <c r="H43" s="44"/>
      <c r="I43" s="44"/>
    </row>
    <row r="44" spans="1:9" ht="13.5" customHeight="1">
      <c r="A44" s="27"/>
      <c r="B44" s="60" t="s">
        <v>54</v>
      </c>
      <c r="C44" s="35"/>
      <c r="D44" s="36">
        <v>261114</v>
      </c>
      <c r="E44" s="10" t="s">
        <v>17</v>
      </c>
      <c r="F44" s="33"/>
      <c r="G44" s="33">
        <f>F44*1.21</f>
        <v>0</v>
      </c>
      <c r="H44" s="37">
        <f>D44*F44</f>
        <v>0</v>
      </c>
      <c r="I44" s="37">
        <f>D44*G44</f>
        <v>0</v>
      </c>
    </row>
    <row r="45" spans="1:9" ht="23.25" customHeight="1">
      <c r="A45" s="27"/>
      <c r="B45" s="35"/>
      <c r="C45" s="35"/>
      <c r="D45" s="32"/>
      <c r="E45" s="10"/>
      <c r="F45" s="33"/>
      <c r="G45" s="33"/>
      <c r="H45" s="47"/>
      <c r="I45" s="47"/>
    </row>
    <row r="46" spans="1:9" ht="23.25" customHeight="1">
      <c r="A46" s="27"/>
      <c r="B46" s="35"/>
      <c r="C46" s="35"/>
      <c r="D46" s="32"/>
      <c r="E46" s="10"/>
      <c r="F46" s="33"/>
      <c r="G46" s="33"/>
      <c r="H46" s="47"/>
      <c r="I46" s="47"/>
    </row>
    <row r="47" spans="2:9" ht="16.5" customHeight="1">
      <c r="B47" s="48" t="s">
        <v>9</v>
      </c>
      <c r="C47" s="48"/>
      <c r="D47" s="72"/>
      <c r="E47" s="72"/>
      <c r="F47" s="49"/>
      <c r="G47" s="49"/>
      <c r="H47" s="49">
        <f>SUM(H13+H19+H24+H28+H31+H36+H40+H42+H44)</f>
        <v>0</v>
      </c>
      <c r="I47" s="49">
        <f>SUM(I13+I19+I24+I28+I31+I36+I40+I42+I44)</f>
        <v>0</v>
      </c>
    </row>
    <row r="48" spans="2:9" ht="13.5" customHeight="1">
      <c r="B48" s="3"/>
      <c r="C48" s="3"/>
      <c r="D48" s="4"/>
      <c r="E48" s="3"/>
      <c r="F48" s="3"/>
      <c r="G48" s="3"/>
      <c r="H48" s="5"/>
      <c r="I48" s="6"/>
    </row>
    <row r="49" spans="2:8" ht="26.25" customHeight="1" thickBot="1">
      <c r="B49" s="67" t="s">
        <v>69</v>
      </c>
      <c r="C49" s="67"/>
      <c r="D49" s="67"/>
      <c r="E49" s="67"/>
      <c r="F49" s="67"/>
      <c r="G49" s="67"/>
      <c r="H49" s="67"/>
    </row>
    <row r="50" spans="1:9" ht="46.5" customHeight="1">
      <c r="A50" s="63" t="s">
        <v>70</v>
      </c>
      <c r="B50" s="16" t="s">
        <v>26</v>
      </c>
      <c r="C50" s="17" t="s">
        <v>27</v>
      </c>
      <c r="D50" s="17" t="s">
        <v>28</v>
      </c>
      <c r="E50" s="17" t="s">
        <v>50</v>
      </c>
      <c r="F50" s="17" t="s">
        <v>29</v>
      </c>
      <c r="G50" s="17" t="s">
        <v>66</v>
      </c>
      <c r="H50" s="17" t="s">
        <v>67</v>
      </c>
      <c r="I50" s="9"/>
    </row>
    <row r="51" spans="1:8" ht="19.5" customHeight="1">
      <c r="A51" s="66" t="s">
        <v>77</v>
      </c>
      <c r="B51" s="28" t="s">
        <v>64</v>
      </c>
      <c r="C51" s="18" t="s">
        <v>30</v>
      </c>
      <c r="D51" s="19"/>
      <c r="E51" s="61">
        <v>885</v>
      </c>
      <c r="F51" s="20">
        <f aca="true" t="shared" si="3" ref="F51:F73">D51*E51</f>
        <v>0</v>
      </c>
      <c r="G51" s="20">
        <f>F51*0.21</f>
        <v>0</v>
      </c>
      <c r="H51" s="20">
        <f>F51+G51</f>
        <v>0</v>
      </c>
    </row>
    <row r="52" spans="1:8" ht="19.5" customHeight="1">
      <c r="A52" s="66" t="s">
        <v>77</v>
      </c>
      <c r="B52" s="28" t="s">
        <v>61</v>
      </c>
      <c r="C52" s="18" t="s">
        <v>4</v>
      </c>
      <c r="D52" s="19"/>
      <c r="E52" s="61">
        <v>20</v>
      </c>
      <c r="F52" s="20">
        <f t="shared" si="3"/>
        <v>0</v>
      </c>
      <c r="G52" s="20">
        <f aca="true" t="shared" si="4" ref="G52:G73">F52*0.21</f>
        <v>0</v>
      </c>
      <c r="H52" s="20">
        <f aca="true" t="shared" si="5" ref="H52:H73">F52+G52</f>
        <v>0</v>
      </c>
    </row>
    <row r="53" spans="1:8" ht="19.5" customHeight="1">
      <c r="A53" s="66" t="s">
        <v>78</v>
      </c>
      <c r="B53" s="28" t="s">
        <v>71</v>
      </c>
      <c r="C53" s="18" t="s">
        <v>72</v>
      </c>
      <c r="D53" s="19"/>
      <c r="E53" s="61">
        <v>100</v>
      </c>
      <c r="F53" s="20">
        <f>D53*E53</f>
        <v>0</v>
      </c>
      <c r="G53" s="20">
        <f>F53*0.21</f>
        <v>0</v>
      </c>
      <c r="H53" s="20">
        <f>F53+G53</f>
        <v>0</v>
      </c>
    </row>
    <row r="54" spans="1:8" ht="19.5" customHeight="1">
      <c r="A54" s="66" t="s">
        <v>79</v>
      </c>
      <c r="B54" s="22" t="s">
        <v>31</v>
      </c>
      <c r="C54" s="18" t="s">
        <v>30</v>
      </c>
      <c r="D54" s="19"/>
      <c r="E54" s="61">
        <v>7500</v>
      </c>
      <c r="F54" s="20">
        <f t="shared" si="3"/>
        <v>0</v>
      </c>
      <c r="G54" s="20">
        <f t="shared" si="4"/>
        <v>0</v>
      </c>
      <c r="H54" s="20">
        <f t="shared" si="5"/>
        <v>0</v>
      </c>
    </row>
    <row r="55" spans="1:8" ht="19.5" customHeight="1">
      <c r="A55" s="66" t="s">
        <v>79</v>
      </c>
      <c r="B55" s="22" t="s">
        <v>51</v>
      </c>
      <c r="C55" s="18" t="s">
        <v>30</v>
      </c>
      <c r="D55" s="19"/>
      <c r="E55" s="61">
        <v>3500</v>
      </c>
      <c r="F55" s="20">
        <f t="shared" si="3"/>
        <v>0</v>
      </c>
      <c r="G55" s="20">
        <f t="shared" si="4"/>
        <v>0</v>
      </c>
      <c r="H55" s="20">
        <f t="shared" si="5"/>
        <v>0</v>
      </c>
    </row>
    <row r="56" spans="1:8" ht="19.5" customHeight="1">
      <c r="A56" s="66" t="s">
        <v>80</v>
      </c>
      <c r="B56" s="23" t="s">
        <v>33</v>
      </c>
      <c r="C56" s="18" t="s">
        <v>30</v>
      </c>
      <c r="D56" s="19"/>
      <c r="E56" s="61">
        <v>1750</v>
      </c>
      <c r="F56" s="20">
        <f t="shared" si="3"/>
        <v>0</v>
      </c>
      <c r="G56" s="20">
        <f t="shared" si="4"/>
        <v>0</v>
      </c>
      <c r="H56" s="20">
        <f t="shared" si="5"/>
        <v>0</v>
      </c>
    </row>
    <row r="57" spans="1:8" ht="19.5" customHeight="1">
      <c r="A57" s="66" t="s">
        <v>81</v>
      </c>
      <c r="B57" s="28" t="s">
        <v>34</v>
      </c>
      <c r="C57" s="18" t="s">
        <v>30</v>
      </c>
      <c r="D57" s="26"/>
      <c r="E57" s="62">
        <v>650</v>
      </c>
      <c r="F57" s="20">
        <f t="shared" si="3"/>
        <v>0</v>
      </c>
      <c r="G57" s="20">
        <f t="shared" si="4"/>
        <v>0</v>
      </c>
      <c r="H57" s="20">
        <f t="shared" si="5"/>
        <v>0</v>
      </c>
    </row>
    <row r="58" spans="1:8" ht="19.5" customHeight="1">
      <c r="A58" s="66" t="s">
        <v>82</v>
      </c>
      <c r="B58" s="22" t="s">
        <v>35</v>
      </c>
      <c r="C58" s="18" t="s">
        <v>30</v>
      </c>
      <c r="D58" s="19"/>
      <c r="E58" s="61">
        <v>350</v>
      </c>
      <c r="F58" s="20">
        <f t="shared" si="3"/>
        <v>0</v>
      </c>
      <c r="G58" s="20">
        <f t="shared" si="4"/>
        <v>0</v>
      </c>
      <c r="H58" s="20">
        <f t="shared" si="5"/>
        <v>0</v>
      </c>
    </row>
    <row r="59" spans="1:8" ht="19.5" customHeight="1">
      <c r="A59" s="66" t="s">
        <v>83</v>
      </c>
      <c r="B59" s="24" t="s">
        <v>36</v>
      </c>
      <c r="C59" s="21" t="s">
        <v>32</v>
      </c>
      <c r="D59" s="19"/>
      <c r="E59" s="61">
        <v>50</v>
      </c>
      <c r="F59" s="20">
        <f t="shared" si="3"/>
        <v>0</v>
      </c>
      <c r="G59" s="20">
        <f t="shared" si="4"/>
        <v>0</v>
      </c>
      <c r="H59" s="20">
        <f t="shared" si="5"/>
        <v>0</v>
      </c>
    </row>
    <row r="60" spans="1:8" ht="42.75" customHeight="1">
      <c r="A60" s="66" t="s">
        <v>87</v>
      </c>
      <c r="B60" s="53" t="s">
        <v>55</v>
      </c>
      <c r="C60" s="25" t="s">
        <v>4</v>
      </c>
      <c r="D60" s="26"/>
      <c r="E60" s="62">
        <v>30</v>
      </c>
      <c r="F60" s="20">
        <f t="shared" si="3"/>
        <v>0</v>
      </c>
      <c r="G60" s="20">
        <f t="shared" si="4"/>
        <v>0</v>
      </c>
      <c r="H60" s="20">
        <f t="shared" si="5"/>
        <v>0</v>
      </c>
    </row>
    <row r="61" spans="1:8" ht="40.5" customHeight="1">
      <c r="A61" s="66" t="s">
        <v>87</v>
      </c>
      <c r="B61" s="53" t="s">
        <v>60</v>
      </c>
      <c r="C61" s="25" t="s">
        <v>4</v>
      </c>
      <c r="D61" s="26"/>
      <c r="E61" s="62">
        <v>10</v>
      </c>
      <c r="F61" s="20">
        <f>D61*E61</f>
        <v>0</v>
      </c>
      <c r="G61" s="20">
        <f t="shared" si="4"/>
        <v>0</v>
      </c>
      <c r="H61" s="20">
        <f t="shared" si="5"/>
        <v>0</v>
      </c>
    </row>
    <row r="62" spans="1:8" ht="33.75" customHeight="1">
      <c r="A62" s="66" t="s">
        <v>87</v>
      </c>
      <c r="B62" s="53" t="s">
        <v>56</v>
      </c>
      <c r="C62" s="25" t="s">
        <v>4</v>
      </c>
      <c r="D62" s="26"/>
      <c r="E62" s="62">
        <v>30</v>
      </c>
      <c r="F62" s="20">
        <f t="shared" si="3"/>
        <v>0</v>
      </c>
      <c r="G62" s="20">
        <f t="shared" si="4"/>
        <v>0</v>
      </c>
      <c r="H62" s="20">
        <f t="shared" si="5"/>
        <v>0</v>
      </c>
    </row>
    <row r="63" spans="1:8" ht="34.5" customHeight="1">
      <c r="A63" s="66" t="s">
        <v>87</v>
      </c>
      <c r="B63" s="53" t="s">
        <v>59</v>
      </c>
      <c r="C63" s="25" t="s">
        <v>4</v>
      </c>
      <c r="D63" s="26"/>
      <c r="E63" s="62">
        <v>30</v>
      </c>
      <c r="F63" s="20">
        <f>D63*E63</f>
        <v>0</v>
      </c>
      <c r="G63" s="20">
        <f t="shared" si="4"/>
        <v>0</v>
      </c>
      <c r="H63" s="20">
        <f t="shared" si="5"/>
        <v>0</v>
      </c>
    </row>
    <row r="64" spans="1:8" ht="41.25" customHeight="1">
      <c r="A64" s="66" t="s">
        <v>87</v>
      </c>
      <c r="B64" s="53" t="s">
        <v>57</v>
      </c>
      <c r="C64" s="25" t="s">
        <v>4</v>
      </c>
      <c r="D64" s="26"/>
      <c r="E64" s="62">
        <v>25</v>
      </c>
      <c r="F64" s="20">
        <f t="shared" si="3"/>
        <v>0</v>
      </c>
      <c r="G64" s="20">
        <f t="shared" si="4"/>
        <v>0</v>
      </c>
      <c r="H64" s="20">
        <f t="shared" si="5"/>
        <v>0</v>
      </c>
    </row>
    <row r="65" spans="1:8" ht="34.5" customHeight="1">
      <c r="A65" s="66" t="s">
        <v>87</v>
      </c>
      <c r="B65" s="53" t="s">
        <v>58</v>
      </c>
      <c r="C65" s="25" t="s">
        <v>4</v>
      </c>
      <c r="D65" s="26"/>
      <c r="E65" s="62">
        <v>6</v>
      </c>
      <c r="F65" s="20">
        <f>D65*E65</f>
        <v>0</v>
      </c>
      <c r="G65" s="20">
        <f t="shared" si="4"/>
        <v>0</v>
      </c>
      <c r="H65" s="20">
        <f t="shared" si="5"/>
        <v>0</v>
      </c>
    </row>
    <row r="66" spans="1:8" ht="36.75" customHeight="1">
      <c r="A66" s="66" t="s">
        <v>87</v>
      </c>
      <c r="B66" s="53" t="s">
        <v>62</v>
      </c>
      <c r="C66" s="25" t="s">
        <v>4</v>
      </c>
      <c r="D66" s="26"/>
      <c r="E66" s="62">
        <v>4</v>
      </c>
      <c r="F66" s="20">
        <f t="shared" si="3"/>
        <v>0</v>
      </c>
      <c r="G66" s="20">
        <f t="shared" si="4"/>
        <v>0</v>
      </c>
      <c r="H66" s="20">
        <f t="shared" si="5"/>
        <v>0</v>
      </c>
    </row>
    <row r="67" spans="1:8" ht="37.5" customHeight="1">
      <c r="A67" s="66" t="s">
        <v>87</v>
      </c>
      <c r="B67" s="53" t="s">
        <v>63</v>
      </c>
      <c r="C67" s="25" t="s">
        <v>4</v>
      </c>
      <c r="D67" s="26"/>
      <c r="E67" s="62">
        <v>4</v>
      </c>
      <c r="F67" s="20">
        <f t="shared" si="3"/>
        <v>0</v>
      </c>
      <c r="G67" s="20">
        <f t="shared" si="4"/>
        <v>0</v>
      </c>
      <c r="H67" s="20">
        <f t="shared" si="5"/>
        <v>0</v>
      </c>
    </row>
    <row r="68" spans="1:8" ht="27.75" customHeight="1">
      <c r="A68" s="66" t="s">
        <v>88</v>
      </c>
      <c r="B68" s="30" t="s">
        <v>37</v>
      </c>
      <c r="C68" s="21" t="s">
        <v>4</v>
      </c>
      <c r="D68" s="19"/>
      <c r="E68" s="61">
        <v>40</v>
      </c>
      <c r="F68" s="20">
        <f t="shared" si="3"/>
        <v>0</v>
      </c>
      <c r="G68" s="20">
        <f t="shared" si="4"/>
        <v>0</v>
      </c>
      <c r="H68" s="20">
        <f t="shared" si="5"/>
        <v>0</v>
      </c>
    </row>
    <row r="69" spans="1:8" ht="31.5" customHeight="1">
      <c r="A69" s="66" t="s">
        <v>84</v>
      </c>
      <c r="B69" s="30" t="s">
        <v>38</v>
      </c>
      <c r="C69" s="21" t="s">
        <v>4</v>
      </c>
      <c r="D69" s="19"/>
      <c r="E69" s="61">
        <v>420</v>
      </c>
      <c r="F69" s="20">
        <f t="shared" si="3"/>
        <v>0</v>
      </c>
      <c r="G69" s="20">
        <f t="shared" si="4"/>
        <v>0</v>
      </c>
      <c r="H69" s="20">
        <f t="shared" si="5"/>
        <v>0</v>
      </c>
    </row>
    <row r="70" spans="1:8" ht="33" customHeight="1">
      <c r="A70" s="66" t="s">
        <v>85</v>
      </c>
      <c r="B70" s="30" t="s">
        <v>39</v>
      </c>
      <c r="C70" s="21" t="s">
        <v>4</v>
      </c>
      <c r="D70" s="19"/>
      <c r="E70" s="61">
        <v>60</v>
      </c>
      <c r="F70" s="20">
        <f t="shared" si="3"/>
        <v>0</v>
      </c>
      <c r="G70" s="20">
        <f t="shared" si="4"/>
        <v>0</v>
      </c>
      <c r="H70" s="20">
        <f t="shared" si="5"/>
        <v>0</v>
      </c>
    </row>
    <row r="71" spans="1:8" ht="24.75" customHeight="1">
      <c r="A71" s="66" t="s">
        <v>86</v>
      </c>
      <c r="B71" s="30" t="s">
        <v>52</v>
      </c>
      <c r="C71" s="50" t="s">
        <v>53</v>
      </c>
      <c r="D71" s="19"/>
      <c r="E71" s="64">
        <v>500</v>
      </c>
      <c r="F71" s="20">
        <f t="shared" si="3"/>
        <v>0</v>
      </c>
      <c r="G71" s="20">
        <f t="shared" si="4"/>
        <v>0</v>
      </c>
      <c r="H71" s="20">
        <f t="shared" si="5"/>
        <v>0</v>
      </c>
    </row>
    <row r="72" spans="1:8" ht="25.5" customHeight="1">
      <c r="A72" s="66"/>
      <c r="B72" s="29" t="s">
        <v>5</v>
      </c>
      <c r="C72" s="21" t="s">
        <v>32</v>
      </c>
      <c r="D72" s="19"/>
      <c r="E72" s="61">
        <v>70</v>
      </c>
      <c r="F72" s="20">
        <f t="shared" si="3"/>
        <v>0</v>
      </c>
      <c r="G72" s="20">
        <f t="shared" si="4"/>
        <v>0</v>
      </c>
      <c r="H72" s="20">
        <f t="shared" si="5"/>
        <v>0</v>
      </c>
    </row>
    <row r="73" spans="1:8" ht="25.5" customHeight="1">
      <c r="A73" s="66"/>
      <c r="B73" s="29" t="s">
        <v>6</v>
      </c>
      <c r="C73" s="21" t="s">
        <v>32</v>
      </c>
      <c r="D73" s="19"/>
      <c r="E73" s="61">
        <v>70</v>
      </c>
      <c r="F73" s="20">
        <f t="shared" si="3"/>
        <v>0</v>
      </c>
      <c r="G73" s="20">
        <f t="shared" si="4"/>
        <v>0</v>
      </c>
      <c r="H73" s="20">
        <f t="shared" si="5"/>
        <v>0</v>
      </c>
    </row>
    <row r="74" spans="2:8" ht="18.75">
      <c r="B74" s="54" t="s">
        <v>65</v>
      </c>
      <c r="C74" s="55"/>
      <c r="D74" s="55"/>
      <c r="E74" s="55"/>
      <c r="F74" s="56">
        <f>SUM(F51:F73)</f>
        <v>0</v>
      </c>
      <c r="G74" s="56">
        <f>SUM(G51:G73)</f>
        <v>0</v>
      </c>
      <c r="H74" s="56">
        <f>SUM(H51:H73)</f>
        <v>0</v>
      </c>
    </row>
    <row r="75" spans="3:4" ht="12.75">
      <c r="C75" s="8"/>
      <c r="D75" s="1"/>
    </row>
    <row r="76" spans="2:4" ht="12.75">
      <c r="B76" s="7" t="s">
        <v>7</v>
      </c>
      <c r="C76" s="8"/>
      <c r="D76" s="1"/>
    </row>
    <row r="77" spans="3:4" ht="12.75">
      <c r="C77" s="8"/>
      <c r="D77" s="1"/>
    </row>
    <row r="78" spans="2:8" ht="30" customHeight="1">
      <c r="B78" s="68" t="s">
        <v>90</v>
      </c>
      <c r="C78" s="69"/>
      <c r="D78" s="74">
        <f>F74+H47</f>
        <v>0</v>
      </c>
      <c r="E78" s="74"/>
      <c r="F78" s="74"/>
      <c r="G78" s="74"/>
      <c r="H78" s="74"/>
    </row>
    <row r="79" spans="2:8" ht="30" customHeight="1">
      <c r="B79" s="68" t="s">
        <v>73</v>
      </c>
      <c r="C79" s="69"/>
      <c r="D79" s="70">
        <f>I47+H74</f>
        <v>0</v>
      </c>
      <c r="E79" s="70"/>
      <c r="F79" s="70"/>
      <c r="G79" s="70"/>
      <c r="H79" s="70"/>
    </row>
    <row r="80" spans="1:8" ht="30" customHeight="1">
      <c r="A80" s="2"/>
      <c r="B80" s="68" t="s">
        <v>91</v>
      </c>
      <c r="C80" s="69"/>
      <c r="D80" s="74">
        <f>D78*4.5</f>
        <v>0</v>
      </c>
      <c r="E80" s="74"/>
      <c r="F80" s="74"/>
      <c r="G80" s="74"/>
      <c r="H80" s="74"/>
    </row>
    <row r="81" spans="1:8" ht="30" customHeight="1">
      <c r="A81" s="2"/>
      <c r="B81" s="68" t="s">
        <v>92</v>
      </c>
      <c r="C81" s="69"/>
      <c r="D81" s="70">
        <f>D79*4.5</f>
        <v>0</v>
      </c>
      <c r="E81" s="70"/>
      <c r="F81" s="70"/>
      <c r="G81" s="70"/>
      <c r="H81" s="70"/>
    </row>
  </sheetData>
  <sheetProtection/>
  <mergeCells count="18">
    <mergeCell ref="B80:C80"/>
    <mergeCell ref="D80:H80"/>
    <mergeCell ref="B81:C81"/>
    <mergeCell ref="D81:H81"/>
    <mergeCell ref="B1:I1"/>
    <mergeCell ref="E3:E4"/>
    <mergeCell ref="B3:B4"/>
    <mergeCell ref="B2:I2"/>
    <mergeCell ref="D3:D4"/>
    <mergeCell ref="C3:C4"/>
    <mergeCell ref="B49:H49"/>
    <mergeCell ref="B79:C79"/>
    <mergeCell ref="D79:H79"/>
    <mergeCell ref="A3:A4"/>
    <mergeCell ref="D47:E47"/>
    <mergeCell ref="F3:I3"/>
    <mergeCell ref="B78:C78"/>
    <mergeCell ref="D78:H78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6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Mott MacDonald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glo41918</dc:creator>
  <cp:keywords/>
  <dc:description/>
  <cp:lastModifiedBy>Martina</cp:lastModifiedBy>
  <cp:lastPrinted>2020-02-11T09:51:39Z</cp:lastPrinted>
  <dcterms:created xsi:type="dcterms:W3CDTF">2011-10-19T09:11:52Z</dcterms:created>
  <dcterms:modified xsi:type="dcterms:W3CDTF">2020-02-26T09:50:16Z</dcterms:modified>
  <cp:category/>
  <cp:version/>
  <cp:contentType/>
  <cp:contentStatus/>
</cp:coreProperties>
</file>