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RS-019-008-01 - OPRAVA BA..." sheetId="2" r:id="rId2"/>
  </sheets>
  <definedNames>
    <definedName name="_xlnm.Print_Area" localSheetId="0">'Rekapitulace stavby'!$D$4:$AO$76,'Rekapitulace stavby'!$C$82:$AQ$96</definedName>
    <definedName name="_xlnm._FilterDatabase" localSheetId="1" hidden="1">'RS-019-008-01 - OPRAVA BA...'!$C$124:$K$172</definedName>
    <definedName name="_xlnm.Print_Area" localSheetId="1">'RS-019-008-01 - OPRAVA BA...'!$C$4:$J$76,'RS-019-008-01 - OPRAVA BA...'!$C$82:$J$108,'RS-019-008-01 - OPRAVA BA...'!$C$114:$K$172</definedName>
    <definedName name="_xlnm.Print_Titles" localSheetId="0">'Rekapitulace stavby'!$92:$92</definedName>
    <definedName name="_xlnm.Print_Titles" localSheetId="1">'RS-019-008-01 - OPRAVA BA...'!$124:$124</definedName>
  </definedNames>
  <calcPr fullCalcOnLoad="1"/>
</workbook>
</file>

<file path=xl/sharedStrings.xml><?xml version="1.0" encoding="utf-8"?>
<sst xmlns="http://schemas.openxmlformats.org/spreadsheetml/2006/main" count="824" uniqueCount="285">
  <si>
    <t>Export Komplet</t>
  </si>
  <si>
    <t/>
  </si>
  <si>
    <t>2.0</t>
  </si>
  <si>
    <t>False</t>
  </si>
  <si>
    <t>{b5afdf54-123a-4e66-ae0c-3d1c75ed49aa}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</si>
  <si>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</si>
  <si>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</si>
  <si>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</si>
  <si>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</si>
  <si>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</si>
  <si>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</si>
  <si>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</si>
  <si>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</si>
  <si>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</si>
  <si>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</si>
  <si>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RS-019-008-01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</si>
  <si>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</si>
  <si>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</si>
  <si>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BALKÓNŮ A VÝMĚNA ZÁBRADLÍ NA BUDOVĚ DZU</t>
  </si>
  <si>
    <t>0,1</t>
  </si>
  <si>
    <t>KSO:</t>
  </si>
  <si>
    <t>CC-CZ:</t>
  </si>
  <si>
    <t>Místo:</t>
  </si>
  <si>
    <t>Studénka</t>
  </si>
  <si>
    <t>Datum:</t>
  </si>
  <si>
    <t>12. 8. 2019</t>
  </si>
  <si>
    <t>10</t>
  </si>
  <si>
    <t>100</t>
  </si>
  <si>
    <t>Zadavatel:</t>
  </si>
  <si>
    <t>IČ:</t>
  </si>
  <si>
    <t>00298441</t>
  </si>
  <si>
    <t>Město Studénka</t>
  </si>
  <si>
    <t>DIČ:</t>
  </si>
  <si>
    <t>CZ00298441</t>
  </si>
  <si>
    <t>Uchazeč: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</si>
  <si>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</si>
  <si>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</si>
  <si>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</si>
  <si>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</si>
  <si>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</si>
  <si>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</si>
  <si>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</si>
  <si>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</si>
  <si>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</si>
  <si>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</si>
  <si>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</si>
  <si>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</si>
  <si>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</si>
  <si>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</si>
  <si>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</si>
  <si>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</si>
  <si>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</si>
  <si>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</si>
  <si>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</si>
  <si>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</si>
  <si>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</si>
  <si>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</si>
  <si>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</si>
  <si>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</si>
  <si>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</si>
  <si>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</si>
  <si>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</si>
  <si>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</si>
  <si>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</si>
  <si>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</si>
  <si>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</si>
  <si>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</si>
  <si>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</si>
  <si>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</si>
  <si>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</si>
  <si>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</si>
  <si>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</si>
  <si>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</si>
  <si>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</si>
  <si>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</si>
  <si>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</si>
  <si>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</si>
  <si>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</si>
  <si>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</si>
  <si>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</si>
  <si>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</si>
  <si>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</si>
  <si>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</si>
  <si>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</si>
  <si>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</si>
  <si>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</si>
  <si>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</si>
  <si>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</si>
  <si>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</si>
  <si>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</si>
  <si>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</si>
  <si>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</si>
  <si>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</si>
  <si>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</si>
  <si>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</si>
  <si>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</si>
  <si>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</si>
  <si>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</si>
  <si>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</si>
  <si>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</si>
  <si>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</si>
  <si>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</si>
  <si>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</si>
  <si>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</si>
  <si>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767 - Konstrukce zámečnické</t>
  </si>
  <si>
    <t xml:space="preserve">    771 - Podlahy z dlaždic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</si>
  <si>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</si>
  <si>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</si>
  <si>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</si>
  <si>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</si>
  <si>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</si>
  <si>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</si>
  <si>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</si>
  <si>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</si>
  <si>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</si>
  <si>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</si>
  <si>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</si>
  <si>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</si>
  <si>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</si>
  <si>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</si>
  <si>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</si>
  <si>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</si>
  <si>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</si>
  <si>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</si>
  <si>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</si>
  <si>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</si>
  <si>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</si>
  <si>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</si>
  <si>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kolem oken, dveří, podlah nebo obkladů</t>
  </si>
  <si>
    <t>m</t>
  </si>
  <si>
    <t>4</t>
  </si>
  <si>
    <t>-1923146432</t>
  </si>
  <si>
    <t>9</t>
  </si>
  <si>
    <t>Ostatní konstrukce a práce, bourání</t>
  </si>
  <si>
    <t>941111112</t>
  </si>
  <si>
    <t>Montáž lešení řadového trubkového lehkého s podlahami zatížení do 200 kg/m2 š do 0,9 m v do 25 m</t>
  </si>
  <si>
    <t>m2</t>
  </si>
  <si>
    <t>1065308235</t>
  </si>
  <si>
    <t>3</t>
  </si>
  <si>
    <t>941111212</t>
  </si>
  <si>
    <t>Příplatek k lešení řadovému trubkovému lehkému s podlahami š 0,9 m v 25 m za první a ZKD den použití</t>
  </si>
  <si>
    <t>663815152</t>
  </si>
  <si>
    <t>941111812</t>
  </si>
  <si>
    <t>Demontáž lešení řadového trubkového lehkého s podlahami zatížení do 200 kg/m2 š do 0,9 m v do 25 m</t>
  </si>
  <si>
    <t>-1340785705</t>
  </si>
  <si>
    <t>5</t>
  </si>
  <si>
    <t>952901111</t>
  </si>
  <si>
    <t>Vyčištění budov bytové a občanské výstavby při výšce podlaží do 4 m</t>
  </si>
  <si>
    <t>1192221159</t>
  </si>
  <si>
    <t>985131311</t>
  </si>
  <si>
    <t>Ruční dočištění ploch stěn, rubu kleneb a podlah ocelových kartáči</t>
  </si>
  <si>
    <t>-53229653</t>
  </si>
  <si>
    <t>997</t>
  </si>
  <si>
    <t>Přesun sutě</t>
  </si>
  <si>
    <t>7</t>
  </si>
  <si>
    <t>997013214</t>
  </si>
  <si>
    <t>Vnitrostaveništní doprava suti a vybouraných hmot pro budovy v do 15 m ručně</t>
  </si>
  <si>
    <t>t</t>
  </si>
  <si>
    <t>1160537858</t>
  </si>
  <si>
    <t>8</t>
  </si>
  <si>
    <t>997013501</t>
  </si>
  <si>
    <t>Odvoz suti a vybouraných hmot na skládku nebo meziskládku do 1 km se složením</t>
  </si>
  <si>
    <t>286484594</t>
  </si>
  <si>
    <t>997013509</t>
  </si>
  <si>
    <t>Příplatek k odvozu suti a vybouraných hmot na skládku ZKD 1 km přes 1 km</t>
  </si>
  <si>
    <t>1009596858</t>
  </si>
  <si>
    <t>997013831</t>
  </si>
  <si>
    <t>Poplatek za uložení na skládce (skládkovné) stavebního odpadu směsného kód odpadu 170 904</t>
  </si>
  <si>
    <t>795345629</t>
  </si>
  <si>
    <t>998</t>
  </si>
  <si>
    <t>Přesun hmot</t>
  </si>
  <si>
    <t>11</t>
  </si>
  <si>
    <t>998018003</t>
  </si>
  <si>
    <t>Přesun hmot ruční pro budovy v do 24 m</t>
  </si>
  <si>
    <t>1603645722</t>
  </si>
  <si>
    <t>PSV</t>
  </si>
  <si>
    <t>Práce a dodávky PSV</t>
  </si>
  <si>
    <t>711</t>
  </si>
  <si>
    <t>Izolace proti vodě, vlhkosti a plynům</t>
  </si>
  <si>
    <t>12</t>
  </si>
  <si>
    <t>711113115</t>
  </si>
  <si>
    <t>Izolace proti vlhkosti na vodorovné ploše za studena těsnicí hmotou dvousložkovou na bázi polymery modifikované živičné emulze</t>
  </si>
  <si>
    <t>16</t>
  </si>
  <si>
    <t>422311459</t>
  </si>
  <si>
    <t>13</t>
  </si>
  <si>
    <t>711113125</t>
  </si>
  <si>
    <t>Izolace proti vlhkosti na svislé ploše za studena těsnicí hmotou dvousložkovou na bázi polymery modifikované živičné emulze</t>
  </si>
  <si>
    <t>1680888442</t>
  </si>
  <si>
    <t>14</t>
  </si>
  <si>
    <t>998711203</t>
  </si>
  <si>
    <t>Přesun hmot procentní pro izolace proti vodě, vlhkosti a plynům v objektech v do 60 m</t>
  </si>
  <si>
    <t>%</t>
  </si>
  <si>
    <t>-1483225437</t>
  </si>
  <si>
    <t>712</t>
  </si>
  <si>
    <t>Povlakové krytiny</t>
  </si>
  <si>
    <t>712300832</t>
  </si>
  <si>
    <t>Odstranění povlakové krytiny střech do 10° dvouvrstvé</t>
  </si>
  <si>
    <t>-346819119</t>
  </si>
  <si>
    <t>712300843</t>
  </si>
  <si>
    <t>Odstranění povlakové krytiny střech do 10° od zbytkového asfaltového pásu odsekáním</t>
  </si>
  <si>
    <t>-1053625888</t>
  </si>
  <si>
    <t>764</t>
  </si>
  <si>
    <t>Konstrukce klempířské</t>
  </si>
  <si>
    <t>17</t>
  </si>
  <si>
    <t>764002811</t>
  </si>
  <si>
    <t>Demontáž okapového plechu do suti v krytině povlakové</t>
  </si>
  <si>
    <t>-1517216072</t>
  </si>
  <si>
    <t>18</t>
  </si>
  <si>
    <t>764222454</t>
  </si>
  <si>
    <t>Oplechování oblé okapové hrany z Al plechu rš 330 mm</t>
  </si>
  <si>
    <t>411218551</t>
  </si>
  <si>
    <t>19</t>
  </si>
  <si>
    <t>998764203</t>
  </si>
  <si>
    <t>Přesun hmot procentní pro konstrukce klempířské v objektech v do 24 m</t>
  </si>
  <si>
    <t>-112251591</t>
  </si>
  <si>
    <t>767</t>
  </si>
  <si>
    <t>Konstrukce zámečnické</t>
  </si>
  <si>
    <t>20</t>
  </si>
  <si>
    <t>767-001</t>
  </si>
  <si>
    <t>Zábradlí z ocelových profilů 50x50x2 - 20x20x2 mm - (1600+2200) x 1100 mm - výroba, montáž, povrchová úprava zinkováním</t>
  </si>
  <si>
    <t>kus</t>
  </si>
  <si>
    <t>-340235062</t>
  </si>
  <si>
    <t>767161814</t>
  </si>
  <si>
    <t>Demontáž zábradlí rovného nerozebíratelného hmotnosti 1m zábradlí přes 20 kg  (vč.dřev.výplně)</t>
  </si>
  <si>
    <t>75206096</t>
  </si>
  <si>
    <t>22</t>
  </si>
  <si>
    <t>998767203</t>
  </si>
  <si>
    <t>Přesun hmot procentní pro zámečnické konstrukce v objektech v do 24 m</t>
  </si>
  <si>
    <t>839590899</t>
  </si>
  <si>
    <t>771</t>
  </si>
  <si>
    <t>Podlahy z dlaždic</t>
  </si>
  <si>
    <t>23</t>
  </si>
  <si>
    <t>771111011</t>
  </si>
  <si>
    <t>Vysátí podkladu před pokládkou dlažby</t>
  </si>
  <si>
    <t>-716026455</t>
  </si>
  <si>
    <t>24</t>
  </si>
  <si>
    <t>771121011</t>
  </si>
  <si>
    <t>Nátěr penetrační na podlahu</t>
  </si>
  <si>
    <t>1737995477</t>
  </si>
  <si>
    <t>25</t>
  </si>
  <si>
    <t>771474112</t>
  </si>
  <si>
    <t>Montáž soklů z dlaždic keramických rovných flexibilní lepidlo v do 90 mm</t>
  </si>
  <si>
    <t>394281122</t>
  </si>
  <si>
    <t>26</t>
  </si>
  <si>
    <t>M</t>
  </si>
  <si>
    <t>LSS.TSAJB061</t>
  </si>
  <si>
    <t>sokl TAURUS GRANIT, 298 x 80 x 9 mm</t>
  </si>
  <si>
    <t>32</t>
  </si>
  <si>
    <t>-1903668355</t>
  </si>
  <si>
    <t>27</t>
  </si>
  <si>
    <t>771574112</t>
  </si>
  <si>
    <t>Montáž podlah keramických hladkých lepených flexibilním lepidlem do 12 ks/ m2</t>
  </si>
  <si>
    <t>1839129397</t>
  </si>
  <si>
    <t>28</t>
  </si>
  <si>
    <t>LSS.TAA35061</t>
  </si>
  <si>
    <t>dlaždice slinutá TAURUS GRANIT, 298 x 298 x 9 mm</t>
  </si>
  <si>
    <t>1557705070</t>
  </si>
  <si>
    <t>29</t>
  </si>
  <si>
    <t>771591115</t>
  </si>
  <si>
    <t>Podlahy spárování silikonem</t>
  </si>
  <si>
    <t>577100310</t>
  </si>
  <si>
    <t>30</t>
  </si>
  <si>
    <t>771591186</t>
  </si>
  <si>
    <t>Podlahy pracnější řezání keramických dlaždic do oblouku</t>
  </si>
  <si>
    <t>-1769545907</t>
  </si>
  <si>
    <t>31</t>
  </si>
  <si>
    <t>771591241</t>
  </si>
  <si>
    <t>Izolace těsnícími pásy vnitřní kout</t>
  </si>
  <si>
    <t>610048850</t>
  </si>
  <si>
    <t>771591264</t>
  </si>
  <si>
    <t>Izolace těsnícími pásy mezi podlahou a stěnou</t>
  </si>
  <si>
    <t>55901875</t>
  </si>
  <si>
    <t>33</t>
  </si>
  <si>
    <t>998771203</t>
  </si>
  <si>
    <t>Přesun hmot procentní pro podlahy z dlaždic v objektech v do 24 m</t>
  </si>
  <si>
    <t>513809220</t>
  </si>
  <si>
    <t>VRN</t>
  </si>
  <si>
    <t>Vedlejší rozpočtové náklady</t>
  </si>
  <si>
    <t>VRN9</t>
  </si>
  <si>
    <t>Ostatní náklady</t>
  </si>
  <si>
    <t>34</t>
  </si>
  <si>
    <t>090001000</t>
  </si>
  <si>
    <t>Ostatní náklady - zařízení staveniště, doprava</t>
  </si>
  <si>
    <t>1024</t>
  </si>
  <si>
    <t>650957048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</si>
</sst>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8</v>
      </c>
      <c r="BT3" s="15" t="s">
        <v>9</v>
      </c>
    </row>
    <row r="4" spans="2:71" s="1" customFormat="1" ht="24.95" customHeight="1">
      <c r="B4" s="18"/>
      <c r="D4" s="19" t="s">
        <v>10</v>
      </c>
      <c r="AR4" s="18"/>
      <c r="AS4" s="20" t="s">
        <v>11</v>
      </c>
      <c r="BE4" s="21" t="s">
        <v>12</v>
      </c>
      <c r="BS4" s="15" t="s">
        <v>13</v>
      </c>
    </row>
    <row r="5" spans="2:71" s="1" customFormat="1" ht="12" customHeight="1">
      <c r="B5" s="18"/>
      <c r="D5" s="22" t="s">
        <v>14</v>
      </c>
      <c r="K5" s="23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16</v>
      </c>
      <c r="BS5" s="15" t="s">
        <v>6</v>
      </c>
    </row>
    <row r="6" spans="2:71" s="1" customFormat="1" ht="36.95" customHeight="1">
      <c r="B6" s="18"/>
      <c r="D6" s="25" t="s">
        <v>17</v>
      </c>
      <c r="K6" s="26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19</v>
      </c>
    </row>
    <row r="7" spans="2:71" s="1" customFormat="1" ht="12" customHeight="1">
      <c r="B7" s="18"/>
      <c r="D7" s="28" t="s">
        <v>20</v>
      </c>
      <c r="K7" s="23" t="s">
        <v>1</v>
      </c>
      <c r="AK7" s="28" t="s">
        <v>21</v>
      </c>
      <c r="AN7" s="23" t="s">
        <v>1</v>
      </c>
      <c r="AR7" s="18"/>
      <c r="BE7" s="27"/>
      <c r="BS7" s="15" t="s">
        <v>8</v>
      </c>
    </row>
    <row r="8" spans="2:71" s="1" customFormat="1" ht="12" customHeight="1">
      <c r="B8" s="18"/>
      <c r="D8" s="28" t="s">
        <v>22</v>
      </c>
      <c r="K8" s="23" t="s">
        <v>23</v>
      </c>
      <c r="AK8" s="28" t="s">
        <v>24</v>
      </c>
      <c r="AN8" s="29" t="s">
        <v>25</v>
      </c>
      <c r="AR8" s="18"/>
      <c r="BE8" s="27"/>
      <c r="BS8" s="15" t="s">
        <v>26</v>
      </c>
    </row>
    <row r="9" spans="2:71" s="1" customFormat="1" ht="14.4" customHeight="1">
      <c r="B9" s="18"/>
      <c r="AR9" s="18"/>
      <c r="BE9" s="27"/>
      <c r="BS9" s="15" t="s">
        <v>27</v>
      </c>
    </row>
    <row r="10" spans="2:71" s="1" customFormat="1" ht="12" customHeight="1">
      <c r="B10" s="18"/>
      <c r="D10" s="28" t="s">
        <v>28</v>
      </c>
      <c r="AK10" s="28" t="s">
        <v>29</v>
      </c>
      <c r="AN10" s="23" t="s">
        <v>30</v>
      </c>
      <c r="AR10" s="18"/>
      <c r="BE10" s="27"/>
      <c r="BS10" s="15" t="s">
        <v>19</v>
      </c>
    </row>
    <row r="11" spans="2:71" s="1" customFormat="1" ht="18.45" customHeight="1">
      <c r="B11" s="18"/>
      <c r="E11" s="23" t="s">
        <v>31</v>
      </c>
      <c r="AK11" s="28" t="s">
        <v>32</v>
      </c>
      <c r="AN11" s="23" t="s">
        <v>33</v>
      </c>
      <c r="AR11" s="18"/>
      <c r="BE11" s="27"/>
      <c r="BS11" s="15" t="s">
        <v>19</v>
      </c>
    </row>
    <row r="12" spans="2:71" s="1" customFormat="1" ht="6.95" customHeight="1">
      <c r="B12" s="18"/>
      <c r="AR12" s="18"/>
      <c r="BE12" s="27"/>
      <c r="BS12" s="15" t="s">
        <v>19</v>
      </c>
    </row>
    <row r="13" spans="2:71" s="1" customFormat="1" ht="12" customHeight="1">
      <c r="B13" s="18"/>
      <c r="D13" s="28" t="s">
        <v>34</v>
      </c>
      <c r="AK13" s="28" t="s">
        <v>29</v>
      </c>
      <c r="AN13" s="30" t="s">
        <v>35</v>
      </c>
      <c r="AR13" s="18"/>
      <c r="BE13" s="27"/>
      <c r="BS13" s="15" t="s">
        <v>19</v>
      </c>
    </row>
    <row r="14" spans="2:71" ht="12">
      <c r="B14" s="18"/>
      <c r="E14" s="30" t="s">
        <v>35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32</v>
      </c>
      <c r="AN14" s="30" t="s">
        <v>35</v>
      </c>
      <c r="AR14" s="18"/>
      <c r="BE14" s="27"/>
      <c r="BS14" s="15" t="s">
        <v>19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36</v>
      </c>
      <c r="AK16" s="28" t="s">
        <v>29</v>
      </c>
      <c r="AN16" s="23" t="s">
        <v>37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38</v>
      </c>
      <c r="AK17" s="28" t="s">
        <v>32</v>
      </c>
      <c r="AN17" s="23" t="s">
        <v>1</v>
      </c>
      <c r="AR17" s="18"/>
      <c r="BE17" s="27"/>
      <c r="BS17" s="15" t="s">
        <v>39</v>
      </c>
    </row>
    <row r="18" spans="2:71" s="1" customFormat="1" ht="6.95" customHeight="1">
      <c r="B18" s="18"/>
      <c r="AR18" s="18"/>
      <c r="BE18" s="27"/>
      <c r="BS18" s="15" t="s">
        <v>8</v>
      </c>
    </row>
    <row r="19" spans="2:71" s="1" customFormat="1" ht="12" customHeight="1">
      <c r="B19" s="18"/>
      <c r="D19" s="28" t="s">
        <v>40</v>
      </c>
      <c r="AK19" s="28" t="s">
        <v>29</v>
      </c>
      <c r="AN19" s="23" t="s">
        <v>1</v>
      </c>
      <c r="AR19" s="18"/>
      <c r="BE19" s="27"/>
      <c r="BS19" s="15" t="s">
        <v>8</v>
      </c>
    </row>
    <row r="20" spans="2:71" s="1" customFormat="1" ht="18.45" customHeight="1">
      <c r="B20" s="18"/>
      <c r="E20" s="23" t="s">
        <v>38</v>
      </c>
      <c r="AK20" s="28" t="s">
        <v>32</v>
      </c>
      <c r="AN20" s="23" t="s">
        <v>1</v>
      </c>
      <c r="AR20" s="18"/>
      <c r="BE20" s="27"/>
      <c r="BS20" s="15" t="s">
        <v>39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41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42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ROUND(AG94,0)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43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44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45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46</v>
      </c>
      <c r="E29" s="3"/>
      <c r="F29" s="28" t="s">
        <v>47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ROUND(AZ94,0)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ROUND(AV94,0)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48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ROUND(BA94,0)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ROUND(AW94,0)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49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ROUND(BB94,0)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50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ROUND(BC94,0)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51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ROUND(BD94,0)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52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53</v>
      </c>
      <c r="U35" s="46"/>
      <c r="V35" s="46"/>
      <c r="W35" s="46"/>
      <c r="X35" s="48" t="s">
        <v>54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55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56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57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58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57</v>
      </c>
      <c r="AI60" s="37"/>
      <c r="AJ60" s="37"/>
      <c r="AK60" s="37"/>
      <c r="AL60" s="37"/>
      <c r="AM60" s="54" t="s">
        <v>58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59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60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57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58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57</v>
      </c>
      <c r="AI75" s="37"/>
      <c r="AJ75" s="37"/>
      <c r="AK75" s="37"/>
      <c r="AL75" s="37"/>
      <c r="AM75" s="54" t="s">
        <v>58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61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14</v>
      </c>
      <c r="D84" s="4"/>
      <c r="E84" s="4"/>
      <c r="F84" s="4"/>
      <c r="G84" s="4"/>
      <c r="H84" s="4"/>
      <c r="I84" s="4"/>
      <c r="J84" s="4"/>
      <c r="K84" s="4"/>
      <c r="L84" s="4" t="str">
        <f>K5</f>
        <v>RS-019-008-01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17</v>
      </c>
      <c r="D85" s="5"/>
      <c r="E85" s="5"/>
      <c r="F85" s="5"/>
      <c r="G85" s="5"/>
      <c r="H85" s="5"/>
      <c r="I85" s="5"/>
      <c r="J85" s="5"/>
      <c r="K85" s="5"/>
      <c r="L85" s="63" t="str">
        <f>K6</f>
        <v>OPRAVA BALKÓNŮ A VÝMĚNA ZÁBRADLÍ NA BUDOVĚ DZU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22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Studénka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24</v>
      </c>
      <c r="AJ87" s="34"/>
      <c r="AK87" s="34"/>
      <c r="AL87" s="34"/>
      <c r="AM87" s="65" t="str">
        <f>IF(AN8="","",AN8)</f>
        <v>12. 8. 2019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28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>Město Studénka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36</v>
      </c>
      <c r="AJ89" s="34"/>
      <c r="AK89" s="34"/>
      <c r="AL89" s="34"/>
      <c r="AM89" s="66" t="str">
        <f>IF(E17="","",E17)</f>
        <v>Renata Škopová</v>
      </c>
      <c r="AN89" s="4"/>
      <c r="AO89" s="4"/>
      <c r="AP89" s="4"/>
      <c r="AQ89" s="34"/>
      <c r="AR89" s="35"/>
      <c r="AS89" s="67" t="s">
        <v>62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34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40</v>
      </c>
      <c r="AJ90" s="34"/>
      <c r="AK90" s="34"/>
      <c r="AL90" s="34"/>
      <c r="AM90" s="66" t="str">
        <f>IF(E20="","",E20)</f>
        <v>Renata Škopová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63</v>
      </c>
      <c r="D92" s="76"/>
      <c r="E92" s="76"/>
      <c r="F92" s="76"/>
      <c r="G92" s="76"/>
      <c r="H92" s="77"/>
      <c r="I92" s="78" t="s">
        <v>64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65</v>
      </c>
      <c r="AH92" s="76"/>
      <c r="AI92" s="76"/>
      <c r="AJ92" s="76"/>
      <c r="AK92" s="76"/>
      <c r="AL92" s="76"/>
      <c r="AM92" s="76"/>
      <c r="AN92" s="78" t="s">
        <v>66</v>
      </c>
      <c r="AO92" s="76"/>
      <c r="AP92" s="80"/>
      <c r="AQ92" s="81" t="s">
        <v>67</v>
      </c>
      <c r="AR92" s="35"/>
      <c r="AS92" s="82" t="s">
        <v>68</v>
      </c>
      <c r="AT92" s="83" t="s">
        <v>69</v>
      </c>
      <c r="AU92" s="83" t="s">
        <v>70</v>
      </c>
      <c r="AV92" s="83" t="s">
        <v>71</v>
      </c>
      <c r="AW92" s="83" t="s">
        <v>72</v>
      </c>
      <c r="AX92" s="83" t="s">
        <v>73</v>
      </c>
      <c r="AY92" s="83" t="s">
        <v>74</v>
      </c>
      <c r="AZ92" s="83" t="s">
        <v>75</v>
      </c>
      <c r="BA92" s="83" t="s">
        <v>76</v>
      </c>
      <c r="BB92" s="83" t="s">
        <v>77</v>
      </c>
      <c r="BC92" s="83" t="s">
        <v>78</v>
      </c>
      <c r="BD92" s="84" t="s">
        <v>79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80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ROUND(AG95,0)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ROUND(AS95,0)</f>
        <v>0</v>
      </c>
      <c r="AT94" s="95">
        <f>ROUND(SUM(AV94:AW94),0)</f>
        <v>0</v>
      </c>
      <c r="AU94" s="96">
        <f>ROUND(AU95,5)</f>
        <v>0</v>
      </c>
      <c r="AV94" s="95">
        <f>ROUND(AZ94*L29,0)</f>
        <v>0</v>
      </c>
      <c r="AW94" s="95">
        <f>ROUND(BA94*L30,0)</f>
        <v>0</v>
      </c>
      <c r="AX94" s="95">
        <f>ROUND(BB94*L29,0)</f>
        <v>0</v>
      </c>
      <c r="AY94" s="95">
        <f>ROUND(BC94*L30,0)</f>
        <v>0</v>
      </c>
      <c r="AZ94" s="95">
        <f>ROUND(AZ95,0)</f>
        <v>0</v>
      </c>
      <c r="BA94" s="95">
        <f>ROUND(BA95,0)</f>
        <v>0</v>
      </c>
      <c r="BB94" s="95">
        <f>ROUND(BB95,0)</f>
        <v>0</v>
      </c>
      <c r="BC94" s="95">
        <f>ROUND(BC95,0)</f>
        <v>0</v>
      </c>
      <c r="BD94" s="97">
        <f>ROUND(BD95,0)</f>
        <v>0</v>
      </c>
      <c r="BE94" s="6"/>
      <c r="BS94" s="98" t="s">
        <v>81</v>
      </c>
      <c r="BT94" s="98" t="s">
        <v>82</v>
      </c>
      <c r="BV94" s="98" t="s">
        <v>83</v>
      </c>
      <c r="BW94" s="98" t="s">
        <v>4</v>
      </c>
      <c r="BX94" s="98" t="s">
        <v>84</v>
      </c>
      <c r="CL94" s="98" t="s">
        <v>1</v>
      </c>
    </row>
    <row r="95" spans="1:90" s="7" customFormat="1" ht="27" customHeight="1">
      <c r="A95" s="99" t="s">
        <v>85</v>
      </c>
      <c r="B95" s="100"/>
      <c r="C95" s="101"/>
      <c r="D95" s="102" t="s">
        <v>15</v>
      </c>
      <c r="E95" s="102"/>
      <c r="F95" s="102"/>
      <c r="G95" s="102"/>
      <c r="H95" s="102"/>
      <c r="I95" s="103"/>
      <c r="J95" s="102" t="s">
        <v>18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'RS-019-008-01 - OPRAVA BA...'!J28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86</v>
      </c>
      <c r="AR95" s="100"/>
      <c r="AS95" s="106">
        <v>0</v>
      </c>
      <c r="AT95" s="107">
        <f>ROUND(SUM(AV95:AW95),0)</f>
        <v>0</v>
      </c>
      <c r="AU95" s="108">
        <f>'RS-019-008-01 - OPRAVA BA...'!P125</f>
        <v>0</v>
      </c>
      <c r="AV95" s="107">
        <f>'RS-019-008-01 - OPRAVA BA...'!J31</f>
        <v>0</v>
      </c>
      <c r="AW95" s="107">
        <f>'RS-019-008-01 - OPRAVA BA...'!J32</f>
        <v>0</v>
      </c>
      <c r="AX95" s="107">
        <f>'RS-019-008-01 - OPRAVA BA...'!J33</f>
        <v>0</v>
      </c>
      <c r="AY95" s="107">
        <f>'RS-019-008-01 - OPRAVA BA...'!J34</f>
        <v>0</v>
      </c>
      <c r="AZ95" s="107">
        <f>'RS-019-008-01 - OPRAVA BA...'!F31</f>
        <v>0</v>
      </c>
      <c r="BA95" s="107">
        <f>'RS-019-008-01 - OPRAVA BA...'!F32</f>
        <v>0</v>
      </c>
      <c r="BB95" s="107">
        <f>'RS-019-008-01 - OPRAVA BA...'!F33</f>
        <v>0</v>
      </c>
      <c r="BC95" s="107">
        <f>'RS-019-008-01 - OPRAVA BA...'!F34</f>
        <v>0</v>
      </c>
      <c r="BD95" s="109">
        <f>'RS-019-008-01 - OPRAVA BA...'!F35</f>
        <v>0</v>
      </c>
      <c r="BE95" s="7"/>
      <c r="BT95" s="110" t="s">
        <v>8</v>
      </c>
      <c r="BU95" s="110" t="s">
        <v>87</v>
      </c>
      <c r="BV95" s="110" t="s">
        <v>83</v>
      </c>
      <c r="BW95" s="110" t="s">
        <v>4</v>
      </c>
      <c r="BX95" s="110" t="s">
        <v>84</v>
      </c>
      <c r="CL95" s="110" t="s">
        <v>1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RS-019-008-01 - OPRAVA B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1"/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12"/>
      <c r="J3" s="17"/>
      <c r="K3" s="17"/>
      <c r="L3" s="18"/>
      <c r="AT3" s="15" t="s">
        <v>88</v>
      </c>
    </row>
    <row r="4" spans="2:46" s="1" customFormat="1" ht="24.95" customHeight="1">
      <c r="B4" s="18"/>
      <c r="D4" s="19" t="s">
        <v>89</v>
      </c>
      <c r="I4" s="111"/>
      <c r="L4" s="18"/>
      <c r="M4" s="113" t="s">
        <v>11</v>
      </c>
      <c r="AT4" s="15" t="s">
        <v>3</v>
      </c>
    </row>
    <row r="5" spans="2:12" s="1" customFormat="1" ht="6.95" customHeight="1">
      <c r="B5" s="18"/>
      <c r="I5" s="111"/>
      <c r="L5" s="18"/>
    </row>
    <row r="6" spans="1:31" s="2" customFormat="1" ht="12" customHeight="1">
      <c r="A6" s="34"/>
      <c r="B6" s="35"/>
      <c r="C6" s="34"/>
      <c r="D6" s="28" t="s">
        <v>17</v>
      </c>
      <c r="E6" s="34"/>
      <c r="F6" s="34"/>
      <c r="G6" s="34"/>
      <c r="H6" s="34"/>
      <c r="I6" s="11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5"/>
      <c r="C7" s="34"/>
      <c r="D7" s="34"/>
      <c r="E7" s="63" t="s">
        <v>18</v>
      </c>
      <c r="F7" s="34"/>
      <c r="G7" s="34"/>
      <c r="H7" s="34"/>
      <c r="I7" s="11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11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20</v>
      </c>
      <c r="E9" s="34"/>
      <c r="F9" s="23" t="s">
        <v>1</v>
      </c>
      <c r="G9" s="34"/>
      <c r="H9" s="34"/>
      <c r="I9" s="115" t="s">
        <v>21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22</v>
      </c>
      <c r="E10" s="34"/>
      <c r="F10" s="23" t="s">
        <v>23</v>
      </c>
      <c r="G10" s="34"/>
      <c r="H10" s="34"/>
      <c r="I10" s="115" t="s">
        <v>24</v>
      </c>
      <c r="J10" s="65" t="str">
        <f>'Rekapitulace stavby'!AN8</f>
        <v>12. 8. 2019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11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28</v>
      </c>
      <c r="E12" s="34"/>
      <c r="F12" s="34"/>
      <c r="G12" s="34"/>
      <c r="H12" s="34"/>
      <c r="I12" s="115" t="s">
        <v>29</v>
      </c>
      <c r="J12" s="23" t="s">
        <v>30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">
        <v>31</v>
      </c>
      <c r="F13" s="34"/>
      <c r="G13" s="34"/>
      <c r="H13" s="34"/>
      <c r="I13" s="115" t="s">
        <v>32</v>
      </c>
      <c r="J13" s="23" t="s">
        <v>33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11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34</v>
      </c>
      <c r="E15" s="34"/>
      <c r="F15" s="34"/>
      <c r="G15" s="34"/>
      <c r="H15" s="34"/>
      <c r="I15" s="115" t="s">
        <v>29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115" t="s">
        <v>32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11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36</v>
      </c>
      <c r="E18" s="34"/>
      <c r="F18" s="34"/>
      <c r="G18" s="34"/>
      <c r="H18" s="34"/>
      <c r="I18" s="115" t="s">
        <v>29</v>
      </c>
      <c r="J18" s="23" t="s">
        <v>37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">
        <v>38</v>
      </c>
      <c r="F19" s="34"/>
      <c r="G19" s="34"/>
      <c r="H19" s="34"/>
      <c r="I19" s="115" t="s">
        <v>32</v>
      </c>
      <c r="J19" s="23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11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40</v>
      </c>
      <c r="E21" s="34"/>
      <c r="F21" s="34"/>
      <c r="G21" s="34"/>
      <c r="H21" s="34"/>
      <c r="I21" s="115" t="s">
        <v>29</v>
      </c>
      <c r="J21" s="2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">
        <v>38</v>
      </c>
      <c r="F22" s="34"/>
      <c r="G22" s="34"/>
      <c r="H22" s="34"/>
      <c r="I22" s="115" t="s">
        <v>32</v>
      </c>
      <c r="J22" s="23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11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41</v>
      </c>
      <c r="E24" s="34"/>
      <c r="F24" s="34"/>
      <c r="G24" s="34"/>
      <c r="H24" s="34"/>
      <c r="I24" s="11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6"/>
      <c r="B25" s="117"/>
      <c r="C25" s="116"/>
      <c r="D25" s="116"/>
      <c r="E25" s="32" t="s">
        <v>1</v>
      </c>
      <c r="F25" s="32"/>
      <c r="G25" s="32"/>
      <c r="H25" s="32"/>
      <c r="I25" s="118"/>
      <c r="J25" s="116"/>
      <c r="K25" s="116"/>
      <c r="L25" s="119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11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120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5"/>
      <c r="C28" s="34"/>
      <c r="D28" s="121" t="s">
        <v>42</v>
      </c>
      <c r="E28" s="34"/>
      <c r="F28" s="34"/>
      <c r="G28" s="34"/>
      <c r="H28" s="34"/>
      <c r="I28" s="114"/>
      <c r="J28" s="92">
        <f>ROUND(J125,0)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120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5"/>
      <c r="C30" s="34"/>
      <c r="D30" s="34"/>
      <c r="E30" s="34"/>
      <c r="F30" s="39" t="s">
        <v>44</v>
      </c>
      <c r="G30" s="34"/>
      <c r="H30" s="34"/>
      <c r="I30" s="122" t="s">
        <v>43</v>
      </c>
      <c r="J30" s="39" t="s">
        <v>45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5"/>
      <c r="C31" s="34"/>
      <c r="D31" s="123" t="s">
        <v>46</v>
      </c>
      <c r="E31" s="28" t="s">
        <v>47</v>
      </c>
      <c r="F31" s="124">
        <f>ROUND((SUM(BE125:BE172)),0)</f>
        <v>0</v>
      </c>
      <c r="G31" s="34"/>
      <c r="H31" s="34"/>
      <c r="I31" s="125">
        <v>0.21</v>
      </c>
      <c r="J31" s="124">
        <f>ROUND(((SUM(BE125:BE172))*I31),0)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28" t="s">
        <v>48</v>
      </c>
      <c r="F32" s="124">
        <f>ROUND((SUM(BF125:BF172)),0)</f>
        <v>0</v>
      </c>
      <c r="G32" s="34"/>
      <c r="H32" s="34"/>
      <c r="I32" s="125">
        <v>0.15</v>
      </c>
      <c r="J32" s="124">
        <f>ROUND(((SUM(BF125:BF172))*I32),0)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49</v>
      </c>
      <c r="F33" s="124">
        <f>ROUND((SUM(BG125:BG172)),0)</f>
        <v>0</v>
      </c>
      <c r="G33" s="34"/>
      <c r="H33" s="34"/>
      <c r="I33" s="125">
        <v>0.21</v>
      </c>
      <c r="J33" s="124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50</v>
      </c>
      <c r="F34" s="124">
        <f>ROUND((SUM(BH125:BH172)),0)</f>
        <v>0</v>
      </c>
      <c r="G34" s="34"/>
      <c r="H34" s="34"/>
      <c r="I34" s="125">
        <v>0.15</v>
      </c>
      <c r="J34" s="124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51</v>
      </c>
      <c r="F35" s="124">
        <f>ROUND((SUM(BI125:BI172)),0)</f>
        <v>0</v>
      </c>
      <c r="G35" s="34"/>
      <c r="H35" s="34"/>
      <c r="I35" s="125">
        <v>0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11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5"/>
      <c r="C37" s="126"/>
      <c r="D37" s="127" t="s">
        <v>52</v>
      </c>
      <c r="E37" s="77"/>
      <c r="F37" s="77"/>
      <c r="G37" s="128" t="s">
        <v>53</v>
      </c>
      <c r="H37" s="129" t="s">
        <v>54</v>
      </c>
      <c r="I37" s="130"/>
      <c r="J37" s="131">
        <f>SUM(J28:J35)</f>
        <v>0</v>
      </c>
      <c r="K37" s="132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11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8"/>
      <c r="I39" s="111"/>
      <c r="L39" s="18"/>
    </row>
    <row r="40" spans="2:12" s="1" customFormat="1" ht="14.4" customHeight="1">
      <c r="B40" s="18"/>
      <c r="I40" s="111"/>
      <c r="L40" s="18"/>
    </row>
    <row r="41" spans="2:12" s="1" customFormat="1" ht="14.4" customHeight="1">
      <c r="B41" s="18"/>
      <c r="I41" s="111"/>
      <c r="L41" s="18"/>
    </row>
    <row r="42" spans="2:12" s="1" customFormat="1" ht="14.4" customHeight="1">
      <c r="B42" s="18"/>
      <c r="I42" s="111"/>
      <c r="L42" s="18"/>
    </row>
    <row r="43" spans="2:12" s="1" customFormat="1" ht="14.4" customHeight="1">
      <c r="B43" s="18"/>
      <c r="I43" s="111"/>
      <c r="L43" s="18"/>
    </row>
    <row r="44" spans="2:12" s="1" customFormat="1" ht="14.4" customHeight="1">
      <c r="B44" s="18"/>
      <c r="I44" s="111"/>
      <c r="L44" s="18"/>
    </row>
    <row r="45" spans="2:12" s="1" customFormat="1" ht="14.4" customHeight="1">
      <c r="B45" s="18"/>
      <c r="I45" s="111"/>
      <c r="L45" s="18"/>
    </row>
    <row r="46" spans="2:12" s="1" customFormat="1" ht="14.4" customHeight="1">
      <c r="B46" s="18"/>
      <c r="I46" s="111"/>
      <c r="L46" s="18"/>
    </row>
    <row r="47" spans="2:12" s="1" customFormat="1" ht="14.4" customHeight="1">
      <c r="B47" s="18"/>
      <c r="I47" s="111"/>
      <c r="L47" s="18"/>
    </row>
    <row r="48" spans="2:12" s="1" customFormat="1" ht="14.4" customHeight="1">
      <c r="B48" s="18"/>
      <c r="I48" s="111"/>
      <c r="L48" s="18"/>
    </row>
    <row r="49" spans="2:12" s="1" customFormat="1" ht="14.4" customHeight="1">
      <c r="B49" s="18"/>
      <c r="I49" s="111"/>
      <c r="L49" s="18"/>
    </row>
    <row r="50" spans="2:12" s="2" customFormat="1" ht="14.4" customHeight="1">
      <c r="B50" s="51"/>
      <c r="D50" s="52" t="s">
        <v>55</v>
      </c>
      <c r="E50" s="53"/>
      <c r="F50" s="53"/>
      <c r="G50" s="52" t="s">
        <v>56</v>
      </c>
      <c r="H50" s="53"/>
      <c r="I50" s="13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57</v>
      </c>
      <c r="E61" s="37"/>
      <c r="F61" s="134" t="s">
        <v>58</v>
      </c>
      <c r="G61" s="54" t="s">
        <v>57</v>
      </c>
      <c r="H61" s="37"/>
      <c r="I61" s="135"/>
      <c r="J61" s="136" t="s">
        <v>58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59</v>
      </c>
      <c r="E65" s="55"/>
      <c r="F65" s="55"/>
      <c r="G65" s="52" t="s">
        <v>60</v>
      </c>
      <c r="H65" s="55"/>
      <c r="I65" s="137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57</v>
      </c>
      <c r="E76" s="37"/>
      <c r="F76" s="134" t="s">
        <v>58</v>
      </c>
      <c r="G76" s="54" t="s">
        <v>57</v>
      </c>
      <c r="H76" s="37"/>
      <c r="I76" s="135"/>
      <c r="J76" s="136" t="s">
        <v>58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138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13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90</v>
      </c>
      <c r="D82" s="34"/>
      <c r="E82" s="34"/>
      <c r="F82" s="34"/>
      <c r="G82" s="34"/>
      <c r="H82" s="34"/>
      <c r="I82" s="11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11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17</v>
      </c>
      <c r="D84" s="34"/>
      <c r="E84" s="34"/>
      <c r="F84" s="34"/>
      <c r="G84" s="34"/>
      <c r="H84" s="34"/>
      <c r="I84" s="11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63" t="str">
        <f>E7</f>
        <v>OPRAVA BALKÓNŮ A VÝMĚNA ZÁBRADLÍ NA BUDOVĚ DZU</v>
      </c>
      <c r="F85" s="34"/>
      <c r="G85" s="34"/>
      <c r="H85" s="34"/>
      <c r="I85" s="11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11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22</v>
      </c>
      <c r="D87" s="34"/>
      <c r="E87" s="34"/>
      <c r="F87" s="23" t="str">
        <f>F10</f>
        <v>Studénka</v>
      </c>
      <c r="G87" s="34"/>
      <c r="H87" s="34"/>
      <c r="I87" s="115" t="s">
        <v>24</v>
      </c>
      <c r="J87" s="65" t="str">
        <f>IF(J10="","",J10)</f>
        <v>12. 8. 2019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11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28</v>
      </c>
      <c r="D89" s="34"/>
      <c r="E89" s="34"/>
      <c r="F89" s="23" t="str">
        <f>E13</f>
        <v>Město Studénka</v>
      </c>
      <c r="G89" s="34"/>
      <c r="H89" s="34"/>
      <c r="I89" s="115" t="s">
        <v>36</v>
      </c>
      <c r="J89" s="32" t="str">
        <f>E19</f>
        <v>Renata Škopová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34</v>
      </c>
      <c r="D90" s="34"/>
      <c r="E90" s="34"/>
      <c r="F90" s="23" t="str">
        <f>IF(E16="","",E16)</f>
        <v>Vyplň údaj</v>
      </c>
      <c r="G90" s="34"/>
      <c r="H90" s="34"/>
      <c r="I90" s="115" t="s">
        <v>40</v>
      </c>
      <c r="J90" s="32" t="str">
        <f>E22</f>
        <v>Renata Škopová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11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40" t="s">
        <v>91</v>
      </c>
      <c r="D92" s="126"/>
      <c r="E92" s="126"/>
      <c r="F92" s="126"/>
      <c r="G92" s="126"/>
      <c r="H92" s="126"/>
      <c r="I92" s="141"/>
      <c r="J92" s="142" t="s">
        <v>92</v>
      </c>
      <c r="K92" s="12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11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43" t="s">
        <v>93</v>
      </c>
      <c r="D94" s="34"/>
      <c r="E94" s="34"/>
      <c r="F94" s="34"/>
      <c r="G94" s="34"/>
      <c r="H94" s="34"/>
      <c r="I94" s="114"/>
      <c r="J94" s="92">
        <f>J125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94</v>
      </c>
    </row>
    <row r="95" spans="1:31" s="9" customFormat="1" ht="24.95" customHeight="1">
      <c r="A95" s="9"/>
      <c r="B95" s="144"/>
      <c r="C95" s="9"/>
      <c r="D95" s="145" t="s">
        <v>95</v>
      </c>
      <c r="E95" s="146"/>
      <c r="F95" s="146"/>
      <c r="G95" s="146"/>
      <c r="H95" s="146"/>
      <c r="I95" s="147"/>
      <c r="J95" s="148">
        <f>J126</f>
        <v>0</v>
      </c>
      <c r="K95" s="9"/>
      <c r="L95" s="14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49"/>
      <c r="C96" s="10"/>
      <c r="D96" s="150" t="s">
        <v>96</v>
      </c>
      <c r="E96" s="151"/>
      <c r="F96" s="151"/>
      <c r="G96" s="151"/>
      <c r="H96" s="151"/>
      <c r="I96" s="152"/>
      <c r="J96" s="153">
        <f>J127</f>
        <v>0</v>
      </c>
      <c r="K96" s="10"/>
      <c r="L96" s="14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49"/>
      <c r="C97" s="10"/>
      <c r="D97" s="150" t="s">
        <v>97</v>
      </c>
      <c r="E97" s="151"/>
      <c r="F97" s="151"/>
      <c r="G97" s="151"/>
      <c r="H97" s="151"/>
      <c r="I97" s="152"/>
      <c r="J97" s="153">
        <f>J129</f>
        <v>0</v>
      </c>
      <c r="K97" s="10"/>
      <c r="L97" s="14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49"/>
      <c r="C98" s="10"/>
      <c r="D98" s="150" t="s">
        <v>98</v>
      </c>
      <c r="E98" s="151"/>
      <c r="F98" s="151"/>
      <c r="G98" s="151"/>
      <c r="H98" s="151"/>
      <c r="I98" s="152"/>
      <c r="J98" s="153">
        <f>J135</f>
        <v>0</v>
      </c>
      <c r="K98" s="10"/>
      <c r="L98" s="14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9"/>
      <c r="C99" s="10"/>
      <c r="D99" s="150" t="s">
        <v>99</v>
      </c>
      <c r="E99" s="151"/>
      <c r="F99" s="151"/>
      <c r="G99" s="151"/>
      <c r="H99" s="151"/>
      <c r="I99" s="152"/>
      <c r="J99" s="153">
        <f>J140</f>
        <v>0</v>
      </c>
      <c r="K99" s="10"/>
      <c r="L99" s="14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44"/>
      <c r="C100" s="9"/>
      <c r="D100" s="145" t="s">
        <v>100</v>
      </c>
      <c r="E100" s="146"/>
      <c r="F100" s="146"/>
      <c r="G100" s="146"/>
      <c r="H100" s="146"/>
      <c r="I100" s="147"/>
      <c r="J100" s="148">
        <f>J142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49"/>
      <c r="C101" s="10"/>
      <c r="D101" s="150" t="s">
        <v>101</v>
      </c>
      <c r="E101" s="151"/>
      <c r="F101" s="151"/>
      <c r="G101" s="151"/>
      <c r="H101" s="151"/>
      <c r="I101" s="152"/>
      <c r="J101" s="153">
        <f>J143</f>
        <v>0</v>
      </c>
      <c r="K101" s="10"/>
      <c r="L101" s="14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9"/>
      <c r="C102" s="10"/>
      <c r="D102" s="150" t="s">
        <v>102</v>
      </c>
      <c r="E102" s="151"/>
      <c r="F102" s="151"/>
      <c r="G102" s="151"/>
      <c r="H102" s="151"/>
      <c r="I102" s="152"/>
      <c r="J102" s="153">
        <f>J147</f>
        <v>0</v>
      </c>
      <c r="K102" s="10"/>
      <c r="L102" s="14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9"/>
      <c r="C103" s="10"/>
      <c r="D103" s="150" t="s">
        <v>103</v>
      </c>
      <c r="E103" s="151"/>
      <c r="F103" s="151"/>
      <c r="G103" s="151"/>
      <c r="H103" s="151"/>
      <c r="I103" s="152"/>
      <c r="J103" s="153">
        <f>J150</f>
        <v>0</v>
      </c>
      <c r="K103" s="10"/>
      <c r="L103" s="14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9"/>
      <c r="C104" s="10"/>
      <c r="D104" s="150" t="s">
        <v>104</v>
      </c>
      <c r="E104" s="151"/>
      <c r="F104" s="151"/>
      <c r="G104" s="151"/>
      <c r="H104" s="151"/>
      <c r="I104" s="152"/>
      <c r="J104" s="153">
        <f>J154</f>
        <v>0</v>
      </c>
      <c r="K104" s="10"/>
      <c r="L104" s="14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9"/>
      <c r="C105" s="10"/>
      <c r="D105" s="150" t="s">
        <v>105</v>
      </c>
      <c r="E105" s="151"/>
      <c r="F105" s="151"/>
      <c r="G105" s="151"/>
      <c r="H105" s="151"/>
      <c r="I105" s="152"/>
      <c r="J105" s="153">
        <f>J158</f>
        <v>0</v>
      </c>
      <c r="K105" s="10"/>
      <c r="L105" s="14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44"/>
      <c r="C106" s="9"/>
      <c r="D106" s="145" t="s">
        <v>106</v>
      </c>
      <c r="E106" s="146"/>
      <c r="F106" s="146"/>
      <c r="G106" s="146"/>
      <c r="H106" s="146"/>
      <c r="I106" s="147"/>
      <c r="J106" s="148">
        <f>J170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49"/>
      <c r="C107" s="10"/>
      <c r="D107" s="150" t="s">
        <v>107</v>
      </c>
      <c r="E107" s="151"/>
      <c r="F107" s="151"/>
      <c r="G107" s="151"/>
      <c r="H107" s="151"/>
      <c r="I107" s="152"/>
      <c r="J107" s="153">
        <f>J171</f>
        <v>0</v>
      </c>
      <c r="K107" s="10"/>
      <c r="L107" s="14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4"/>
      <c r="B108" s="35"/>
      <c r="C108" s="34"/>
      <c r="D108" s="34"/>
      <c r="E108" s="34"/>
      <c r="F108" s="34"/>
      <c r="G108" s="34"/>
      <c r="H108" s="34"/>
      <c r="I108" s="11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38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8"/>
      <c r="C113" s="59"/>
      <c r="D113" s="59"/>
      <c r="E113" s="59"/>
      <c r="F113" s="59"/>
      <c r="G113" s="59"/>
      <c r="H113" s="59"/>
      <c r="I113" s="139"/>
      <c r="J113" s="59"/>
      <c r="K113" s="59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19" t="s">
        <v>108</v>
      </c>
      <c r="D114" s="34"/>
      <c r="E114" s="34"/>
      <c r="F114" s="34"/>
      <c r="G114" s="34"/>
      <c r="H114" s="34"/>
      <c r="I114" s="11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4"/>
      <c r="D115" s="34"/>
      <c r="E115" s="34"/>
      <c r="F115" s="34"/>
      <c r="G115" s="34"/>
      <c r="H115" s="34"/>
      <c r="I115" s="11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17</v>
      </c>
      <c r="D116" s="34"/>
      <c r="E116" s="34"/>
      <c r="F116" s="34"/>
      <c r="G116" s="34"/>
      <c r="H116" s="34"/>
      <c r="I116" s="114"/>
      <c r="J116" s="34"/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4"/>
      <c r="D117" s="34"/>
      <c r="E117" s="63" t="str">
        <f>E7</f>
        <v>OPRAVA BALKÓNŮ A VÝMĚNA ZÁBRADLÍ NA BUDOVĚ DZU</v>
      </c>
      <c r="F117" s="34"/>
      <c r="G117" s="34"/>
      <c r="H117" s="34"/>
      <c r="I117" s="11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4"/>
      <c r="D118" s="34"/>
      <c r="E118" s="34"/>
      <c r="F118" s="34"/>
      <c r="G118" s="34"/>
      <c r="H118" s="34"/>
      <c r="I118" s="114"/>
      <c r="J118" s="34"/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8" t="s">
        <v>22</v>
      </c>
      <c r="D119" s="34"/>
      <c r="E119" s="34"/>
      <c r="F119" s="23" t="str">
        <f>F10</f>
        <v>Studénka</v>
      </c>
      <c r="G119" s="34"/>
      <c r="H119" s="34"/>
      <c r="I119" s="115" t="s">
        <v>24</v>
      </c>
      <c r="J119" s="65" t="str">
        <f>IF(J10="","",J10)</f>
        <v>12. 8. 2019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4"/>
      <c r="D120" s="34"/>
      <c r="E120" s="34"/>
      <c r="F120" s="34"/>
      <c r="G120" s="34"/>
      <c r="H120" s="34"/>
      <c r="I120" s="11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8" t="s">
        <v>28</v>
      </c>
      <c r="D121" s="34"/>
      <c r="E121" s="34"/>
      <c r="F121" s="23" t="str">
        <f>E13</f>
        <v>Město Studénka</v>
      </c>
      <c r="G121" s="34"/>
      <c r="H121" s="34"/>
      <c r="I121" s="115" t="s">
        <v>36</v>
      </c>
      <c r="J121" s="32" t="str">
        <f>E19</f>
        <v>Renata Škopová</v>
      </c>
      <c r="K121" s="34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15" customHeight="1">
      <c r="A122" s="34"/>
      <c r="B122" s="35"/>
      <c r="C122" s="28" t="s">
        <v>34</v>
      </c>
      <c r="D122" s="34"/>
      <c r="E122" s="34"/>
      <c r="F122" s="23" t="str">
        <f>IF(E16="","",E16)</f>
        <v>Vyplň údaj</v>
      </c>
      <c r="G122" s="34"/>
      <c r="H122" s="34"/>
      <c r="I122" s="115" t="s">
        <v>40</v>
      </c>
      <c r="J122" s="32" t="str">
        <f>E22</f>
        <v>Renata Škopová</v>
      </c>
      <c r="K122" s="34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" customHeight="1">
      <c r="A123" s="34"/>
      <c r="B123" s="35"/>
      <c r="C123" s="34"/>
      <c r="D123" s="34"/>
      <c r="E123" s="34"/>
      <c r="F123" s="34"/>
      <c r="G123" s="34"/>
      <c r="H123" s="34"/>
      <c r="I123" s="114"/>
      <c r="J123" s="34"/>
      <c r="K123" s="3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54"/>
      <c r="B124" s="155"/>
      <c r="C124" s="156" t="s">
        <v>109</v>
      </c>
      <c r="D124" s="157" t="s">
        <v>67</v>
      </c>
      <c r="E124" s="157" t="s">
        <v>63</v>
      </c>
      <c r="F124" s="157" t="s">
        <v>64</v>
      </c>
      <c r="G124" s="157" t="s">
        <v>110</v>
      </c>
      <c r="H124" s="157" t="s">
        <v>111</v>
      </c>
      <c r="I124" s="158" t="s">
        <v>112</v>
      </c>
      <c r="J124" s="159" t="s">
        <v>92</v>
      </c>
      <c r="K124" s="160" t="s">
        <v>113</v>
      </c>
      <c r="L124" s="161"/>
      <c r="M124" s="82" t="s">
        <v>1</v>
      </c>
      <c r="N124" s="83" t="s">
        <v>46</v>
      </c>
      <c r="O124" s="83" t="s">
        <v>114</v>
      </c>
      <c r="P124" s="83" t="s">
        <v>115</v>
      </c>
      <c r="Q124" s="83" t="s">
        <v>116</v>
      </c>
      <c r="R124" s="83" t="s">
        <v>117</v>
      </c>
      <c r="S124" s="83" t="s">
        <v>118</v>
      </c>
      <c r="T124" s="84" t="s">
        <v>119</v>
      </c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63" s="2" customFormat="1" ht="22.8" customHeight="1">
      <c r="A125" s="34"/>
      <c r="B125" s="35"/>
      <c r="C125" s="89" t="s">
        <v>120</v>
      </c>
      <c r="D125" s="34"/>
      <c r="E125" s="34"/>
      <c r="F125" s="34"/>
      <c r="G125" s="34"/>
      <c r="H125" s="34"/>
      <c r="I125" s="114"/>
      <c r="J125" s="162">
        <f>BK125</f>
        <v>0</v>
      </c>
      <c r="K125" s="34"/>
      <c r="L125" s="35"/>
      <c r="M125" s="85"/>
      <c r="N125" s="69"/>
      <c r="O125" s="86"/>
      <c r="P125" s="163">
        <f>P126+P142+P170</f>
        <v>0</v>
      </c>
      <c r="Q125" s="86"/>
      <c r="R125" s="163">
        <f>R126+R142+R170</f>
        <v>6.788181699999998</v>
      </c>
      <c r="S125" s="86"/>
      <c r="T125" s="164">
        <f>T126+T142+T170</f>
        <v>6.842552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5" t="s">
        <v>81</v>
      </c>
      <c r="AU125" s="15" t="s">
        <v>94</v>
      </c>
      <c r="BK125" s="165">
        <f>BK126+BK142+BK170</f>
        <v>0</v>
      </c>
    </row>
    <row r="126" spans="1:63" s="12" customFormat="1" ht="25.9" customHeight="1">
      <c r="A126" s="12"/>
      <c r="B126" s="166"/>
      <c r="C126" s="12"/>
      <c r="D126" s="167" t="s">
        <v>81</v>
      </c>
      <c r="E126" s="168" t="s">
        <v>121</v>
      </c>
      <c r="F126" s="168" t="s">
        <v>122</v>
      </c>
      <c r="G126" s="12"/>
      <c r="H126" s="12"/>
      <c r="I126" s="169"/>
      <c r="J126" s="170">
        <f>BK126</f>
        <v>0</v>
      </c>
      <c r="K126" s="12"/>
      <c r="L126" s="166"/>
      <c r="M126" s="171"/>
      <c r="N126" s="172"/>
      <c r="O126" s="172"/>
      <c r="P126" s="173">
        <f>P127+P129+P135+P140</f>
        <v>0</v>
      </c>
      <c r="Q126" s="172"/>
      <c r="R126" s="173">
        <f>R127+R129+R135+R140</f>
        <v>0.30977552</v>
      </c>
      <c r="S126" s="172"/>
      <c r="T126" s="174">
        <f>T127+T129+T135+T140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7" t="s">
        <v>8</v>
      </c>
      <c r="AT126" s="175" t="s">
        <v>81</v>
      </c>
      <c r="AU126" s="175" t="s">
        <v>82</v>
      </c>
      <c r="AY126" s="167" t="s">
        <v>123</v>
      </c>
      <c r="BK126" s="176">
        <f>BK127+BK129+BK135+BK140</f>
        <v>0</v>
      </c>
    </row>
    <row r="127" spans="1:63" s="12" customFormat="1" ht="22.8" customHeight="1">
      <c r="A127" s="12"/>
      <c r="B127" s="166"/>
      <c r="C127" s="12"/>
      <c r="D127" s="167" t="s">
        <v>81</v>
      </c>
      <c r="E127" s="177" t="s">
        <v>124</v>
      </c>
      <c r="F127" s="177" t="s">
        <v>125</v>
      </c>
      <c r="G127" s="12"/>
      <c r="H127" s="12"/>
      <c r="I127" s="169"/>
      <c r="J127" s="178">
        <f>BK127</f>
        <v>0</v>
      </c>
      <c r="K127" s="12"/>
      <c r="L127" s="166"/>
      <c r="M127" s="171"/>
      <c r="N127" s="172"/>
      <c r="O127" s="172"/>
      <c r="P127" s="173">
        <f>P128</f>
        <v>0</v>
      </c>
      <c r="Q127" s="172"/>
      <c r="R127" s="173">
        <f>R128</f>
        <v>0.30256500000000003</v>
      </c>
      <c r="S127" s="172"/>
      <c r="T127" s="17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7" t="s">
        <v>8</v>
      </c>
      <c r="AT127" s="175" t="s">
        <v>81</v>
      </c>
      <c r="AU127" s="175" t="s">
        <v>8</v>
      </c>
      <c r="AY127" s="167" t="s">
        <v>123</v>
      </c>
      <c r="BK127" s="176">
        <f>BK128</f>
        <v>0</v>
      </c>
    </row>
    <row r="128" spans="1:65" s="2" customFormat="1" ht="24" customHeight="1">
      <c r="A128" s="34"/>
      <c r="B128" s="179"/>
      <c r="C128" s="180" t="s">
        <v>8</v>
      </c>
      <c r="D128" s="180" t="s">
        <v>126</v>
      </c>
      <c r="E128" s="181" t="s">
        <v>127</v>
      </c>
      <c r="F128" s="182" t="s">
        <v>128</v>
      </c>
      <c r="G128" s="183" t="s">
        <v>129</v>
      </c>
      <c r="H128" s="184">
        <v>201.71</v>
      </c>
      <c r="I128" s="185"/>
      <c r="J128" s="186">
        <f>ROUND(I128*H128,0)</f>
        <v>0</v>
      </c>
      <c r="K128" s="187"/>
      <c r="L128" s="35"/>
      <c r="M128" s="188" t="s">
        <v>1</v>
      </c>
      <c r="N128" s="189" t="s">
        <v>47</v>
      </c>
      <c r="O128" s="73"/>
      <c r="P128" s="190">
        <f>O128*H128</f>
        <v>0</v>
      </c>
      <c r="Q128" s="190">
        <v>0.0015</v>
      </c>
      <c r="R128" s="190">
        <f>Q128*H128</f>
        <v>0.30256500000000003</v>
      </c>
      <c r="S128" s="190">
        <v>0</v>
      </c>
      <c r="T128" s="19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2" t="s">
        <v>130</v>
      </c>
      <c r="AT128" s="192" t="s">
        <v>126</v>
      </c>
      <c r="AU128" s="192" t="s">
        <v>88</v>
      </c>
      <c r="AY128" s="15" t="s">
        <v>123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5" t="s">
        <v>8</v>
      </c>
      <c r="BK128" s="193">
        <f>ROUND(I128*H128,0)</f>
        <v>0</v>
      </c>
      <c r="BL128" s="15" t="s">
        <v>130</v>
      </c>
      <c r="BM128" s="192" t="s">
        <v>131</v>
      </c>
    </row>
    <row r="129" spans="1:63" s="12" customFormat="1" ht="22.8" customHeight="1">
      <c r="A129" s="12"/>
      <c r="B129" s="166"/>
      <c r="C129" s="12"/>
      <c r="D129" s="167" t="s">
        <v>81</v>
      </c>
      <c r="E129" s="177" t="s">
        <v>132</v>
      </c>
      <c r="F129" s="177" t="s">
        <v>133</v>
      </c>
      <c r="G129" s="12"/>
      <c r="H129" s="12"/>
      <c r="I129" s="169"/>
      <c r="J129" s="178">
        <f>BK129</f>
        <v>0</v>
      </c>
      <c r="K129" s="12"/>
      <c r="L129" s="166"/>
      <c r="M129" s="171"/>
      <c r="N129" s="172"/>
      <c r="O129" s="172"/>
      <c r="P129" s="173">
        <f>SUM(P130:P134)</f>
        <v>0</v>
      </c>
      <c r="Q129" s="172"/>
      <c r="R129" s="173">
        <f>SUM(R130:R134)</f>
        <v>0.007210520000000001</v>
      </c>
      <c r="S129" s="172"/>
      <c r="T129" s="174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</v>
      </c>
      <c r="AT129" s="175" t="s">
        <v>81</v>
      </c>
      <c r="AU129" s="175" t="s">
        <v>8</v>
      </c>
      <c r="AY129" s="167" t="s">
        <v>123</v>
      </c>
      <c r="BK129" s="176">
        <f>SUM(BK130:BK134)</f>
        <v>0</v>
      </c>
    </row>
    <row r="130" spans="1:65" s="2" customFormat="1" ht="24" customHeight="1">
      <c r="A130" s="34"/>
      <c r="B130" s="179"/>
      <c r="C130" s="180" t="s">
        <v>88</v>
      </c>
      <c r="D130" s="180" t="s">
        <v>126</v>
      </c>
      <c r="E130" s="181" t="s">
        <v>134</v>
      </c>
      <c r="F130" s="182" t="s">
        <v>135</v>
      </c>
      <c r="G130" s="183" t="s">
        <v>136</v>
      </c>
      <c r="H130" s="184">
        <v>720</v>
      </c>
      <c r="I130" s="185"/>
      <c r="J130" s="186">
        <f>ROUND(I130*H130,0)</f>
        <v>0</v>
      </c>
      <c r="K130" s="187"/>
      <c r="L130" s="35"/>
      <c r="M130" s="188" t="s">
        <v>1</v>
      </c>
      <c r="N130" s="189" t="s">
        <v>47</v>
      </c>
      <c r="O130" s="73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2" t="s">
        <v>130</v>
      </c>
      <c r="AT130" s="192" t="s">
        <v>126</v>
      </c>
      <c r="AU130" s="192" t="s">
        <v>88</v>
      </c>
      <c r="AY130" s="15" t="s">
        <v>123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5" t="s">
        <v>8</v>
      </c>
      <c r="BK130" s="193">
        <f>ROUND(I130*H130,0)</f>
        <v>0</v>
      </c>
      <c r="BL130" s="15" t="s">
        <v>130</v>
      </c>
      <c r="BM130" s="192" t="s">
        <v>137</v>
      </c>
    </row>
    <row r="131" spans="1:65" s="2" customFormat="1" ht="24" customHeight="1">
      <c r="A131" s="34"/>
      <c r="B131" s="179"/>
      <c r="C131" s="180" t="s">
        <v>138</v>
      </c>
      <c r="D131" s="180" t="s">
        <v>126</v>
      </c>
      <c r="E131" s="181" t="s">
        <v>139</v>
      </c>
      <c r="F131" s="182" t="s">
        <v>140</v>
      </c>
      <c r="G131" s="183" t="s">
        <v>136</v>
      </c>
      <c r="H131" s="184">
        <v>64800</v>
      </c>
      <c r="I131" s="185"/>
      <c r="J131" s="186">
        <f>ROUND(I131*H131,0)</f>
        <v>0</v>
      </c>
      <c r="K131" s="187"/>
      <c r="L131" s="35"/>
      <c r="M131" s="188" t="s">
        <v>1</v>
      </c>
      <c r="N131" s="189" t="s">
        <v>47</v>
      </c>
      <c r="O131" s="73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2" t="s">
        <v>130</v>
      </c>
      <c r="AT131" s="192" t="s">
        <v>126</v>
      </c>
      <c r="AU131" s="192" t="s">
        <v>88</v>
      </c>
      <c r="AY131" s="15" t="s">
        <v>123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5" t="s">
        <v>8</v>
      </c>
      <c r="BK131" s="193">
        <f>ROUND(I131*H131,0)</f>
        <v>0</v>
      </c>
      <c r="BL131" s="15" t="s">
        <v>130</v>
      </c>
      <c r="BM131" s="192" t="s">
        <v>141</v>
      </c>
    </row>
    <row r="132" spans="1:65" s="2" customFormat="1" ht="24" customHeight="1">
      <c r="A132" s="34"/>
      <c r="B132" s="179"/>
      <c r="C132" s="180" t="s">
        <v>130</v>
      </c>
      <c r="D132" s="180" t="s">
        <v>126</v>
      </c>
      <c r="E132" s="181" t="s">
        <v>142</v>
      </c>
      <c r="F132" s="182" t="s">
        <v>143</v>
      </c>
      <c r="G132" s="183" t="s">
        <v>136</v>
      </c>
      <c r="H132" s="184">
        <v>720</v>
      </c>
      <c r="I132" s="185"/>
      <c r="J132" s="186">
        <f>ROUND(I132*H132,0)</f>
        <v>0</v>
      </c>
      <c r="K132" s="187"/>
      <c r="L132" s="35"/>
      <c r="M132" s="188" t="s">
        <v>1</v>
      </c>
      <c r="N132" s="189" t="s">
        <v>47</v>
      </c>
      <c r="O132" s="73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2" t="s">
        <v>130</v>
      </c>
      <c r="AT132" s="192" t="s">
        <v>126</v>
      </c>
      <c r="AU132" s="192" t="s">
        <v>88</v>
      </c>
      <c r="AY132" s="15" t="s">
        <v>123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5" t="s">
        <v>8</v>
      </c>
      <c r="BK132" s="193">
        <f>ROUND(I132*H132,0)</f>
        <v>0</v>
      </c>
      <c r="BL132" s="15" t="s">
        <v>130</v>
      </c>
      <c r="BM132" s="192" t="s">
        <v>144</v>
      </c>
    </row>
    <row r="133" spans="1:65" s="2" customFormat="1" ht="24" customHeight="1">
      <c r="A133" s="34"/>
      <c r="B133" s="179"/>
      <c r="C133" s="180" t="s">
        <v>145</v>
      </c>
      <c r="D133" s="180" t="s">
        <v>126</v>
      </c>
      <c r="E133" s="181" t="s">
        <v>146</v>
      </c>
      <c r="F133" s="182" t="s">
        <v>147</v>
      </c>
      <c r="G133" s="183" t="s">
        <v>136</v>
      </c>
      <c r="H133" s="184">
        <v>180.263</v>
      </c>
      <c r="I133" s="185"/>
      <c r="J133" s="186">
        <f>ROUND(I133*H133,0)</f>
        <v>0</v>
      </c>
      <c r="K133" s="187"/>
      <c r="L133" s="35"/>
      <c r="M133" s="188" t="s">
        <v>1</v>
      </c>
      <c r="N133" s="189" t="s">
        <v>47</v>
      </c>
      <c r="O133" s="73"/>
      <c r="P133" s="190">
        <f>O133*H133</f>
        <v>0</v>
      </c>
      <c r="Q133" s="190">
        <v>4E-05</v>
      </c>
      <c r="R133" s="190">
        <f>Q133*H133</f>
        <v>0.007210520000000001</v>
      </c>
      <c r="S133" s="190">
        <v>0</v>
      </c>
      <c r="T133" s="19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2" t="s">
        <v>130</v>
      </c>
      <c r="AT133" s="192" t="s">
        <v>126</v>
      </c>
      <c r="AU133" s="192" t="s">
        <v>88</v>
      </c>
      <c r="AY133" s="15" t="s">
        <v>123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5" t="s">
        <v>8</v>
      </c>
      <c r="BK133" s="193">
        <f>ROUND(I133*H133,0)</f>
        <v>0</v>
      </c>
      <c r="BL133" s="15" t="s">
        <v>130</v>
      </c>
      <c r="BM133" s="192" t="s">
        <v>148</v>
      </c>
    </row>
    <row r="134" spans="1:65" s="2" customFormat="1" ht="24" customHeight="1">
      <c r="A134" s="34"/>
      <c r="B134" s="179"/>
      <c r="C134" s="180" t="s">
        <v>124</v>
      </c>
      <c r="D134" s="180" t="s">
        <v>126</v>
      </c>
      <c r="E134" s="181" t="s">
        <v>149</v>
      </c>
      <c r="F134" s="182" t="s">
        <v>150</v>
      </c>
      <c r="G134" s="183" t="s">
        <v>136</v>
      </c>
      <c r="H134" s="184">
        <v>180.263</v>
      </c>
      <c r="I134" s="185"/>
      <c r="J134" s="186">
        <f>ROUND(I134*H134,0)</f>
        <v>0</v>
      </c>
      <c r="K134" s="187"/>
      <c r="L134" s="35"/>
      <c r="M134" s="188" t="s">
        <v>1</v>
      </c>
      <c r="N134" s="189" t="s">
        <v>47</v>
      </c>
      <c r="O134" s="73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2" t="s">
        <v>130</v>
      </c>
      <c r="AT134" s="192" t="s">
        <v>126</v>
      </c>
      <c r="AU134" s="192" t="s">
        <v>88</v>
      </c>
      <c r="AY134" s="15" t="s">
        <v>123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5" t="s">
        <v>8</v>
      </c>
      <c r="BK134" s="193">
        <f>ROUND(I134*H134,0)</f>
        <v>0</v>
      </c>
      <c r="BL134" s="15" t="s">
        <v>130</v>
      </c>
      <c r="BM134" s="192" t="s">
        <v>151</v>
      </c>
    </row>
    <row r="135" spans="1:63" s="12" customFormat="1" ht="22.8" customHeight="1">
      <c r="A135" s="12"/>
      <c r="B135" s="166"/>
      <c r="C135" s="12"/>
      <c r="D135" s="167" t="s">
        <v>81</v>
      </c>
      <c r="E135" s="177" t="s">
        <v>152</v>
      </c>
      <c r="F135" s="177" t="s">
        <v>153</v>
      </c>
      <c r="G135" s="12"/>
      <c r="H135" s="12"/>
      <c r="I135" s="169"/>
      <c r="J135" s="178">
        <f>BK135</f>
        <v>0</v>
      </c>
      <c r="K135" s="12"/>
      <c r="L135" s="166"/>
      <c r="M135" s="171"/>
      <c r="N135" s="172"/>
      <c r="O135" s="172"/>
      <c r="P135" s="173">
        <f>SUM(P136:P139)</f>
        <v>0</v>
      </c>
      <c r="Q135" s="172"/>
      <c r="R135" s="173">
        <f>SUM(R136:R139)</f>
        <v>0</v>
      </c>
      <c r="S135" s="172"/>
      <c r="T135" s="17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8</v>
      </c>
      <c r="AT135" s="175" t="s">
        <v>81</v>
      </c>
      <c r="AU135" s="175" t="s">
        <v>8</v>
      </c>
      <c r="AY135" s="167" t="s">
        <v>123</v>
      </c>
      <c r="BK135" s="176">
        <f>SUM(BK136:BK139)</f>
        <v>0</v>
      </c>
    </row>
    <row r="136" spans="1:65" s="2" customFormat="1" ht="24" customHeight="1">
      <c r="A136" s="34"/>
      <c r="B136" s="179"/>
      <c r="C136" s="180" t="s">
        <v>154</v>
      </c>
      <c r="D136" s="180" t="s">
        <v>126</v>
      </c>
      <c r="E136" s="181" t="s">
        <v>155</v>
      </c>
      <c r="F136" s="182" t="s">
        <v>156</v>
      </c>
      <c r="G136" s="183" t="s">
        <v>157</v>
      </c>
      <c r="H136" s="184">
        <v>6.843</v>
      </c>
      <c r="I136" s="185"/>
      <c r="J136" s="186">
        <f>ROUND(I136*H136,0)</f>
        <v>0</v>
      </c>
      <c r="K136" s="187"/>
      <c r="L136" s="35"/>
      <c r="M136" s="188" t="s">
        <v>1</v>
      </c>
      <c r="N136" s="189" t="s">
        <v>47</v>
      </c>
      <c r="O136" s="73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2" t="s">
        <v>130</v>
      </c>
      <c r="AT136" s="192" t="s">
        <v>126</v>
      </c>
      <c r="AU136" s="192" t="s">
        <v>88</v>
      </c>
      <c r="AY136" s="15" t="s">
        <v>123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5" t="s">
        <v>8</v>
      </c>
      <c r="BK136" s="193">
        <f>ROUND(I136*H136,0)</f>
        <v>0</v>
      </c>
      <c r="BL136" s="15" t="s">
        <v>130</v>
      </c>
      <c r="BM136" s="192" t="s">
        <v>158</v>
      </c>
    </row>
    <row r="137" spans="1:65" s="2" customFormat="1" ht="24" customHeight="1">
      <c r="A137" s="34"/>
      <c r="B137" s="179"/>
      <c r="C137" s="180" t="s">
        <v>159</v>
      </c>
      <c r="D137" s="180" t="s">
        <v>126</v>
      </c>
      <c r="E137" s="181" t="s">
        <v>160</v>
      </c>
      <c r="F137" s="182" t="s">
        <v>161</v>
      </c>
      <c r="G137" s="183" t="s">
        <v>157</v>
      </c>
      <c r="H137" s="184">
        <v>6.843</v>
      </c>
      <c r="I137" s="185"/>
      <c r="J137" s="186">
        <f>ROUND(I137*H137,0)</f>
        <v>0</v>
      </c>
      <c r="K137" s="187"/>
      <c r="L137" s="35"/>
      <c r="M137" s="188" t="s">
        <v>1</v>
      </c>
      <c r="N137" s="189" t="s">
        <v>47</v>
      </c>
      <c r="O137" s="73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2" t="s">
        <v>130</v>
      </c>
      <c r="AT137" s="192" t="s">
        <v>126</v>
      </c>
      <c r="AU137" s="192" t="s">
        <v>88</v>
      </c>
      <c r="AY137" s="15" t="s">
        <v>123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5" t="s">
        <v>8</v>
      </c>
      <c r="BK137" s="193">
        <f>ROUND(I137*H137,0)</f>
        <v>0</v>
      </c>
      <c r="BL137" s="15" t="s">
        <v>130</v>
      </c>
      <c r="BM137" s="192" t="s">
        <v>162</v>
      </c>
    </row>
    <row r="138" spans="1:65" s="2" customFormat="1" ht="24" customHeight="1">
      <c r="A138" s="34"/>
      <c r="B138" s="179"/>
      <c r="C138" s="180" t="s">
        <v>132</v>
      </c>
      <c r="D138" s="180" t="s">
        <v>126</v>
      </c>
      <c r="E138" s="181" t="s">
        <v>163</v>
      </c>
      <c r="F138" s="182" t="s">
        <v>164</v>
      </c>
      <c r="G138" s="183" t="s">
        <v>157</v>
      </c>
      <c r="H138" s="184">
        <v>95.802</v>
      </c>
      <c r="I138" s="185"/>
      <c r="J138" s="186">
        <f>ROUND(I138*H138,0)</f>
        <v>0</v>
      </c>
      <c r="K138" s="187"/>
      <c r="L138" s="35"/>
      <c r="M138" s="188" t="s">
        <v>1</v>
      </c>
      <c r="N138" s="189" t="s">
        <v>47</v>
      </c>
      <c r="O138" s="73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2" t="s">
        <v>130</v>
      </c>
      <c r="AT138" s="192" t="s">
        <v>126</v>
      </c>
      <c r="AU138" s="192" t="s">
        <v>88</v>
      </c>
      <c r="AY138" s="15" t="s">
        <v>123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5" t="s">
        <v>8</v>
      </c>
      <c r="BK138" s="193">
        <f>ROUND(I138*H138,0)</f>
        <v>0</v>
      </c>
      <c r="BL138" s="15" t="s">
        <v>130</v>
      </c>
      <c r="BM138" s="192" t="s">
        <v>165</v>
      </c>
    </row>
    <row r="139" spans="1:65" s="2" customFormat="1" ht="24" customHeight="1">
      <c r="A139" s="34"/>
      <c r="B139" s="179"/>
      <c r="C139" s="180" t="s">
        <v>26</v>
      </c>
      <c r="D139" s="180" t="s">
        <v>126</v>
      </c>
      <c r="E139" s="181" t="s">
        <v>166</v>
      </c>
      <c r="F139" s="182" t="s">
        <v>167</v>
      </c>
      <c r="G139" s="183" t="s">
        <v>157</v>
      </c>
      <c r="H139" s="184">
        <v>6.843</v>
      </c>
      <c r="I139" s="185"/>
      <c r="J139" s="186">
        <f>ROUND(I139*H139,0)</f>
        <v>0</v>
      </c>
      <c r="K139" s="187"/>
      <c r="L139" s="35"/>
      <c r="M139" s="188" t="s">
        <v>1</v>
      </c>
      <c r="N139" s="189" t="s">
        <v>47</v>
      </c>
      <c r="O139" s="73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2" t="s">
        <v>130</v>
      </c>
      <c r="AT139" s="192" t="s">
        <v>126</v>
      </c>
      <c r="AU139" s="192" t="s">
        <v>88</v>
      </c>
      <c r="AY139" s="15" t="s">
        <v>123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5" t="s">
        <v>8</v>
      </c>
      <c r="BK139" s="193">
        <f>ROUND(I139*H139,0)</f>
        <v>0</v>
      </c>
      <c r="BL139" s="15" t="s">
        <v>130</v>
      </c>
      <c r="BM139" s="192" t="s">
        <v>168</v>
      </c>
    </row>
    <row r="140" spans="1:63" s="12" customFormat="1" ht="22.8" customHeight="1">
      <c r="A140" s="12"/>
      <c r="B140" s="166"/>
      <c r="C140" s="12"/>
      <c r="D140" s="167" t="s">
        <v>81</v>
      </c>
      <c r="E140" s="177" t="s">
        <v>169</v>
      </c>
      <c r="F140" s="177" t="s">
        <v>170</v>
      </c>
      <c r="G140" s="12"/>
      <c r="H140" s="12"/>
      <c r="I140" s="169"/>
      <c r="J140" s="178">
        <f>BK140</f>
        <v>0</v>
      </c>
      <c r="K140" s="12"/>
      <c r="L140" s="166"/>
      <c r="M140" s="171"/>
      <c r="N140" s="172"/>
      <c r="O140" s="172"/>
      <c r="P140" s="173">
        <f>P141</f>
        <v>0</v>
      </c>
      <c r="Q140" s="172"/>
      <c r="R140" s="173">
        <f>R141</f>
        <v>0</v>
      </c>
      <c r="S140" s="172"/>
      <c r="T140" s="174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7" t="s">
        <v>8</v>
      </c>
      <c r="AT140" s="175" t="s">
        <v>81</v>
      </c>
      <c r="AU140" s="175" t="s">
        <v>8</v>
      </c>
      <c r="AY140" s="167" t="s">
        <v>123</v>
      </c>
      <c r="BK140" s="176">
        <f>BK141</f>
        <v>0</v>
      </c>
    </row>
    <row r="141" spans="1:65" s="2" customFormat="1" ht="16.5" customHeight="1">
      <c r="A141" s="34"/>
      <c r="B141" s="179"/>
      <c r="C141" s="180" t="s">
        <v>171</v>
      </c>
      <c r="D141" s="180" t="s">
        <v>126</v>
      </c>
      <c r="E141" s="181" t="s">
        <v>172</v>
      </c>
      <c r="F141" s="182" t="s">
        <v>173</v>
      </c>
      <c r="G141" s="183" t="s">
        <v>157</v>
      </c>
      <c r="H141" s="184">
        <v>0.31</v>
      </c>
      <c r="I141" s="185"/>
      <c r="J141" s="186">
        <f>ROUND(I141*H141,0)</f>
        <v>0</v>
      </c>
      <c r="K141" s="187"/>
      <c r="L141" s="35"/>
      <c r="M141" s="188" t="s">
        <v>1</v>
      </c>
      <c r="N141" s="189" t="s">
        <v>47</v>
      </c>
      <c r="O141" s="73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2" t="s">
        <v>130</v>
      </c>
      <c r="AT141" s="192" t="s">
        <v>126</v>
      </c>
      <c r="AU141" s="192" t="s">
        <v>88</v>
      </c>
      <c r="AY141" s="15" t="s">
        <v>123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5" t="s">
        <v>8</v>
      </c>
      <c r="BK141" s="193">
        <f>ROUND(I141*H141,0)</f>
        <v>0</v>
      </c>
      <c r="BL141" s="15" t="s">
        <v>130</v>
      </c>
      <c r="BM141" s="192" t="s">
        <v>174</v>
      </c>
    </row>
    <row r="142" spans="1:63" s="12" customFormat="1" ht="25.9" customHeight="1">
      <c r="A142" s="12"/>
      <c r="B142" s="166"/>
      <c r="C142" s="12"/>
      <c r="D142" s="167" t="s">
        <v>81</v>
      </c>
      <c r="E142" s="168" t="s">
        <v>175</v>
      </c>
      <c r="F142" s="168" t="s">
        <v>176</v>
      </c>
      <c r="G142" s="12"/>
      <c r="H142" s="12"/>
      <c r="I142" s="169"/>
      <c r="J142" s="170">
        <f>BK142</f>
        <v>0</v>
      </c>
      <c r="K142" s="12"/>
      <c r="L142" s="166"/>
      <c r="M142" s="171"/>
      <c r="N142" s="172"/>
      <c r="O142" s="172"/>
      <c r="P142" s="173">
        <f>P143+P147+P150+P154+P158</f>
        <v>0</v>
      </c>
      <c r="Q142" s="172"/>
      <c r="R142" s="173">
        <f>R143+R147+R150+R154+R158</f>
        <v>6.478406179999999</v>
      </c>
      <c r="S142" s="172"/>
      <c r="T142" s="174">
        <f>T143+T147+T150+T154+T158</f>
        <v>6.842552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67" t="s">
        <v>88</v>
      </c>
      <c r="AT142" s="175" t="s">
        <v>81</v>
      </c>
      <c r="AU142" s="175" t="s">
        <v>82</v>
      </c>
      <c r="AY142" s="167" t="s">
        <v>123</v>
      </c>
      <c r="BK142" s="176">
        <f>BK143+BK147+BK150+BK154+BK158</f>
        <v>0</v>
      </c>
    </row>
    <row r="143" spans="1:63" s="12" customFormat="1" ht="22.8" customHeight="1">
      <c r="A143" s="12"/>
      <c r="B143" s="166"/>
      <c r="C143" s="12"/>
      <c r="D143" s="167" t="s">
        <v>81</v>
      </c>
      <c r="E143" s="177" t="s">
        <v>177</v>
      </c>
      <c r="F143" s="177" t="s">
        <v>178</v>
      </c>
      <c r="G143" s="12"/>
      <c r="H143" s="12"/>
      <c r="I143" s="169"/>
      <c r="J143" s="178">
        <f>BK143</f>
        <v>0</v>
      </c>
      <c r="K143" s="12"/>
      <c r="L143" s="166"/>
      <c r="M143" s="171"/>
      <c r="N143" s="172"/>
      <c r="O143" s="172"/>
      <c r="P143" s="173">
        <f>SUM(P144:P146)</f>
        <v>0</v>
      </c>
      <c r="Q143" s="172"/>
      <c r="R143" s="173">
        <f>SUM(R144:R146)</f>
        <v>0.7856000000000001</v>
      </c>
      <c r="S143" s="172"/>
      <c r="T143" s="174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88</v>
      </c>
      <c r="AT143" s="175" t="s">
        <v>81</v>
      </c>
      <c r="AU143" s="175" t="s">
        <v>8</v>
      </c>
      <c r="AY143" s="167" t="s">
        <v>123</v>
      </c>
      <c r="BK143" s="176">
        <f>SUM(BK144:BK146)</f>
        <v>0</v>
      </c>
    </row>
    <row r="144" spans="1:65" s="2" customFormat="1" ht="36" customHeight="1">
      <c r="A144" s="34"/>
      <c r="B144" s="179"/>
      <c r="C144" s="180" t="s">
        <v>179</v>
      </c>
      <c r="D144" s="180" t="s">
        <v>126</v>
      </c>
      <c r="E144" s="181" t="s">
        <v>180</v>
      </c>
      <c r="F144" s="182" t="s">
        <v>181</v>
      </c>
      <c r="G144" s="183" t="s">
        <v>136</v>
      </c>
      <c r="H144" s="184">
        <v>180.263</v>
      </c>
      <c r="I144" s="185"/>
      <c r="J144" s="186">
        <f>ROUND(I144*H144,0)</f>
        <v>0</v>
      </c>
      <c r="K144" s="187"/>
      <c r="L144" s="35"/>
      <c r="M144" s="188" t="s">
        <v>1</v>
      </c>
      <c r="N144" s="189" t="s">
        <v>47</v>
      </c>
      <c r="O144" s="73"/>
      <c r="P144" s="190">
        <f>O144*H144</f>
        <v>0</v>
      </c>
      <c r="Q144" s="190">
        <v>0.004</v>
      </c>
      <c r="R144" s="190">
        <f>Q144*H144</f>
        <v>0.721052</v>
      </c>
      <c r="S144" s="190">
        <v>0</v>
      </c>
      <c r="T144" s="19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2" t="s">
        <v>182</v>
      </c>
      <c r="AT144" s="192" t="s">
        <v>126</v>
      </c>
      <c r="AU144" s="192" t="s">
        <v>88</v>
      </c>
      <c r="AY144" s="15" t="s">
        <v>123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5" t="s">
        <v>8</v>
      </c>
      <c r="BK144" s="193">
        <f>ROUND(I144*H144,0)</f>
        <v>0</v>
      </c>
      <c r="BL144" s="15" t="s">
        <v>182</v>
      </c>
      <c r="BM144" s="192" t="s">
        <v>183</v>
      </c>
    </row>
    <row r="145" spans="1:65" s="2" customFormat="1" ht="36" customHeight="1">
      <c r="A145" s="34"/>
      <c r="B145" s="179"/>
      <c r="C145" s="180" t="s">
        <v>184</v>
      </c>
      <c r="D145" s="180" t="s">
        <v>126</v>
      </c>
      <c r="E145" s="181" t="s">
        <v>185</v>
      </c>
      <c r="F145" s="182" t="s">
        <v>186</v>
      </c>
      <c r="G145" s="183" t="s">
        <v>136</v>
      </c>
      <c r="H145" s="184">
        <v>16.137</v>
      </c>
      <c r="I145" s="185"/>
      <c r="J145" s="186">
        <f>ROUND(I145*H145,0)</f>
        <v>0</v>
      </c>
      <c r="K145" s="187"/>
      <c r="L145" s="35"/>
      <c r="M145" s="188" t="s">
        <v>1</v>
      </c>
      <c r="N145" s="189" t="s">
        <v>47</v>
      </c>
      <c r="O145" s="73"/>
      <c r="P145" s="190">
        <f>O145*H145</f>
        <v>0</v>
      </c>
      <c r="Q145" s="190">
        <v>0.004</v>
      </c>
      <c r="R145" s="190">
        <f>Q145*H145</f>
        <v>0.06454800000000001</v>
      </c>
      <c r="S145" s="190">
        <v>0</v>
      </c>
      <c r="T145" s="19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2" t="s">
        <v>182</v>
      </c>
      <c r="AT145" s="192" t="s">
        <v>126</v>
      </c>
      <c r="AU145" s="192" t="s">
        <v>88</v>
      </c>
      <c r="AY145" s="15" t="s">
        <v>123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5" t="s">
        <v>8</v>
      </c>
      <c r="BK145" s="193">
        <f>ROUND(I145*H145,0)</f>
        <v>0</v>
      </c>
      <c r="BL145" s="15" t="s">
        <v>182</v>
      </c>
      <c r="BM145" s="192" t="s">
        <v>187</v>
      </c>
    </row>
    <row r="146" spans="1:65" s="2" customFormat="1" ht="24" customHeight="1">
      <c r="A146" s="34"/>
      <c r="B146" s="179"/>
      <c r="C146" s="180" t="s">
        <v>188</v>
      </c>
      <c r="D146" s="180" t="s">
        <v>126</v>
      </c>
      <c r="E146" s="181" t="s">
        <v>189</v>
      </c>
      <c r="F146" s="182" t="s">
        <v>190</v>
      </c>
      <c r="G146" s="183" t="s">
        <v>191</v>
      </c>
      <c r="H146" s="194"/>
      <c r="I146" s="185"/>
      <c r="J146" s="186">
        <f>ROUND(I146*H146,0)</f>
        <v>0</v>
      </c>
      <c r="K146" s="187"/>
      <c r="L146" s="35"/>
      <c r="M146" s="188" t="s">
        <v>1</v>
      </c>
      <c r="N146" s="189" t="s">
        <v>47</v>
      </c>
      <c r="O146" s="73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2" t="s">
        <v>182</v>
      </c>
      <c r="AT146" s="192" t="s">
        <v>126</v>
      </c>
      <c r="AU146" s="192" t="s">
        <v>88</v>
      </c>
      <c r="AY146" s="15" t="s">
        <v>123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5" t="s">
        <v>8</v>
      </c>
      <c r="BK146" s="193">
        <f>ROUND(I146*H146,0)</f>
        <v>0</v>
      </c>
      <c r="BL146" s="15" t="s">
        <v>182</v>
      </c>
      <c r="BM146" s="192" t="s">
        <v>192</v>
      </c>
    </row>
    <row r="147" spans="1:63" s="12" customFormat="1" ht="22.8" customHeight="1">
      <c r="A147" s="12"/>
      <c r="B147" s="166"/>
      <c r="C147" s="12"/>
      <c r="D147" s="167" t="s">
        <v>81</v>
      </c>
      <c r="E147" s="177" t="s">
        <v>193</v>
      </c>
      <c r="F147" s="177" t="s">
        <v>194</v>
      </c>
      <c r="G147" s="12"/>
      <c r="H147" s="12"/>
      <c r="I147" s="169"/>
      <c r="J147" s="178">
        <f>BK147</f>
        <v>0</v>
      </c>
      <c r="K147" s="12"/>
      <c r="L147" s="166"/>
      <c r="M147" s="171"/>
      <c r="N147" s="172"/>
      <c r="O147" s="172"/>
      <c r="P147" s="173">
        <f>SUM(P148:P149)</f>
        <v>0</v>
      </c>
      <c r="Q147" s="172"/>
      <c r="R147" s="173">
        <f>SUM(R148:R149)</f>
        <v>0</v>
      </c>
      <c r="S147" s="172"/>
      <c r="T147" s="174">
        <f>SUM(T148:T149)</f>
        <v>2.1631560000000003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7" t="s">
        <v>88</v>
      </c>
      <c r="AT147" s="175" t="s">
        <v>81</v>
      </c>
      <c r="AU147" s="175" t="s">
        <v>8</v>
      </c>
      <c r="AY147" s="167" t="s">
        <v>123</v>
      </c>
      <c r="BK147" s="176">
        <f>SUM(BK148:BK149)</f>
        <v>0</v>
      </c>
    </row>
    <row r="148" spans="1:65" s="2" customFormat="1" ht="16.5" customHeight="1">
      <c r="A148" s="34"/>
      <c r="B148" s="179"/>
      <c r="C148" s="180" t="s">
        <v>9</v>
      </c>
      <c r="D148" s="180" t="s">
        <v>126</v>
      </c>
      <c r="E148" s="181" t="s">
        <v>195</v>
      </c>
      <c r="F148" s="182" t="s">
        <v>196</v>
      </c>
      <c r="G148" s="183" t="s">
        <v>136</v>
      </c>
      <c r="H148" s="184">
        <v>180.263</v>
      </c>
      <c r="I148" s="185"/>
      <c r="J148" s="186">
        <f>ROUND(I148*H148,0)</f>
        <v>0</v>
      </c>
      <c r="K148" s="187"/>
      <c r="L148" s="35"/>
      <c r="M148" s="188" t="s">
        <v>1</v>
      </c>
      <c r="N148" s="189" t="s">
        <v>47</v>
      </c>
      <c r="O148" s="73"/>
      <c r="P148" s="190">
        <f>O148*H148</f>
        <v>0</v>
      </c>
      <c r="Q148" s="190">
        <v>0</v>
      </c>
      <c r="R148" s="190">
        <f>Q148*H148</f>
        <v>0</v>
      </c>
      <c r="S148" s="190">
        <v>0.01</v>
      </c>
      <c r="T148" s="191">
        <f>S148*H148</f>
        <v>1.8026300000000002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2" t="s">
        <v>182</v>
      </c>
      <c r="AT148" s="192" t="s">
        <v>126</v>
      </c>
      <c r="AU148" s="192" t="s">
        <v>88</v>
      </c>
      <c r="AY148" s="15" t="s">
        <v>123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5" t="s">
        <v>8</v>
      </c>
      <c r="BK148" s="193">
        <f>ROUND(I148*H148,0)</f>
        <v>0</v>
      </c>
      <c r="BL148" s="15" t="s">
        <v>182</v>
      </c>
      <c r="BM148" s="192" t="s">
        <v>197</v>
      </c>
    </row>
    <row r="149" spans="1:65" s="2" customFormat="1" ht="24" customHeight="1">
      <c r="A149" s="34"/>
      <c r="B149" s="179"/>
      <c r="C149" s="180" t="s">
        <v>182</v>
      </c>
      <c r="D149" s="180" t="s">
        <v>126</v>
      </c>
      <c r="E149" s="181" t="s">
        <v>198</v>
      </c>
      <c r="F149" s="182" t="s">
        <v>199</v>
      </c>
      <c r="G149" s="183" t="s">
        <v>136</v>
      </c>
      <c r="H149" s="184">
        <v>180.263</v>
      </c>
      <c r="I149" s="185"/>
      <c r="J149" s="186">
        <f>ROUND(I149*H149,0)</f>
        <v>0</v>
      </c>
      <c r="K149" s="187"/>
      <c r="L149" s="35"/>
      <c r="M149" s="188" t="s">
        <v>1</v>
      </c>
      <c r="N149" s="189" t="s">
        <v>47</v>
      </c>
      <c r="O149" s="73"/>
      <c r="P149" s="190">
        <f>O149*H149</f>
        <v>0</v>
      </c>
      <c r="Q149" s="190">
        <v>0</v>
      </c>
      <c r="R149" s="190">
        <f>Q149*H149</f>
        <v>0</v>
      </c>
      <c r="S149" s="190">
        <v>0.002</v>
      </c>
      <c r="T149" s="191">
        <f>S149*H149</f>
        <v>0.360526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2" t="s">
        <v>182</v>
      </c>
      <c r="AT149" s="192" t="s">
        <v>126</v>
      </c>
      <c r="AU149" s="192" t="s">
        <v>88</v>
      </c>
      <c r="AY149" s="15" t="s">
        <v>123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5" t="s">
        <v>8</v>
      </c>
      <c r="BK149" s="193">
        <f>ROUND(I149*H149,0)</f>
        <v>0</v>
      </c>
      <c r="BL149" s="15" t="s">
        <v>182</v>
      </c>
      <c r="BM149" s="192" t="s">
        <v>200</v>
      </c>
    </row>
    <row r="150" spans="1:63" s="12" customFormat="1" ht="22.8" customHeight="1">
      <c r="A150" s="12"/>
      <c r="B150" s="166"/>
      <c r="C150" s="12"/>
      <c r="D150" s="167" t="s">
        <v>81</v>
      </c>
      <c r="E150" s="177" t="s">
        <v>201</v>
      </c>
      <c r="F150" s="177" t="s">
        <v>202</v>
      </c>
      <c r="G150" s="12"/>
      <c r="H150" s="12"/>
      <c r="I150" s="169"/>
      <c r="J150" s="178">
        <f>BK150</f>
        <v>0</v>
      </c>
      <c r="K150" s="12"/>
      <c r="L150" s="166"/>
      <c r="M150" s="171"/>
      <c r="N150" s="172"/>
      <c r="O150" s="172"/>
      <c r="P150" s="173">
        <f>SUM(P151:P153)</f>
        <v>0</v>
      </c>
      <c r="Q150" s="172"/>
      <c r="R150" s="173">
        <f>SUM(R151:R153)</f>
        <v>0.13284800000000002</v>
      </c>
      <c r="S150" s="172"/>
      <c r="T150" s="174">
        <f>SUM(T151:T153)</f>
        <v>0.30939600000000006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67" t="s">
        <v>88</v>
      </c>
      <c r="AT150" s="175" t="s">
        <v>81</v>
      </c>
      <c r="AU150" s="175" t="s">
        <v>8</v>
      </c>
      <c r="AY150" s="167" t="s">
        <v>123</v>
      </c>
      <c r="BK150" s="176">
        <f>SUM(BK151:BK153)</f>
        <v>0</v>
      </c>
    </row>
    <row r="151" spans="1:65" s="2" customFormat="1" ht="24" customHeight="1">
      <c r="A151" s="34"/>
      <c r="B151" s="179"/>
      <c r="C151" s="180" t="s">
        <v>203</v>
      </c>
      <c r="D151" s="180" t="s">
        <v>126</v>
      </c>
      <c r="E151" s="181" t="s">
        <v>204</v>
      </c>
      <c r="F151" s="182" t="s">
        <v>205</v>
      </c>
      <c r="G151" s="183" t="s">
        <v>129</v>
      </c>
      <c r="H151" s="184">
        <v>174.8</v>
      </c>
      <c r="I151" s="185"/>
      <c r="J151" s="186">
        <f>ROUND(I151*H151,0)</f>
        <v>0</v>
      </c>
      <c r="K151" s="187"/>
      <c r="L151" s="35"/>
      <c r="M151" s="188" t="s">
        <v>1</v>
      </c>
      <c r="N151" s="189" t="s">
        <v>47</v>
      </c>
      <c r="O151" s="73"/>
      <c r="P151" s="190">
        <f>O151*H151</f>
        <v>0</v>
      </c>
      <c r="Q151" s="190">
        <v>0</v>
      </c>
      <c r="R151" s="190">
        <f>Q151*H151</f>
        <v>0</v>
      </c>
      <c r="S151" s="190">
        <v>0.00177</v>
      </c>
      <c r="T151" s="191">
        <f>S151*H151</f>
        <v>0.30939600000000006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2" t="s">
        <v>182</v>
      </c>
      <c r="AT151" s="192" t="s">
        <v>126</v>
      </c>
      <c r="AU151" s="192" t="s">
        <v>88</v>
      </c>
      <c r="AY151" s="15" t="s">
        <v>123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5" t="s">
        <v>8</v>
      </c>
      <c r="BK151" s="193">
        <f>ROUND(I151*H151,0)</f>
        <v>0</v>
      </c>
      <c r="BL151" s="15" t="s">
        <v>182</v>
      </c>
      <c r="BM151" s="192" t="s">
        <v>206</v>
      </c>
    </row>
    <row r="152" spans="1:65" s="2" customFormat="1" ht="24" customHeight="1">
      <c r="A152" s="34"/>
      <c r="B152" s="179"/>
      <c r="C152" s="180" t="s">
        <v>207</v>
      </c>
      <c r="D152" s="180" t="s">
        <v>126</v>
      </c>
      <c r="E152" s="181" t="s">
        <v>208</v>
      </c>
      <c r="F152" s="182" t="s">
        <v>209</v>
      </c>
      <c r="G152" s="183" t="s">
        <v>129</v>
      </c>
      <c r="H152" s="184">
        <v>174.8</v>
      </c>
      <c r="I152" s="185"/>
      <c r="J152" s="186">
        <f>ROUND(I152*H152,0)</f>
        <v>0</v>
      </c>
      <c r="K152" s="187"/>
      <c r="L152" s="35"/>
      <c r="M152" s="188" t="s">
        <v>1</v>
      </c>
      <c r="N152" s="189" t="s">
        <v>47</v>
      </c>
      <c r="O152" s="73"/>
      <c r="P152" s="190">
        <f>O152*H152</f>
        <v>0</v>
      </c>
      <c r="Q152" s="190">
        <v>0.00076</v>
      </c>
      <c r="R152" s="190">
        <f>Q152*H152</f>
        <v>0.13284800000000002</v>
      </c>
      <c r="S152" s="190">
        <v>0</v>
      </c>
      <c r="T152" s="19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2" t="s">
        <v>182</v>
      </c>
      <c r="AT152" s="192" t="s">
        <v>126</v>
      </c>
      <c r="AU152" s="192" t="s">
        <v>88</v>
      </c>
      <c r="AY152" s="15" t="s">
        <v>123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5" t="s">
        <v>8</v>
      </c>
      <c r="BK152" s="193">
        <f>ROUND(I152*H152,0)</f>
        <v>0</v>
      </c>
      <c r="BL152" s="15" t="s">
        <v>182</v>
      </c>
      <c r="BM152" s="192" t="s">
        <v>210</v>
      </c>
    </row>
    <row r="153" spans="1:65" s="2" customFormat="1" ht="24" customHeight="1">
      <c r="A153" s="34"/>
      <c r="B153" s="179"/>
      <c r="C153" s="180" t="s">
        <v>211</v>
      </c>
      <c r="D153" s="180" t="s">
        <v>126</v>
      </c>
      <c r="E153" s="181" t="s">
        <v>212</v>
      </c>
      <c r="F153" s="182" t="s">
        <v>213</v>
      </c>
      <c r="G153" s="183" t="s">
        <v>191</v>
      </c>
      <c r="H153" s="194"/>
      <c r="I153" s="185"/>
      <c r="J153" s="186">
        <f>ROUND(I153*H153,0)</f>
        <v>0</v>
      </c>
      <c r="K153" s="187"/>
      <c r="L153" s="35"/>
      <c r="M153" s="188" t="s">
        <v>1</v>
      </c>
      <c r="N153" s="189" t="s">
        <v>47</v>
      </c>
      <c r="O153" s="73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2" t="s">
        <v>182</v>
      </c>
      <c r="AT153" s="192" t="s">
        <v>126</v>
      </c>
      <c r="AU153" s="192" t="s">
        <v>88</v>
      </c>
      <c r="AY153" s="15" t="s">
        <v>123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5" t="s">
        <v>8</v>
      </c>
      <c r="BK153" s="193">
        <f>ROUND(I153*H153,0)</f>
        <v>0</v>
      </c>
      <c r="BL153" s="15" t="s">
        <v>182</v>
      </c>
      <c r="BM153" s="192" t="s">
        <v>214</v>
      </c>
    </row>
    <row r="154" spans="1:63" s="12" customFormat="1" ht="22.8" customHeight="1">
      <c r="A154" s="12"/>
      <c r="B154" s="166"/>
      <c r="C154" s="12"/>
      <c r="D154" s="167" t="s">
        <v>81</v>
      </c>
      <c r="E154" s="177" t="s">
        <v>215</v>
      </c>
      <c r="F154" s="177" t="s">
        <v>216</v>
      </c>
      <c r="G154" s="12"/>
      <c r="H154" s="12"/>
      <c r="I154" s="169"/>
      <c r="J154" s="178">
        <f>BK154</f>
        <v>0</v>
      </c>
      <c r="K154" s="12"/>
      <c r="L154" s="166"/>
      <c r="M154" s="171"/>
      <c r="N154" s="172"/>
      <c r="O154" s="172"/>
      <c r="P154" s="173">
        <f>SUM(P155:P157)</f>
        <v>0</v>
      </c>
      <c r="Q154" s="172"/>
      <c r="R154" s="173">
        <f>SUM(R155:R157)</f>
        <v>0</v>
      </c>
      <c r="S154" s="172"/>
      <c r="T154" s="174">
        <f>SUM(T155:T157)</f>
        <v>4.37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7" t="s">
        <v>88</v>
      </c>
      <c r="AT154" s="175" t="s">
        <v>81</v>
      </c>
      <c r="AU154" s="175" t="s">
        <v>8</v>
      </c>
      <c r="AY154" s="167" t="s">
        <v>123</v>
      </c>
      <c r="BK154" s="176">
        <f>SUM(BK155:BK157)</f>
        <v>0</v>
      </c>
    </row>
    <row r="155" spans="1:65" s="2" customFormat="1" ht="36" customHeight="1">
      <c r="A155" s="34"/>
      <c r="B155" s="179"/>
      <c r="C155" s="180" t="s">
        <v>217</v>
      </c>
      <c r="D155" s="180" t="s">
        <v>126</v>
      </c>
      <c r="E155" s="181" t="s">
        <v>218</v>
      </c>
      <c r="F155" s="182" t="s">
        <v>219</v>
      </c>
      <c r="G155" s="183" t="s">
        <v>220</v>
      </c>
      <c r="H155" s="184">
        <v>46</v>
      </c>
      <c r="I155" s="185"/>
      <c r="J155" s="186">
        <f>ROUND(I155*H155,0)</f>
        <v>0</v>
      </c>
      <c r="K155" s="187"/>
      <c r="L155" s="35"/>
      <c r="M155" s="188" t="s">
        <v>1</v>
      </c>
      <c r="N155" s="189" t="s">
        <v>47</v>
      </c>
      <c r="O155" s="73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2" t="s">
        <v>182</v>
      </c>
      <c r="AT155" s="192" t="s">
        <v>126</v>
      </c>
      <c r="AU155" s="192" t="s">
        <v>88</v>
      </c>
      <c r="AY155" s="15" t="s">
        <v>123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5" t="s">
        <v>8</v>
      </c>
      <c r="BK155" s="193">
        <f>ROUND(I155*H155,0)</f>
        <v>0</v>
      </c>
      <c r="BL155" s="15" t="s">
        <v>182</v>
      </c>
      <c r="BM155" s="192" t="s">
        <v>221</v>
      </c>
    </row>
    <row r="156" spans="1:65" s="2" customFormat="1" ht="24" customHeight="1">
      <c r="A156" s="34"/>
      <c r="B156" s="179"/>
      <c r="C156" s="180" t="s">
        <v>7</v>
      </c>
      <c r="D156" s="180" t="s">
        <v>126</v>
      </c>
      <c r="E156" s="181" t="s">
        <v>222</v>
      </c>
      <c r="F156" s="182" t="s">
        <v>223</v>
      </c>
      <c r="G156" s="183" t="s">
        <v>129</v>
      </c>
      <c r="H156" s="184">
        <v>174.8</v>
      </c>
      <c r="I156" s="185"/>
      <c r="J156" s="186">
        <f>ROUND(I156*H156,0)</f>
        <v>0</v>
      </c>
      <c r="K156" s="187"/>
      <c r="L156" s="35"/>
      <c r="M156" s="188" t="s">
        <v>1</v>
      </c>
      <c r="N156" s="189" t="s">
        <v>47</v>
      </c>
      <c r="O156" s="73"/>
      <c r="P156" s="190">
        <f>O156*H156</f>
        <v>0</v>
      </c>
      <c r="Q156" s="190">
        <v>0</v>
      </c>
      <c r="R156" s="190">
        <f>Q156*H156</f>
        <v>0</v>
      </c>
      <c r="S156" s="190">
        <v>0.025</v>
      </c>
      <c r="T156" s="191">
        <f>S156*H156</f>
        <v>4.37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2" t="s">
        <v>182</v>
      </c>
      <c r="AT156" s="192" t="s">
        <v>126</v>
      </c>
      <c r="AU156" s="192" t="s">
        <v>88</v>
      </c>
      <c r="AY156" s="15" t="s">
        <v>123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5" t="s">
        <v>8</v>
      </c>
      <c r="BK156" s="193">
        <f>ROUND(I156*H156,0)</f>
        <v>0</v>
      </c>
      <c r="BL156" s="15" t="s">
        <v>182</v>
      </c>
      <c r="BM156" s="192" t="s">
        <v>224</v>
      </c>
    </row>
    <row r="157" spans="1:65" s="2" customFormat="1" ht="24" customHeight="1">
      <c r="A157" s="34"/>
      <c r="B157" s="179"/>
      <c r="C157" s="180" t="s">
        <v>225</v>
      </c>
      <c r="D157" s="180" t="s">
        <v>126</v>
      </c>
      <c r="E157" s="181" t="s">
        <v>226</v>
      </c>
      <c r="F157" s="182" t="s">
        <v>227</v>
      </c>
      <c r="G157" s="183" t="s">
        <v>191</v>
      </c>
      <c r="H157" s="194"/>
      <c r="I157" s="185"/>
      <c r="J157" s="186">
        <f>ROUND(I157*H157,0)</f>
        <v>0</v>
      </c>
      <c r="K157" s="187"/>
      <c r="L157" s="35"/>
      <c r="M157" s="188" t="s">
        <v>1</v>
      </c>
      <c r="N157" s="189" t="s">
        <v>47</v>
      </c>
      <c r="O157" s="73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2" t="s">
        <v>182</v>
      </c>
      <c r="AT157" s="192" t="s">
        <v>126</v>
      </c>
      <c r="AU157" s="192" t="s">
        <v>88</v>
      </c>
      <c r="AY157" s="15" t="s">
        <v>123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5" t="s">
        <v>8</v>
      </c>
      <c r="BK157" s="193">
        <f>ROUND(I157*H157,0)</f>
        <v>0</v>
      </c>
      <c r="BL157" s="15" t="s">
        <v>182</v>
      </c>
      <c r="BM157" s="192" t="s">
        <v>228</v>
      </c>
    </row>
    <row r="158" spans="1:63" s="12" customFormat="1" ht="22.8" customHeight="1">
      <c r="A158" s="12"/>
      <c r="B158" s="166"/>
      <c r="C158" s="12"/>
      <c r="D158" s="167" t="s">
        <v>81</v>
      </c>
      <c r="E158" s="177" t="s">
        <v>229</v>
      </c>
      <c r="F158" s="177" t="s">
        <v>230</v>
      </c>
      <c r="G158" s="12"/>
      <c r="H158" s="12"/>
      <c r="I158" s="169"/>
      <c r="J158" s="178">
        <f>BK158</f>
        <v>0</v>
      </c>
      <c r="K158" s="12"/>
      <c r="L158" s="166"/>
      <c r="M158" s="171"/>
      <c r="N158" s="172"/>
      <c r="O158" s="172"/>
      <c r="P158" s="173">
        <f>SUM(P159:P169)</f>
        <v>0</v>
      </c>
      <c r="Q158" s="172"/>
      <c r="R158" s="173">
        <f>SUM(R159:R169)</f>
        <v>5.559958179999999</v>
      </c>
      <c r="S158" s="172"/>
      <c r="T158" s="174">
        <f>SUM(T159:T169)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7" t="s">
        <v>88</v>
      </c>
      <c r="AT158" s="175" t="s">
        <v>81</v>
      </c>
      <c r="AU158" s="175" t="s">
        <v>8</v>
      </c>
      <c r="AY158" s="167" t="s">
        <v>123</v>
      </c>
      <c r="BK158" s="176">
        <f>SUM(BK159:BK169)</f>
        <v>0</v>
      </c>
    </row>
    <row r="159" spans="1:65" s="2" customFormat="1" ht="16.5" customHeight="1">
      <c r="A159" s="34"/>
      <c r="B159" s="179"/>
      <c r="C159" s="180" t="s">
        <v>231</v>
      </c>
      <c r="D159" s="180" t="s">
        <v>126</v>
      </c>
      <c r="E159" s="181" t="s">
        <v>232</v>
      </c>
      <c r="F159" s="182" t="s">
        <v>233</v>
      </c>
      <c r="G159" s="183" t="s">
        <v>136</v>
      </c>
      <c r="H159" s="184">
        <v>180.263</v>
      </c>
      <c r="I159" s="185"/>
      <c r="J159" s="186">
        <f>ROUND(I159*H159,0)</f>
        <v>0</v>
      </c>
      <c r="K159" s="187"/>
      <c r="L159" s="35"/>
      <c r="M159" s="188" t="s">
        <v>1</v>
      </c>
      <c r="N159" s="189" t="s">
        <v>47</v>
      </c>
      <c r="O159" s="73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2" t="s">
        <v>182</v>
      </c>
      <c r="AT159" s="192" t="s">
        <v>126</v>
      </c>
      <c r="AU159" s="192" t="s">
        <v>88</v>
      </c>
      <c r="AY159" s="15" t="s">
        <v>123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5" t="s">
        <v>8</v>
      </c>
      <c r="BK159" s="193">
        <f>ROUND(I159*H159,0)</f>
        <v>0</v>
      </c>
      <c r="BL159" s="15" t="s">
        <v>182</v>
      </c>
      <c r="BM159" s="192" t="s">
        <v>234</v>
      </c>
    </row>
    <row r="160" spans="1:65" s="2" customFormat="1" ht="16.5" customHeight="1">
      <c r="A160" s="34"/>
      <c r="B160" s="179"/>
      <c r="C160" s="180" t="s">
        <v>235</v>
      </c>
      <c r="D160" s="180" t="s">
        <v>126</v>
      </c>
      <c r="E160" s="181" t="s">
        <v>236</v>
      </c>
      <c r="F160" s="182" t="s">
        <v>237</v>
      </c>
      <c r="G160" s="183" t="s">
        <v>136</v>
      </c>
      <c r="H160" s="184">
        <v>180.263</v>
      </c>
      <c r="I160" s="185"/>
      <c r="J160" s="186">
        <f>ROUND(I160*H160,0)</f>
        <v>0</v>
      </c>
      <c r="K160" s="187"/>
      <c r="L160" s="35"/>
      <c r="M160" s="188" t="s">
        <v>1</v>
      </c>
      <c r="N160" s="189" t="s">
        <v>47</v>
      </c>
      <c r="O160" s="73"/>
      <c r="P160" s="190">
        <f>O160*H160</f>
        <v>0</v>
      </c>
      <c r="Q160" s="190">
        <v>0.0003</v>
      </c>
      <c r="R160" s="190">
        <f>Q160*H160</f>
        <v>0.0540789</v>
      </c>
      <c r="S160" s="190">
        <v>0</v>
      </c>
      <c r="T160" s="19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2" t="s">
        <v>182</v>
      </c>
      <c r="AT160" s="192" t="s">
        <v>126</v>
      </c>
      <c r="AU160" s="192" t="s">
        <v>88</v>
      </c>
      <c r="AY160" s="15" t="s">
        <v>123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5" t="s">
        <v>8</v>
      </c>
      <c r="BK160" s="193">
        <f>ROUND(I160*H160,0)</f>
        <v>0</v>
      </c>
      <c r="BL160" s="15" t="s">
        <v>182</v>
      </c>
      <c r="BM160" s="192" t="s">
        <v>238</v>
      </c>
    </row>
    <row r="161" spans="1:65" s="2" customFormat="1" ht="24" customHeight="1">
      <c r="A161" s="34"/>
      <c r="B161" s="179"/>
      <c r="C161" s="180" t="s">
        <v>239</v>
      </c>
      <c r="D161" s="180" t="s">
        <v>126</v>
      </c>
      <c r="E161" s="181" t="s">
        <v>240</v>
      </c>
      <c r="F161" s="182" t="s">
        <v>241</v>
      </c>
      <c r="G161" s="183" t="s">
        <v>129</v>
      </c>
      <c r="H161" s="184">
        <v>201.71</v>
      </c>
      <c r="I161" s="185"/>
      <c r="J161" s="186">
        <f>ROUND(I161*H161,0)</f>
        <v>0</v>
      </c>
      <c r="K161" s="187"/>
      <c r="L161" s="35"/>
      <c r="M161" s="188" t="s">
        <v>1</v>
      </c>
      <c r="N161" s="189" t="s">
        <v>47</v>
      </c>
      <c r="O161" s="73"/>
      <c r="P161" s="190">
        <f>O161*H161</f>
        <v>0</v>
      </c>
      <c r="Q161" s="190">
        <v>0.00043</v>
      </c>
      <c r="R161" s="190">
        <f>Q161*H161</f>
        <v>0.0867353</v>
      </c>
      <c r="S161" s="190">
        <v>0</v>
      </c>
      <c r="T161" s="19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2" t="s">
        <v>182</v>
      </c>
      <c r="AT161" s="192" t="s">
        <v>126</v>
      </c>
      <c r="AU161" s="192" t="s">
        <v>88</v>
      </c>
      <c r="AY161" s="15" t="s">
        <v>123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5" t="s">
        <v>8</v>
      </c>
      <c r="BK161" s="193">
        <f>ROUND(I161*H161,0)</f>
        <v>0</v>
      </c>
      <c r="BL161" s="15" t="s">
        <v>182</v>
      </c>
      <c r="BM161" s="192" t="s">
        <v>242</v>
      </c>
    </row>
    <row r="162" spans="1:65" s="2" customFormat="1" ht="16.5" customHeight="1">
      <c r="A162" s="34"/>
      <c r="B162" s="179"/>
      <c r="C162" s="195" t="s">
        <v>243</v>
      </c>
      <c r="D162" s="195" t="s">
        <v>244</v>
      </c>
      <c r="E162" s="196" t="s">
        <v>245</v>
      </c>
      <c r="F162" s="197" t="s">
        <v>246</v>
      </c>
      <c r="G162" s="198" t="s">
        <v>220</v>
      </c>
      <c r="H162" s="199">
        <v>813.563</v>
      </c>
      <c r="I162" s="200"/>
      <c r="J162" s="201">
        <f>ROUND(I162*H162,0)</f>
        <v>0</v>
      </c>
      <c r="K162" s="202"/>
      <c r="L162" s="203"/>
      <c r="M162" s="204" t="s">
        <v>1</v>
      </c>
      <c r="N162" s="205" t="s">
        <v>47</v>
      </c>
      <c r="O162" s="73"/>
      <c r="P162" s="190">
        <f>O162*H162</f>
        <v>0</v>
      </c>
      <c r="Q162" s="190">
        <v>0.00046</v>
      </c>
      <c r="R162" s="190">
        <f>Q162*H162</f>
        <v>0.37423898</v>
      </c>
      <c r="S162" s="190">
        <v>0</v>
      </c>
      <c r="T162" s="19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2" t="s">
        <v>247</v>
      </c>
      <c r="AT162" s="192" t="s">
        <v>244</v>
      </c>
      <c r="AU162" s="192" t="s">
        <v>88</v>
      </c>
      <c r="AY162" s="15" t="s">
        <v>123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5" t="s">
        <v>8</v>
      </c>
      <c r="BK162" s="193">
        <f>ROUND(I162*H162,0)</f>
        <v>0</v>
      </c>
      <c r="BL162" s="15" t="s">
        <v>182</v>
      </c>
      <c r="BM162" s="192" t="s">
        <v>248</v>
      </c>
    </row>
    <row r="163" spans="1:65" s="2" customFormat="1" ht="24" customHeight="1">
      <c r="A163" s="34"/>
      <c r="B163" s="179"/>
      <c r="C163" s="180" t="s">
        <v>249</v>
      </c>
      <c r="D163" s="180" t="s">
        <v>126</v>
      </c>
      <c r="E163" s="181" t="s">
        <v>250</v>
      </c>
      <c r="F163" s="182" t="s">
        <v>251</v>
      </c>
      <c r="G163" s="183" t="s">
        <v>136</v>
      </c>
      <c r="H163" s="184">
        <v>180.263</v>
      </c>
      <c r="I163" s="185"/>
      <c r="J163" s="186">
        <f>ROUND(I163*H163,0)</f>
        <v>0</v>
      </c>
      <c r="K163" s="187"/>
      <c r="L163" s="35"/>
      <c r="M163" s="188" t="s">
        <v>1</v>
      </c>
      <c r="N163" s="189" t="s">
        <v>47</v>
      </c>
      <c r="O163" s="73"/>
      <c r="P163" s="190">
        <f>O163*H163</f>
        <v>0</v>
      </c>
      <c r="Q163" s="190">
        <v>0.0063</v>
      </c>
      <c r="R163" s="190">
        <f>Q163*H163</f>
        <v>1.1356569</v>
      </c>
      <c r="S163" s="190">
        <v>0</v>
      </c>
      <c r="T163" s="19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2" t="s">
        <v>182</v>
      </c>
      <c r="AT163" s="192" t="s">
        <v>126</v>
      </c>
      <c r="AU163" s="192" t="s">
        <v>88</v>
      </c>
      <c r="AY163" s="15" t="s">
        <v>123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5" t="s">
        <v>8</v>
      </c>
      <c r="BK163" s="193">
        <f>ROUND(I163*H163,0)</f>
        <v>0</v>
      </c>
      <c r="BL163" s="15" t="s">
        <v>182</v>
      </c>
      <c r="BM163" s="192" t="s">
        <v>252</v>
      </c>
    </row>
    <row r="164" spans="1:65" s="2" customFormat="1" ht="16.5" customHeight="1">
      <c r="A164" s="34"/>
      <c r="B164" s="179"/>
      <c r="C164" s="195" t="s">
        <v>253</v>
      </c>
      <c r="D164" s="195" t="s">
        <v>244</v>
      </c>
      <c r="E164" s="196" t="s">
        <v>254</v>
      </c>
      <c r="F164" s="197" t="s">
        <v>255</v>
      </c>
      <c r="G164" s="198" t="s">
        <v>136</v>
      </c>
      <c r="H164" s="199">
        <v>198.289</v>
      </c>
      <c r="I164" s="200"/>
      <c r="J164" s="201">
        <f>ROUND(I164*H164,0)</f>
        <v>0</v>
      </c>
      <c r="K164" s="202"/>
      <c r="L164" s="203"/>
      <c r="M164" s="204" t="s">
        <v>1</v>
      </c>
      <c r="N164" s="205" t="s">
        <v>47</v>
      </c>
      <c r="O164" s="73"/>
      <c r="P164" s="190">
        <f>O164*H164</f>
        <v>0</v>
      </c>
      <c r="Q164" s="190">
        <v>0.0192</v>
      </c>
      <c r="R164" s="190">
        <f>Q164*H164</f>
        <v>3.8071487999999993</v>
      </c>
      <c r="S164" s="190">
        <v>0</v>
      </c>
      <c r="T164" s="19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2" t="s">
        <v>247</v>
      </c>
      <c r="AT164" s="192" t="s">
        <v>244</v>
      </c>
      <c r="AU164" s="192" t="s">
        <v>88</v>
      </c>
      <c r="AY164" s="15" t="s">
        <v>123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5" t="s">
        <v>8</v>
      </c>
      <c r="BK164" s="193">
        <f>ROUND(I164*H164,0)</f>
        <v>0</v>
      </c>
      <c r="BL164" s="15" t="s">
        <v>182</v>
      </c>
      <c r="BM164" s="192" t="s">
        <v>256</v>
      </c>
    </row>
    <row r="165" spans="1:65" s="2" customFormat="1" ht="16.5" customHeight="1">
      <c r="A165" s="34"/>
      <c r="B165" s="179"/>
      <c r="C165" s="180" t="s">
        <v>257</v>
      </c>
      <c r="D165" s="180" t="s">
        <v>126</v>
      </c>
      <c r="E165" s="181" t="s">
        <v>258</v>
      </c>
      <c r="F165" s="182" t="s">
        <v>259</v>
      </c>
      <c r="G165" s="183" t="s">
        <v>129</v>
      </c>
      <c r="H165" s="184">
        <v>376.51</v>
      </c>
      <c r="I165" s="185"/>
      <c r="J165" s="186">
        <f>ROUND(I165*H165,0)</f>
        <v>0</v>
      </c>
      <c r="K165" s="187"/>
      <c r="L165" s="35"/>
      <c r="M165" s="188" t="s">
        <v>1</v>
      </c>
      <c r="N165" s="189" t="s">
        <v>47</v>
      </c>
      <c r="O165" s="73"/>
      <c r="P165" s="190">
        <f>O165*H165</f>
        <v>0</v>
      </c>
      <c r="Q165" s="190">
        <v>3E-05</v>
      </c>
      <c r="R165" s="190">
        <f>Q165*H165</f>
        <v>0.0112953</v>
      </c>
      <c r="S165" s="190">
        <v>0</v>
      </c>
      <c r="T165" s="19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2" t="s">
        <v>182</v>
      </c>
      <c r="AT165" s="192" t="s">
        <v>126</v>
      </c>
      <c r="AU165" s="192" t="s">
        <v>88</v>
      </c>
      <c r="AY165" s="15" t="s">
        <v>123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5" t="s">
        <v>8</v>
      </c>
      <c r="BK165" s="193">
        <f>ROUND(I165*H165,0)</f>
        <v>0</v>
      </c>
      <c r="BL165" s="15" t="s">
        <v>182</v>
      </c>
      <c r="BM165" s="192" t="s">
        <v>260</v>
      </c>
    </row>
    <row r="166" spans="1:65" s="2" customFormat="1" ht="24" customHeight="1">
      <c r="A166" s="34"/>
      <c r="B166" s="179"/>
      <c r="C166" s="180" t="s">
        <v>261</v>
      </c>
      <c r="D166" s="180" t="s">
        <v>126</v>
      </c>
      <c r="E166" s="181" t="s">
        <v>262</v>
      </c>
      <c r="F166" s="182" t="s">
        <v>263</v>
      </c>
      <c r="G166" s="183" t="s">
        <v>129</v>
      </c>
      <c r="H166" s="184">
        <v>73.6</v>
      </c>
      <c r="I166" s="185"/>
      <c r="J166" s="186">
        <f>ROUND(I166*H166,0)</f>
        <v>0</v>
      </c>
      <c r="K166" s="187"/>
      <c r="L166" s="35"/>
      <c r="M166" s="188" t="s">
        <v>1</v>
      </c>
      <c r="N166" s="189" t="s">
        <v>47</v>
      </c>
      <c r="O166" s="73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2" t="s">
        <v>182</v>
      </c>
      <c r="AT166" s="192" t="s">
        <v>126</v>
      </c>
      <c r="AU166" s="192" t="s">
        <v>88</v>
      </c>
      <c r="AY166" s="15" t="s">
        <v>123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5" t="s">
        <v>8</v>
      </c>
      <c r="BK166" s="193">
        <f>ROUND(I166*H166,0)</f>
        <v>0</v>
      </c>
      <c r="BL166" s="15" t="s">
        <v>182</v>
      </c>
      <c r="BM166" s="192" t="s">
        <v>264</v>
      </c>
    </row>
    <row r="167" spans="1:65" s="2" customFormat="1" ht="16.5" customHeight="1">
      <c r="A167" s="34"/>
      <c r="B167" s="179"/>
      <c r="C167" s="180" t="s">
        <v>265</v>
      </c>
      <c r="D167" s="180" t="s">
        <v>126</v>
      </c>
      <c r="E167" s="181" t="s">
        <v>266</v>
      </c>
      <c r="F167" s="182" t="s">
        <v>267</v>
      </c>
      <c r="G167" s="183" t="s">
        <v>220</v>
      </c>
      <c r="H167" s="184">
        <v>46</v>
      </c>
      <c r="I167" s="185"/>
      <c r="J167" s="186">
        <f>ROUND(I167*H167,0)</f>
        <v>0</v>
      </c>
      <c r="K167" s="187"/>
      <c r="L167" s="35"/>
      <c r="M167" s="188" t="s">
        <v>1</v>
      </c>
      <c r="N167" s="189" t="s">
        <v>47</v>
      </c>
      <c r="O167" s="73"/>
      <c r="P167" s="190">
        <f>O167*H167</f>
        <v>0</v>
      </c>
      <c r="Q167" s="190">
        <v>0.00022</v>
      </c>
      <c r="R167" s="190">
        <f>Q167*H167</f>
        <v>0.01012</v>
      </c>
      <c r="S167" s="190">
        <v>0</v>
      </c>
      <c r="T167" s="19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2" t="s">
        <v>182</v>
      </c>
      <c r="AT167" s="192" t="s">
        <v>126</v>
      </c>
      <c r="AU167" s="192" t="s">
        <v>88</v>
      </c>
      <c r="AY167" s="15" t="s">
        <v>123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5" t="s">
        <v>8</v>
      </c>
      <c r="BK167" s="193">
        <f>ROUND(I167*H167,0)</f>
        <v>0</v>
      </c>
      <c r="BL167" s="15" t="s">
        <v>182</v>
      </c>
      <c r="BM167" s="192" t="s">
        <v>268</v>
      </c>
    </row>
    <row r="168" spans="1:65" s="2" customFormat="1" ht="16.5" customHeight="1">
      <c r="A168" s="34"/>
      <c r="B168" s="179"/>
      <c r="C168" s="180" t="s">
        <v>247</v>
      </c>
      <c r="D168" s="180" t="s">
        <v>126</v>
      </c>
      <c r="E168" s="181" t="s">
        <v>269</v>
      </c>
      <c r="F168" s="182" t="s">
        <v>270</v>
      </c>
      <c r="G168" s="183" t="s">
        <v>129</v>
      </c>
      <c r="H168" s="184">
        <v>201.71</v>
      </c>
      <c r="I168" s="185"/>
      <c r="J168" s="186">
        <f>ROUND(I168*H168,0)</f>
        <v>0</v>
      </c>
      <c r="K168" s="187"/>
      <c r="L168" s="35"/>
      <c r="M168" s="188" t="s">
        <v>1</v>
      </c>
      <c r="N168" s="189" t="s">
        <v>47</v>
      </c>
      <c r="O168" s="73"/>
      <c r="P168" s="190">
        <f>O168*H168</f>
        <v>0</v>
      </c>
      <c r="Q168" s="190">
        <v>0.0004</v>
      </c>
      <c r="R168" s="190">
        <f>Q168*H168</f>
        <v>0.080684</v>
      </c>
      <c r="S168" s="190">
        <v>0</v>
      </c>
      <c r="T168" s="19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2" t="s">
        <v>182</v>
      </c>
      <c r="AT168" s="192" t="s">
        <v>126</v>
      </c>
      <c r="AU168" s="192" t="s">
        <v>88</v>
      </c>
      <c r="AY168" s="15" t="s">
        <v>123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5" t="s">
        <v>8</v>
      </c>
      <c r="BK168" s="193">
        <f>ROUND(I168*H168,0)</f>
        <v>0</v>
      </c>
      <c r="BL168" s="15" t="s">
        <v>182</v>
      </c>
      <c r="BM168" s="192" t="s">
        <v>271</v>
      </c>
    </row>
    <row r="169" spans="1:65" s="2" customFormat="1" ht="24" customHeight="1">
      <c r="A169" s="34"/>
      <c r="B169" s="179"/>
      <c r="C169" s="180" t="s">
        <v>272</v>
      </c>
      <c r="D169" s="180" t="s">
        <v>126</v>
      </c>
      <c r="E169" s="181" t="s">
        <v>273</v>
      </c>
      <c r="F169" s="182" t="s">
        <v>274</v>
      </c>
      <c r="G169" s="183" t="s">
        <v>191</v>
      </c>
      <c r="H169" s="194"/>
      <c r="I169" s="185"/>
      <c r="J169" s="186">
        <f>ROUND(I169*H169,0)</f>
        <v>0</v>
      </c>
      <c r="K169" s="187"/>
      <c r="L169" s="35"/>
      <c r="M169" s="188" t="s">
        <v>1</v>
      </c>
      <c r="N169" s="189" t="s">
        <v>47</v>
      </c>
      <c r="O169" s="73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2" t="s">
        <v>182</v>
      </c>
      <c r="AT169" s="192" t="s">
        <v>126</v>
      </c>
      <c r="AU169" s="192" t="s">
        <v>88</v>
      </c>
      <c r="AY169" s="15" t="s">
        <v>123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5" t="s">
        <v>8</v>
      </c>
      <c r="BK169" s="193">
        <f>ROUND(I169*H169,0)</f>
        <v>0</v>
      </c>
      <c r="BL169" s="15" t="s">
        <v>182</v>
      </c>
      <c r="BM169" s="192" t="s">
        <v>275</v>
      </c>
    </row>
    <row r="170" spans="1:63" s="12" customFormat="1" ht="25.9" customHeight="1">
      <c r="A170" s="12"/>
      <c r="B170" s="166"/>
      <c r="C170" s="12"/>
      <c r="D170" s="167" t="s">
        <v>81</v>
      </c>
      <c r="E170" s="168" t="s">
        <v>276</v>
      </c>
      <c r="F170" s="168" t="s">
        <v>277</v>
      </c>
      <c r="G170" s="12"/>
      <c r="H170" s="12"/>
      <c r="I170" s="169"/>
      <c r="J170" s="170">
        <f>BK170</f>
        <v>0</v>
      </c>
      <c r="K170" s="12"/>
      <c r="L170" s="166"/>
      <c r="M170" s="171"/>
      <c r="N170" s="172"/>
      <c r="O170" s="172"/>
      <c r="P170" s="173">
        <f>P171</f>
        <v>0</v>
      </c>
      <c r="Q170" s="172"/>
      <c r="R170" s="173">
        <f>R171</f>
        <v>0</v>
      </c>
      <c r="S170" s="172"/>
      <c r="T170" s="174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67" t="s">
        <v>145</v>
      </c>
      <c r="AT170" s="175" t="s">
        <v>81</v>
      </c>
      <c r="AU170" s="175" t="s">
        <v>82</v>
      </c>
      <c r="AY170" s="167" t="s">
        <v>123</v>
      </c>
      <c r="BK170" s="176">
        <f>BK171</f>
        <v>0</v>
      </c>
    </row>
    <row r="171" spans="1:63" s="12" customFormat="1" ht="22.8" customHeight="1">
      <c r="A171" s="12"/>
      <c r="B171" s="166"/>
      <c r="C171" s="12"/>
      <c r="D171" s="167" t="s">
        <v>81</v>
      </c>
      <c r="E171" s="177" t="s">
        <v>278</v>
      </c>
      <c r="F171" s="177" t="s">
        <v>279</v>
      </c>
      <c r="G171" s="12"/>
      <c r="H171" s="12"/>
      <c r="I171" s="169"/>
      <c r="J171" s="178">
        <f>BK171</f>
        <v>0</v>
      </c>
      <c r="K171" s="12"/>
      <c r="L171" s="166"/>
      <c r="M171" s="171"/>
      <c r="N171" s="172"/>
      <c r="O171" s="172"/>
      <c r="P171" s="173">
        <f>P172</f>
        <v>0</v>
      </c>
      <c r="Q171" s="172"/>
      <c r="R171" s="173">
        <f>R172</f>
        <v>0</v>
      </c>
      <c r="S171" s="172"/>
      <c r="T171" s="174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67" t="s">
        <v>145</v>
      </c>
      <c r="AT171" s="175" t="s">
        <v>81</v>
      </c>
      <c r="AU171" s="175" t="s">
        <v>8</v>
      </c>
      <c r="AY171" s="167" t="s">
        <v>123</v>
      </c>
      <c r="BK171" s="176">
        <f>BK172</f>
        <v>0</v>
      </c>
    </row>
    <row r="172" spans="1:65" s="2" customFormat="1" ht="16.5" customHeight="1">
      <c r="A172" s="34"/>
      <c r="B172" s="179"/>
      <c r="C172" s="180" t="s">
        <v>280</v>
      </c>
      <c r="D172" s="180" t="s">
        <v>126</v>
      </c>
      <c r="E172" s="181" t="s">
        <v>281</v>
      </c>
      <c r="F172" s="182" t="s">
        <v>282</v>
      </c>
      <c r="G172" s="183" t="s">
        <v>191</v>
      </c>
      <c r="H172" s="194"/>
      <c r="I172" s="185"/>
      <c r="J172" s="186">
        <f>ROUND(I172*H172,0)</f>
        <v>0</v>
      </c>
      <c r="K172" s="187"/>
      <c r="L172" s="35"/>
      <c r="M172" s="206" t="s">
        <v>1</v>
      </c>
      <c r="N172" s="207" t="s">
        <v>47</v>
      </c>
      <c r="O172" s="208"/>
      <c r="P172" s="209">
        <f>O172*H172</f>
        <v>0</v>
      </c>
      <c r="Q172" s="209">
        <v>0</v>
      </c>
      <c r="R172" s="209">
        <f>Q172*H172</f>
        <v>0</v>
      </c>
      <c r="S172" s="209">
        <v>0</v>
      </c>
      <c r="T172" s="21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2" t="s">
        <v>283</v>
      </c>
      <c r="AT172" s="192" t="s">
        <v>126</v>
      </c>
      <c r="AU172" s="192" t="s">
        <v>88</v>
      </c>
      <c r="AY172" s="15" t="s">
        <v>123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5" t="s">
        <v>8</v>
      </c>
      <c r="BK172" s="193">
        <f>ROUND(I172*H172,0)</f>
        <v>0</v>
      </c>
      <c r="BL172" s="15" t="s">
        <v>283</v>
      </c>
      <c r="BM172" s="192" t="s">
        <v>284</v>
      </c>
    </row>
    <row r="173" spans="1:31" s="2" customFormat="1" ht="6.95" customHeight="1">
      <c r="A173" s="34"/>
      <c r="B173" s="56"/>
      <c r="C173" s="57"/>
      <c r="D173" s="57"/>
      <c r="E173" s="57"/>
      <c r="F173" s="57"/>
      <c r="G173" s="57"/>
      <c r="H173" s="57"/>
      <c r="I173" s="138"/>
      <c r="J173" s="57"/>
      <c r="K173" s="57"/>
      <c r="L173" s="35"/>
      <c r="M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</row>
  </sheetData>
  <autoFilter ref="C124:K172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2019-08-12T11:57:50Z</dcterms:created>
  <dcterms:modified xsi:type="dcterms:W3CDTF">2019-08-12T11:57:51Z</dcterms:modified>
  <cp:category/>
  <cp:version/>
  <cp:contentType/>
  <cp:contentStatus/>
</cp:coreProperties>
</file>