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58-1 - VRN" sheetId="2" r:id="rId2"/>
    <sheet name="258-2 - Přípravné a boura..." sheetId="3" r:id="rId3"/>
    <sheet name="258-3 - Nové konstrukce" sheetId="4" r:id="rId4"/>
    <sheet name="258-4 - ZTI " sheetId="5" r:id="rId5"/>
    <sheet name="258-5 - VZT" sheetId="6" r:id="rId6"/>
    <sheet name="258-6 - Technologie chlaz..." sheetId="7" r:id="rId7"/>
    <sheet name="258-7 -  Elektroinstalace..." sheetId="8" r:id="rId8"/>
    <sheet name="258-8 - Mantinely, střída..." sheetId="9" r:id="rId9"/>
    <sheet name="Pokyny pro vyplnění" sheetId="10" r:id="rId10"/>
  </sheets>
  <definedNames>
    <definedName name="_xlnm.Print_Area" localSheetId="0">'Rekapitulace stavby'!$D$4:$AO$33,'Rekapitulace stavby'!$C$39:$AQ$60</definedName>
    <definedName name="_xlnm._FilterDatabase" localSheetId="1" hidden="1">'258-1 - VRN'!$C$81:$K$118</definedName>
    <definedName name="_xlnm.Print_Area" localSheetId="1">'258-1 - VRN'!$C$4:$J$36,'258-1 - VRN'!$C$42:$J$63,'258-1 - VRN'!$C$69:$K$118</definedName>
    <definedName name="_xlnm._FilterDatabase" localSheetId="2" hidden="1">'258-2 - Přípravné a boura...'!$C$88:$K$271</definedName>
    <definedName name="_xlnm.Print_Area" localSheetId="2">'258-2 - Přípravné a boura...'!$C$4:$J$36,'258-2 - Přípravné a boura...'!$C$42:$J$70,'258-2 - Přípravné a boura...'!$C$76:$K$271</definedName>
    <definedName name="_xlnm._FilterDatabase" localSheetId="3" hidden="1">'258-3 - Nové konstrukce'!$C$96:$K$480</definedName>
    <definedName name="_xlnm.Print_Area" localSheetId="3">'258-3 - Nové konstrukce'!$C$4:$J$36,'258-3 - Nové konstrukce'!$C$42:$J$78,'258-3 - Nové konstrukce'!$C$84:$K$480</definedName>
    <definedName name="_xlnm._FilterDatabase" localSheetId="4" hidden="1">'258-4 - ZTI '!$C$79:$K$139</definedName>
    <definedName name="_xlnm.Print_Area" localSheetId="4">'258-4 - ZTI '!$C$4:$J$36,'258-4 - ZTI '!$C$42:$J$61,'258-4 - ZTI '!$C$67:$K$139</definedName>
    <definedName name="_xlnm._FilterDatabase" localSheetId="5" hidden="1">'258-5 - VZT'!$C$80:$K$124</definedName>
    <definedName name="_xlnm.Print_Area" localSheetId="5">'258-5 - VZT'!$C$4:$J$36,'258-5 - VZT'!$C$42:$J$62,'258-5 - VZT'!$C$68:$K$124</definedName>
    <definedName name="_xlnm._FilterDatabase" localSheetId="6" hidden="1">'258-6 - Technologie chlaz...'!$C$101:$K$701</definedName>
    <definedName name="_xlnm.Print_Area" localSheetId="6">'258-6 - Technologie chlaz...'!$C$4:$J$36,'258-6 - Technologie chlaz...'!$C$42:$J$83,'258-6 - Technologie chlaz...'!$C$89:$K$701</definedName>
    <definedName name="_xlnm._FilterDatabase" localSheetId="7" hidden="1">'258-7 -  Elektroinstalace...'!$C$96:$K$667</definedName>
    <definedName name="_xlnm.Print_Area" localSheetId="7">'258-7 -  Elektroinstalace...'!$C$4:$J$36,'258-7 -  Elektroinstalace...'!$C$42:$J$78,'258-7 -  Elektroinstalace...'!$C$84:$K$667</definedName>
    <definedName name="_xlnm._FilterDatabase" localSheetId="8" hidden="1">'258-8 - Mantinely, střída...'!$C$76:$K$90</definedName>
    <definedName name="_xlnm.Print_Area" localSheetId="8">'258-8 - Mantinely, střída...'!$C$4:$J$36,'258-8 - Mantinely, střída...'!$C$42:$J$58,'258-8 - Mantinely, střída...'!$C$64:$K$90</definedName>
    <definedName name="_xlnm.Print_Area" localSheetId="9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'258-1 - VRN'!$81:$81</definedName>
    <definedName name="_xlnm.Print_Titles" localSheetId="2">'258-2 - Přípravné a boura...'!$88:$88</definedName>
    <definedName name="_xlnm.Print_Titles" localSheetId="3">'258-3 - Nové konstrukce'!$96:$96</definedName>
    <definedName name="_xlnm.Print_Titles" localSheetId="4">'258-4 - ZTI '!$79:$79</definedName>
    <definedName name="_xlnm.Print_Titles" localSheetId="5">'258-5 - VZT'!$80:$80</definedName>
    <definedName name="_xlnm.Print_Titles" localSheetId="6">'258-6 - Technologie chlaz...'!$101:$101</definedName>
    <definedName name="_xlnm.Print_Titles" localSheetId="7">'258-7 -  Elektroinstalace...'!$96:$96</definedName>
  </definedNames>
  <calcPr fullCalcOnLoad="1"/>
</workbook>
</file>

<file path=xl/sharedStrings.xml><?xml version="1.0" encoding="utf-8"?>
<sst xmlns="http://schemas.openxmlformats.org/spreadsheetml/2006/main" count="17162" uniqueCount="2659">
  <si>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</si>
  <si>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</si>
  <si>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</si>
  <si>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</si>
  <si>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</si>
  <si>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</si>
  <si>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</si>
  <si>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{a3694df8-efa9-41f7-a7a1-934afbeee5d7}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</si>
  <si>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</si>
  <si>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</si>
  <si>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</si>
  <si>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</si>
  <si>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</si>
  <si>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</si>
  <si>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</si>
  <si>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</si>
  <si>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AKCE1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</si>
  <si>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</si>
  <si>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</si>
  <si>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„Rekonstrukce technologie chlazení zimního stadionu ve Studénce</t>
  </si>
  <si>
    <t>0,1</t>
  </si>
  <si>
    <t>KSO:</t>
  </si>
  <si>
    <t/>
  </si>
  <si>
    <t>CC-CZ:</t>
  </si>
  <si>
    <t>1</t>
  </si>
  <si>
    <t>Místo:</t>
  </si>
  <si>
    <t>Budovatelská 770</t>
  </si>
  <si>
    <t>Datum:</t>
  </si>
  <si>
    <t>24. 8. 2016</t>
  </si>
  <si>
    <t>10</t>
  </si>
  <si>
    <t>100</t>
  </si>
  <si>
    <t>Zadavatel:</t>
  </si>
  <si>
    <t>IČ:</t>
  </si>
  <si>
    <t>26149788</t>
  </si>
  <si>
    <t>B.B.D. s.r.o., Rokycanova 30, Praha 3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</si>
  <si>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</si>
  <si>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</si>
  <si>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</si>
  <si>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</si>
  <si>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</si>
  <si>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</si>
  <si>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</si>
  <si>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</si>
  <si>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</si>
  <si>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</si>
  <si>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</si>
  <si>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</si>
  <si>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</si>
  <si>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</si>
  <si>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</si>
  <si>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</si>
  <si>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</si>
  <si>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</si>
  <si>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</si>
  <si>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</si>
  <si>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</si>
  <si>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</si>
  <si>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</si>
  <si>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</si>
  <si>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</si>
  <si>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</si>
  <si>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</si>
  <si>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</si>
  <si>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</si>
  <si>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</si>
  <si>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</si>
  <si>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</si>
  <si>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</si>
  <si>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</si>
  <si>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</si>
  <si>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</si>
  <si>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</si>
  <si>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</si>
  <si>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</si>
  <si>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</si>
  <si>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</si>
  <si>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</si>
  <si>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</si>
  <si>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</si>
  <si>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</si>
  <si>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258/1</t>
  </si>
  <si>
    <t>VRN</t>
  </si>
  <si>
    <t>VON</t>
  </si>
  <si>
    <t>{fd4c15c7-c889-41d8-a813-cdbc5f434e5e}</t>
  </si>
  <si>
    <t>2</t>
  </si>
  <si>
    <t>258/2</t>
  </si>
  <si>
    <t>Přípravné a bourací práce</t>
  </si>
  <si>
    <t>STA</t>
  </si>
  <si>
    <t>{6319adc4-cf8f-4a34-b07e-9c3c1ff5cb70}</t>
  </si>
  <si>
    <t>258/3</t>
  </si>
  <si>
    <t>Nové konstrukce</t>
  </si>
  <si>
    <t>{2674f7b1-a1cc-4e4f-9bc7-6e2196f1d4e0}</t>
  </si>
  <si>
    <t>258/4</t>
  </si>
  <si>
    <t xml:space="preserve">ZTI </t>
  </si>
  <si>
    <t>{14101d31-a7af-497c-9c61-32843a95fe15}</t>
  </si>
  <si>
    <t>258/5</t>
  </si>
  <si>
    <t>VZT</t>
  </si>
  <si>
    <t>{a0a88ffe-36b2-400b-90b4-3e747d96f8d4}</t>
  </si>
  <si>
    <t>258/6</t>
  </si>
  <si>
    <t>Technologie chlazení - strojní část</t>
  </si>
  <si>
    <t>PRO</t>
  </si>
  <si>
    <t>{887622d9-e47f-4429-b042-7ed39b858d6d}</t>
  </si>
  <si>
    <t>258/7</t>
  </si>
  <si>
    <t xml:space="preserve"> Elektroinstalace a MaR</t>
  </si>
  <si>
    <t>{276e2c6f-9594-4694-b524-0b5de5ed1fce}</t>
  </si>
  <si>
    <t>258/8</t>
  </si>
  <si>
    <t>Mantinely, střídačky, lavice</t>
  </si>
  <si>
    <t>OST</t>
  </si>
  <si>
    <t>{cf08248e-53e9-43f1-ac23-520e767e7e7c}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</si>
  <si>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</si>
  <si>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</si>
  <si>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</si>
  <si>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</si>
  <si>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</si>
  <si>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</si>
  <si>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</si>
  <si>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258/1 - VRN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</si>
  <si>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</si>
  <si>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</si>
  <si>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</si>
  <si>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</si>
  <si>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</si>
  <si>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</si>
  <si>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</si>
  <si>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</si>
  <si>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</si>
  <si>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</si>
  <si>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</si>
  <si>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</si>
  <si>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</si>
  <si>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</si>
  <si>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</si>
  <si>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</si>
  <si>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</si>
  <si>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</si>
  <si>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</si>
  <si>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</si>
  <si>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</si>
  <si>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</si>
  <si>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</si>
  <si>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</si>
  <si>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</si>
  <si>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</si>
  <si>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</si>
  <si>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</si>
  <si>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</si>
  <si>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</si>
  <si>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</si>
  <si>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013002000</t>
  </si>
  <si>
    <t>Projektové práce (v rozsahu podle podmínek SoD)</t>
  </si>
  <si>
    <t>Kč</t>
  </si>
  <si>
    <t>CS ÚRS 2016 01</t>
  </si>
  <si>
    <t>1024</t>
  </si>
  <si>
    <t>-1290473564</t>
  </si>
  <si>
    <t>PP</t>
  </si>
  <si>
    <t>Hlavní tituly průvodních činností a nákladů průzkumné, geodetické a projektové práce projektové práce</t>
  </si>
  <si>
    <t>VRN3</t>
  </si>
  <si>
    <t>Zařízení staveniště</t>
  </si>
  <si>
    <t>031002000</t>
  </si>
  <si>
    <t>Související práce pro zařízení staveniště</t>
  </si>
  <si>
    <t>1182397846</t>
  </si>
  <si>
    <t>Hlavní tituly průvodních činností a nákladů zařízení staveniště související (přípravné) práce</t>
  </si>
  <si>
    <t>3</t>
  </si>
  <si>
    <t>032002000</t>
  </si>
  <si>
    <t>Vybavení staveniště</t>
  </si>
  <si>
    <t>793079588</t>
  </si>
  <si>
    <t>Hlavní tituly průvodních činností a nákladů zařízení staveniště vybavení staveniště</t>
  </si>
  <si>
    <t>4</t>
  </si>
  <si>
    <t>033002000</t>
  </si>
  <si>
    <t>Připojení staveniště na inženýrské sítě</t>
  </si>
  <si>
    <t>-463515883</t>
  </si>
  <si>
    <t>Hlavní tituly průvodních činností a nákladů zařízení staveniště připojení na inženýrské sítě</t>
  </si>
  <si>
    <t>034002000</t>
  </si>
  <si>
    <t>Zabezpečení staveniště</t>
  </si>
  <si>
    <t>-2003758713</t>
  </si>
  <si>
    <t>Hlavní tituly průvodních činností a nákladů zařízení staveniště zabezpečení staveniště</t>
  </si>
  <si>
    <t>6</t>
  </si>
  <si>
    <t>035002000</t>
  </si>
  <si>
    <t>Pronájmy ploch, objektů (pokud budou nutné)</t>
  </si>
  <si>
    <t>100681325</t>
  </si>
  <si>
    <t>Hlavní tituly průvodních činností a nákladů zařízení staveniště pronájmy ploch, objektů</t>
  </si>
  <si>
    <t>7</t>
  </si>
  <si>
    <t>039002000</t>
  </si>
  <si>
    <t>Zrušení zařízení staveniště</t>
  </si>
  <si>
    <t>-1165820527</t>
  </si>
  <si>
    <t>Hlavní tituly průvodních činností a nákladů zařízení staveniště zrušení zařízení staveniště</t>
  </si>
  <si>
    <t>VRN4</t>
  </si>
  <si>
    <t>Inženýrská činnost</t>
  </si>
  <si>
    <t>8</t>
  </si>
  <si>
    <t>043002000</t>
  </si>
  <si>
    <t>Zkoušky a ostatní měření (jinde ve výkazu výměr neuvedené)</t>
  </si>
  <si>
    <t>-480642348</t>
  </si>
  <si>
    <t>Hlavní tituly průvodních činností a nákladů inženýrská činnost zkoušky a ostatní měření</t>
  </si>
  <si>
    <t>9</t>
  </si>
  <si>
    <t>044002000</t>
  </si>
  <si>
    <t>Revize (jinde ve výkazu výměr neuvedené )</t>
  </si>
  <si>
    <t>1377120028</t>
  </si>
  <si>
    <t>Hlavní tituly průvodních činností a nákladů inženýrská činnost revize</t>
  </si>
  <si>
    <t>045002000</t>
  </si>
  <si>
    <t>Kompletační a koordinační činnost</t>
  </si>
  <si>
    <t>923601480</t>
  </si>
  <si>
    <t>Hlavní tituly průvodních činností a nákladů inženýrská činnost kompletační a koordinační činnost</t>
  </si>
  <si>
    <t>VRN5</t>
  </si>
  <si>
    <t>Finanční náklady</t>
  </si>
  <si>
    <t>11</t>
  </si>
  <si>
    <t>051002000</t>
  </si>
  <si>
    <t>Pojistné (v rozsahu podle podmínek SoD)</t>
  </si>
  <si>
    <t>1004307940</t>
  </si>
  <si>
    <t>Hlavní tituly průvodních činností a nákladů finanční náklady pojistné</t>
  </si>
  <si>
    <t>12</t>
  </si>
  <si>
    <t>056002000</t>
  </si>
  <si>
    <t>Bankovní záruka (v rozsahu podle podmínek SoD)</t>
  </si>
  <si>
    <t>-1634761579</t>
  </si>
  <si>
    <t>Hlavní tituly průvodních činností a nákladů finanční náklady bankovní záruka</t>
  </si>
  <si>
    <t>13</t>
  </si>
  <si>
    <t>059002000</t>
  </si>
  <si>
    <t>Ostatní finance (v rozsahu podle podmínek SoD)</t>
  </si>
  <si>
    <t>1473309703</t>
  </si>
  <si>
    <t>Hlavní tituly průvodních činností a nákladů finanční náklady ostatní finance</t>
  </si>
  <si>
    <t>VRN7</t>
  </si>
  <si>
    <t>Provozní vlivy</t>
  </si>
  <si>
    <t>14</t>
  </si>
  <si>
    <t>071002000</t>
  </si>
  <si>
    <t>Provoz investora, třetích osob</t>
  </si>
  <si>
    <t>565572246</t>
  </si>
  <si>
    <t>Hlavní tituly průvodních činností a nákladů provozní vlivy provoz investora, třetích osob</t>
  </si>
  <si>
    <t>079002000</t>
  </si>
  <si>
    <t>Ostatní provozní vlivy</t>
  </si>
  <si>
    <t>-1483030964</t>
  </si>
  <si>
    <t>Hlavní tituly průvodních činností a nákladů provozní vlivy ostatní provozní vlivy</t>
  </si>
  <si>
    <t>258/2 - Přípravné a bourací práce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</si>
  <si>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</si>
  <si>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</si>
  <si>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</si>
  <si>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</si>
  <si>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</si>
  <si>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96 - Bourání konstrukcí</t>
  </si>
  <si>
    <t xml:space="preserve">    97 - Prorážení otvorů a ostatní bourací práce</t>
  </si>
  <si>
    <t xml:space="preserve">    98 - Demolice a sanace</t>
  </si>
  <si>
    <t xml:space="preserve">    997 - Přesun sutě</t>
  </si>
  <si>
    <t xml:space="preserve">    998 - Přesun hmot</t>
  </si>
  <si>
    <t>PSV - Práce a dodávky PSV</t>
  </si>
  <si>
    <t xml:space="preserve">    776 - Podlahy povlakové</t>
  </si>
  <si>
    <t>HZS - Hodinové zúčtovací sazby</t>
  </si>
  <si>
    <t>HSV</t>
  </si>
  <si>
    <t>Práce a dodávky HSV</t>
  </si>
  <si>
    <t>Zemní práce</t>
  </si>
  <si>
    <t>132212101</t>
  </si>
  <si>
    <t>Hloubení rýh š do 600 mm ručním nebo pneum nářadím v soudržných horninách tř. 3</t>
  </si>
  <si>
    <t>m3</t>
  </si>
  <si>
    <t>-670697245</t>
  </si>
  <si>
    <t>Hloubení zapažených i nezapažených rýh šířky do 600 mm ručním nebo pneumatickým nářadím s urovnáním dna do předepsaného profilu a spádu v horninách tř. 3 soudržných</t>
  </si>
  <si>
    <t>VV</t>
  </si>
  <si>
    <t>"ozn. *18" 0,4*2,88*1,25</t>
  </si>
  <si>
    <t>132212109</t>
  </si>
  <si>
    <t>Příplatek za lepivost u hloubení rýh š do 600 mm ručním nebo pneum nářadím v hornině tř. 3</t>
  </si>
  <si>
    <t>538006722</t>
  </si>
  <si>
    <t>Hloubení zapažených i nezapažených rýh šířky do 600 mm ručním nebo pneumatickým nářadím s urovnáním dna do předepsaného profilu a spádu v horninách tř. 3 Příplatek k cenám za lepivost horniny tř. 3</t>
  </si>
  <si>
    <t>132212201</t>
  </si>
  <si>
    <t>Hloubení rýh š přes 600 do 2000 mm ručním nebo pneum nářadím v soudržných horninách tř. 3</t>
  </si>
  <si>
    <t>699421169</t>
  </si>
  <si>
    <t>Hloubení zapažených i nezapažených rýh šířky přes 600 do 2 000 mm ručním nebo pneumatickým nářadím s urovnáním dna do předepsaného profilu a spádu v horninách tř. 3 soudržných</t>
  </si>
  <si>
    <t>"zhotovení výkopu hloubky pro předizolované potrubí vody, ozn.*10" 1,25*1*6,15</t>
  </si>
  <si>
    <t>132212209</t>
  </si>
  <si>
    <t>Příplatek za lepivost u hloubení rýh š do 2000 mm ručním nebo pneum nářadím v hornině tř. 3</t>
  </si>
  <si>
    <t>-869904333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</si>
  <si>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</si>
  <si>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133202011</t>
  </si>
  <si>
    <t>Hloubení šachet ručním nebo pneum nářadím v soudržných horninách tř. 3, plocha výkopu do 4 m2</t>
  </si>
  <si>
    <t>-1312203815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</si>
  <si>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</si>
  <si>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"pro havarijní jímku , ozn. *28" 2,26*2,3</t>
  </si>
  <si>
    <t>133202019</t>
  </si>
  <si>
    <t>Příplatek za lepivost u hloubení šachet ručním nebo pneum nářadím v horninách tř. 3</t>
  </si>
  <si>
    <t>1750635696</t>
  </si>
  <si>
    <t>Hloubení zapažených i nezapažených šachet plocha výkopu do 20 m2 ručním nebo pneumatickým nářadím s případným nutným přemístěním výkopku ve výkopišti v horninách soudržných tř. 3, plocha výkopu Příplatek k cenám za lepivost horniny tř. 3</t>
  </si>
  <si>
    <t>10,396*0,5 'Přepočtené koeficientem množství</t>
  </si>
  <si>
    <t>162701105</t>
  </si>
  <si>
    <t>Vodorovné přemístění do 10000 m výkopku/sypaniny z horniny tř. 1 až 4</t>
  </si>
  <si>
    <t>-21146678</t>
  </si>
  <si>
    <t>Vodorovné přemístění výkopku nebo sypaniny po suchu na obvyklém dopravním prostředku, bez naložení výkopku, avšak se složením bez rozhrnutí z horniny tř. 1 až 4 na vzdálenost přes 9 000 do 10 000 m</t>
  </si>
  <si>
    <t>7,688+5,198+1,44-0,306</t>
  </si>
  <si>
    <t>162701109</t>
  </si>
  <si>
    <t>Příplatek k vodorovnému přemístění výkopku/sypaniny z horniny tř. 1 až 4 ZKD 1000 m přes 10000 m</t>
  </si>
  <si>
    <t>461510952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</si>
  <si>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</si>
  <si>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14,02*20 'Přepočtené koeficientem množství</t>
  </si>
  <si>
    <t>171201201</t>
  </si>
  <si>
    <t>Uložení sypaniny na skládky</t>
  </si>
  <si>
    <t>-1893212011</t>
  </si>
  <si>
    <t>171201211</t>
  </si>
  <si>
    <t>Poplatek za uložení odpadu ze sypaniny na skládce (skládkovné)</t>
  </si>
  <si>
    <t>t</t>
  </si>
  <si>
    <t>621056140</t>
  </si>
  <si>
    <t>Uložení sypaniny poplatek za uložení sypaniny na skládce (skládkovné)</t>
  </si>
  <si>
    <t>14,02*1,8 'Přepočtené koeficientem množství</t>
  </si>
  <si>
    <t>174101101</t>
  </si>
  <si>
    <t>Zásyp jam, šachet rýh nebo kolem objektů sypaninou se zhutněním</t>
  </si>
  <si>
    <t>-722822011</t>
  </si>
  <si>
    <t>Zásyp sypaninou z jakékoliv horniny s uložením výkopku ve vrstvách se zhutněním jam, šachet, rýh nebo kolem objektů v těchto vykopávkách</t>
  </si>
  <si>
    <t>"stávající jímka hl. 850 mm, ozn. *3 " 0,6*0,6*0,85</t>
  </si>
  <si>
    <t>Svislé a kompletní konstrukce</t>
  </si>
  <si>
    <t>317234410</t>
  </si>
  <si>
    <t>Vyzdívka mezi nosníky z cihel pálených na MC</t>
  </si>
  <si>
    <t>1625982728</t>
  </si>
  <si>
    <t>Vyzdívka mezi nosníky cihlami pálenými na maltu cementovou</t>
  </si>
  <si>
    <t>"nový otvor, ozn. *25" 2,1*0,5*0,14</t>
  </si>
  <si>
    <t>"nový otvor, ozn. *26" 1,75*0,5*0,14</t>
  </si>
  <si>
    <t>"nový otvor, ozn. *27" 1,45*0,5*0,14</t>
  </si>
  <si>
    <t>"vybouraná zárubeň, ozn. *12" 2*0,5*0,14</t>
  </si>
  <si>
    <t>"vybouraná zárubeň, ozn. *9" 1,6*0,5*0,14</t>
  </si>
  <si>
    <t>317944323</t>
  </si>
  <si>
    <t>Válcované nosníky č.14 až 22 dodatečně osazované do připravených otvorů</t>
  </si>
  <si>
    <t>-605095096</t>
  </si>
  <si>
    <t>Válcované nosníky dodatečně osazované do připravených otvorů bez zazdění hlav č. 14 až 22</t>
  </si>
  <si>
    <t xml:space="preserve">"nový otvor, ozn. *25" 2,1*4*14,3/1000 </t>
  </si>
  <si>
    <t>"nový otvor, ozn. *26" 1,75*4*14,3/1000</t>
  </si>
  <si>
    <t xml:space="preserve">"nový otvor, ozn. *27" 1,45*4*14,3/1000 </t>
  </si>
  <si>
    <t xml:space="preserve">"vybouraná zárubeň, ozn. *12" 2*4*14,3/1000 </t>
  </si>
  <si>
    <t xml:space="preserve">"vybouraná zárubeň, ozn. *9" 1,6*4*14,3/1000 </t>
  </si>
  <si>
    <t>319202321</t>
  </si>
  <si>
    <t>Vyrovnání nerovného povrchu zdiva tl do 80 mm přizděním</t>
  </si>
  <si>
    <t>m2</t>
  </si>
  <si>
    <t>-598175811</t>
  </si>
  <si>
    <t>Vyrovnání nerovného povrchu vnitřního i vnějšího zdiva přizděním, tl. přes 30 do 80 mm</t>
  </si>
  <si>
    <t>"nový otvor, ozn. *25" 2,1*0,5*2</t>
  </si>
  <si>
    <t>"nový otvor, ozn. *26" 1,75*0,5*2</t>
  </si>
  <si>
    <t>"nový otvor, ozn. *27" 1,45*0,5*2</t>
  </si>
  <si>
    <t>"vybouraná zárubeň, ozn. *12" (2,1*2+1,4)*0,3</t>
  </si>
  <si>
    <t>"vybouraná zárubeň, ozn. *9" (2,1*2+1)*0,3</t>
  </si>
  <si>
    <t>346244381</t>
  </si>
  <si>
    <t>Plentování jednostranné v do 200 mm válcovaných nosníků cihlami</t>
  </si>
  <si>
    <t>-1303095515</t>
  </si>
  <si>
    <t>Plentování ocelových válcovaných nosníků jednostranné cihlami na maltu, výška stojiny do 200 mm</t>
  </si>
  <si>
    <t>"nový otvor, ozn. *25" 2,1*0,14*2</t>
  </si>
  <si>
    <t>"nový otvor, ozn. *26" 1,75*0,14*2</t>
  </si>
  <si>
    <t>"nový otvor, ozn. *27" 1,45*0,14*2</t>
  </si>
  <si>
    <t>"vybouraná zárubeň, ozn. *12" 2*0,14*2</t>
  </si>
  <si>
    <t>"vybouraná zárubeň, ozn. *9" 1,6*0,14*2</t>
  </si>
  <si>
    <t>Vodorovné konstrukce</t>
  </si>
  <si>
    <t>16</t>
  </si>
  <si>
    <t>413232211</t>
  </si>
  <si>
    <t>Zazdívka zhlaví válcovaných nosníků v do 150 mm</t>
  </si>
  <si>
    <t>kus</t>
  </si>
  <si>
    <t>1320366282</t>
  </si>
  <si>
    <t>Zazdívka zhlaví stropních trámů nebo válcovaných nosníků pálenými cihlami válcovaných nosníků, výšky do 150 mm</t>
  </si>
  <si>
    <t>"nový otvor, ozn. *25" 4*2</t>
  </si>
  <si>
    <t>"nový otvor, ozn. *26" 4*2</t>
  </si>
  <si>
    <t>"nový otvor, ozn. *27" 4*2</t>
  </si>
  <si>
    <t>"vybouraná zárubeň, ozn. *12" 4*2</t>
  </si>
  <si>
    <t>"vybouraná zárubeň, ozn. *9" 4*2</t>
  </si>
  <si>
    <t>Ostatní konstrukce a práce, bourání</t>
  </si>
  <si>
    <t>17</t>
  </si>
  <si>
    <t>9-R01</t>
  </si>
  <si>
    <t xml:space="preserve">Provedení sond pro zjištění skladby chladící desky a dalších vrstev </t>
  </si>
  <si>
    <t>1938358581</t>
  </si>
  <si>
    <t>18</t>
  </si>
  <si>
    <t>9-R02</t>
  </si>
  <si>
    <t>Vytyčení inženýrských sítí v rozsahu potřebném pro provedení stavby a jejich ochrana před poškozením po celou dobu výstavby</t>
  </si>
  <si>
    <t>kpl</t>
  </si>
  <si>
    <t>-1592661782</t>
  </si>
  <si>
    <t>19</t>
  </si>
  <si>
    <t>9-R06</t>
  </si>
  <si>
    <t>Demontáž stávajícího ocelového poklopu 600/600 mm, naložení na dopr. prostředek, odvoz na skládku a uložení včetně poplatku za skládku, příp. jiná manipulace dle pokynů objednatele (ozn. *3)</t>
  </si>
  <si>
    <t>-1967494958</t>
  </si>
  <si>
    <t>20</t>
  </si>
  <si>
    <t>9-R07</t>
  </si>
  <si>
    <t>Demontáž stávajícího ocelového poklopu 1100/700 mm, včetně rámu, naložení, odvoz do sběrny surovin, příp. jiná manipulace dle pokynů objednatele (ozn. *4)</t>
  </si>
  <si>
    <t>609580650</t>
  </si>
  <si>
    <t>9-R08</t>
  </si>
  <si>
    <t>Demontáž stávajícího dřevěného poklopu 850/1150 mm a dřevěného žebříku do suterénu strojovny, naložení, odvoz do sběrny surovin, příp. jiná manipulace dle pokynů objednatele (ozn. *7)</t>
  </si>
  <si>
    <t>-1286145886</t>
  </si>
  <si>
    <t>Demontáž stávajícího dřevěného poklopu 850/1150 mm a dřevěného žebříku do suterénu strojovny, naložení, odvoz do sběrny surovin, příp. jiná manipulace dle pokynů objednatele (ozn. *7</t>
  </si>
  <si>
    <t>22</t>
  </si>
  <si>
    <t>9-R09</t>
  </si>
  <si>
    <t>Demontáž stávajícího ocelového poklopu 700/3650 mm, naložení, odvoz do sběrny surovin, příp. jiná manipulace dle pokynů objednatele (ozn. *8)</t>
  </si>
  <si>
    <t>-81968743</t>
  </si>
  <si>
    <t>23</t>
  </si>
  <si>
    <t>9-R10</t>
  </si>
  <si>
    <t>Demontáž stávajícího ocelového poklopu 600/600 mm, včetně rámu, naložení, odvoz do sběrny surovin, příp. jiná manipulace dle pokynů objednatele (ozn. *13)</t>
  </si>
  <si>
    <t>-1861271944</t>
  </si>
  <si>
    <t>24</t>
  </si>
  <si>
    <t>9-R11</t>
  </si>
  <si>
    <t>Demontáž stávajícího ocelového roštu sněžné jámy, včetně rámu, naložení, odvoz do sběrny surovin, příp. jiná manipulace dle pokynů objednatele (ozn. *17)</t>
  </si>
  <si>
    <t>1710041165</t>
  </si>
  <si>
    <t>25</t>
  </si>
  <si>
    <t>9-R12</t>
  </si>
  <si>
    <t>Uříznoutí stávajících ocelových šroubů po původním zařízení, ozn. *2</t>
  </si>
  <si>
    <t>-2013164993</t>
  </si>
  <si>
    <t>96</t>
  </si>
  <si>
    <t>Bourání konstrukcí</t>
  </si>
  <si>
    <t>26</t>
  </si>
  <si>
    <t>961055111</t>
  </si>
  <si>
    <t>Bourání základů ze ŽB</t>
  </si>
  <si>
    <t>738833989</t>
  </si>
  <si>
    <t>Bourání základů z betonu železového</t>
  </si>
  <si>
    <t>"vybourat stávající betonový základ, do úrovně podlahy strojovny, ozn. *1" 0,8*1,8*0,96*2+0,7*0,7*0,45</t>
  </si>
  <si>
    <t>"vybourání šachty 600/300 mm pro rozvody sítí v podlaze rolbovny, ozn. *11" 0,6*0,3*0,3</t>
  </si>
  <si>
    <t>" vybourání zvýšené části desky do úrovně stávající chladící desky, ozn. *21"  40,7*0,48</t>
  </si>
  <si>
    <t>"vybourat stávající podlahy pro rozvody sití, ozn. *23" 1,6*0,4*0,3+2,6*0,3*0,3+2,6*0,3*0,3</t>
  </si>
  <si>
    <t>27</t>
  </si>
  <si>
    <t>963012510</t>
  </si>
  <si>
    <t>Bourání stropů z ŽB desek š do 300 mm tl do 140 mm</t>
  </si>
  <si>
    <t>836560943</t>
  </si>
  <si>
    <t>Bourání stropů z desek nebo panelů železobetonových prefabrikovaných s dutinami z desek, š. do 300 mm tl. do 140 mm</t>
  </si>
  <si>
    <t>"strop nad technologickým kanálem, ozn. *16" 15,86*0,1</t>
  </si>
  <si>
    <t>"strop nad technologickým kanálem, ozn. *20" 40,7*0,15</t>
  </si>
  <si>
    <t>28</t>
  </si>
  <si>
    <t>965042241</t>
  </si>
  <si>
    <t>Bourání podkladů pod dlažby nebo mazanin betonových nebo z litého asfaltu tl přes 100 mm pl pře 4 m2</t>
  </si>
  <si>
    <t>214164187</t>
  </si>
  <si>
    <t>Bourání podkladů pod dlažby nebo litých celistvých podlah a mazanin betonových nebo z litého asfaltu tl. přes 100 mm, plochy přes 4 m2</t>
  </si>
  <si>
    <t xml:space="preserve">"strop nad venk. technologickým kanálem, ozn. *16" 15,86*0,05 </t>
  </si>
  <si>
    <t xml:space="preserve">"strop nad technologickým kanálem u chladící desky, ozn. *20" 40,7*0,05 </t>
  </si>
  <si>
    <t>29</t>
  </si>
  <si>
    <t>965049112</t>
  </si>
  <si>
    <t>Příplatek k bourání betonových mazanin za bourání se svařovanou sítí tl přes 100 mm</t>
  </si>
  <si>
    <t>1185163572</t>
  </si>
  <si>
    <t>Bourání podkladů pod dlažby nebo litých celistvých podlah a mazanin Příplatek k cenám za bourání mazanin betonových se svařovanou sítí, tl. přes 100 mm</t>
  </si>
  <si>
    <t>30</t>
  </si>
  <si>
    <t>968072455</t>
  </si>
  <si>
    <t>Vybourání kovových dveřních zárubní pl do 2 m2</t>
  </si>
  <si>
    <t>1766473491</t>
  </si>
  <si>
    <t>Vybourání kovových rámů oken s křídly, dveřních zárubní, vrat, stěn, ostění nebo obkladů dveřních zárubní, plochy do 2 m2</t>
  </si>
  <si>
    <t>"dveře strojovny chlazení, ozn. *12" 0,8*1,97</t>
  </si>
  <si>
    <t>"dveře technologického kanálu, ozn. *9" 1,8*0,8</t>
  </si>
  <si>
    <t>31</t>
  </si>
  <si>
    <t>968072244</t>
  </si>
  <si>
    <t>Vybourání kovových rámů oken jednoduchých včetně křídel pl do 1 m2</t>
  </si>
  <si>
    <t>1764280340</t>
  </si>
  <si>
    <t>Vybourání kovových rámů oken s křídly, dveřních zárubní, vrat, stěn, ostění nebo obkladů okenních rámů s křídly jednoduchých, plochy do 1 m2</t>
  </si>
  <si>
    <t xml:space="preserve">"stávající fixní ocelové okno, ozn. *5" 0,75*1,2 </t>
  </si>
  <si>
    <t>32</t>
  </si>
  <si>
    <t>968072245</t>
  </si>
  <si>
    <t>Vybourání kovových rámů oken jednoduchých včetně křídel pl do 2 m2</t>
  </si>
  <si>
    <t>1085423736</t>
  </si>
  <si>
    <t>Vybourání kovových rámů oken s křídly, dveřních zárubní, vrat, stěn, ostění nebo obkladů okenních rámů s křídly jednoduchých, plochy do 2 m2</t>
  </si>
  <si>
    <t>"stávající fixní ocelové okno, ozn. *5" 1,5*1,2</t>
  </si>
  <si>
    <t>97</t>
  </si>
  <si>
    <t>Prorážení otvorů a ostatní bourací práce</t>
  </si>
  <si>
    <t>33</t>
  </si>
  <si>
    <t>971033541</t>
  </si>
  <si>
    <t>Vybourání otvorů ve zdivu cihelném pl do 1 m2 na MVC nebo MV tl do 300 mm</t>
  </si>
  <si>
    <t>-1497890700</t>
  </si>
  <si>
    <t>Vybourání otvorů ve zdivu základovém nebo nadzákladovém z cihel, tvárnic, příčkovek z cihel pálených na maltu vápennou nebo vápenocementovou plochy do 1 m2, tl. do 300 mm</t>
  </si>
  <si>
    <t>"vybouraní prostupu pro montáž vzt potrubí, ozn.*27" 0,85*0,45*0,3</t>
  </si>
  <si>
    <t>34</t>
  </si>
  <si>
    <t>971033641</t>
  </si>
  <si>
    <t>Vybourání otvorů ve zdivu cihelném pl do 4 m2 na MVC nebo MV tl do 300 mm</t>
  </si>
  <si>
    <t>389809908</t>
  </si>
  <si>
    <t>Vybourání otvorů ve zdivu základovém nebo nadzákladovém z cihel, tvárnic, příčkovek z cihel pálených na maltu vápennou nebo vápenocementovou plochy do 4 m2, tl. do 300 mm</t>
  </si>
  <si>
    <t>"vybouraní prostupu pro montáž vzt potrubí, ozn. *25" 1,2*1,5*0,3</t>
  </si>
  <si>
    <t>"vybouraní prostupu pro montáž vzt potrubí, ozn. *26" 1,15*0,95*0,3</t>
  </si>
  <si>
    <t>35</t>
  </si>
  <si>
    <t>974031664</t>
  </si>
  <si>
    <t>Vysekání rýh ve zdivu cihelném pro vtahování nosníků hl do 150 mm v do 150 mm</t>
  </si>
  <si>
    <t>m</t>
  </si>
  <si>
    <t>1151118718</t>
  </si>
  <si>
    <t>Vysekání rýh ve zdivu cihelném na maltu vápennou nebo vápenocementovou pro vtahování nosníků do zdí, před vybouráním otvoru do hl. 150 mm, při v. nosníku do 150 mm</t>
  </si>
  <si>
    <t xml:space="preserve">"nový otvor, ozn. *25" 2,1*4 </t>
  </si>
  <si>
    <t xml:space="preserve">"nový otvor, ozn. *26" 1,75*4 </t>
  </si>
  <si>
    <t xml:space="preserve">"nový otvor, ozn. *27" 1,45*4 </t>
  </si>
  <si>
    <t xml:space="preserve">"vybouraná zárubeň, ozn. *12" 2*4 </t>
  </si>
  <si>
    <t xml:space="preserve">"vybouraná zárubeň, ozn. *9" 1,6*4 </t>
  </si>
  <si>
    <t>36</t>
  </si>
  <si>
    <t>977151111</t>
  </si>
  <si>
    <t>Jádrové vrty diamantovými korunkami do D 35 mm do stavebních materiálů</t>
  </si>
  <si>
    <t>-2114981814</t>
  </si>
  <si>
    <t>Jádrové vrty diamantovými korunkami do stavebních materiálů (železobetonu, betonu, cihel, obkladů, dlažeb, kamene) průměru do 35 mm</t>
  </si>
  <si>
    <t xml:space="preserve">"ve stěně technologického kanálu, rozteč 80 mm" 30*12,5*0,25 </t>
  </si>
  <si>
    <t>37</t>
  </si>
  <si>
    <t>977312114.1</t>
  </si>
  <si>
    <t>Řezání stávajících betonových mazanin vyztužených hl do 250 mm</t>
  </si>
  <si>
    <t>791686350</t>
  </si>
  <si>
    <t>Řezání stávajících betonových mazanin s vyztužením hloubky přes 150 do 250 mm</t>
  </si>
  <si>
    <t>"části stávající podlahy pro rozvody sítí, ozn. *23" 1,5+1+2,6</t>
  </si>
  <si>
    <t>98</t>
  </si>
  <si>
    <t>Demolice a sanace</t>
  </si>
  <si>
    <t>38</t>
  </si>
  <si>
    <t>985112112</t>
  </si>
  <si>
    <t>Odsekání degradovaného betonu stěn tl do 30 mm</t>
  </si>
  <si>
    <t>389723994</t>
  </si>
  <si>
    <t>Odsekání degradovaného betonu stěn, tloušťky přes 10 do 30 mm</t>
  </si>
  <si>
    <t>"základy, celá plocha, ozn. *2" 3+3</t>
  </si>
  <si>
    <t>39</t>
  </si>
  <si>
    <t>985131111</t>
  </si>
  <si>
    <t>Očištění ploch stěn, rubu kleneb a podlah tlakovou vodou</t>
  </si>
  <si>
    <t>-1398383788</t>
  </si>
  <si>
    <t>"očištění stávajících povrchů desky základu, ozn.*2" 123,3</t>
  </si>
  <si>
    <t>40</t>
  </si>
  <si>
    <t>985131311</t>
  </si>
  <si>
    <t>Ruční dočištění ploch stěn, rubu kleneb a podlah ocelových kartáči</t>
  </si>
  <si>
    <t>-1743834134</t>
  </si>
  <si>
    <t>Očištění ploch stěn, rubu kleneb a podlah ruční dočištění ocelovými kartáči</t>
  </si>
  <si>
    <t>"stávající ocelové poklopy a povrchy rozvodných kanálů, ozn. *14"  8+5,8</t>
  </si>
  <si>
    <t>997</t>
  </si>
  <si>
    <t>Přesun sutě</t>
  </si>
  <si>
    <t>41</t>
  </si>
  <si>
    <t>997013111</t>
  </si>
  <si>
    <t>Vnitrostaveništní doprava suti a vybouraných hmot pro budovy v do 6 m s použitím mechanizace</t>
  </si>
  <si>
    <t>116705268</t>
  </si>
  <si>
    <t>Vnitrostaveništní doprava suti a vybouraných hmot vodorovně do 50 m svisle s použitím mechanizace pro budovy a haly výšky do 6 m</t>
  </si>
  <si>
    <t>42</t>
  </si>
  <si>
    <t>997013219</t>
  </si>
  <si>
    <t>Příplatek k vnitrostaveništní dopravě suti a vybouraných hmot za zvětšenou dopravu suti ZKD 10 m</t>
  </si>
  <si>
    <t>-1219872630</t>
  </si>
  <si>
    <t>Vnitrostaveništní doprava suti a vybouraných hmot vodorovně do 50 m Příplatek k cenám -3111 až -3217 za zvětšenou vodorovnou dopravu přes vymezenou dopravní vzdálenost za každých dalších i započatých 10 m</t>
  </si>
  <si>
    <t>79,969*2 'Přepočtené koeficientem množství</t>
  </si>
  <si>
    <t>43</t>
  </si>
  <si>
    <t>997013501</t>
  </si>
  <si>
    <t>Odvoz suti a vybouraných hmot na skládku nebo meziskládku do 1 km se složením</t>
  </si>
  <si>
    <t>-791756180</t>
  </si>
  <si>
    <t>Odvoz suti a vybouraných hmot na skládku nebo meziskládku se složením, na vzdálenost do 1 km</t>
  </si>
  <si>
    <t>44</t>
  </si>
  <si>
    <t>997013509</t>
  </si>
  <si>
    <t>Příplatek k odvozu suti a vybouraných hmot na skládku ZKD 1 km přes 1 km</t>
  </si>
  <si>
    <t>314435228</t>
  </si>
  <si>
    <t>Odvoz suti a vybouraných hmot na skládku nebo meziskládku se složením, na vzdálenost Příplatek k ceně za každý další i započatý 1 km přes 1 km</t>
  </si>
  <si>
    <t>79,969*29 'Přepočtené koeficientem množství</t>
  </si>
  <si>
    <t>45</t>
  </si>
  <si>
    <t>997013801</t>
  </si>
  <si>
    <t>Poplatek za uložení stavebního betonového odpadu na skládce (skládkovné)</t>
  </si>
  <si>
    <t>-718443272</t>
  </si>
  <si>
    <t>Poplatek za uložení stavebního odpadu na skládce (skládkovné) betonového</t>
  </si>
  <si>
    <t>46</t>
  </si>
  <si>
    <t>997013802</t>
  </si>
  <si>
    <t>Poplatek za uložení stavebního železobetonového odpadu na skládce (skládkovné)</t>
  </si>
  <si>
    <t>-415992517</t>
  </si>
  <si>
    <t>Poplatek za uložení stavebního odpadu na skládce (skládkovné) železobetonového</t>
  </si>
  <si>
    <t>47</t>
  </si>
  <si>
    <t>997013803</t>
  </si>
  <si>
    <t>Poplatek za uložení stavebního odpadu z keramických materiálů na skládce (skládkovné)</t>
  </si>
  <si>
    <t>-1130985295</t>
  </si>
  <si>
    <t>Poplatek za uložení stavebního odpadu na skládce (skládkovné) z keramických materiálů</t>
  </si>
  <si>
    <t>48</t>
  </si>
  <si>
    <t>997013831</t>
  </si>
  <si>
    <t>Poplatek za uložení stavebního směsného odpadu na skládce (skládkovné)</t>
  </si>
  <si>
    <t>87144374</t>
  </si>
  <si>
    <t>Poplatek za uložení stavebního odpadu na skládce (skládkovné) směsného</t>
  </si>
  <si>
    <t>998</t>
  </si>
  <si>
    <t>Přesun hmot</t>
  </si>
  <si>
    <t>49</t>
  </si>
  <si>
    <t>998021021</t>
  </si>
  <si>
    <t>Přesun hmot pro haly s nosnou kcí zděnou nebo monolitickou v do 20 m</t>
  </si>
  <si>
    <t>-1400608513</t>
  </si>
  <si>
    <t>Přesun hmot pro haly občanské výstavby, výrobu a služby s nosnou svislou konstrukcí zděnou nebo betonovou monolitickou vodorovná dopravní vzdálenost do 100 m, pro haly výšky do 20 m</t>
  </si>
  <si>
    <t>PSV</t>
  </si>
  <si>
    <t>Práce a dodávky PSV</t>
  </si>
  <si>
    <t>776</t>
  </si>
  <si>
    <t>Podlahy povlakové</t>
  </si>
  <si>
    <t>50</t>
  </si>
  <si>
    <t>776201811</t>
  </si>
  <si>
    <t>Demontáž lepených povlakových podlah bez podložky ručně</t>
  </si>
  <si>
    <t>1621828761</t>
  </si>
  <si>
    <t>Demontáž povlakových podlahovin lepených ručně bez podložky</t>
  </si>
  <si>
    <t>"stávající pvc povrch podlahy Rozvodny, ozn.*6" 27,77</t>
  </si>
  <si>
    <t>"odstranit stávající kobercovou krytinu, ozn. *24" 5,44</t>
  </si>
  <si>
    <t>51</t>
  </si>
  <si>
    <t>776201814</t>
  </si>
  <si>
    <t>Demontáž povlakových podlahovin volně položených podlepených páskou</t>
  </si>
  <si>
    <t>1993302311</t>
  </si>
  <si>
    <t>"pryžový koberec kolem ledové plochy" 220</t>
  </si>
  <si>
    <t>HZS</t>
  </si>
  <si>
    <t>Hodinové zúčtovací sazby</t>
  </si>
  <si>
    <t>52</t>
  </si>
  <si>
    <t>HZS1292</t>
  </si>
  <si>
    <t>Hodinová zúčtovací sazba stavební dělník (nezměřitelné práce)</t>
  </si>
  <si>
    <t>hod</t>
  </si>
  <si>
    <t>512</t>
  </si>
  <si>
    <t>-1405272891</t>
  </si>
  <si>
    <t>Hodinové zúčtovací sazby profesí HSV zemní a pomocné práce stavební dělník</t>
  </si>
  <si>
    <t>53</t>
  </si>
  <si>
    <t>HZS1301</t>
  </si>
  <si>
    <t>Hodinová zúčtovací sazba zedník (nezměřitelné práce)</t>
  </si>
  <si>
    <t>-1766967451</t>
  </si>
  <si>
    <t>Hodinové zúčtovací sazby profesí HSV provádění konstrukcí zedník</t>
  </si>
  <si>
    <t>258/3 - Nové konstrukce</t>
  </si>
  <si>
    <t xml:space="preserve">    2 - Zakládání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</si>
  <si>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</si>
  <si>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</si>
  <si>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</si>
  <si>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</si>
  <si>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8 - Trubní vedení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</si>
  <si>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</si>
  <si>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</si>
  <si>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</si>
  <si>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</si>
  <si>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</si>
  <si>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</si>
  <si>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</si>
  <si>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175102101</t>
  </si>
  <si>
    <t>Obsypání potrubí při překopech inž sítí ručně z hor tř. 1 až 4</t>
  </si>
  <si>
    <t>2041429853</t>
  </si>
  <si>
    <t>Obsypání potrubí při překopech inženýrských sítí objemu do 10 m3 sypaninou z vhodných hornin tř. 1 až 4 nebo materiálem připraveným podél výkopu ve vzdálenosti do 3 m od jeho kraje, pro jakoukoliv hloubku výkopu a míru zhutnění bez prohození sypaniny</t>
  </si>
  <si>
    <t>M</t>
  </si>
  <si>
    <t>583312800</t>
  </si>
  <si>
    <t>kamenivo těžené drobné frakce 0-1</t>
  </si>
  <si>
    <t>1759004214</t>
  </si>
  <si>
    <t>Kamenivo přírodní těžené pro stavební účely  PTK  (drobné, hrubé, štěrkopísky) kamenivo těžené drobné D&lt;=2 mm (ČSN EN 13043 ) D&lt;=4 mm (ČSN EN 12620, ČSN EN 13139 ) d=0 mm, D&lt;=6,3 mm (ČSN EN 13242) frakce  0-1</t>
  </si>
  <si>
    <t>11,1*2 'Přepočtené koeficientem množství</t>
  </si>
  <si>
    <t>181951102</t>
  </si>
  <si>
    <t>Úprava pláně v hornině tř. 1 až 4 se zhutněním</t>
  </si>
  <si>
    <t>-993579810</t>
  </si>
  <si>
    <t>Úprava pláně vyrovnáním výškových rozdílů v hornině tř. 1 až 4 se zhutněním</t>
  </si>
  <si>
    <t>"pod desku havarijní jímky" 1,9*1,6</t>
  </si>
  <si>
    <t>Zakládání</t>
  </si>
  <si>
    <t>273321411</t>
  </si>
  <si>
    <t>Základové desky ze ŽB bez zvýšených nároků na prostředí tř. C 20/25</t>
  </si>
  <si>
    <t>342372988</t>
  </si>
  <si>
    <t>Základy z betonu železového (bez výztuže) desky z betonu bez zvýšených nároků na prostředí tř. C 20/25</t>
  </si>
  <si>
    <t>"jímka, ozn *17" 0,85*0,85*3,14*0,15</t>
  </si>
  <si>
    <t>273322611.1</t>
  </si>
  <si>
    <t>Základové desky ze ŽB se zvýšenými nároky na prostředí tř. C 30/37 XC4 XF1</t>
  </si>
  <si>
    <t>1482880715</t>
  </si>
  <si>
    <t>Základy z betonu železového (bez výztuže) desky z betonu se zvýšenými nároky na prostředí tř. C 30/37 XC4 XF1</t>
  </si>
  <si>
    <t>"rovinnost ±5 mm, skl. P.0.1" 1686,5*0,125</t>
  </si>
  <si>
    <t>273361821</t>
  </si>
  <si>
    <t>Výztuž základových desek betonářskou ocelí 10 505 (R)</t>
  </si>
  <si>
    <t>-1366567819</t>
  </si>
  <si>
    <t>Výztuž základů desek z betonářské oceli 10 505 (R) nebo BSt 500</t>
  </si>
  <si>
    <t>"vázaná výztuž chladící desky, v.č. D.1.2.2_E1" 10,899</t>
  </si>
  <si>
    <t>10,899*1,1 'Přepočtené koeficientem množství</t>
  </si>
  <si>
    <t>273362021</t>
  </si>
  <si>
    <t>Výztuž základových desek svařovanými sítěmi Kari</t>
  </si>
  <si>
    <t>809945296</t>
  </si>
  <si>
    <t>Výztuž základů desek ze svařovaných sítí z drátů typu KARI</t>
  </si>
  <si>
    <t>"Havarijní jímka, ozn. *17" 7,5/1000</t>
  </si>
  <si>
    <t>"Skladba P.0.1" 26,591</t>
  </si>
  <si>
    <t>279113135.1</t>
  </si>
  <si>
    <t>Základová zeď tl do 400 mm z tvárnic ztraceného bednění včetně výplně z betonu tř. C 20/25</t>
  </si>
  <si>
    <t>101122047</t>
  </si>
  <si>
    <t>Základové zdi z tvárnic ztraceného bednění včetně výplně z betonu bez zvláštních nároků na vliv prostředí (X0, XC) třídy C 20/25, tloušťky zdiva přes 300 do 400 mm</t>
  </si>
  <si>
    <t>"Zakladové konstr., ozn. *1" 1,2*0,96*2</t>
  </si>
  <si>
    <t>279361821</t>
  </si>
  <si>
    <t>Výztuž základových zdí nosných betonářskou ocelí 10 505</t>
  </si>
  <si>
    <t>-927998431</t>
  </si>
  <si>
    <t>Výztuž základových zdí nosných svislých nebo odkloněných od svislice, rovinných nebo oblých, deskových nebo žebrových, včetně výztuže jejich žeber z betonářské oceli 10 505 (R) nebo BSt 500</t>
  </si>
  <si>
    <t xml:space="preserve">"výztuž základů, ozn. *1" 4,8*0,89/1000 </t>
  </si>
  <si>
    <t>953961113</t>
  </si>
  <si>
    <t>Kotvy chemickým tmelem M 12 hl 110 mm do betonu, ŽB nebo kamene s vyvrtáním otvoru</t>
  </si>
  <si>
    <t>1075364971</t>
  </si>
  <si>
    <t>Kotvy chemické s vyvrtáním otvoru do betonu, železobetonu nebo tvrdého kamene tmel, velikost M 12, hloubka 110 mm</t>
  </si>
  <si>
    <t>631319211</t>
  </si>
  <si>
    <t>Příplatek k mazaninám za přidání PP mikrovláken pro objemové vyztužení 0,9 kg/m3</t>
  </si>
  <si>
    <t>2008012671</t>
  </si>
  <si>
    <t>Příplatek k cenám betonových mazanin za vyztužení polypropylenovými mikrovlákny objemové vyztužení 0,9 kg/m3</t>
  </si>
  <si>
    <t>632451494</t>
  </si>
  <si>
    <t>Příplatek k cenám potěru za strojní přehlazení povrchu</t>
  </si>
  <si>
    <t>292736928</t>
  </si>
  <si>
    <t>Potěr pískocementový běžný Příplatek k cenám za strojní přehlazení povrchu</t>
  </si>
  <si>
    <t>"skl.P.0.1" 1686,5</t>
  </si>
  <si>
    <t>2-R03</t>
  </si>
  <si>
    <t>Distanční žebříček 50 mm</t>
  </si>
  <si>
    <t>-1284372389</t>
  </si>
  <si>
    <t>2-R04</t>
  </si>
  <si>
    <t xml:space="preserve">Vsyp a uzavírací nástřik betonové desky skl. P.0.1 </t>
  </si>
  <si>
    <t>1539553669</t>
  </si>
  <si>
    <t>310237241.1</t>
  </si>
  <si>
    <t>Zazdívka otvorů pl do 0,25 m2 tvarovky ztraceného bednění, beton C20/25-XC2 tl 150 mm</t>
  </si>
  <si>
    <t>-2115887441</t>
  </si>
  <si>
    <t>"Zazdění propojení kanálů, ozn. *4" 1</t>
  </si>
  <si>
    <t>310239211</t>
  </si>
  <si>
    <t>Zazdívka otvorů pl do 4 m2 ve zdivu nadzákladovém cihlami pálenými na MVC</t>
  </si>
  <si>
    <t>-703738667</t>
  </si>
  <si>
    <t>Zazdívka otvorů ve zdivu nadzákladovém cihlami pálenými plochy přes 1 m2 do 4 m2 na maltu vápenocementovou</t>
  </si>
  <si>
    <t>"dozdívka mont. otvoru po osazení VZT potrubí" 1,5*1,2*0,3</t>
  </si>
  <si>
    <t>411121243</t>
  </si>
  <si>
    <t>Montáž prefabrikovaných ŽB stropů ze stropních desek dl do 2700 mm</t>
  </si>
  <si>
    <t>-1641516587</t>
  </si>
  <si>
    <t>Montáž prefabrikovaných železobetonových stropů se zalitím spár, včetně podpěrné konstrukce, na cementovou maltu ze stropních desek, šířky do 600 mm a délky přes 1800 do 2700 mm</t>
  </si>
  <si>
    <t>"stávající betonové stropní PZD desky, spáry vyplnit cementovou maltou, skl. PP.3" 78</t>
  </si>
  <si>
    <t>411321414</t>
  </si>
  <si>
    <t>Stropy deskové ze ŽB tř. C 25/30 XC1</t>
  </si>
  <si>
    <t>-694812492</t>
  </si>
  <si>
    <t>Stropy z betonu železového (bez výztuže) stropů deskových, plochých střech, desek balkonových, desek hřibových stropů včetně hlavic hřibových sloupů tř. C 25/30</t>
  </si>
  <si>
    <t>"dobetonování stropní konst. v místě prostupu VZT, ozn. *16" 2,14*0,1</t>
  </si>
  <si>
    <t>411351101</t>
  </si>
  <si>
    <t>Zřízení bednění stropů deskových</t>
  </si>
  <si>
    <t>1211784524</t>
  </si>
  <si>
    <t>Bednění stropů, kleneb nebo skořepin bez podpěrné konstrukce stropů deskových, balkonových nebo plošných konzol plné, rovné, popř. s náběhy zřízení</t>
  </si>
  <si>
    <t>411351102</t>
  </si>
  <si>
    <t>Odstranění bednění stropů deskových</t>
  </si>
  <si>
    <t>742491517</t>
  </si>
  <si>
    <t>Bednění stropů, kleneb nebo skořepin bez podpěrné konstrukce stropů deskových, balkonových nebo plošných konzol plné, rovné, popř. s náběhy odstranění</t>
  </si>
  <si>
    <t>411354173</t>
  </si>
  <si>
    <t>Zřízení podpěrné konstrukce stropů v do 4 m pro zatížení do 12 kPa</t>
  </si>
  <si>
    <t>1416502422</t>
  </si>
  <si>
    <t>Podpěrná konstrukce stropů výšky do 4 m se zesílením dna bednění na výměru m2 půdorysu pro zatížení betonovou směsí a výztuží přes 5 do 12 kPa zřízení</t>
  </si>
  <si>
    <t>"dobetonávka VZT" 2,14</t>
  </si>
  <si>
    <t>411354174</t>
  </si>
  <si>
    <t>Odstranění podpěrné konstrukce stropů v do 4 m pro zatížení do 12 kPa</t>
  </si>
  <si>
    <t>362068520</t>
  </si>
  <si>
    <t>Podpěrná konstrukce stropů výšky do 4 m se zesílením dna bednění na výměru m2 půdorysu pro zatížení betonovou směsí a výztuží přes 5 do 12 kPa odstranění</t>
  </si>
  <si>
    <t>411362021</t>
  </si>
  <si>
    <t>Výztuž stropů svařovanými sítěmi Kari</t>
  </si>
  <si>
    <t>2084197507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</si>
  <si>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</si>
  <si>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"dobetonování stropní konst. v místě prostupu VZT, ozn. *16" 2,14*1,15*0,001*2</t>
  </si>
  <si>
    <t>4-R01</t>
  </si>
  <si>
    <t>Osazení 2x U č. 100 - 2280 mm, navaření výztuží R12 á 100 mm do stropní konstrukce</t>
  </si>
  <si>
    <t>-478003355</t>
  </si>
  <si>
    <t>61</t>
  </si>
  <si>
    <t>Úprava povrchů vnitřních</t>
  </si>
  <si>
    <t>611325422</t>
  </si>
  <si>
    <t>Oprava vnitřní vápenocementové štukové omítky stropů v rozsahu plochy do 30%</t>
  </si>
  <si>
    <t>282390104</t>
  </si>
  <si>
    <t>Oprava vápenocementové nebo vápenné omítky vnitřních ploch štukové dvouvrstvé, tloušťky do 20 mm stropů, v rozsahu opravované plochy přes 10 do 30%</t>
  </si>
  <si>
    <t>"technologické zázemí, skl. PU.01" 123,3+5,5</t>
  </si>
  <si>
    <t>"míst. pod tribunou, skl. PU.01" 5,28</t>
  </si>
  <si>
    <t>612321141</t>
  </si>
  <si>
    <t>Vápenocementová omítka štuková dvouvrstvá vnitřních stěn nanášená ručně</t>
  </si>
  <si>
    <t>-795210015</t>
  </si>
  <si>
    <t>Omítka vápenocementová vnitřních ploch nanášená ručně dvouvrstvá, tloušťky jádrové omítky do 10 mm a tloušťky štuku do 3 mm štuková svislých konstrukcí stěn</t>
  </si>
  <si>
    <t>612325302</t>
  </si>
  <si>
    <t>Vápenocementová štuková omítka ostění nebo nadpraží</t>
  </si>
  <si>
    <t>1021636527</t>
  </si>
  <si>
    <t>Vápenocementová nebo vápenná omítka ostění nebo nadpraží štuková</t>
  </si>
  <si>
    <t>"DV/01, DV/02" 4,8*0,2+4,8*0,2</t>
  </si>
  <si>
    <t>"OK/01" 1,2*3*0,23</t>
  </si>
  <si>
    <t>612325422</t>
  </si>
  <si>
    <t>Oprava vnitřní vápenocementové štukové omítky stěn v rozsahu plochy do 30%</t>
  </si>
  <si>
    <t>-1369534805</t>
  </si>
  <si>
    <t>Oprava vápenocementové nebo vápenné omítky vnitřních ploch štukové dvouvrstvé, tloušťky do 20 mm stěn, v rozsahu opravované plochy přes 10 do 30%</t>
  </si>
  <si>
    <t>"strojovna chlazení, rozvodna, míst.pod tribunou skl. PU.01" 4,25*(25,3+13,7*2+9*2)+24,16</t>
  </si>
  <si>
    <t>-(1,2*1,2*2+1,5*1,2+1,5*1,2+1,8+1,2*3+1,2*3*3+2,7*3,4+1,6)</t>
  </si>
  <si>
    <t>62</t>
  </si>
  <si>
    <t>Úprava povrchů vnějších</t>
  </si>
  <si>
    <t>621221111.1</t>
  </si>
  <si>
    <t>Montáž kontaktního zateplení vnějších podhledů z minerální vlny tl do 80 mm</t>
  </si>
  <si>
    <t>-743480391</t>
  </si>
  <si>
    <t>Montáž kontaktního zateplení z desek z minerální vlny na vnější podhledy, tloušťky desek přes 40 do 80 mm</t>
  </si>
  <si>
    <t>"Zastropení technologického kanálu, skl. PP.3" 84,5</t>
  </si>
  <si>
    <t>631515190</t>
  </si>
  <si>
    <t>deska minerální izolační s podélnou orientací vláken pro zateplovací systémy 500 x 1000 mm, la = 0,039 W/mK tl. 50 mm</t>
  </si>
  <si>
    <t>-945993444</t>
  </si>
  <si>
    <t>Vlákno minerální a výrobky z něj (desky, skruže, pásy, rohože, vložkové pytle apod.) desky z orientovaných vláken, s podélnou orientací vláken pro zateplovací systémy 500 x 1000 mm, la = 0,039 W/mK tl. 50 mm</t>
  </si>
  <si>
    <t>84,5*1,02 'Přepočtené koeficientem množství</t>
  </si>
  <si>
    <t>63</t>
  </si>
  <si>
    <t>Podlahy a podlahové konstrukce</t>
  </si>
  <si>
    <t>631311114</t>
  </si>
  <si>
    <t>Mazanina tl do 80 mm z betonu prostého bez zvýšených nároků na prostředí tř. C 16/20 XC2</t>
  </si>
  <si>
    <t>-1494093446</t>
  </si>
  <si>
    <t>Mazanina z betonu prostého bez zvýšených nároků na prostředí tl. přes 50 do 80 mm tř. C 16/20</t>
  </si>
  <si>
    <t>"strojně hlazená, skl. P.0.1" 1686,5*0,044</t>
  </si>
  <si>
    <t>"strojně hlazená, skl. P.0.2" 71,5*0,044</t>
  </si>
  <si>
    <t>"skl. PP.5" 22,1*0,08</t>
  </si>
  <si>
    <t>631311115.2</t>
  </si>
  <si>
    <t>Mazanina tl do 80 mm z betonu prostého bez zvýšených nároků na prostředí tř. C 20/25 XC1, včetně okrajového pásku</t>
  </si>
  <si>
    <t>-32827279</t>
  </si>
  <si>
    <t>"skl. P.0.2, včetně okrajového pásku" 71,5*0,05</t>
  </si>
  <si>
    <t>"skl. PP.3, včetně okrajového pásku" 84,5*0,05</t>
  </si>
  <si>
    <t>"skl. P.0.5, včetně okrajového pásku" 27,29*0,08</t>
  </si>
  <si>
    <t>631311115.1</t>
  </si>
  <si>
    <t>Mazanina tl do 80 mm z betonu prostého bez zvýšených nároků na prostředí tř. C 20/25 XC2, včetně okrajového pásku</t>
  </si>
  <si>
    <t>1040200589</t>
  </si>
  <si>
    <t>"skl. PP.5, včetně okrajového pásku" 22,1*0,06</t>
  </si>
  <si>
    <t>631319011</t>
  </si>
  <si>
    <t>Příplatek k mazanině tl do 80 mm za přehlazení povrchu</t>
  </si>
  <si>
    <t>1762347956</t>
  </si>
  <si>
    <t>Příplatek k cenám mazanin za úpravu povrchu mazaniny přehlazením, mazanina tl. přes 50 do 80 mm</t>
  </si>
  <si>
    <t>"skl. P.0.2" 3,575</t>
  </si>
  <si>
    <t>"skl. PP.3" 4,225</t>
  </si>
  <si>
    <t>"skl. PP.5" 1,326+1,768</t>
  </si>
  <si>
    <t>631319171</t>
  </si>
  <si>
    <t>Příplatek k mazanině tl do 80 mm za stržení povrchu spodní vrstvy před vložením výztuže</t>
  </si>
  <si>
    <t>773198202</t>
  </si>
  <si>
    <t>Příplatek k cenám mazanin za stržení povrchu spodní vrstvy mazaniny latí před vložením výztuže nebo pletiva pro tl. obou vrstev mazaniny přes 50 do 80 mm</t>
  </si>
  <si>
    <t>631362021</t>
  </si>
  <si>
    <t>Výztuž mazanin svařovanými sítěmi Kari</t>
  </si>
  <si>
    <t>1270387797</t>
  </si>
  <si>
    <t>Výztuž mazanin ze svařovaných sítí z drátů typu KARI</t>
  </si>
  <si>
    <t>"skl. P.0.2" 71,5*2,11*1,15*0,001</t>
  </si>
  <si>
    <t>"skl. PP.3" 84,5*2,11*1,15*0,001</t>
  </si>
  <si>
    <t>"skl. PP.5" 22,1*2,11*1,15*0,001*2</t>
  </si>
  <si>
    <t>"skl. P.0.5" 27,29*2,11*1,15*0,001</t>
  </si>
  <si>
    <t>631312141</t>
  </si>
  <si>
    <t>Doplnění rýh v dosavadních mazaninách betonem prostým</t>
  </si>
  <si>
    <t>-390940031</t>
  </si>
  <si>
    <t>Doplnění dosavadních mazanin prostým betonem s dodáním hmot, bez potěru, plochy jednotlivě rýh v dosavadních mazaninách</t>
  </si>
  <si>
    <t>"doplnění podlah betonem C 20/25 XC1, ozn. *13" 2,6*0,3*0,3+0,76*0,3*0,3+1*0,3*0,3+0,4*0,3*0,3</t>
  </si>
  <si>
    <t>631341133</t>
  </si>
  <si>
    <t>Mazanina tl do 240 mm z betonu lehkého konstrukčního liaporového LC 16/18</t>
  </si>
  <si>
    <t>1480916721</t>
  </si>
  <si>
    <t>Mazanina z betonu lehkého hutného konstrukčního liaporového tl. přes 120 do 240 mm tř. LC 16/18</t>
  </si>
  <si>
    <t>"skl. P.0.2" 71,5*0,21</t>
  </si>
  <si>
    <t>"skl. P.0.5" 27,29*0,22</t>
  </si>
  <si>
    <t>632481213</t>
  </si>
  <si>
    <t>Separační vrstva z PE fólie</t>
  </si>
  <si>
    <t>2016589955</t>
  </si>
  <si>
    <t>Separační vrstva k oddělení podlahových vrstev z polyetylénové fólie</t>
  </si>
  <si>
    <t>"skl. P.0.1" 1686,5*3</t>
  </si>
  <si>
    <t>635321212</t>
  </si>
  <si>
    <t>Násyp pod podlahy z betonového recyklátu se zhutněním</t>
  </si>
  <si>
    <t>-1274912551</t>
  </si>
  <si>
    <t>Násyp z recyklátu pod podlahy se zhutněním, z recyklátu betonového</t>
  </si>
  <si>
    <t>"pod beton podlahy, ozn. *13" 3,4*0,75</t>
  </si>
  <si>
    <t>634611131</t>
  </si>
  <si>
    <t>Výplň dilatačních spár š do 30 mm v mazaninách tl do 100 mm pískem a asfaltem</t>
  </si>
  <si>
    <t>2011324718</t>
  </si>
  <si>
    <t>Výplň dilatačních spár mazanin pískem a asfaltem tl. mazaniny do 100 mm, šířka spáry přes 20 do 30 mm</t>
  </si>
  <si>
    <t>"spára kolem technologického kanálu, skl. PP.5" 14</t>
  </si>
  <si>
    <t>634663113</t>
  </si>
  <si>
    <t>Výplň dilatačních spar šířky do 20 mm v mazaninách polyuretovou samonivelační hmotou</t>
  </si>
  <si>
    <t>1349796414</t>
  </si>
  <si>
    <t>Výplň dilatačních spar mazanin polyuretanovou samonivelační hmotou, šířka spáry přes 15 do 20 mm</t>
  </si>
  <si>
    <t xml:space="preserve">"spára kolem technologického kanálu" 48 </t>
  </si>
  <si>
    <t>64</t>
  </si>
  <si>
    <t>Osazování výplní otvorů</t>
  </si>
  <si>
    <t>642945111</t>
  </si>
  <si>
    <t>Osazování protipožárních nebo protiplynových zárubní dveří jednokřídlových do 2,5 m2</t>
  </si>
  <si>
    <t>681015893</t>
  </si>
  <si>
    <t>Osazování ocelových zárubní protipožárních nebo protiplynových dveří do vynechaného otvoru, s obetonováním, dveří jednokřídlových do 2,5 m2</t>
  </si>
  <si>
    <t>"DV/01" 1</t>
  </si>
  <si>
    <t>"DV/02" 1</t>
  </si>
  <si>
    <t>553311560.1</t>
  </si>
  <si>
    <t>zárubeň ocelová pro běžné zdění H 160 800 L/P, nátěr RAL modrá</t>
  </si>
  <si>
    <t>-298968581</t>
  </si>
  <si>
    <t>553-R01</t>
  </si>
  <si>
    <t>příplatek za provedení ocel zárubně 800x1970 mm jako EW 60 DP1-C</t>
  </si>
  <si>
    <t>1762437903</t>
  </si>
  <si>
    <t>553-R02</t>
  </si>
  <si>
    <t>příplatek za provedení ocel zárubně 800x1970 mm s těsněním jako plynotěsné</t>
  </si>
  <si>
    <t>-1973982255</t>
  </si>
  <si>
    <t>Trubní vedení</t>
  </si>
  <si>
    <t>899620141</t>
  </si>
  <si>
    <t>Obetonování plastové šachty z polypropylenu betonem prostým tř. C 20/25 otevřený výkop</t>
  </si>
  <si>
    <t>1453295514</t>
  </si>
  <si>
    <t>Obetonování plastových šachet z polypropylenu betonem prostým v otevřeném výkopu, beton tř. C 20/25</t>
  </si>
  <si>
    <t>935113111</t>
  </si>
  <si>
    <t>Osazení odvodňovacího polymerbetonového žlabu s krycím roštem šířky do 200 mm</t>
  </si>
  <si>
    <t>514816816</t>
  </si>
  <si>
    <t>Osazení odvodňovacího žlabu s krycím roštem polymerbetonového šířky do 200 mm</t>
  </si>
  <si>
    <t>"analog. liniový odvodňovací systém 120/100, rošt mřížkový oka 30/10, žárově zinkováno, viz det. 1.1, ozn. *7" 171,0</t>
  </si>
  <si>
    <t>592271000</t>
  </si>
  <si>
    <t>žlab odvodňovací z betonu plněného skelnými vlákny, 100x16x16 cm, bez spádu dna</t>
  </si>
  <si>
    <t>1009543619</t>
  </si>
  <si>
    <t>Tvárnice meliorační a příkopové z betonu plněného skelnými vlákny žlab odvodňovací z betonu plněného skelnými vlákny, 100x16x16 cm, bez spádu dna</t>
  </si>
  <si>
    <t>592271310</t>
  </si>
  <si>
    <t>kryt štěrbinový pozinkovaný, tř. A15, štěrbina 80/10, 100x14,9x2 cm</t>
  </si>
  <si>
    <t>1641607715</t>
  </si>
  <si>
    <t>Tvárnice meliorační a příkopové z betonu plněného skelnými vlákny kryt štěrbinový pozinkovaný, tř. A15, štěrbina 80/10, 100x14,9x2 cm</t>
  </si>
  <si>
    <t>592271650</t>
  </si>
  <si>
    <t>kryt štěrbinový litinový, protikorozní nátěr, tř. D400, štěrbina 14 mm, 50x14,9x2 cm, černý</t>
  </si>
  <si>
    <t>-1146546247</t>
  </si>
  <si>
    <t>Tvárnice meliorační a příkopové z betonu plněného skelnými vlákny kryt štěrbinový litinový, protikorozní nátěr, tř. D400, štěrbina 14 mm, 50x14,9x2 cm, černý</t>
  </si>
  <si>
    <t>592271850</t>
  </si>
  <si>
    <t>příslušenství - vpusť odtoková, s pozinkovaným košem, 50x16x50 cm</t>
  </si>
  <si>
    <t>-1650205552</t>
  </si>
  <si>
    <t>Tvárnice meliorační a příkopové z betonu plněného skelnými vlákny příslušenství - vpusť odtoková, s pozinkovaným košem, 50x16x50 cm</t>
  </si>
  <si>
    <t>949101112</t>
  </si>
  <si>
    <t>Lešení pomocné pro objekty pozemních staveb s lešeňovou podlahou v do 3,5 m zatížení do 150 kg/m2</t>
  </si>
  <si>
    <t>-667862465</t>
  </si>
  <si>
    <t>Lešení pomocné pracovní pro objekty pozemních staveb pro zatížení do 150 kg/m2, o výšce lešeňové podlahy přes 1,9 do 3,5 m</t>
  </si>
  <si>
    <t>123,3+27,77+5,5</t>
  </si>
  <si>
    <t>54</t>
  </si>
  <si>
    <t>952902121</t>
  </si>
  <si>
    <t>Čištění budov zametení drsných podlah</t>
  </si>
  <si>
    <t>222806348</t>
  </si>
  <si>
    <t>Čištění budov při provádění oprav a udržovacích prací podlah drsných nebo chodníků zametením</t>
  </si>
  <si>
    <t>"příprava podkladu pro skl. P.0.1" 1686,5</t>
  </si>
  <si>
    <t>55</t>
  </si>
  <si>
    <t>952902151</t>
  </si>
  <si>
    <t>Čištění budov splachování vodou drsných podlah</t>
  </si>
  <si>
    <t>-1992556752</t>
  </si>
  <si>
    <t>Čištění budov při provádění oprav a udržovacích prací podlah drsných nebo chodníků splachováním vodou</t>
  </si>
  <si>
    <t>56</t>
  </si>
  <si>
    <t>Dod.a mtž, flexibilní dilatační pás 125x30 mm nebo zatmelení spáry PU tmelem, viz Det.1.1</t>
  </si>
  <si>
    <t>-756334513</t>
  </si>
  <si>
    <t>57</t>
  </si>
  <si>
    <t>Protipožární ucpávka dle PBŘ (prostup ocelového potrubí DN 40 ze strojovny do potrubního kanálu LP)</t>
  </si>
  <si>
    <t>999855131</t>
  </si>
  <si>
    <t>58</t>
  </si>
  <si>
    <t>9-R03</t>
  </si>
  <si>
    <t>Protipožární ucpávka dle PBŘ (prostup ocelového potrubí DN 150 ze strojovny do potrubního kanálu LP)</t>
  </si>
  <si>
    <t>-1678315477</t>
  </si>
  <si>
    <t>59</t>
  </si>
  <si>
    <t>9-R04</t>
  </si>
  <si>
    <t>Protipožární ucpávka dle PBŘ (prostup plastového potrubí DN 40 ze strojovny do sněžné jámy)</t>
  </si>
  <si>
    <t>1748729639</t>
  </si>
  <si>
    <t>60</t>
  </si>
  <si>
    <t>9-R05</t>
  </si>
  <si>
    <t>Protipožární ucpávka dle PBŘ (prostup kabelového žlabu 250x50 mm ze strojovny do el. rozvodny)</t>
  </si>
  <si>
    <t>-876832322</t>
  </si>
  <si>
    <t>Provedení nového lajnování hrací plochy, dle předpisů ČSHL</t>
  </si>
  <si>
    <t>520924871</t>
  </si>
  <si>
    <t>Průběžný úklid staveniště během výstavby a závěrečný úklid staveniště a uvedení ploch dotčených stavbou do původního stavu před předáním díla objednateli</t>
  </si>
  <si>
    <t>655656890</t>
  </si>
  <si>
    <t>-1057618042</t>
  </si>
  <si>
    <t>711</t>
  </si>
  <si>
    <t>Izolace proti vodě, vlhkosti a plynům</t>
  </si>
  <si>
    <t>711431101</t>
  </si>
  <si>
    <t>Provedení izolace proti tlakové vodě vodorovné pásy na sucho AIP nebo tkaninou</t>
  </si>
  <si>
    <t>1000683410</t>
  </si>
  <si>
    <t>Provedení izolace proti povrchové a podpovrchové tlakové vodě pásy na sucho AIP nebo tkaniny na ploše vodorovné V</t>
  </si>
  <si>
    <t>"skl. PP.3, dopojit na stávající hydroizolaci" 84,5</t>
  </si>
  <si>
    <t>"skl. PP.5, dopojit na stávající hydroizolaci" 22,1</t>
  </si>
  <si>
    <t>65</t>
  </si>
  <si>
    <t>628522540</t>
  </si>
  <si>
    <t>pás asfaltovaný modifikovaný SBS, vložka polyesterové rouno, posyp hrubozrný břidličný, spodní strana mikrotenová folie</t>
  </si>
  <si>
    <t>-1376585417</t>
  </si>
  <si>
    <t>106,6*1,15 'Přepočtené koeficientem množství</t>
  </si>
  <si>
    <t>66</t>
  </si>
  <si>
    <t>711471051</t>
  </si>
  <si>
    <t>Provedení vodorovné izolace proti tlakové vodě termoplasty lepenou fólií PVC</t>
  </si>
  <si>
    <t>713573508</t>
  </si>
  <si>
    <t>Provedení izolace proti povrchové a podpovrchové tlakové vodě termoplasty na ploše vodorovné V folií PVC lepenou</t>
  </si>
  <si>
    <t>"skl. P.0.1" 1686,5*2</t>
  </si>
  <si>
    <t>67</t>
  </si>
  <si>
    <t>283220810.1</t>
  </si>
  <si>
    <t>hydroizolační PVC fólie tl. 1,5 mm</t>
  </si>
  <si>
    <t>-1012310743</t>
  </si>
  <si>
    <t xml:space="preserve">Fólie z měkčeného polyvinylchloridu a jednoduché výrobky z nich zemní izolační fólie (mPVC, PVC-P) hydroizolační PVC fólie tl. 1,5 mm délka role 20 m /barva světle zelená/ tl.  1,5 mm   šířka 2,05 m
</t>
  </si>
  <si>
    <t>P</t>
  </si>
  <si>
    <t>Poznámka k položce:
Součinitel difuze radonu D ( m2/s ) =  1.8E-11</t>
  </si>
  <si>
    <t>3373*1,1 'Přepočtené koeficientem množství</t>
  </si>
  <si>
    <t>68</t>
  </si>
  <si>
    <t>711471053</t>
  </si>
  <si>
    <t>Provedení vodorovné izolace proti tlakové vodě termoplasty volně položenou fólií z nízkolehčeného PE</t>
  </si>
  <si>
    <t>418557295</t>
  </si>
  <si>
    <t>Provedení izolace proti povrchové a podpovrchové tlakové vodě termoplasty na ploše vodorovné V folií z nízkolehčeného PE položenou volně</t>
  </si>
  <si>
    <t>"kluzná vrstva, skl. P.0.1" 1686,5</t>
  </si>
  <si>
    <t>69</t>
  </si>
  <si>
    <t>283-R01</t>
  </si>
  <si>
    <t>HDPE fólie</t>
  </si>
  <si>
    <t>-482079626</t>
  </si>
  <si>
    <t>1686,5*1,05 'Přepočtené koeficientem množství</t>
  </si>
  <si>
    <t>70</t>
  </si>
  <si>
    <t>711472051</t>
  </si>
  <si>
    <t>Provedení svislé izolace proti tlakové vodě termoplasty lepenou fólií PVC</t>
  </si>
  <si>
    <t>23886368</t>
  </si>
  <si>
    <t>Provedení izolace proti povrchové a podpovrchové tlakové vodě termoplasty na ploše svislé S folií PVC lepenou</t>
  </si>
  <si>
    <t>"skl. P.0.1, napojení spodní a horní vrstvy" 174,4*0,3</t>
  </si>
  <si>
    <t>71</t>
  </si>
  <si>
    <t>-487318157</t>
  </si>
  <si>
    <t>52,32*1,1 'Přepočtené koeficientem množství</t>
  </si>
  <si>
    <t>72</t>
  </si>
  <si>
    <t>711491171</t>
  </si>
  <si>
    <t>Provedení izolace proti tlakové vodě vodorovné z textilií vrstva podkladní</t>
  </si>
  <si>
    <t>-1953196073</t>
  </si>
  <si>
    <t>Provedení izolace proti povrchové a podpovrchové tlakové vodě ostatní na ploše vodorovné V z textilií, vrstvy podkladní</t>
  </si>
  <si>
    <t>"skl. P.0.1" 1686,5</t>
  </si>
  <si>
    <t>73</t>
  </si>
  <si>
    <t>693111460</t>
  </si>
  <si>
    <t>textilie netkané (polypropylenová vlákna) se základní ÚV stabilizací šíře do 8,8 m 63/ 30  300 g/m2</t>
  </si>
  <si>
    <t>-923286215</t>
  </si>
  <si>
    <t>1686,5*1,1 'Přepočtené koeficientem množství</t>
  </si>
  <si>
    <t>74</t>
  </si>
  <si>
    <t>998711101</t>
  </si>
  <si>
    <t>Přesun hmot tonážní pro izolace proti vodě, vlhkosti a plynům v objektech výšky do 6 m</t>
  </si>
  <si>
    <t>178493315</t>
  </si>
  <si>
    <t>Přesun hmot pro izolace proti vodě, vlhkosti a plynům stanovený z hmotnosti přesunovaného materiálu vodorovná dopravní vzdálenost do 50 m v objektech výšky do 6 m</t>
  </si>
  <si>
    <t>75</t>
  </si>
  <si>
    <t>998711181</t>
  </si>
  <si>
    <t>Příplatek k přesunu hmot tonážní 711 prováděný bez použití mechanizace</t>
  </si>
  <si>
    <t>-391521088</t>
  </si>
  <si>
    <t>Přesun hmot pro izolace proti vodě, vlhkosti a plynům stanovený z hmotnosti přesunovaného materiálu Příplatek k cenám za přesun prováděný bez použití mechanizace pro jakoukoliv výšku objektu</t>
  </si>
  <si>
    <t>713</t>
  </si>
  <si>
    <t>Izolace tepelné</t>
  </si>
  <si>
    <t>76</t>
  </si>
  <si>
    <t>713121121</t>
  </si>
  <si>
    <t>Montáž izolace tepelné podlah volně kladenými rohožemi, pásy, dílci, deskami 2 vrstvy</t>
  </si>
  <si>
    <t>510359000</t>
  </si>
  <si>
    <t>Montáž tepelné izolace podlah rohožemi, pásy, deskami, dílci, bloky (izolační materiál ve specifikaci) kladenými volně dvouvrstvá</t>
  </si>
  <si>
    <t>77</t>
  </si>
  <si>
    <t>283764180</t>
  </si>
  <si>
    <t>deska z extrudovaného polystyrénu XPS hladký povrch, ozub po celém obvodu 1265 x 615 mm (krycí plocha 0,75 m2) 60 mm</t>
  </si>
  <si>
    <t>-1831198933</t>
  </si>
  <si>
    <t>1686,5*2,04 'Přepočtené koeficientem množství</t>
  </si>
  <si>
    <t>78</t>
  </si>
  <si>
    <t>713291132</t>
  </si>
  <si>
    <t>Montáž izolace tepelné parotěsné zábrany stropů vrchem fólií</t>
  </si>
  <si>
    <t>-92028976</t>
  </si>
  <si>
    <t>Montáž tepelné izolace chlazených a temperovaných místností - doplňky a konstrukční součásti parotěsné zábrany stropů vrchem fólií</t>
  </si>
  <si>
    <t>"skl. PP.2" 27,77</t>
  </si>
  <si>
    <t>79</t>
  </si>
  <si>
    <t>283292100</t>
  </si>
  <si>
    <t>fólie parotěsná a větrotěsná zábrana rozměr - role 1,5 x 50 m 110 g/m2</t>
  </si>
  <si>
    <t>-1384469734</t>
  </si>
  <si>
    <t>Fólie z plastů ostatních a speciálně upravené podstřešní a parotěsné folie, fólie parotěsná a větrotěsná zábrana rozměr - role 1,5 x 50 m 110 g/m2</t>
  </si>
  <si>
    <t>Poznámka k položce:
Parotěsná zábrana zpevněná mřížkou s hlavní funkcí jako větrotěsná zábrana..</t>
  </si>
  <si>
    <t>27,77*1,1 'Přepočtené koeficientem množství</t>
  </si>
  <si>
    <t>80</t>
  </si>
  <si>
    <t>998713101</t>
  </si>
  <si>
    <t>Přesun hmot tonážní pro izolace tepelné v objektech v do 6 m</t>
  </si>
  <si>
    <t>2061383880</t>
  </si>
  <si>
    <t>Přesun hmot pro izolace tepelné stanovený z hmotnosti přesunovaného materiálu vodorovná dopravní vzdálenost do 50 m v objektech výšky do 6 m</t>
  </si>
  <si>
    <t>81</t>
  </si>
  <si>
    <t>998713181</t>
  </si>
  <si>
    <t>Příplatek k přesunu hmot tonážní 713 prováděný bez použití mechanizace</t>
  </si>
  <si>
    <t>1743242080</t>
  </si>
  <si>
    <t>Přesun hmot pro izolace tepelné stanovený z hmotnosti přesunovaného materiálu Příplatek k cenám za přesun prováděný bez použití mechanizace pro jakoukoliv výšku objektu</t>
  </si>
  <si>
    <t>763</t>
  </si>
  <si>
    <t>Konstrukce suché výstavby</t>
  </si>
  <si>
    <t>82</t>
  </si>
  <si>
    <t>763131412.1</t>
  </si>
  <si>
    <t>SDK podhled desky 1xA 12,5 TI 200 mm dvouvrstvá spodní kce profil CD+UD</t>
  </si>
  <si>
    <t>-1462702376</t>
  </si>
  <si>
    <t>Podhled ze sádrokartonových desek dvouvrstvá zavěšená spodní konstrukce z ocelových profilů CD, UD jednoduše opláštěná deskou standardní A, tl. 12,5 mm, TI tl. 200 mm</t>
  </si>
  <si>
    <t>83</t>
  </si>
  <si>
    <t>998763301</t>
  </si>
  <si>
    <t>Přesun hmot tonážní pro sádrokartonové konstrukce v objektech v do 6 m</t>
  </si>
  <si>
    <t>-1921563648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</si>
  <si>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</si>
  <si>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84</t>
  </si>
  <si>
    <t>998763381</t>
  </si>
  <si>
    <t>Příplatek k přesunu hmot tonážní 763 SDK prováděný bez použití mechanizace</t>
  </si>
  <si>
    <t>-1202111263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</si>
  <si>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</si>
  <si>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767</t>
  </si>
  <si>
    <t>Konstrukce zámečnické</t>
  </si>
  <si>
    <t>85</t>
  </si>
  <si>
    <t>767610118</t>
  </si>
  <si>
    <t>Montáž oken jednoduchých pevných do zdiva plochy přes 2,5 m2</t>
  </si>
  <si>
    <t>2331509</t>
  </si>
  <si>
    <t>Montáž oken jednoduchých z hliníkových nebo ocelových profilů pevných do zdiva, plochy přes 2,5 m2</t>
  </si>
  <si>
    <t>"ozn. OK/01" 1,2*1,2</t>
  </si>
  <si>
    <t>86</t>
  </si>
  <si>
    <t>553-R03</t>
  </si>
  <si>
    <t xml:space="preserve">okno fixní hliníkové 120 x 120 cm, protipožární, izol. 2sklo čiré, barva hnědá, včetně těsnících pásek, kompletní dodávka s parametry podle popisu ozn. OK/01 </t>
  </si>
  <si>
    <t>-2017274780</t>
  </si>
  <si>
    <t>87</t>
  </si>
  <si>
    <t>767626101</t>
  </si>
  <si>
    <t>Montáž oken - lepené těsnění</t>
  </si>
  <si>
    <t>510684549</t>
  </si>
  <si>
    <t>Montáž oken zdvojených těsnění oken lepením</t>
  </si>
  <si>
    <t>88</t>
  </si>
  <si>
    <t>767640311</t>
  </si>
  <si>
    <t>Montáž dveří ocelových vnitřních jednokřídlových</t>
  </si>
  <si>
    <t>2065693374</t>
  </si>
  <si>
    <t>89</t>
  </si>
  <si>
    <t>553-R05</t>
  </si>
  <si>
    <t>dveře oceloplechové 80 x 197 cm, plné hladké, zámek FAB, nátěr RAL modrá, kování klika/klika dle architekta kompletní dodávka podle popisu ozn. DV/02</t>
  </si>
  <si>
    <t>-983630100</t>
  </si>
  <si>
    <t>90</t>
  </si>
  <si>
    <t>767646510</t>
  </si>
  <si>
    <t>Montáž dveří protipožárního uzávěru jednokřídlového</t>
  </si>
  <si>
    <t>611153975</t>
  </si>
  <si>
    <t>Montáž dveří ocelových protipožárních uzávěrů jednokřídlových</t>
  </si>
  <si>
    <t>91</t>
  </si>
  <si>
    <t>553-R04</t>
  </si>
  <si>
    <t>dveře oceloplechové 80 x 197 cm, plné hladké, EW 60 DP1-C, zámek FAB, nátěr RAL modrá, kování klika/klika dle architekta, kompletní dodávka podle popisu ozn. DV/01</t>
  </si>
  <si>
    <t>1517976390</t>
  </si>
  <si>
    <t>92</t>
  </si>
  <si>
    <t>767649191</t>
  </si>
  <si>
    <t>Montáž dveří - samozavírače hydraulického</t>
  </si>
  <si>
    <t>988740358</t>
  </si>
  <si>
    <t>Montáž dveří ocelových doplňků dveří samozavírače hydraulického</t>
  </si>
  <si>
    <t>93</t>
  </si>
  <si>
    <t>549172650</t>
  </si>
  <si>
    <t>samozavírač dveří hydraulický K214 č.14 zlatá bronz</t>
  </si>
  <si>
    <t>-1541737190</t>
  </si>
  <si>
    <t>Samozavírače dveří hydraulické samozavírač hydraulický K214 č. 14 zlatá bronz</t>
  </si>
  <si>
    <t>94</t>
  </si>
  <si>
    <t>76799-R01</t>
  </si>
  <si>
    <t>Výroba, dodávka a montáž zakrytí technologického kanálu, včetně povrchové úpravy, kompletní provedení dle v.č. ZV/01</t>
  </si>
  <si>
    <t>-176675</t>
  </si>
  <si>
    <t>"ZV/01" 0,5+5,5</t>
  </si>
  <si>
    <t>95</t>
  </si>
  <si>
    <t>76799-R02</t>
  </si>
  <si>
    <t>Výroba, dodávka a montáž zakrytí technologického kanálu, včetně povrchové úpravy, kompletní provedení dle v.č. ZV/02</t>
  </si>
  <si>
    <t>1881739523</t>
  </si>
  <si>
    <t>76799-R03</t>
  </si>
  <si>
    <t>Výroba, dodávka a montáž plynotěsného poklopu 600x600mm, včetně povrchové úpravy, kompletní provedení dle v.č. ZV/03</t>
  </si>
  <si>
    <t>-1666779190</t>
  </si>
  <si>
    <t>76799-R03a</t>
  </si>
  <si>
    <t>Výroba, dodávka a montáž plynotěsného poklopu 700x1000mm, včetně povrchové úpravy, kompletní provedení dle v.č. ZV/03</t>
  </si>
  <si>
    <t>-936431976</t>
  </si>
  <si>
    <t>76799-R04</t>
  </si>
  <si>
    <t>Výroba, dodávka a montáž ocelového poklopu sněžné jámy včetně povrchové úpravy, kompletní provedení dle v.č. ZV/04</t>
  </si>
  <si>
    <t>1980453714</t>
  </si>
  <si>
    <t>99</t>
  </si>
  <si>
    <t>76799-R05</t>
  </si>
  <si>
    <t>Výroba, dodávka a montáž ocelového zábradlí s ocelovou přepážkou, včetně povrchové úpravy a kotevních desek, kompletní provedení dle v.č. ZV/05, ZV/05a</t>
  </si>
  <si>
    <t>1645478129</t>
  </si>
  <si>
    <t>76799-R06</t>
  </si>
  <si>
    <t>Výroba, dodávka a montáž ocelového žebříku, včetně povrchové úpravy, kompletní provedení dle v.č. ZV/06</t>
  </si>
  <si>
    <t>-1923741161</t>
  </si>
  <si>
    <t>101</t>
  </si>
  <si>
    <t>998767101</t>
  </si>
  <si>
    <t>Přesun hmot tonážní pro zámečnické konstrukce v objektech v do 6 m</t>
  </si>
  <si>
    <t>1560558197</t>
  </si>
  <si>
    <t>Přesun hmot pro zámečnické konstrukce stanovený z hmotnosti přesunovaného materiálu vodorovná dopravní vzdálenost do 50 m v objektech výšky do 6 m</t>
  </si>
  <si>
    <t>102</t>
  </si>
  <si>
    <t>998767181</t>
  </si>
  <si>
    <t>Příplatek k přesunu hmot tonážní 767 prováděný bez použití mechanizace</t>
  </si>
  <si>
    <t>-2041635319</t>
  </si>
  <si>
    <t>Přesun hmot pro zámečnické konstrukce stanovený z hmotnosti přesunovaného materiálu Příplatek k cenám za přesun prováděný bez použití mechanizace pro jakoukoliv výšku objektu</t>
  </si>
  <si>
    <t>103</t>
  </si>
  <si>
    <t>776221121</t>
  </si>
  <si>
    <t>Lepení elektrostaticky vodivých pásů z PVC standardním lepidlem</t>
  </si>
  <si>
    <t>-922073990</t>
  </si>
  <si>
    <t>Montáž podlahovin z PVC lepením standardním lepidlem z pásů elektrostaticky vodivých</t>
  </si>
  <si>
    <t>"antistatické PVC, skl. P.0.4" 27,77</t>
  </si>
  <si>
    <t>104</t>
  </si>
  <si>
    <t>284110250</t>
  </si>
  <si>
    <t>PVC homogenní zátěžové antistatické tl. 2,00 mm, el. odpor do 1000Mohm, třída zátěže 34/43, Bfl S1</t>
  </si>
  <si>
    <t>1066802434</t>
  </si>
  <si>
    <t>Podlahoviny z polyvinylchloridu bez podkladu heterogenní podlahová krytina pásy povlakové z PVC, role 2 m pásy povlakové z PVC homogenní elektrostaticky vodivé, tl. 2,00 mm, antistatické (do 1000Mohm)</t>
  </si>
  <si>
    <t>Poznámka k položce:
el. odpor &lt; 1000Mohm, třída zátěže 34/43</t>
  </si>
  <si>
    <t>105</t>
  </si>
  <si>
    <t>776421111</t>
  </si>
  <si>
    <t>Montáž obvodových lišt lepením</t>
  </si>
  <si>
    <t>1410926624</t>
  </si>
  <si>
    <t>Montáž lišt obvodových lepených</t>
  </si>
  <si>
    <t>"PVC lišta, skl. P.0.4" 9+4,9+3,4+0,9+6,5+0,6-0,9</t>
  </si>
  <si>
    <t>106</t>
  </si>
  <si>
    <t>284110070</t>
  </si>
  <si>
    <t>lišta speciální soklová PVC 10310 15 x 50 mm role 50 m</t>
  </si>
  <si>
    <t>109963836</t>
  </si>
  <si>
    <t>Podlahoviny z polyvinylchloridu bez podkladu speciální soklové lišty - lišty z měkkého PVC 10310    15 x 50 mm  role 50 m</t>
  </si>
  <si>
    <t>24,4*1,02 'Přepočtené koeficientem množství</t>
  </si>
  <si>
    <t>107</t>
  </si>
  <si>
    <t>998776101</t>
  </si>
  <si>
    <t>Přesun hmot tonážní pro podlahy povlakové v objektech v do 6 m</t>
  </si>
  <si>
    <t>342401353</t>
  </si>
  <si>
    <t>Přesun hmot pro podlahy povlakové stanovený z hmotnosti přesunovaného materiálu vodorovná dopravní vzdálenost do 50 m v objektech výšky do 6 m</t>
  </si>
  <si>
    <t>108</t>
  </si>
  <si>
    <t>998776181</t>
  </si>
  <si>
    <t>Příplatek k přesunu hmot tonážní 776 prováděný bez použití mechanizace</t>
  </si>
  <si>
    <t>1826342581</t>
  </si>
  <si>
    <t>Přesun hmot pro podlahy povlakové stanovený z hmotnosti přesunovaného materiálu Příplatek k cenám za přesun prováděný bez použití mechanizace pro jakoukoliv výšku objektu</t>
  </si>
  <si>
    <t>781</t>
  </si>
  <si>
    <t>Dokončovací práce - obklady</t>
  </si>
  <si>
    <t>109</t>
  </si>
  <si>
    <t>781473112</t>
  </si>
  <si>
    <t>Montáž obkladů vnitřních keramických hladkých do 12 ks/m2 lepených standardním lepidlem</t>
  </si>
  <si>
    <t>-903803269</t>
  </si>
  <si>
    <t>Montáž obkladů vnitřních stěn z dlaždic keramických lepených standardním lepidlem režných nebo glazovaných hladkých do 12 ks/m2</t>
  </si>
  <si>
    <t>"za umyvadlem a oční sprchou" 2*3,6+5,3*2</t>
  </si>
  <si>
    <t>110</t>
  </si>
  <si>
    <t>597-mat 01</t>
  </si>
  <si>
    <t>obkladačky keramické dle PD</t>
  </si>
  <si>
    <t>1439192126</t>
  </si>
  <si>
    <t>17,8*1,1 'Přepočtené koeficientem množství</t>
  </si>
  <si>
    <t>111</t>
  </si>
  <si>
    <t>998781101</t>
  </si>
  <si>
    <t>Přesun hmot tonážní pro obklady keramické v objektech v do 6 m</t>
  </si>
  <si>
    <t>-2031147059</t>
  </si>
  <si>
    <t>Přesun hmot pro obklady keramické stanovený z hmotnosti přesunovaného materiálu vodorovná dopravní vzdálenost do 50 m v objektech výšky do 6 m</t>
  </si>
  <si>
    <t>112</t>
  </si>
  <si>
    <t>998781181</t>
  </si>
  <si>
    <t>Příplatek k přesunu hmot tonážní 781 prováděný bez použití mechanizace</t>
  </si>
  <si>
    <t>-240955742</t>
  </si>
  <si>
    <t>Přesun hmot pro obklady keramické stanovený z hmotnosti přesunovaného materiálu Příplatek k cenám za přesun prováděný bez použití mechanizace pro jakoukoliv výšku objektu</t>
  </si>
  <si>
    <t>783</t>
  </si>
  <si>
    <t>Dokončovací práce - nátěry</t>
  </si>
  <si>
    <t>113</t>
  </si>
  <si>
    <t>783306807</t>
  </si>
  <si>
    <t>Odstranění nátěru ze zámečnických konstrukcí odstraňovačem nátěrů</t>
  </si>
  <si>
    <t>-667966212</t>
  </si>
  <si>
    <t>Odstranění nátěrů ze zámečnických konstrukcí odstraňovačem nátěrů s obroušením</t>
  </si>
  <si>
    <t>"vrata a rám" 3,3*2,5*2+8,3*0,1</t>
  </si>
  <si>
    <t>"poklopy kanálů s rámem" 16,9+60,5*0,1</t>
  </si>
  <si>
    <t>114</t>
  </si>
  <si>
    <t>783314203</t>
  </si>
  <si>
    <t>Základní antikorozní jednonásobný syntetický samozákladující nátěr zámečnických konstrukcí</t>
  </si>
  <si>
    <t>-217569881</t>
  </si>
  <si>
    <t>Základní antikorozní nátěr zámečnických konstrukcí jednonásobný syntetický samozákladující</t>
  </si>
  <si>
    <t>115</t>
  </si>
  <si>
    <t>783315103</t>
  </si>
  <si>
    <t>Jednonásobný syntetický  samozákladující mezinátěr zámečnických konstrukcí</t>
  </si>
  <si>
    <t>579076337</t>
  </si>
  <si>
    <t>Mezinátěr zámečnických konstrukcí jednonásobný syntetický samozákladující</t>
  </si>
  <si>
    <t>116</t>
  </si>
  <si>
    <t>783317105</t>
  </si>
  <si>
    <t>Krycí jednonásobný syntetický samozákladující nátěr zámečnických konstrukcí</t>
  </si>
  <si>
    <t>1511388400</t>
  </si>
  <si>
    <t>Krycí nátěr (email) zámečnických konstrukcí jednonásobný syntetický samozákladující</t>
  </si>
  <si>
    <t xml:space="preserve">"strojovna chlazení, ozn. *4 a *9, RAL modrá" </t>
  </si>
  <si>
    <t>117</t>
  </si>
  <si>
    <t>783901451</t>
  </si>
  <si>
    <t>Zametení betonových podlah před provedením nátěru</t>
  </si>
  <si>
    <t>-699208208</t>
  </si>
  <si>
    <t>Příprava podkladu betonových podlah před provedením nátěru zametením</t>
  </si>
  <si>
    <t>"základy soustrojí, celá plocha, ozn. *1" 8,36+14,04*0,32</t>
  </si>
  <si>
    <t>"betonová podlaha skl. P.0.3, ozn. *1" 75,44</t>
  </si>
  <si>
    <t>"betonová podlaha skl. P.0.2" 23,98</t>
  </si>
  <si>
    <t>118</t>
  </si>
  <si>
    <t>783906859</t>
  </si>
  <si>
    <t>Odstranění nátěrů z betonových podlah oškrábáním</t>
  </si>
  <si>
    <t>-1418684155</t>
  </si>
  <si>
    <t>"Podlaha rozvodny, P.0.4" 27,77</t>
  </si>
  <si>
    <t>119</t>
  </si>
  <si>
    <t>783932171</t>
  </si>
  <si>
    <t>Celoplošné vyrovnání betonové podlahy cementovou stěrkou tloušťky do 3 mm</t>
  </si>
  <si>
    <t>1321538917</t>
  </si>
  <si>
    <t>Vyrovnání podkladu betonových podlah celoplošně, tloušťky do 3 mm modifikovanou cementovou stěrkou</t>
  </si>
  <si>
    <t>"povrch patek, ozn. *1" 7,488</t>
  </si>
  <si>
    <t>"vyspravení povrchu, ozn. *5" 3*2</t>
  </si>
  <si>
    <t>"betonová podlaha, skl. P.0.3" 123,3+5,44</t>
  </si>
  <si>
    <t>"betonová podlaha, skl. P.0.4" 27,77</t>
  </si>
  <si>
    <t>120</t>
  </si>
  <si>
    <t>783932181</t>
  </si>
  <si>
    <t>Příplatek k ceně celoplošného betonové podlahy cementovou stěrkou za každý další 1 mm přes 3 mm</t>
  </si>
  <si>
    <t>970880054</t>
  </si>
  <si>
    <t>Vyrovnání podkladu betonových podlah Příplatek k ceně-2171 za každý další 1 mm tloušťky</t>
  </si>
  <si>
    <t>84,999*2 'Přepočtené koeficientem množství</t>
  </si>
  <si>
    <t>121</t>
  </si>
  <si>
    <t>783933151</t>
  </si>
  <si>
    <t>Penetrační epoxidový nátěr hladkých betonových podlah</t>
  </si>
  <si>
    <t>1518040872</t>
  </si>
  <si>
    <t>Penetrační nátěr betonových podlah hladkých (z pohledového nebo gletovaného betonu, stěrky apod.) epoxidový</t>
  </si>
  <si>
    <t>"základy, celá plocha, ozn. *1" (0,4*1,2+1,2*0,96*2+0,4*1,2*2)*2</t>
  </si>
  <si>
    <t>"okolí ledové plochy, skl. P.0.2" 71,5</t>
  </si>
  <si>
    <t>"technologický kanál, skl. PP.3" 84,5</t>
  </si>
  <si>
    <t>"rampa, skl. P.0.5" 27,29</t>
  </si>
  <si>
    <t>122</t>
  </si>
  <si>
    <t>783933161</t>
  </si>
  <si>
    <t>Penetrační epoxidový nátěr pórovitých betonových podlah</t>
  </si>
  <si>
    <t>-560875336</t>
  </si>
  <si>
    <t>Penetrační nátěr betonových podlah pórovitých ( např. z cihelné dlažby, betonu apod.) epoxidový</t>
  </si>
  <si>
    <t>"betonová podlaha skl. P.0.3" 123,3+5,44</t>
  </si>
  <si>
    <t>123</t>
  </si>
  <si>
    <t>783937161</t>
  </si>
  <si>
    <t>Krycí dvojnásobný epoxidový vodou ředitelný nátěr betonové podlahy</t>
  </si>
  <si>
    <t>-1256028954</t>
  </si>
  <si>
    <t>Krycí (uzavírací) nátěr betonových podlah dvojnásobný epoxidový vodou ředitelný</t>
  </si>
  <si>
    <t>7,488+6+71,5+123,3+84,5+5,44+27,29</t>
  </si>
  <si>
    <t>124</t>
  </si>
  <si>
    <t>78333-R01</t>
  </si>
  <si>
    <t>Ochranný nátěr stávajících ocelových poklopů, ozn. *3, včetně přípravy podkladu</t>
  </si>
  <si>
    <t>1203858076</t>
  </si>
  <si>
    <t>125</t>
  </si>
  <si>
    <t>78333-R02</t>
  </si>
  <si>
    <t>Ochranný nátěr ramu oken 1200x3000mm, ozn. *6, včetně přípravy podkladu</t>
  </si>
  <si>
    <t>-1035610288</t>
  </si>
  <si>
    <t>784</t>
  </si>
  <si>
    <t>Dokončovací práce - malby a tapety</t>
  </si>
  <si>
    <t>126</t>
  </si>
  <si>
    <t>784111003</t>
  </si>
  <si>
    <t>Oprášení (ometení ) podkladu v místnostech výšky do 5,00 m</t>
  </si>
  <si>
    <t>195665692</t>
  </si>
  <si>
    <t>Oprášení (ometení) podkladu v místnostech výšky přes 3,80 do 5,00 m</t>
  </si>
  <si>
    <t>127</t>
  </si>
  <si>
    <t>784181103</t>
  </si>
  <si>
    <t>Základní akrylátová jednonásobná penetrace podkladu v místnostech výšky do 5,00m</t>
  </si>
  <si>
    <t>222719789</t>
  </si>
  <si>
    <t>Penetrace podkladu jednonásobná základní akrylátová v místnostech výšky přes 3,80 do 5,00 m</t>
  </si>
  <si>
    <t>128</t>
  </si>
  <si>
    <t>784221103</t>
  </si>
  <si>
    <t>Dvojnásobné bílé malby  ze směsí za sucha dobře otěruvzdorných v místnostech do 5,00 m</t>
  </si>
  <si>
    <t>1606136925</t>
  </si>
  <si>
    <t>Malby z malířských směsí otěruvzdorných za sucha dvojnásobné, bílé za sucha otěruvzdorné dobře v místnostech výšky přes 3,80 do 5,00 m</t>
  </si>
  <si>
    <t>"strojovna chlazení, skl. PU.01 a PP.01" 428,133</t>
  </si>
  <si>
    <t>"místnost pod tribunou, skl. PU.1 a PP.01" 29,44</t>
  </si>
  <si>
    <t xml:space="preserve">258/4 - ZTI </t>
  </si>
  <si>
    <t>D2 - 713 - Izolace tepelné</t>
  </si>
  <si>
    <t>D3 - 721 - Vnitřní kanalizace</t>
  </si>
  <si>
    <t>D4 - 722 - Vnitřní vodovod</t>
  </si>
  <si>
    <t>D5 - 725 - Zařizovací předměty</t>
  </si>
  <si>
    <t>D2</t>
  </si>
  <si>
    <t>713 - Izolace tepelné</t>
  </si>
  <si>
    <t>722 18-1231</t>
  </si>
  <si>
    <t>Tepelná izolace potrubí zdravotní techniky-trub. PE d 15 - 20 mm - tl. 6-10 mm</t>
  </si>
  <si>
    <t>172</t>
  </si>
  <si>
    <t>D3</t>
  </si>
  <si>
    <t>721 - Vnitřní kanalizace</t>
  </si>
  <si>
    <t>721 17-4042</t>
  </si>
  <si>
    <t>Potrubí typu HT připojovací DN 40 / umyvadlo,oč.sprchu./</t>
  </si>
  <si>
    <t>290</t>
  </si>
  <si>
    <t>721 17-4004</t>
  </si>
  <si>
    <t>Potrubí HT Systém svodné DN 70 od umyvadel a HL 5100</t>
  </si>
  <si>
    <t>292</t>
  </si>
  <si>
    <t>721 17-4007</t>
  </si>
  <si>
    <t>Potrubí HT Systém svodné DN 200 - propojení sněžných jam</t>
  </si>
  <si>
    <t>294</t>
  </si>
  <si>
    <t>721 17-4007.1</t>
  </si>
  <si>
    <t>Potrubí HT Systém svodné DN 200 - prodloužení kanalizace kolem ledové plochy</t>
  </si>
  <si>
    <t>296</t>
  </si>
  <si>
    <t>721 11-1101</t>
  </si>
  <si>
    <t>Potrubí z kameninových trub DN 125</t>
  </si>
  <si>
    <t>298</t>
  </si>
  <si>
    <t>721 22-6521</t>
  </si>
  <si>
    <t>Podlahová vpusť HL 5100 DN 75</t>
  </si>
  <si>
    <t>300</t>
  </si>
  <si>
    <t>721 21-1501</t>
  </si>
  <si>
    <t>Podlahová vpusť HL 71 DN 75 s vodorovným odtokem</t>
  </si>
  <si>
    <t>302</t>
  </si>
  <si>
    <t>721 19-4104.1</t>
  </si>
  <si>
    <t>vyvedení kanalizačních výpustek DN 40</t>
  </si>
  <si>
    <t>304</t>
  </si>
  <si>
    <t>721 19-4107.1</t>
  </si>
  <si>
    <t>vyvedení kanalizačních výpustek DN 70</t>
  </si>
  <si>
    <t>306</t>
  </si>
  <si>
    <t>Pol413</t>
  </si>
  <si>
    <t>napojení nového PVC potrubí DN 70 na stávající kanalizaci ve sprše</t>
  </si>
  <si>
    <t>308</t>
  </si>
  <si>
    <t>Pol414</t>
  </si>
  <si>
    <t>demontáž stávající podlahové vpusti ve srše</t>
  </si>
  <si>
    <t>310</t>
  </si>
  <si>
    <t>mat</t>
  </si>
  <si>
    <t>Dodávka - Jímka havarijní plastová samonosná JPK-objem 2m3 průměr 1,4m,výška 1,5m+ 0,7m nástavec DN 600+litinový poklop- bez zemních prací a obetonování</t>
  </si>
  <si>
    <t>312</t>
  </si>
  <si>
    <t>Pol415</t>
  </si>
  <si>
    <t>montáž plastové jímky obsahu 2m3 do hl. 2,1m včetně úpravy vývodů DN 125 instalace nástavce DN 600 bez zemních prací</t>
  </si>
  <si>
    <t>314</t>
  </si>
  <si>
    <t>Pol416</t>
  </si>
  <si>
    <t>zřízení šachty500 x 500 x 800 včetně litinové mříže na prodloužené kanalizaci</t>
  </si>
  <si>
    <t>316</t>
  </si>
  <si>
    <t>721 29-0111</t>
  </si>
  <si>
    <t>zkouška těsnosti kanalizace vodou</t>
  </si>
  <si>
    <t>318</t>
  </si>
  <si>
    <t>Pol417</t>
  </si>
  <si>
    <t>zjišťování směru odtoku stávající kanalizace barevnou vodou</t>
  </si>
  <si>
    <t>320</t>
  </si>
  <si>
    <t>D4</t>
  </si>
  <si>
    <t>722 - Vnitřní vodovod</t>
  </si>
  <si>
    <t>722 17-4022</t>
  </si>
  <si>
    <t>Potrubí z PE trubek PN 20 d 20 x 3,4</t>
  </si>
  <si>
    <t>338</t>
  </si>
  <si>
    <t>Potrubí z PE trubek EKOPLASTIK PN 20 d 20 x 3,4</t>
  </si>
  <si>
    <t>722 24-0101</t>
  </si>
  <si>
    <t>ventil uzavírací pákový PPR-DN 20</t>
  </si>
  <si>
    <t>350</t>
  </si>
  <si>
    <t>Poznámka k položce:
Potrubí z plastických hmot EKOPLASTIK; PN 16</t>
  </si>
  <si>
    <t>722 19-0401</t>
  </si>
  <si>
    <t>vyvedení výpustek DN 15</t>
  </si>
  <si>
    <t>446</t>
  </si>
  <si>
    <t>Pol418</t>
  </si>
  <si>
    <t>D+M rohové ventily T 66 1/2" + oheb. hadice 500 mm</t>
  </si>
  <si>
    <t>606</t>
  </si>
  <si>
    <t>Pol419</t>
  </si>
  <si>
    <t>napojení potrubí DN 15 na stávající rozvod DN 20</t>
  </si>
  <si>
    <t>608</t>
  </si>
  <si>
    <t>722 29-0226.1</t>
  </si>
  <si>
    <t>tlaková zkouška potrubí</t>
  </si>
  <si>
    <t>610</t>
  </si>
  <si>
    <t>D5</t>
  </si>
  <si>
    <t>725 - Zařizovací předměty</t>
  </si>
  <si>
    <t>725 21-1622</t>
  </si>
  <si>
    <t>Umyvadlo keramické 55 cm se zápach uz.a sloup.</t>
  </si>
  <si>
    <t>612</t>
  </si>
  <si>
    <t>Pol420</t>
  </si>
  <si>
    <t>D+M oční sprcha s umyvadlem G 1750</t>
  </si>
  <si>
    <t>614</t>
  </si>
  <si>
    <t>725 82-2612</t>
  </si>
  <si>
    <t>baterie umyvadlová stojánková s výpustí</t>
  </si>
  <si>
    <t>616</t>
  </si>
  <si>
    <t>Pol421</t>
  </si>
  <si>
    <t>kompletace zařizovacích předmětů</t>
  </si>
  <si>
    <t>618</t>
  </si>
  <si>
    <t>258/5 - VZT</t>
  </si>
  <si>
    <t>D1 - Dodávky</t>
  </si>
  <si>
    <t xml:space="preserve">    D2 - Zařízení č.1 - Strojovna chlazení - Odvod a přívod vzduchu</t>
  </si>
  <si>
    <t xml:space="preserve">    D3 - Zařízení č.2 – Potrubní kanál - Odvod vzduchu</t>
  </si>
  <si>
    <t xml:space="preserve">    D4 - Zařízení č.3 – Potrubní kanál - Přívod vzduchu</t>
  </si>
  <si>
    <t>D5 - Montáže</t>
  </si>
  <si>
    <t>D1</t>
  </si>
  <si>
    <t>Dodávky</t>
  </si>
  <si>
    <t>Zařízení č.1 - Strojovna chlazení - Odvod a přívod vzduchu</t>
  </si>
  <si>
    <t>1.1</t>
  </si>
  <si>
    <t>Radiální ventilátor RFC500-7A/3-3-Ex1-FM – nerez provedení Příslušenství: 1kpl nerezová podstavná deska 1kpl silentbloky 1kpl nerezová pružná vložka na sání Ex1 1kpl nerezová pružná vložka na výtlaku Ex1 1kpl Fr. Měnič SV040iG5A-4 1ks ovladač</t>
  </si>
  <si>
    <t>1.2</t>
  </si>
  <si>
    <t>Uzavírací klapka v provedení Ex1 630x250 s ručním ovládáním</t>
  </si>
  <si>
    <t>ks</t>
  </si>
  <si>
    <t>1.3</t>
  </si>
  <si>
    <t>Uzavírací klapka v provedení Ex1 800x400 s ručním ovládáním</t>
  </si>
  <si>
    <t>1.4</t>
  </si>
  <si>
    <t>Uzavírací klapka v provedení Ex1 1100x900 s ručním ovládáním</t>
  </si>
  <si>
    <t>1.5</t>
  </si>
  <si>
    <t>Vyústka pro odvod vzduchu 500x300 s regulací R1</t>
  </si>
  <si>
    <t>1.6</t>
  </si>
  <si>
    <t>Protidešťová žaluzie hliníková 1100x900</t>
  </si>
  <si>
    <t>Pol422</t>
  </si>
  <si>
    <t>Pozinkované čtyřhranné potrubí, 60% tvarovek</t>
  </si>
  <si>
    <t>Zařízení č.2 – Potrubní kanál - Odvod vzduchu</t>
  </si>
  <si>
    <t>2.1</t>
  </si>
  <si>
    <t>Radiální ventilátor RFC355-10/1,5-3-Ex1-FM – nerez provedení Příslušenství: 1kpl nerezová podstavná deska 1kpl silentbloky 1kpl nerezová pružná vložka na sání Ex1 1kpl nerezová pružná vložka na výtlaku Ex1 1kpl Fr. Měnič SV015iC5-1F 1ks ovladač</t>
  </si>
  <si>
    <t>Pol423</t>
  </si>
  <si>
    <t>Pozinkované čtyřhranné potrubí, 90% tvarovek</t>
  </si>
  <si>
    <t>Zařízení č.3 – Potrubní kanál - Přívod vzduchu</t>
  </si>
  <si>
    <t>3.1</t>
  </si>
  <si>
    <t>Uzavírací klapka těsná v provedení Ex1 1000x315 se servopohonem s havarijní fcí  EXMAX-5.10-F, KB-S upínací třmen montážní sada, 3Pbox svorkovnice Ex</t>
  </si>
  <si>
    <t>3.2</t>
  </si>
  <si>
    <t>Krycí mřížka 800x600</t>
  </si>
  <si>
    <t>Montáže</t>
  </si>
  <si>
    <t>Pol424</t>
  </si>
  <si>
    <t>Pol425</t>
  </si>
  <si>
    <t>Doprava</t>
  </si>
  <si>
    <t>Pol426</t>
  </si>
  <si>
    <t>Zprovoznění</t>
  </si>
  <si>
    <t>Pol427</t>
  </si>
  <si>
    <t>Zpracování výrobní projektové dokumentace</t>
  </si>
  <si>
    <t>Pol428</t>
  </si>
  <si>
    <t>Montážní, spojovací, těsnící materiál a kotvící materiál</t>
  </si>
  <si>
    <t>kg</t>
  </si>
  <si>
    <t>Pol429</t>
  </si>
  <si>
    <t>Prostupy stavební konstrukcí vč. zapravení</t>
  </si>
  <si>
    <t>Pol430</t>
  </si>
  <si>
    <t>Koordinace profesí během realizace</t>
  </si>
  <si>
    <t>258/6 - Technologie chlazení - strojní část</t>
  </si>
  <si>
    <t>D1 - Aparáty</t>
  </si>
  <si>
    <t>D2 - Čerpadla</t>
  </si>
  <si>
    <t>D3 - Armatury a čidla</t>
  </si>
  <si>
    <t xml:space="preserve">    D4 - Armatury a čidla pro okruh NH3</t>
  </si>
  <si>
    <t xml:space="preserve">    D5 - Armatury pro vodní okruh a ?G</t>
  </si>
  <si>
    <t>D6 - Montážní materiál - strojovna</t>
  </si>
  <si>
    <t xml:space="preserve">    D7 - Potrubní rozvody - ocel</t>
  </si>
  <si>
    <t xml:space="preserve">    D8 - Potrubní rozvody - PP-RCT</t>
  </si>
  <si>
    <t xml:space="preserve">    D9 - Potrubní rozvody - NEREZ (Chladící voda)</t>
  </si>
  <si>
    <t xml:space="preserve">    D10 - Objímka s gumovou vložkou</t>
  </si>
  <si>
    <t xml:space="preserve">    D11 - Objímka dvoudílná s izolační PUR vložkou</t>
  </si>
  <si>
    <t xml:space="preserve">    D12 - Hutní materiál</t>
  </si>
  <si>
    <t xml:space="preserve">    D25 - Předizolované potrubí standardní</t>
  </si>
  <si>
    <t>D13 - Montážní materiál - ledová plocha</t>
  </si>
  <si>
    <t xml:space="preserve">    D14 - Potrubí ledové plochy, ocelové</t>
  </si>
  <si>
    <t xml:space="preserve">    D15 - Rozvodné potrubí, ocelové</t>
  </si>
  <si>
    <t xml:space="preserve">    D16 - Materiál pro kotvení rozdělovacího a sběrného potrubí, rozvodného potrubí</t>
  </si>
  <si>
    <t xml:space="preserve">    D17 - Materiál pro kotvení potrubí v ledové ploše</t>
  </si>
  <si>
    <t xml:space="preserve">    D18 - Tepelná izolace (dilatace - přechod potrubí bet. deskami)</t>
  </si>
  <si>
    <t>D19 - Nátěrový systém</t>
  </si>
  <si>
    <t>D20 - Tepelné izolace</t>
  </si>
  <si>
    <t xml:space="preserve">    D21 - Tepelná izolace na bázi syntetického kaučuku</t>
  </si>
  <si>
    <t xml:space="preserve">    D22 - Tepelná izolace ze skelného vlákna, s Al folií</t>
  </si>
  <si>
    <t>D23 - Náplně</t>
  </si>
  <si>
    <t>D24 - Ostatní náklady</t>
  </si>
  <si>
    <t>Aparáty</t>
  </si>
  <si>
    <t>Pol1</t>
  </si>
  <si>
    <t>Kompresorové soustrojí K01</t>
  </si>
  <si>
    <t>Poznámka k položce:
K 01Kompresorové soustrojí  - Čpavkový chladivový pístový kompresor  - Kompresor: pístový - Dopravovaný plyn: čpavek - Prostředí: strojovna BNV, +5 až +35 °C - Chladící výkon: 265,3 kW  při To= -10,0°C, Tk=+35°C a 1475 ?t/min - Instalovaný elektromotor: 1x 90 kW / 400V / 50Hz / Y/D / IP54 - Minimální EER*: 3,63 * hodnota je „Netto“ (čisté) samotného kompresoru, při Subcooling/Superheat 2K Vybavení (provedení, příslušenství) - Olejový odlučovač vč. dvou pojistných ventilů - Armatury na sání a výtlaku kompresoru, vracení oleje do kompresoru - Hlavy válců a chladič oleje chlazené kapalinou - Automatické řízení výkonu kompresoru podle nastavené veličiny - Přímou komunikaci s druhým kompresorem a jejich automatickou vzájemnou komunikaci, dle potřeby chladicího výkonu - Monitorování a vyhodnocování důležitých provozních parametrů - Signalizaci a archivaci varovných a havarijních stavů - Oboustrannou komunikaci s nadřazeným řídícím systémem</t>
  </si>
  <si>
    <t>Pol2</t>
  </si>
  <si>
    <t>Kompresorové soustrojí K02</t>
  </si>
  <si>
    <t>Kompresorové soustrojí  K02</t>
  </si>
  <si>
    <t>Poznámka k položce:
Kompresorové soustrojí  Čpavkový chladivový pístový kompresor - Kompresor: pístový - Dopravovaný plyn: čpavek - Prostředí: strojovna BNV, +5 až +35 °C - Chladící výkon: 265,3 kW  při To= -10,0°C, Tk=+35°C a 1475 ?t/min - Instalovaný elektromotor: 1x 90 kW / 400V / 50Hz / Y/D / IP54 - Minimální EER*: 3,63 * hodnota je „Netto“ (čisté) samotného kompresoru, při Subcooling/Superheat 2K Vybavení (provedení, příslušenství) - Olejový odlučovač vč. dvou pojistných ventilů - Armatury na sání a výtlaku kompresoru, vracení oleje do kompresoru - Hlavy válců a chladič oleje chlazené kapalinou - Automatické řízení výkonu kompresoru podle nastavené veličiny - Přímou komunikaci s druhým kompresorem a jejich automatickou vzájemnou komunikaci, dle potřeby chladicího výkonu - Monitorování a vyhodnocování důležitých provozních parametrů - Signalizaci a archivaci varovných a havarijních stavů - Oboustrannou komunikaci s nadřazeným řídícím systémem</t>
  </si>
  <si>
    <t>Pol3</t>
  </si>
  <si>
    <t>Odpařovací kondenzátor E03</t>
  </si>
  <si>
    <t>Poznámka k položce:
Odpařovací kondenzátor  - Provedení: tlačný / radiální - tlačný ventilátor - Pracovní médium čpavek (R717) - Kondenzační výkon: 820 kW - Kondenzační teplota: +35°C - Teplota mokrého teploměru: +21°C - Hladina akustického výkonu: LWA ? 78 dBA - Hladina akustického tlaku: LA eq.T ? 44 dBA (v 15m) - Včetně tlumičů hluku na saní a výtlaku - Motor ventilátoru hlavní: 1x 18,5 kW + PTC ve vynutí - Motor ventilátoru záložní: 1x 5,5 kW - Provoz s frekvenčním měničem (FM dodávka MaR) - Konstrukce žárově pokovené, opláštění galvanicky pokovené min. (600 g zinku na m2) - Vnitřní protikorozní ochrana trubkového výměníku - Přídavné mříže na sání a výtlaku</t>
  </si>
  <si>
    <t>Pol4</t>
  </si>
  <si>
    <t xml:space="preserve">Nízkotlaký sběrač chladiva ležatý V06 </t>
  </si>
  <si>
    <t>Nízkotlaký sběrač chladiva ležatý V06</t>
  </si>
  <si>
    <t>Poznámka k položce:
Nízkotlaký sběrač chladiva ležatý  - pracovní médium čpavek (R717) - průměr 1400 mm / L pláště 3000 mm - maximální pracovní tlak: 13 bar - pracovní teplota -20°C až +50°C - připojovací hrdla přírubová (provedení pero/drážka) - vč. šroubů, matic, podložek a těsnění - vč. dvou izolačních podložek pod patky</t>
  </si>
  <si>
    <t>Pol5</t>
  </si>
  <si>
    <t>Automatický systém řízení odluhu a dávkování  chemických přípravků X10</t>
  </si>
  <si>
    <t>Automatický systém řízení odluhu a dávkování chemických přípravků X10</t>
  </si>
  <si>
    <t>Poznámka k položce:
Automatický systém řízení odluhu a dávkování  chemických přípravků - Max. průtok vody: 1,5 m3 - Rozvodný panel, řídicí jednotka - Odsolovací automatika (ŘJ, vodivostní sonda, odluhový ventil) - 2 ks dávkovací čerpadlo vč. příslušenství - Impulsní vodoměr, armatury, zásobní nádrže - Mechanický předfiltr s odkalením - Včetně dopravy,montáže,oživení zařízení a zaškolení obsluhy - Včetně první náplně chemikálií</t>
  </si>
  <si>
    <t>Čerpadla</t>
  </si>
  <si>
    <t>Pol6</t>
  </si>
  <si>
    <t>Čerpadlo (okruh ledové plochy) P20.1, P20.2</t>
  </si>
  <si>
    <t>Poznámka k položce:
Čerpadlo (okruh ledové plochy)  - médium: čpavek - 6,8 m3/hod., 25 m.k.sl., - elektromotor 2,2 kW, 3x400V, 50Hz 2900 ot. - včetně 1x uzavírací ventil na sání - včetně 1x zpětný a uzavírací ventil na výtlaku - včetně 1x servisní uzavírací ventilek - včetně sady přírub</t>
  </si>
  <si>
    <t>Pol7</t>
  </si>
  <si>
    <t>Čerpadlo (okruh odpařovacího kondenzátoru) P21.1, P21.2</t>
  </si>
  <si>
    <t>Čerpadlo (okruh odpařovacího kondenzátoru) P21.1, P2.1.2</t>
  </si>
  <si>
    <t>Poznámka k položce:
Čerpadlo (okruh odpařovacího kondenzátoru)  - médium: voda - 50,0 m3/hod., 12 m.k.sl., - elektromotor 3,0 kW, 3x400V, 50Hz, IE3, 1450 ot./min</t>
  </si>
  <si>
    <t>Pol8</t>
  </si>
  <si>
    <t>Čerpadlo (okruh chlazení kompresorů) P22.1, P22.2</t>
  </si>
  <si>
    <t>Poznámka k položce:
Čerpadlo (okruh chlazení kompresorů)  - médium: voda - 3,0 m3/hod., 18 m.k.sl., - elektromotor 0,55 kW</t>
  </si>
  <si>
    <t>Armatury a čidla</t>
  </si>
  <si>
    <t>Armatury a čidla pro okruh NH3</t>
  </si>
  <si>
    <t>Pol9</t>
  </si>
  <si>
    <t>Ventil uzavírací (servisní), navařovací  navařovací, rohový vč. krytky</t>
  </si>
  <si>
    <t>Poznámka k položce:
DN15, PN25</t>
  </si>
  <si>
    <t>Pol10</t>
  </si>
  <si>
    <t>Ventil uzavírací (servisní), navařovací  navařovací, rohový vč. krytky a záslepovací matice</t>
  </si>
  <si>
    <t>Pol11</t>
  </si>
  <si>
    <t>Ventil uzavírací pro NH3, rohový,  navařovací vč. krytky</t>
  </si>
  <si>
    <t>Poznámka k položce:
DN10, PN25</t>
  </si>
  <si>
    <t>Pol12</t>
  </si>
  <si>
    <t>Pol13</t>
  </si>
  <si>
    <t>Poznámka k položce:
DN25, PN25</t>
  </si>
  <si>
    <t>Pol14</t>
  </si>
  <si>
    <t>Poznámka k položce:
DN40, PN25</t>
  </si>
  <si>
    <t>Pol15</t>
  </si>
  <si>
    <t>Poznámka k položce:
DN80, PN25</t>
  </si>
  <si>
    <t>Pol16</t>
  </si>
  <si>
    <t>Poznámka k položce:
DN150, PN25</t>
  </si>
  <si>
    <t>Pol17</t>
  </si>
  <si>
    <t>Ventil uzavírací pro NH3, přímý,  navařovací vč. krytky</t>
  </si>
  <si>
    <t>Pol18</t>
  </si>
  <si>
    <t>Pol19</t>
  </si>
  <si>
    <t>Poznámka k položce:
DN32, PN25</t>
  </si>
  <si>
    <t>Pol20</t>
  </si>
  <si>
    <t>Pol21</t>
  </si>
  <si>
    <t>Poznámka k položce:
DN50, PN25</t>
  </si>
  <si>
    <t>Pol22</t>
  </si>
  <si>
    <t>Poznámka k položce:
DN65, PN25</t>
  </si>
  <si>
    <t>Pol23</t>
  </si>
  <si>
    <t>Pol24</t>
  </si>
  <si>
    <t>Poznámka k položce:
DN100, PN25</t>
  </si>
  <si>
    <t>Pol25</t>
  </si>
  <si>
    <t>Pol26</t>
  </si>
  <si>
    <t>Rychlouzavírací odolejovací ventil  rohový, navařovací, vč. přípojky na hadici</t>
  </si>
  <si>
    <t>Pol27</t>
  </si>
  <si>
    <t>Ventil tlakoměrový pro NH3, třícestný  navařovací, připojení manometru + test</t>
  </si>
  <si>
    <t>Pol28</t>
  </si>
  <si>
    <t>Ventil zpětný pro NH3, navařovací</t>
  </si>
  <si>
    <t>Pol29</t>
  </si>
  <si>
    <t>Ventil regulační pro NH3, přímý, navařovací</t>
  </si>
  <si>
    <t>Pol30</t>
  </si>
  <si>
    <t>Pol31</t>
  </si>
  <si>
    <t>Filtr pro NH3, přímý, navařovací  včetně síta do filtru 100 µm</t>
  </si>
  <si>
    <t>Pol32</t>
  </si>
  <si>
    <t>Filtr pro NH3, přímý, navařovací  včetně síta do filtru 500 µm</t>
  </si>
  <si>
    <t>Pol33</t>
  </si>
  <si>
    <t>Ventil střídací uzavírací pro NH3  - vstupní přípoj FD20 - výstupní přípoj G 3/4" - včetně krytky</t>
  </si>
  <si>
    <t>Poznámka k položce:
FD20, PN25</t>
  </si>
  <si>
    <t>Pol34</t>
  </si>
  <si>
    <t>Ventil pojistný pro NH3  - vstupní přípoj DN15 - výstupní přípoj DN20 - otevírací přetlak 1,8 MPa(G)</t>
  </si>
  <si>
    <t>Pol35</t>
  </si>
  <si>
    <t>Ventil střídací uzavírací pro NH3  - vstupní přípoj FD25 - výstupní přípoj G 1 1/4" - včetně krytky</t>
  </si>
  <si>
    <t>Pol36</t>
  </si>
  <si>
    <t>Ventil pojistný pro NH3  - vstupní přípoj DN20 - výstupní přípoj FD25 - otevírací přetlak 1,3 MPa(G)</t>
  </si>
  <si>
    <t>Poznámka k položce:
DN20, PN25</t>
  </si>
  <si>
    <t>Pol37</t>
  </si>
  <si>
    <t>Vysokotlaký plovákový ventil (regulátor)  - pro výkon min. 530 kW (to/tk= -10,0/+35,0°C)</t>
  </si>
  <si>
    <t>Pol38</t>
  </si>
  <si>
    <t>Třícestný ventil s el. pohonem  - DN 50, PN40 - max. pracovní teplota: + 140°C - materiálové provedení: uhlíková ocel - těsnění / ucpávka: kov+PTFE / vlnovec+PTFE - příruby pro spoj pero / drážka - pohon: elektrický 230V, 50Hz, koncové spínače</t>
  </si>
  <si>
    <t>Pol39</t>
  </si>
  <si>
    <t>Snímač tlaku pro NH3  - výstup 4-20 mA - rozsah 0…25 barg</t>
  </si>
  <si>
    <t>Pol40</t>
  </si>
  <si>
    <t>Snímač tlaku pro NH3  - výstup 4-20 mA - rozsah -1…12 barg</t>
  </si>
  <si>
    <t>Pol41</t>
  </si>
  <si>
    <t>Bezpečnostní tlakový snímač (presostat)  - rozsah: 8 až 32 bar - vč. přípojek a krytu IP55</t>
  </si>
  <si>
    <t>Pol42</t>
  </si>
  <si>
    <t>Průhledítko do potrubí, navařovací</t>
  </si>
  <si>
    <t>Pol43</t>
  </si>
  <si>
    <t>Stavoznak pro NH3  - délka L=740 mm - včetně uzavíracích ventilů - se sklem do izolace</t>
  </si>
  <si>
    <t>Pol44</t>
  </si>
  <si>
    <t>Elektromechanický plovákový spínač hladiny  - médium: čpavek - navařovací - IP 65</t>
  </si>
  <si>
    <t>Pol45</t>
  </si>
  <si>
    <t>Radarový snímač hladiny  - médium: čpavek - výstup 4-20 mA - kabelové provedení - včetně převodníku, servisní display</t>
  </si>
  <si>
    <t>Pol46</t>
  </si>
  <si>
    <t>Diferenciální presostat  - rozsah: -1 až 18 bar - regulační rozsah: 0,5 až 4,0 bar - IP 66</t>
  </si>
  <si>
    <t>Pol47</t>
  </si>
  <si>
    <t>Hlavní servo ventil, nepřímo ovládaný  - těleso s přivařovacím připojením 25D - funkční modul ventilu - horní kryt pro 1 pilot</t>
  </si>
  <si>
    <t>Poznámka k položce:
DN 25, PN25</t>
  </si>
  <si>
    <t>Pol48</t>
  </si>
  <si>
    <t>Pilotní ventil diference tlaku  - max. provozní tlak: 17 bar - rozsah: 0,0 až 7,0 bar</t>
  </si>
  <si>
    <t>Pol49</t>
  </si>
  <si>
    <t>Hlavní motorový ventil, přímo ovládaný  - těleso s přivařovacím připojením 40D - funkční modul ventilu</t>
  </si>
  <si>
    <t>Poznámka k položce:
DN 32, PN25</t>
  </si>
  <si>
    <t>Pol50</t>
  </si>
  <si>
    <t>Pohon pro motorový ventil  - Hermetický magnetický motor - 24 V DC, 1.2A, IP67 - vstupní signál: 0/2...10 V DC</t>
  </si>
  <si>
    <t>Pol51</t>
  </si>
  <si>
    <t>Těleso pro pilotní ventil  - těleso s přivařovacím připojením</t>
  </si>
  <si>
    <t>Poznámka k položce:
DN 15, PN25</t>
  </si>
  <si>
    <t>Pol52</t>
  </si>
  <si>
    <t>Pilotní ventil konstantního tlaku  - max. provozní tlak: 28 bar - rozsah: 4,0 až 22,0 bar</t>
  </si>
  <si>
    <t>Pol53</t>
  </si>
  <si>
    <t>Tlakoměr pro NH3  - rozsah -0,1 až 1,6 MPa, průměr 100 mm, - spodní přípoj G1/2" - s glycerinovou náplní, nerezové provedení</t>
  </si>
  <si>
    <t>Pol54</t>
  </si>
  <si>
    <t>Teploměr bimetalový vč. nerez jímky a návarku  - rozsah -35/+50°C, l = 100 mm - nerezové provedení - vč. nerez jímky, návarku G1/2", těsnění</t>
  </si>
  <si>
    <t>Pol55</t>
  </si>
  <si>
    <t>Teploměr bimetalový vč. nerez jímky a návarku  - rozsah +0/+160°C, l = 100 mm - nerezové provedení - vč. nerez jímky, návarku G1/2", těsnění</t>
  </si>
  <si>
    <t>Pol56</t>
  </si>
  <si>
    <t>Teploměr bimetalový vč. nerez jímky a návarku  - rozsah 0/+100°C, l = 100 mm - nerezové provedení - vč. nerez jímky, návarku G1/2", těsnění</t>
  </si>
  <si>
    <t>Armatury pro vodní okruh a ?G</t>
  </si>
  <si>
    <t>Pol57</t>
  </si>
  <si>
    <t>Uzavírací klapka mezipřírubová  - s pákou - těleso: tvárná litina, disk: tvárná litina - manžeta EPDM</t>
  </si>
  <si>
    <t>Poznámka k položce:
DN100, PN16</t>
  </si>
  <si>
    <t>Pol58</t>
  </si>
  <si>
    <t>Zpětná klapka mezipřírubová  - těleso: tvárná litina, klapka: tvárná litina - bez pružiny, vracení vlastní vahou - těsnění EPDM</t>
  </si>
  <si>
    <t>Pol59</t>
  </si>
  <si>
    <t>Sací koš se zpětnou klapkou, přírubový  - těleso: šedá litina - síto: uhlíková ocel - těsnění EPDM</t>
  </si>
  <si>
    <t>Poznámka k položce:
DN125, PN10</t>
  </si>
  <si>
    <t>Pol60</t>
  </si>
  <si>
    <t>Sací koš se zpětnou klapkou, závitový  - těleso: šedá litina - síto: uhlíková ocel - těsnění EPDM</t>
  </si>
  <si>
    <t>Poznámka k položce:
G 1"</t>
  </si>
  <si>
    <t>Pol61</t>
  </si>
  <si>
    <t>Kulový kohout nátrubkový, s páčkou  - materiál: mosaz - s vnitřními závity</t>
  </si>
  <si>
    <t>Poznámka k položce:
G 1/2"</t>
  </si>
  <si>
    <t>Pol62</t>
  </si>
  <si>
    <t>Poznámka k položce:
G 3/4"</t>
  </si>
  <si>
    <t>Pol63</t>
  </si>
  <si>
    <t>Pol64</t>
  </si>
  <si>
    <t>Šoupátko, s vnitřními závity  - materiál: mosaz - s vnitřními závity</t>
  </si>
  <si>
    <t>130</t>
  </si>
  <si>
    <t>Pol65</t>
  </si>
  <si>
    <t>Filtr, s vnitřními závity  - materiál: mosaz, síto: nerez - s vnitřními závity</t>
  </si>
  <si>
    <t>132</t>
  </si>
  <si>
    <t>Pol66</t>
  </si>
  <si>
    <t>Zpětná klapka  - materiál: mosaz - s vnitřními závity</t>
  </si>
  <si>
    <t>134</t>
  </si>
  <si>
    <t>Pol67</t>
  </si>
  <si>
    <t>Tlakový redukční ventil  - rozsah: 0,5-6 bar - vč. manometru a šroubení - těleso: mosaz</t>
  </si>
  <si>
    <t>136</t>
  </si>
  <si>
    <t>Pol68</t>
  </si>
  <si>
    <t>Potrubní oddělovač pitného řádu  - materiál: červený bronz - s vestavěným zpětným ventilem a vypouštěcím kohoutem - výstupní zpětný ventil - tří kulové ventily pro připojení měření diferenčního tlaku - připojovací šroubení a výtokové přípojky</t>
  </si>
  <si>
    <t>138</t>
  </si>
  <si>
    <t>Pol69</t>
  </si>
  <si>
    <t>Solenoid ventil  - nepřímo ovládaný - NC funkce, 230V, 50Hz</t>
  </si>
  <si>
    <t>140</t>
  </si>
  <si>
    <t>Pol70</t>
  </si>
  <si>
    <t>Automatický odvzušňovací ventil  - max. provozní přetlak: 10 bar - těleso: mosaz</t>
  </si>
  <si>
    <t>142</t>
  </si>
  <si>
    <t>Pol71</t>
  </si>
  <si>
    <t>Pojistný ventil závitový, otevírací přetlak 5 bar  s vnitřními závity</t>
  </si>
  <si>
    <t>144</t>
  </si>
  <si>
    <t>Pol72</t>
  </si>
  <si>
    <t>Tlakoměrový kohout vč. nátrubkové přípojky  - uhlíková ocel - připojení G1/2" - DIN 16 262</t>
  </si>
  <si>
    <t>146</t>
  </si>
  <si>
    <t>Poznámka k položce:
G1/2"</t>
  </si>
  <si>
    <t>Pol73</t>
  </si>
  <si>
    <t>Smyčka zahnutá s nátrubkovou přípojkou  - uhlíková ocel - k přivaření / G1/2"</t>
  </si>
  <si>
    <t>148</t>
  </si>
  <si>
    <t>Pol74</t>
  </si>
  <si>
    <t>Tlakoměr  - rozsah 0 – 600 kPa, průměr 100 mm, - spodní přípoj G1/2" - s glycerinovou náplní, nerezové provedení</t>
  </si>
  <si>
    <t>150</t>
  </si>
  <si>
    <t>Pol75</t>
  </si>
  <si>
    <t>Tlakoměr  - rozsah 0 – 1 MPa, průměr 100 mm, - spodní přípoj G1/2" - s glycerinovou náplní, nerezové provedení</t>
  </si>
  <si>
    <t>152</t>
  </si>
  <si>
    <t>154</t>
  </si>
  <si>
    <t>D6</t>
  </si>
  <si>
    <t>Montážní materiál - strojovna</t>
  </si>
  <si>
    <t>D7</t>
  </si>
  <si>
    <t>Potrubní rozvody - ocel</t>
  </si>
  <si>
    <t>Pol76</t>
  </si>
  <si>
    <t>Trubka, bezešvá  O 14 x 2</t>
  </si>
  <si>
    <t>156</t>
  </si>
  <si>
    <t>Poznámka k položce:
DIN 2448</t>
  </si>
  <si>
    <t>Pol77</t>
  </si>
  <si>
    <t>Trubka, bezešvá  O 21,3 x 2,6</t>
  </si>
  <si>
    <t>158</t>
  </si>
  <si>
    <t>Pol78</t>
  </si>
  <si>
    <t>Trubka, bezešvá  O 26,9 x 2,6</t>
  </si>
  <si>
    <t>160</t>
  </si>
  <si>
    <t>Pol79</t>
  </si>
  <si>
    <t>Trubka, bezešvá  O 33,7 x 2,6</t>
  </si>
  <si>
    <t>162</t>
  </si>
  <si>
    <t>Pol80</t>
  </si>
  <si>
    <t>Trubka, bezešvá  O 42,4 x 2,6</t>
  </si>
  <si>
    <t>164</t>
  </si>
  <si>
    <t>Pol81</t>
  </si>
  <si>
    <t>Trubka, bezešvá  O 48,3 x 2,6</t>
  </si>
  <si>
    <t>166</t>
  </si>
  <si>
    <t>Pol82</t>
  </si>
  <si>
    <t>Trubka, bezešvá  O 60,3 x 3,2</t>
  </si>
  <si>
    <t>168</t>
  </si>
  <si>
    <t>Pol83</t>
  </si>
  <si>
    <t>Trubka, bezešvá  O 76,1 x 3,6</t>
  </si>
  <si>
    <t>170</t>
  </si>
  <si>
    <t>Pol84</t>
  </si>
  <si>
    <t>Trubka, bezešvá  O 88,9 x 3,6</t>
  </si>
  <si>
    <t>Pol85</t>
  </si>
  <si>
    <t>Trubka, bezešvá  O 114,3 x 4,0</t>
  </si>
  <si>
    <t>174</t>
  </si>
  <si>
    <t>Pol86</t>
  </si>
  <si>
    <t>Trubka, bezešvá  O 139,7 x 4,5</t>
  </si>
  <si>
    <t>176</t>
  </si>
  <si>
    <t>Pol87</t>
  </si>
  <si>
    <t>Trubka, bezešvá  O 168,3 x 5,0</t>
  </si>
  <si>
    <t>178</t>
  </si>
  <si>
    <t>Pol88</t>
  </si>
  <si>
    <t>Trubkový oblouk 90° 3D, bezešvý  O 26,9 x 2,6</t>
  </si>
  <si>
    <t>180</t>
  </si>
  <si>
    <t>Poznámka k položce:
DIN 2605</t>
  </si>
  <si>
    <t>Pol89</t>
  </si>
  <si>
    <t>Trubkový oblouk 45° 3D, bezešvý  O 33,7 x 2,6</t>
  </si>
  <si>
    <t>182</t>
  </si>
  <si>
    <t>Pol90</t>
  </si>
  <si>
    <t>Trubkový oblouk 90° 3D, bezešvý  O 33,7 x 2,6</t>
  </si>
  <si>
    <t>184</t>
  </si>
  <si>
    <t>Pol91</t>
  </si>
  <si>
    <t>Trubkový oblouk 90° 3D, bezešvý  O 42,4 x 2,6</t>
  </si>
  <si>
    <t>186</t>
  </si>
  <si>
    <t>Pol92</t>
  </si>
  <si>
    <t>Trubkový oblouk 45° 3D, bezešvý  O 48,3 x 2,6</t>
  </si>
  <si>
    <t>188</t>
  </si>
  <si>
    <t>Pol93</t>
  </si>
  <si>
    <t>Trubkový oblouk 90° 3D, bezešvý  O 48,3 x 2,6</t>
  </si>
  <si>
    <t>190</t>
  </si>
  <si>
    <t>Pol94</t>
  </si>
  <si>
    <t>Trubkový oblouk 45° 3D, bezešvý  O 60,3 x 3,2</t>
  </si>
  <si>
    <t>192</t>
  </si>
  <si>
    <t>Pol95</t>
  </si>
  <si>
    <t>Trubkový oblouk 90° 3D, bezešvý  O 60,3 x 3,2</t>
  </si>
  <si>
    <t>194</t>
  </si>
  <si>
    <t>Pol96</t>
  </si>
  <si>
    <t>Trubkový oblouk 45° 3D, bezešvý  O 76,1 x 3,6</t>
  </si>
  <si>
    <t>196</t>
  </si>
  <si>
    <t>Pol97</t>
  </si>
  <si>
    <t>Trubkový oblouk 90° 3D, bezešvý  O 76,1 x 3,6</t>
  </si>
  <si>
    <t>198</t>
  </si>
  <si>
    <t>Pol98</t>
  </si>
  <si>
    <t>Trubkový oblouk 45° 3D, bezešvý  O 88,9 x 3,6</t>
  </si>
  <si>
    <t>200</t>
  </si>
  <si>
    <t>Pol99</t>
  </si>
  <si>
    <t>Trubkový oblouk 90° 3D, bezešvý  O 88,9 x 3,6</t>
  </si>
  <si>
    <t>202</t>
  </si>
  <si>
    <t>Pol100</t>
  </si>
  <si>
    <t>Trubkový oblouk 45° 3D, bezešvý  O 114,3 x 4,0</t>
  </si>
  <si>
    <t>204</t>
  </si>
  <si>
    <t>Pol101</t>
  </si>
  <si>
    <t>Trubkový oblouk 90° 3D, bezešvý  O 114,3 x 4,0</t>
  </si>
  <si>
    <t>206</t>
  </si>
  <si>
    <t>Pol102</t>
  </si>
  <si>
    <t>Trubkový oblouk 90° 3D, bezešvý  O 168,3 x 5,0</t>
  </si>
  <si>
    <t>208</t>
  </si>
  <si>
    <t>Pol103</t>
  </si>
  <si>
    <t>Přechod přímý  DN 32/20</t>
  </si>
  <si>
    <t>210</t>
  </si>
  <si>
    <t>Poznámka k položce:
DIN 2616</t>
  </si>
  <si>
    <t>Pol104</t>
  </si>
  <si>
    <t>Přechod přímý  DN 32/25</t>
  </si>
  <si>
    <t>212</t>
  </si>
  <si>
    <t>Pol105</t>
  </si>
  <si>
    <t>Přechod přímý  DN 50/25</t>
  </si>
  <si>
    <t>214</t>
  </si>
  <si>
    <t>Pol106</t>
  </si>
  <si>
    <t>Přechod přímý  DN 50/40</t>
  </si>
  <si>
    <t>216</t>
  </si>
  <si>
    <t>Pol107</t>
  </si>
  <si>
    <t>Přechod přímý  DN 65/50</t>
  </si>
  <si>
    <t>218</t>
  </si>
  <si>
    <t>Pol108</t>
  </si>
  <si>
    <t>Přechod přímý  DN 100/50</t>
  </si>
  <si>
    <t>220</t>
  </si>
  <si>
    <t>Pol109</t>
  </si>
  <si>
    <t>Přechod excentrický  DN 100/50</t>
  </si>
  <si>
    <t>222</t>
  </si>
  <si>
    <t>Pol110</t>
  </si>
  <si>
    <t>Přechod přímý  DN 100/65</t>
  </si>
  <si>
    <t>224</t>
  </si>
  <si>
    <t>Pol111</t>
  </si>
  <si>
    <t>Přechod přímý  DN 100/80</t>
  </si>
  <si>
    <t>226</t>
  </si>
  <si>
    <t>Pol112</t>
  </si>
  <si>
    <t>Přechod přímý  DN 125/80</t>
  </si>
  <si>
    <t>228</t>
  </si>
  <si>
    <t>Pol113</t>
  </si>
  <si>
    <t>Přechod přímý  DN 150/100</t>
  </si>
  <si>
    <t>230</t>
  </si>
  <si>
    <t>Pol114</t>
  </si>
  <si>
    <t>Klenuté dno  DN25</t>
  </si>
  <si>
    <t>232</t>
  </si>
  <si>
    <t>Poznámka k položce:
DIN 28011</t>
  </si>
  <si>
    <t>Pol115</t>
  </si>
  <si>
    <t>Klenuté dno  DN80</t>
  </si>
  <si>
    <t>234</t>
  </si>
  <si>
    <t>Pol116</t>
  </si>
  <si>
    <t>Klenuté dno  DN100</t>
  </si>
  <si>
    <t>236</t>
  </si>
  <si>
    <t>Pol117</t>
  </si>
  <si>
    <t>Klenuté dno  DN150</t>
  </si>
  <si>
    <t>238</t>
  </si>
  <si>
    <t>Pol118</t>
  </si>
  <si>
    <t>T-Kus, bezešvý  O 26,9 x 2,6</t>
  </si>
  <si>
    <t>240</t>
  </si>
  <si>
    <t>Poznámka k položce:
DIN 2615</t>
  </si>
  <si>
    <t>Pol119</t>
  </si>
  <si>
    <t>T-Kus, bezešvý  O 48,3 x 2,6</t>
  </si>
  <si>
    <t>242</t>
  </si>
  <si>
    <t>D8</t>
  </si>
  <si>
    <t>Potrubní rozvody - PP-RCT</t>
  </si>
  <si>
    <t>Pol120</t>
  </si>
  <si>
    <t>Trubka PPR-RCT  O 25/2,8mm</t>
  </si>
  <si>
    <t>244</t>
  </si>
  <si>
    <t>Poznámka k položce:
PP-RCT</t>
  </si>
  <si>
    <t>Pol121</t>
  </si>
  <si>
    <t>Trubka PPR-RCT  O 32/3,6mm</t>
  </si>
  <si>
    <t>246</t>
  </si>
  <si>
    <t>Pol122</t>
  </si>
  <si>
    <t>Ostatní drobný montážní materiál PPR  (- oblouky, přechodky, T-kusy, redukce, návarky)</t>
  </si>
  <si>
    <t>sada</t>
  </si>
  <si>
    <t>248</t>
  </si>
  <si>
    <t>D9</t>
  </si>
  <si>
    <t>Potrubní rozvody - NEREZ (Chladící voda)</t>
  </si>
  <si>
    <t>Pol123</t>
  </si>
  <si>
    <t>Trubka, bezešvá  O 114,3 x 2,0</t>
  </si>
  <si>
    <t>250</t>
  </si>
  <si>
    <t>Poznámka k položce:
1.4571 (AISI 316)</t>
  </si>
  <si>
    <t>Pol124</t>
  </si>
  <si>
    <t>Trubka, bezešvá  O 168,3 x 3,0</t>
  </si>
  <si>
    <t>252</t>
  </si>
  <si>
    <t>Pol125</t>
  </si>
  <si>
    <t>Trubkový oblouk 45°, bezešvý  O 114,3 x 2,0</t>
  </si>
  <si>
    <t>254</t>
  </si>
  <si>
    <t>Pol126</t>
  </si>
  <si>
    <t>Trubkový oblouk 90°, bezešvý  O 114,3 x 2,0</t>
  </si>
  <si>
    <t>256</t>
  </si>
  <si>
    <t>129</t>
  </si>
  <si>
    <t>Pol127</t>
  </si>
  <si>
    <t>Trubkový oblouk 45°, bezešvý  O 168,3 x 3,0</t>
  </si>
  <si>
    <t>258</t>
  </si>
  <si>
    <t>Pol128</t>
  </si>
  <si>
    <t>Trubkový oblouk 90°, bezešvý  O 168,3 x 3,0</t>
  </si>
  <si>
    <t>260</t>
  </si>
  <si>
    <t>D10</t>
  </si>
  <si>
    <t>Objímka s gumovou vložkou</t>
  </si>
  <si>
    <t>131</t>
  </si>
  <si>
    <t>Pol129</t>
  </si>
  <si>
    <t>Objímka s gumou  DN 15</t>
  </si>
  <si>
    <t>262</t>
  </si>
  <si>
    <t>Poznámka k položce:
19 - 23 mm / M8</t>
  </si>
  <si>
    <t>Pol130</t>
  </si>
  <si>
    <t>Objímka s gumou  DN 20</t>
  </si>
  <si>
    <t>264</t>
  </si>
  <si>
    <t>Poznámka k položce:
24 - 28 mm / M8</t>
  </si>
  <si>
    <t>133</t>
  </si>
  <si>
    <t>Pol131</t>
  </si>
  <si>
    <t>Objímka s gumou  DN 25</t>
  </si>
  <si>
    <t>266</t>
  </si>
  <si>
    <t>Poznámka k položce:
33 - 37 mm / M8</t>
  </si>
  <si>
    <t>Pol132</t>
  </si>
  <si>
    <t>Objímka s gumou  DN 32</t>
  </si>
  <si>
    <t>268</t>
  </si>
  <si>
    <t>Poznámka k položce:
40 - 45 mm / M8</t>
  </si>
  <si>
    <t>135</t>
  </si>
  <si>
    <t>Pol133</t>
  </si>
  <si>
    <t>Objímka s gumou  DN 40</t>
  </si>
  <si>
    <t>270</t>
  </si>
  <si>
    <t>Poznámka k položce:
47 - 52 mm / M8</t>
  </si>
  <si>
    <t>Pol134</t>
  </si>
  <si>
    <t>Objímka s gumou  DN 50</t>
  </si>
  <si>
    <t>272</t>
  </si>
  <si>
    <t>Poznámka k položce:
60 - 65 mm / M8</t>
  </si>
  <si>
    <t>137</t>
  </si>
  <si>
    <t>Pol135</t>
  </si>
  <si>
    <t>Objímka s gumou  DN 65</t>
  </si>
  <si>
    <t>274</t>
  </si>
  <si>
    <t>Poznámka k položce:
73 - 78 mm / M10</t>
  </si>
  <si>
    <t>Pol136</t>
  </si>
  <si>
    <t>Objímka s gumou  DN 80</t>
  </si>
  <si>
    <t>276</t>
  </si>
  <si>
    <t>Poznámka k položce:
88 - 93 mm / M10</t>
  </si>
  <si>
    <t>D11</t>
  </si>
  <si>
    <t>Objímka dvoudílná s izolační PUR vložkou</t>
  </si>
  <si>
    <t>139</t>
  </si>
  <si>
    <t>Pol137</t>
  </si>
  <si>
    <t>Objímka s PUR vložkou  DN 15</t>
  </si>
  <si>
    <t>278</t>
  </si>
  <si>
    <t>Poznámka k položce:
17 - 22 mm / M8</t>
  </si>
  <si>
    <t>Pol138</t>
  </si>
  <si>
    <t>Objímka s PUR vložkou  DN 25</t>
  </si>
  <si>
    <t>280</t>
  </si>
  <si>
    <t>Poznámka k položce:
33 - 38 mm / M8</t>
  </si>
  <si>
    <t>141</t>
  </si>
  <si>
    <t>Pol139</t>
  </si>
  <si>
    <t>Objímka s PUR vložkou  DN 40</t>
  </si>
  <si>
    <t>282</t>
  </si>
  <si>
    <t>Poznámka k položce:
48 - 54 mm / M8</t>
  </si>
  <si>
    <t>Pol140</t>
  </si>
  <si>
    <t>Objímka s PUR vložkou  DN 100</t>
  </si>
  <si>
    <t>284</t>
  </si>
  <si>
    <t>Poznámka k položce:
113 - 117 mm / M10</t>
  </si>
  <si>
    <t>143</t>
  </si>
  <si>
    <t>Pol141</t>
  </si>
  <si>
    <t>Objímka s PUR vložkou  DN 150</t>
  </si>
  <si>
    <t>286</t>
  </si>
  <si>
    <t>Poznámka k položce:
168 - 172 mm / M10</t>
  </si>
  <si>
    <t>Pol142</t>
  </si>
  <si>
    <t>Třmen DN150  - vč.matic, podložek</t>
  </si>
  <si>
    <t>288</t>
  </si>
  <si>
    <t>145</t>
  </si>
  <si>
    <t>Pol143</t>
  </si>
  <si>
    <t>Třmen DN200  - vč.matic, podložek</t>
  </si>
  <si>
    <t>Pol144</t>
  </si>
  <si>
    <t>Příslušenství k objímkám (třmenům)  závitové tyče, matice, podložky, apod. - pozink</t>
  </si>
  <si>
    <t>D12</t>
  </si>
  <si>
    <t>Hutní materiál</t>
  </si>
  <si>
    <t>147</t>
  </si>
  <si>
    <t>Pol145</t>
  </si>
  <si>
    <t>Tyč L  L 50x50x5</t>
  </si>
  <si>
    <t>Poznámka k položce:
11373.0</t>
  </si>
  <si>
    <t>Pol146</t>
  </si>
  <si>
    <t>Tyč U  č.10</t>
  </si>
  <si>
    <t>149</t>
  </si>
  <si>
    <t>Pol147</t>
  </si>
  <si>
    <t>Plech  tl. 5 mm</t>
  </si>
  <si>
    <t>Pol148</t>
  </si>
  <si>
    <t>Ostatní montážní materiál  - fitinky, šroubení, vsuvky, závitové nástavky, návarky - příruby, těsnění, šrouby, matice, podložky - konopí, fermež, teflon. páska.....atd.)</t>
  </si>
  <si>
    <t>D25</t>
  </si>
  <si>
    <t>Předizolované potrubí standardní</t>
  </si>
  <si>
    <t>151</t>
  </si>
  <si>
    <t>Pol243</t>
  </si>
  <si>
    <t>Trubka předizolovaná  Ř33,7x2,6/90 PUR</t>
  </si>
  <si>
    <t>433150160</t>
  </si>
  <si>
    <t>Pol244</t>
  </si>
  <si>
    <t>Trubka předizolovaná  Ř42,4x2,6/110 PUR</t>
  </si>
  <si>
    <t>-181460330</t>
  </si>
  <si>
    <t>153</t>
  </si>
  <si>
    <t>Pol245</t>
  </si>
  <si>
    <t>Trubka předizolovaná  Ř60,3x3,2/125 PUR</t>
  </si>
  <si>
    <t>631430877</t>
  </si>
  <si>
    <t>Pol246</t>
  </si>
  <si>
    <t>Ohyb 90°  33,7x2,6/90 PUR</t>
  </si>
  <si>
    <t>-1724592231</t>
  </si>
  <si>
    <t>155</t>
  </si>
  <si>
    <t>Pol247</t>
  </si>
  <si>
    <t>Ohyb 90°  42,4x2,6/110 PUR</t>
  </si>
  <si>
    <t>-1107047607</t>
  </si>
  <si>
    <t>Pol248</t>
  </si>
  <si>
    <t>Ohyb 90°  60,3x3,2/125 PUR</t>
  </si>
  <si>
    <t>1715599242</t>
  </si>
  <si>
    <t>157</t>
  </si>
  <si>
    <t>Pol249</t>
  </si>
  <si>
    <t>Materiál pro zaslepení předizolovaného potrubí (2xDN25, 2xDN32, 4xDN50)</t>
  </si>
  <si>
    <t>770762309</t>
  </si>
  <si>
    <t>D13</t>
  </si>
  <si>
    <t>Montážní materiál - ledová plocha</t>
  </si>
  <si>
    <t>D14</t>
  </si>
  <si>
    <t>Potrubí ledové plochy, ocelové</t>
  </si>
  <si>
    <t>Pol149</t>
  </si>
  <si>
    <t>Potrubní rozdělovač včetně nástřikových element.  DN 25 v délce 4,74 m - včetně odboček O 26,9 x 2,6, počet 30 ks - rozteč 160 mm</t>
  </si>
  <si>
    <t>159</t>
  </si>
  <si>
    <t>Pol150</t>
  </si>
  <si>
    <t>Potrubní rozdělovač včetně nástřikových element.  DN 25 v délce 4,58 m - včetně odboček O 26,9 x 2,6, počet 29 ks - rozteč 160 mm</t>
  </si>
  <si>
    <t>D15</t>
  </si>
  <si>
    <t>Rozvodné potrubí, ocelové</t>
  </si>
  <si>
    <t>Pol151</t>
  </si>
  <si>
    <t>161</t>
  </si>
  <si>
    <t>Pol152</t>
  </si>
  <si>
    <t>Pol153</t>
  </si>
  <si>
    <t>163</t>
  </si>
  <si>
    <t>Pol154</t>
  </si>
  <si>
    <t>Pol155</t>
  </si>
  <si>
    <t>165</t>
  </si>
  <si>
    <t>Pol156</t>
  </si>
  <si>
    <t>Pol157</t>
  </si>
  <si>
    <t>167</t>
  </si>
  <si>
    <t>Pol158</t>
  </si>
  <si>
    <t>Trubkový oblouk (ohyb) 180°, bezešvý  O 26,9 x 2,6</t>
  </si>
  <si>
    <t>Pol159</t>
  </si>
  <si>
    <t>322</t>
  </si>
  <si>
    <t>169</t>
  </si>
  <si>
    <t>324</t>
  </si>
  <si>
    <t>Pol160</t>
  </si>
  <si>
    <t>Přechod přímý  DN 40/25</t>
  </si>
  <si>
    <t>326</t>
  </si>
  <si>
    <t>171</t>
  </si>
  <si>
    <t>Pol161</t>
  </si>
  <si>
    <t>328</t>
  </si>
  <si>
    <t>330</t>
  </si>
  <si>
    <t>173</t>
  </si>
  <si>
    <t>Pol162</t>
  </si>
  <si>
    <t>332</t>
  </si>
  <si>
    <t>D16</t>
  </si>
  <si>
    <t>Materiál pro kotvení rozdělovacího a sběrného potrubí, rozvodného potrubí</t>
  </si>
  <si>
    <t>Pol163</t>
  </si>
  <si>
    <t>Tyč U  č.12</t>
  </si>
  <si>
    <t>334</t>
  </si>
  <si>
    <t>175</t>
  </si>
  <si>
    <t>Pol164</t>
  </si>
  <si>
    <t>336</t>
  </si>
  <si>
    <t>Pol165</t>
  </si>
  <si>
    <t>D17</t>
  </si>
  <si>
    <t>Materiál pro kotvení potrubí v ledové ploše</t>
  </si>
  <si>
    <t>177</t>
  </si>
  <si>
    <t>Pol166</t>
  </si>
  <si>
    <t>Distanční a podložné pásovice pro usazení chlad. roštu na podkladní beton LP  - pro ledovou plochu 28x59m (Nebo provedení dle zvyklostí zhotovitele)</t>
  </si>
  <si>
    <t>340</t>
  </si>
  <si>
    <t>Pol167</t>
  </si>
  <si>
    <t>342</t>
  </si>
  <si>
    <t>179</t>
  </si>
  <si>
    <t>Pol168</t>
  </si>
  <si>
    <t>Objímka s PUR vložkou  DN 32</t>
  </si>
  <si>
    <t>344</t>
  </si>
  <si>
    <t>Pol169</t>
  </si>
  <si>
    <t>346</t>
  </si>
  <si>
    <t>181</t>
  </si>
  <si>
    <t>Pol170</t>
  </si>
  <si>
    <t>348</t>
  </si>
  <si>
    <t>Pol171</t>
  </si>
  <si>
    <t>183</t>
  </si>
  <si>
    <t>Pol172</t>
  </si>
  <si>
    <t>352</t>
  </si>
  <si>
    <t>D18</t>
  </si>
  <si>
    <t>Tepelná izolace (dilatace - přechod potrubí bet. deskami)</t>
  </si>
  <si>
    <t>Pol173</t>
  </si>
  <si>
    <t>Z pěnového polyetylenu s uzavřenou buněčnou strukturou  Pro potrubí O 26,9 x 2,6</t>
  </si>
  <si>
    <t>354</t>
  </si>
  <si>
    <t>Poznámka k položce:
tl.= 13 mm</t>
  </si>
  <si>
    <t>D19</t>
  </si>
  <si>
    <t>Nátěrový systém</t>
  </si>
  <si>
    <t>185</t>
  </si>
  <si>
    <t>Pol174</t>
  </si>
  <si>
    <t>Nátěrový systém pod izolaci  - základní nátěr dvousložková epoxidová hmota s obsahem zinkfosfátu 2 x nátěr tloušťka 100µm</t>
  </si>
  <si>
    <t>356</t>
  </si>
  <si>
    <t>Pol175</t>
  </si>
  <si>
    <t>Nátěrový systém pro neizolovaná potrubí a aparáty  - základní nátěr dvousložková epoxidová hmota s obsahem zinkfosfátu 2 x nátěr tloušťka 100µm - vrchní nátěr: dvousložková epoxidová nátěrová hmota 1 x nátěr tloušťka 80µm</t>
  </si>
  <si>
    <t>358</t>
  </si>
  <si>
    <t>187</t>
  </si>
  <si>
    <t>Pol176</t>
  </si>
  <si>
    <t>Nátěrový systém pro ocelové konstrukce, nosiče potrubí  - základní nátěr dvousložková epoxidová hmota s obsahem zinkfosfátu 2 x nátěr tloušťka 100µm - vrchní nátěr: dvousložková epoxidová nátěrová hmota 1 x nátěr tloušťka 80µm</t>
  </si>
  <si>
    <t>360</t>
  </si>
  <si>
    <t>D20</t>
  </si>
  <si>
    <t>Tepelné izolace</t>
  </si>
  <si>
    <t>D21</t>
  </si>
  <si>
    <t>Tepelná izolace na bázi syntetického kaučuku</t>
  </si>
  <si>
    <t>Pol177</t>
  </si>
  <si>
    <t>Tepelná izolace tl. 2x19 mm pro odlučovač:  Nekonečná deska tl.19 mm</t>
  </si>
  <si>
    <t>362</t>
  </si>
  <si>
    <t>189</t>
  </si>
  <si>
    <t>Pol178</t>
  </si>
  <si>
    <t>Tepelná izolace tl. 25 mm pro potrubí: DN 15</t>
  </si>
  <si>
    <t>364</t>
  </si>
  <si>
    <t>Pol179</t>
  </si>
  <si>
    <t>Tepelná izolace tl. 25 mm pro potrubí: DN 25</t>
  </si>
  <si>
    <t>366</t>
  </si>
  <si>
    <t>191</t>
  </si>
  <si>
    <t>Pol180</t>
  </si>
  <si>
    <t>Tepelná izolace tl. 25 mm pro potrubí: DN 40</t>
  </si>
  <si>
    <t>368</t>
  </si>
  <si>
    <t>Pol181</t>
  </si>
  <si>
    <t>Tepelná izolace tl. 32 mm pro potrubí: DN 15</t>
  </si>
  <si>
    <t>370</t>
  </si>
  <si>
    <t>193</t>
  </si>
  <si>
    <t>Pol182</t>
  </si>
  <si>
    <t>Tepelná izolace tl. 32 mm pro potrubí: DN 25</t>
  </si>
  <si>
    <t>372</t>
  </si>
  <si>
    <t>Pol183</t>
  </si>
  <si>
    <t>Tepelná izolace tl. 32 mm pro potrubí: DN 40</t>
  </si>
  <si>
    <t>374</t>
  </si>
  <si>
    <t>195</t>
  </si>
  <si>
    <t>Pol184</t>
  </si>
  <si>
    <t>Tepelná izolace tl. 32 mm pro potrubí: DN 100</t>
  </si>
  <si>
    <t>376</t>
  </si>
  <si>
    <t>Pol185</t>
  </si>
  <si>
    <t>Tepelná izolace tl. 32 mm pro potrubí: DN 150</t>
  </si>
  <si>
    <t>378</t>
  </si>
  <si>
    <t>197</t>
  </si>
  <si>
    <t>Pol186</t>
  </si>
  <si>
    <t>Příslušenství  Lepidlo, čistidlo, samolepicí páska, montážní nůž …</t>
  </si>
  <si>
    <t>380</t>
  </si>
  <si>
    <t>D22</t>
  </si>
  <si>
    <t>Tepelná izolace ze skelného vlákna, s Al folií</t>
  </si>
  <si>
    <t>Pol187</t>
  </si>
  <si>
    <t>Tepelná izolace tl. 30 mm pro potrubí: DN 50</t>
  </si>
  <si>
    <t>382</t>
  </si>
  <si>
    <t>199</t>
  </si>
  <si>
    <t>Pol188</t>
  </si>
  <si>
    <t>Tepelná izolace tl. 30 mm pro potrubí: DN 65</t>
  </si>
  <si>
    <t>384</t>
  </si>
  <si>
    <t>Pol189</t>
  </si>
  <si>
    <t>Tepelná izolace tl. 30 mm pro potrubí: DN 80</t>
  </si>
  <si>
    <t>386</t>
  </si>
  <si>
    <t>201</t>
  </si>
  <si>
    <t>Pol190</t>
  </si>
  <si>
    <t>388</t>
  </si>
  <si>
    <t>D23</t>
  </si>
  <si>
    <t>Náplně</t>
  </si>
  <si>
    <t>Pol191</t>
  </si>
  <si>
    <t>Čpavek technický kapalný  - jakost A  (99,8 %)</t>
  </si>
  <si>
    <t>390</t>
  </si>
  <si>
    <t>203</t>
  </si>
  <si>
    <t>Pol192</t>
  </si>
  <si>
    <t>Minerální olej pro kompresory  - speciální olej pro kompresorová soustrojí</t>
  </si>
  <si>
    <t>dm3</t>
  </si>
  <si>
    <t>392</t>
  </si>
  <si>
    <t>D24</t>
  </si>
  <si>
    <t>Ostatní náklady</t>
  </si>
  <si>
    <t>Pol193</t>
  </si>
  <si>
    <t>Montáž zařízení a ledové plochy</t>
  </si>
  <si>
    <t>394</t>
  </si>
  <si>
    <t>Poznámka k položce:
Montáž zařízení a ledové plochy  - montáž technologického zařízení - montáž potrubních rozvodů, nosičů potrubí a uložení potrubí - montáž armatur a automatiky - montáž potrubního roštu ledové plochy a rozdělovačů - montáž ocelových konstrukcí - úprava stávající ocelové konstrukce pod kondenzátor - provedení nátěrového systému - montáž tepelných izolací - vakuování čpavkového okruhu - naplnění chladiva NH3 (cca 1600 kg)</t>
  </si>
  <si>
    <t>205</t>
  </si>
  <si>
    <t>Pol194</t>
  </si>
  <si>
    <t>Demontáž zařízení a likvidace</t>
  </si>
  <si>
    <t>396</t>
  </si>
  <si>
    <t>Poznámka k položce:
Demontáž zařízení a likvidace  - demontáž stávajích aparátů chladicího zařízení - 2 ks kompresorové soustrojí - 1 ks odpařovací kondenzátor - 1 ks expanzní nádoba - 1 ks sběrač oleje - 2 ks čerpadlo čpavku - 2 ks čerpadlo vody - demontáž armatur, potrubí, tepelné izolace - demontáž potrubí v přívodním kanále LP, vč. stáv. rozdělovačů - odčerpání a likvidace stávající náplně NH3 (cca 6500 kg) - včetně likvidace apárátů chladicího zařízení - včetně likvidace zdemontovaných armatur a tepelné izolace</t>
  </si>
  <si>
    <t>Pol195</t>
  </si>
  <si>
    <t>Provedení zkoušky svarových spojů dle ČSN EN 13 480 - 5</t>
  </si>
  <si>
    <t>398</t>
  </si>
  <si>
    <t>Poznámka k položce:
Provedení zkoušky svarových spojů dle ČSN EN 13 480 - 5  - vizuální kontrola všech svarových spojů dle ČSN EN ISO 17637 Čpavkové potrubí: - NDT objemové zkoužky - RT - potrubí cat. I a II - 5% obvodových svarů - NDT vizuální kontrola VT - potrubí cat. I, II - 100% svárů</t>
  </si>
  <si>
    <t>207</t>
  </si>
  <si>
    <t>Pol196</t>
  </si>
  <si>
    <t>Provedení tlakové pevností a těsnostní zkoušky dle ČSN EN 13 480 - 5  - potrubní rozvody čpavkové - pneumatická tlaková zkouška (suchým vzduchem, dusíkem) - potrubní rozvody vody - hydrostatická tlakové zkoužka</t>
  </si>
  <si>
    <t>400</t>
  </si>
  <si>
    <t>Pol197</t>
  </si>
  <si>
    <t>402</t>
  </si>
  <si>
    <t>Ostatní náklady  - posouzení shody tlakové sestavy notifikovanou osobou dle požadavku NV 26/2003 - kontrolní prohlídka zařízení způsobilou osobou dle ČSN EN 378-2+A2 - uvedení do provozu, zkušební provoz, zaškolení obsluhy, revize - značení potrubí, štítky pro armatury a aparáty, apod. - doprava a manipulace, lešení - mechanismy, jeřab - inženýrská činnost, autorský dozor - dílenská dokumentace, dokumentace skutečného stavu</t>
  </si>
  <si>
    <t>Poznámka k položce:
Ostatní náklady  - posouzení shody tlakové sestavy notifikovanou osobou dle požadavku NV 26/2003 - kontrolní prohlídka zařízení způsobilou osobou dle ČSN EN 378-2+A2 - uvedení do provozu, zkušební provoz, zaškolení obsluhy, revize - značení potrubí, štítky pro armatury a aparáty, apod. - doprava a manipulace, lešení - mechanismy, jeřab - inženýrská činnost, autorský dozor - dílenská dokumentace, dokumentace skutečného stavu
Součásti technologické části nejsou stavební dodávky a práce, prostupy potrubí stěnami (ucpávky prostupů), apod. ; Zhotovitel provede kontrolu specifikace a dle potřeby a svých zvyklostí si tuto upraví.</t>
  </si>
  <si>
    <t>209</t>
  </si>
  <si>
    <t>Pol250</t>
  </si>
  <si>
    <t>Osobní ochranné pomůcky a vybavení pro obsluhu chladicího zařízení</t>
  </si>
  <si>
    <t>-988222847</t>
  </si>
  <si>
    <t>258/7 -  Elektroinstalace a MaR</t>
  </si>
  <si>
    <t>D1 - 1. ROZVÁDĚČE</t>
  </si>
  <si>
    <t xml:space="preserve">    D2 - 1.1 Rozvodna NN</t>
  </si>
  <si>
    <t xml:space="preserve">    D3 - 1.2 Velín - rozvaděče technologie</t>
  </si>
  <si>
    <t xml:space="preserve">    D4 - 1.3 Ostatní</t>
  </si>
  <si>
    <t>D5 - 2. ŘÍDÍCÍ  SYSTÉM</t>
  </si>
  <si>
    <t xml:space="preserve">    D6 - 2.1 Hardware řídícího systému</t>
  </si>
  <si>
    <t xml:space="preserve">    D7 - 2.2 Software řídícího systému</t>
  </si>
  <si>
    <t>D8 - 3. PERIFERIE</t>
  </si>
  <si>
    <t xml:space="preserve">    D9 - 3.1 Ledová plocha</t>
  </si>
  <si>
    <t xml:space="preserve">    D10 - 3.2 Detekce úniku čpavku</t>
  </si>
  <si>
    <t xml:space="preserve">    D11 - 3.3 Strojovna chlazení</t>
  </si>
  <si>
    <t xml:space="preserve">    D12 - 3.4 Instalace rozvodna NN</t>
  </si>
  <si>
    <t xml:space="preserve">    D13 - 3.5 Instalace velín</t>
  </si>
  <si>
    <t xml:space="preserve">    D14 - 3.6 Instalace sklad</t>
  </si>
  <si>
    <t xml:space="preserve">    D15 - 3.7 Instalace garáž rolby</t>
  </si>
  <si>
    <t xml:space="preserve">    D16 - 3.8 Instalace venku</t>
  </si>
  <si>
    <t xml:space="preserve">    D17 - 3.9 Instalace strojovna</t>
  </si>
  <si>
    <t xml:space="preserve">    D18 - 3.10 Instalace technologický kanál</t>
  </si>
  <si>
    <t xml:space="preserve">    D19 - 3.11 Uzemnění, pospojení</t>
  </si>
  <si>
    <t xml:space="preserve">    D20 - 4. PC pracoviště</t>
  </si>
  <si>
    <t xml:space="preserve">    D21 - 5. Ostatní</t>
  </si>
  <si>
    <t>1. ROZVÁDĚČE</t>
  </si>
  <si>
    <t>1.1 Rozvodna NN</t>
  </si>
  <si>
    <t>Pol270</t>
  </si>
  <si>
    <t>Skříňový oceloplechový rozváděč</t>
  </si>
  <si>
    <t>Poznámka k položce:
RNN.1 pole 1 - uprostřed DM - C -
Skříňový oceloplechový rozváděč , vč. montážní desky, podstavec 100mm, kapsa na dokumentaci. Rozměr š/v/h (mm): 800/2000/800mm Napěťové soustava: 3PEN, 400/230VAC, 50Hz, TNC;  Instal. výkon,ß, současný příkon - záloha: Pi = 400 kW; ß = 0,9; Ps = 360 kW Jmenovitý proud: In = 630A;  Zkratová odolnost: Icu = 36kA Krytí: IP 40/20 Základní ochrana živých částí: Izolací, kryty Ochrana při poruše: základní - automatickým odpojením od zdroje,  zvýšená - doplňujícím pospojováním Jmenovité ovládací napětí: 230VAC, 50Hz Přívod shora, vývody: spodem, kabely Cu i Al Náplň rozvaděče:  A) Přívodní pole  B) Měření ČEZ, měření podružné pro analýzu sítě   (hlavní jistič, ochrana proti přepětí, měřicí trasformátory, pojistky) viz zapojení C) montáž (kompletace) rozvaděče</t>
  </si>
  <si>
    <t>Pol271</t>
  </si>
  <si>
    <t>Poznámka k položce:
RNN.2 pole 2 - vpravo DM - C -
Skříňový oceloplechový rozváděč , vč. montážní desky, pravé bočnice, podstavec 100mm, kapsa na dokumentaci. Rozměr š/v/h (mm): 800/2000/800mm Napěťové soustava: 3PEN, 400/230VAC, 50Hz, TN/C;  Kompenzace 100kvar, "chráněná"! Jmenovitý proud: In = 250A;  Zkratová odolnost: Icu = 36kA Krytí: IP 40/20 Základní ochrana živých částí: Izolací, kryty Ochrana při poruše: základní - automatickým odpojením od zdroje,  zvýšená - doplňujícím pospojováním Jmenovité ovládací napětí: 230VAC, 50Hz Přívod shora, vývody: spodem, kabely Cu i Al Náplň rozvaděče:  A) Kompenzace (regulátor, kondenzátory, tlumivky, jištění a stykače) viz zapojení B) montáž (kompletace) rozvaděče</t>
  </si>
  <si>
    <t>Pol272</t>
  </si>
  <si>
    <t>Poznámka k položce:
RNN.3 pole 3 - vlevo DM - C -
Skříňový oceloplechový rozváděč , vč. montážní desky, levá bočnice, podstavec 100mm, kapsa na dokumentaci. Rozměr š/v/h (mm): 800/2000/800mm Napěťové soustava: 3PEN, 400/230VAC, 50Hz, TNC;  Instal. výkon,ß, současný příkon - záloha: Pi = 400 kW; ß = 0,9; Ps = 360 kW Jmenovitý proud: In = 630A;  Zkratová odolnost: Icu = 36kA Krytí: IP 40/20 Základní ochrana živých částí: Izolací, kryty Ochrana při poruše: základní - automatickým odpojením od zdroje,  zvýšená - doplňujícím pospojováním Jmenovité ovládací napětí: 230VAC, 50Hz Přívod shora, vývody: spodem, kabely Cu i Al Náplň rozvaděče:  A) Odběry ZS (pojistky) B) podružné měření na vývod pro FITCENTRUM a pro GARÁŽ + rezerva na osazení podružných měření na všech vývodech) viz zapojení C) montáž (kompletace) rozvaděče</t>
  </si>
  <si>
    <t>Pol273</t>
  </si>
  <si>
    <t>Poznámka k položce:
RE měření ČEZ DM - C -
Skříňový oceloplechový rozváděč, pro měření (elektroměr ČEZ, zkušební svorkovnice, oddělovač impulsů, zásuvka, telefonní přípojka) dle PP odběru B, kapsa na dokumentaci. Rozměr š/v/h (mm): 1000/600/300mm Před realizací projednat s distribuční společností. montáž (kompletace) rozvaděče</t>
  </si>
  <si>
    <t>Pol274</t>
  </si>
  <si>
    <t>Kabel celoplastový instalační silový s Cu jádrem - kabel pro přívod z transformátoru (paralelní vedení)</t>
  </si>
  <si>
    <t>Poznámka k položce:
1-CYKY 3x240+120 DM - C -</t>
  </si>
  <si>
    <t>Pol275</t>
  </si>
  <si>
    <t>Poznámka k položce:
D</t>
  </si>
  <si>
    <t>Pol276</t>
  </si>
  <si>
    <t>Montáže, zapojení, revize</t>
  </si>
  <si>
    <t>1.2 Velín - rozvaděče technologie</t>
  </si>
  <si>
    <t>Pol277</t>
  </si>
  <si>
    <t>Poznámka k položce:
HR1.1 pole 1 - uprostřed DM - C -
Skříňový oceloplechový rozváděč , vč. montážní desky, podstavec 100mm, kapsa na dokumentaci. Rozměr š/v/h (mm): 800/2000/800mm Napěťové soustava: 3PEN, 400/230VAC, 50Hz, TNC-S;  Instal. výkon,ß, současný příkon - záloha: Pi = 400 kW; ß = 0,9; Ps = 360 kW Jmenovitý proud: In = 630A;  Zkratová odolnost: Icu = 36kA Krytí: IP 40/20 Základní ochrana živých částí: Izolací, kryty Ochrana při poruše: základní - automatickým odpojením od zdroje,  zvýšená - doplňujícím pospojováním Jmenovité ovládací napětí: 230VAC, 50Hz Přívod shora, vývody: spodem, kabely Cu i Al Náplň rozvaděče:  A) Přívodní pole (hlavní jistič, jistič-vypínač technologie, pojistky) viz zapojení B) montáž (kompletace) rozvaděče</t>
  </si>
  <si>
    <t>Pol278</t>
  </si>
  <si>
    <t>Poznámka k položce:
HR1.2 pole 2 - vpravo DM - C -
Skříňový oceloplechový rozváděč , vč. montážní desky, pravé bočnice, podstavec 100mm, kapsa na dokumentaci. Rozměr š/v/h (mm): 1000/2000/800mm  Vývody: spodem, vrchem, kabely Cu i Al Náplň rozvaděče:  A) Nevypínané odběry, havarijní větrání, signalizace úniku čpavku (jištění a stykače, frekvenční měniče havarijního větrání) viz zapojení B) montáž (kompletace) rozvaděče C) frekvenční měniče jsou samostatnou položkou níže</t>
  </si>
  <si>
    <t>Pol279</t>
  </si>
  <si>
    <t>Poznámka k položce:
HR1.3 pole 3 - uprostřed DM - C -
Skříňový oceloplechový rozváděč , vč. montážní desky, podstavec 100mm, kapsa na dokumentaci. Rozměr š/v/h (mm): 1200/2000/800mm Vývody: vrchem, kabely Cu Náplň rozvaděče:  A) Kompresory (jističe, stykače, softstartéry kompresorů a kondenzátoru) viz zapojení B) montáž (kompletace) rozvaděče C) softstartéry jsou samostatnou položkou níže</t>
  </si>
  <si>
    <t>Pol280</t>
  </si>
  <si>
    <t>Poznámka k položce:
HR1.4 pole 4 - vlevo DM - C -
Skříňový oceloplechový rozváděč , vč. montážní desky, levá bočnice, podstavec 100mm, kapsa na dokumentaci. Rozměr š/v/h (mm): 1000/2000/800mm  Vývody: vrchem, kabely Cu Náplň rozvaděče:  A) Technologie chlazení, signalizace úniku čpavku (řídicí systém, jištění a stykače) viz zapojení B) montáž (kompletace) rozvaděče C) řídicí systém je samostatnou položkou níže</t>
  </si>
  <si>
    <t>Pol281</t>
  </si>
  <si>
    <t>Kabel celoplastový instalační silový s Cu jádrem - kabel pro přívod (paralelní vedení)</t>
  </si>
  <si>
    <t>Pol282</t>
  </si>
  <si>
    <t>Montáže, zapojení</t>
  </si>
  <si>
    <t>1.3 Ostatní</t>
  </si>
  <si>
    <t>Pol283</t>
  </si>
  <si>
    <t>Zásuvková skříň 32A, IP44, zásuvky 1x32A/400V, 1x16A/400V, 2x16A/230V,   chránič "A" 30mA, jističe</t>
  </si>
  <si>
    <t>Poznámka k položce:
ZS1, ZS2 1x32A/400V, 1x16A/400V, 2x16A/230V,  chránič "A" 30mA DM - C -</t>
  </si>
  <si>
    <t>Pol284</t>
  </si>
  <si>
    <t>Skříňový oceloplechový rozváděč min. IP54</t>
  </si>
  <si>
    <t>Poznámka k položce:
RP1 rozhraní zón 0/1 DM - C -
Skříňový oceloplechový rozváděč min. IP54, vč. montážní desky,kapsa na dokumentaci. Rozměr š/v/h (mm): 800/800/300mm Napěťové soustava: 3NPE, 400/230VAC, 50Hz, TNC-S;  Vývody: 2x 400V (motory kondenzátoru), 1x 230V (osvětlení kondenzátoru), 2x měření teploty - viz zapojení</t>
  </si>
  <si>
    <t>Pol285</t>
  </si>
  <si>
    <t>Frekvenční měnič 18.5kW/400V, IP min 54, filtr "B". Pro kondenzátor</t>
  </si>
  <si>
    <t>Poznámka k položce:
FM5.1 frekvenční měnič DM - C -</t>
  </si>
  <si>
    <t>Pol286</t>
  </si>
  <si>
    <t>Frekvenční měnič 5kW/400V, IP20 (instalováno v HR1.2), filtr "B". Pro větrání strojovny</t>
  </si>
  <si>
    <t>Poznámka k položce:
FMVZT1 frekvenční měnič DM - C -</t>
  </si>
  <si>
    <t>Pol287</t>
  </si>
  <si>
    <t>Frekvenční měnič 1.5kW/400V, IP20 (instalováno v HR1.2), filtr "B". Pro větrání strojovny</t>
  </si>
  <si>
    <t>Poznámka k položce:
FMVZT2 frekvenční měnič DM - C -</t>
  </si>
  <si>
    <t>Pol288</t>
  </si>
  <si>
    <t>Softstartér pro kompresor 1 90kW/400V, IP20 (instalováno v HR1.3)</t>
  </si>
  <si>
    <t>Poznámka k položce:
SF1,            SF2 softstartér DM - C -</t>
  </si>
  <si>
    <t>Pol289</t>
  </si>
  <si>
    <t>Softstartér pro záložní ventilátor kondenzátoru 5.5kW/400V, IP20 (instalováno v HR1.3)</t>
  </si>
  <si>
    <t>Poznámka k položce:
SF5.2 softstartér DM - C -</t>
  </si>
  <si>
    <t>Pol290</t>
  </si>
  <si>
    <t>Stávající, 25A/400V, připojena přes zásuvku 32A/400V</t>
  </si>
  <si>
    <t>Poznámka k položce:
MS1 Nabíječka pro rolbu - stávající P - C -</t>
  </si>
  <si>
    <t>2. ŘÍDÍCÍ  SYSTÉM</t>
  </si>
  <si>
    <t>2.1 Hardware řídícího systému</t>
  </si>
  <si>
    <t>Pol291</t>
  </si>
  <si>
    <t>Průmyslový Ethernet switch, 5 vstupů, napájení 24VDC</t>
  </si>
  <si>
    <t>Poznámka k položce:
N3           N4  DM - ROZV - B -</t>
  </si>
  <si>
    <t>Pol292</t>
  </si>
  <si>
    <t>GSM modem pro alarmová hlášení 4xDI, 2x DO</t>
  </si>
  <si>
    <t>Poznámka k položce:
N5  DM - ROZV - B -</t>
  </si>
  <si>
    <t>Pol293</t>
  </si>
  <si>
    <t>UPS modul  s integrovaným zdrojem 230VAC/ 24VDC 5A, do rozvaděče, včetně akumulátoru  24V 7Ah (pro napájení PC, nevypínaných technologií (detekce NH3, dálková signalizace, řídicí PLC)</t>
  </si>
  <si>
    <t>Poznámka k položce:
X  DM - ROZV - B -</t>
  </si>
  <si>
    <t>Pol294</t>
  </si>
  <si>
    <t>PC, barevný dotykový displej 16:9 min. 15" a větší</t>
  </si>
  <si>
    <t>Poznámka k položce:
N2  DM - ROZV - A -
PC, barevný dotykový displej min. 15" a větší, rozlišení min. 1366x768 a vyšší,Quad-Core processor 2.0GHz, 4GB RAM, 4xCOM, 4xUSB, 3xEthernet, celokovové provedení, pasivní chlazení, napájení 9-36VDC, pracovní teplota -20 až 55°C, pro osazení do dveří rozvaděče, krytí min. IP54; OS-W7Pro</t>
  </si>
  <si>
    <t>Pol295</t>
  </si>
  <si>
    <t>PLC - průmyslový standard, komunikace ethernet</t>
  </si>
  <si>
    <t>Poznámka k položce:
N1  DM - ROZV - A -</t>
  </si>
  <si>
    <t>Pol296</t>
  </si>
  <si>
    <t>Modul analogových vstupů, 4xAI 4..20mA NEBO ústředna pro vyhodnocení 4ks snímačů koncentrace čpavku (4..20mA)</t>
  </si>
  <si>
    <t>Poznámka k položce:
U  DM - ROZV - B -</t>
  </si>
  <si>
    <t>Pol297</t>
  </si>
  <si>
    <t>Stabilizovaný zdroj 24VDC 5A, do rozvaděče (pro napájení periferií a vypínané části řídicího systému)</t>
  </si>
  <si>
    <t>Pol298</t>
  </si>
  <si>
    <t>Modul pro analýzu sítě, 4x vstup U/230V, 3x vstup I/měř.tr. 5A NEBO samostatný analyzátor a komunikací do PLC</t>
  </si>
  <si>
    <t>Pol299</t>
  </si>
  <si>
    <t>Modul analogových vstupů, 4xAI 4..20mA</t>
  </si>
  <si>
    <t>Pol300</t>
  </si>
  <si>
    <t>Modul analogových vstupů, 4xPt1000 apod., s kompenzací odporu vedení (3 nebo 4 vodičově) pro měření teplot ledové plochy</t>
  </si>
  <si>
    <t>Pol301</t>
  </si>
  <si>
    <t>Modul analogových vstupů, 8xPt1000 apod.,</t>
  </si>
  <si>
    <t>Pol302</t>
  </si>
  <si>
    <t>Modul analogových výstupů, 4xAO 4..20mA</t>
  </si>
  <si>
    <t>Pol303</t>
  </si>
  <si>
    <t>Modul binárních výstupů, 16x DO/24VDC</t>
  </si>
  <si>
    <t>Pol304</t>
  </si>
  <si>
    <t>Propojovací plochý kabel modul DO/modul rel., délka do 1.5m</t>
  </si>
  <si>
    <t>Pol305</t>
  </si>
  <si>
    <t>Reléový modul, 16x vstup 24VDC, 16 reléový výstup 250VAC/5A</t>
  </si>
  <si>
    <t>Pol306</t>
  </si>
  <si>
    <t>Modul binárních výstupů, 16x DI/24VDC</t>
  </si>
  <si>
    <t>2.2 Software řídícího systému</t>
  </si>
  <si>
    <t>Pol307</t>
  </si>
  <si>
    <t>Programové vybavení pro řídicí PLC</t>
  </si>
  <si>
    <t>Pol308</t>
  </si>
  <si>
    <t>Zpracování vizualizace (obrazovky, deníky, komunikace, trendy atd.) technologie</t>
  </si>
  <si>
    <t>Pol309</t>
  </si>
  <si>
    <t>Vizualizační program - licence</t>
  </si>
  <si>
    <t>3. PERIFERIE</t>
  </si>
  <si>
    <t>3.1 Ledová plocha</t>
  </si>
  <si>
    <t>Pol310</t>
  </si>
  <si>
    <t>Kabelový snímač teploty pro kryogenní aplikace, snímací prvek např. Pt1000, čtyřvodičové zapojení, IP67, kabel 10m</t>
  </si>
  <si>
    <t>Poznámka k položce:
P20-TI       2,3,4,5,6,7  DM - C -</t>
  </si>
  <si>
    <t>Pol311</t>
  </si>
  <si>
    <t>Snímač teploty prostorový, snímací prvek např. Pt1000, min. IP43pro snímání teploty v hale</t>
  </si>
  <si>
    <t>Poznámka k položce:
K-TI          2  DM - C -</t>
  </si>
  <si>
    <t>Pol312</t>
  </si>
  <si>
    <t>šachta prům. 250mm, hloubka 500mm pro přesvorkování čidel ledové plochy (odpadní trubka s víčkem)</t>
  </si>
  <si>
    <t>Poznámka k položce:
DM - C -</t>
  </si>
  <si>
    <t>Pol313</t>
  </si>
  <si>
    <t>nerezová trubka prům. 20mm, délka 5m (pro stlač. vzduch) jako ochranná jímka kabelového snímače podloží</t>
  </si>
  <si>
    <t>Pol314</t>
  </si>
  <si>
    <t>vodotěsná krabice pro přesvorkování čidel v šachtě</t>
  </si>
  <si>
    <t>Pol315</t>
  </si>
  <si>
    <t>Zemní instalační sdělovací kabel</t>
  </si>
  <si>
    <t>Poznámka k položce:
TCEKPFLE 3x4x0,8 DM - C -</t>
  </si>
  <si>
    <t>Pol316</t>
  </si>
  <si>
    <t>Kabelový drátěný žlab min 50x50 (komplet), žárově zinkováno nebo nerez</t>
  </si>
  <si>
    <t>Pol317</t>
  </si>
  <si>
    <t>Prostup z technologického kanálu do haly pro snímač teploty + rezerva pro datový kabel. Požární odolnost 90min, neprostupný</t>
  </si>
  <si>
    <t>Pol318</t>
  </si>
  <si>
    <t>3.2 Detekce úniku čpavku</t>
  </si>
  <si>
    <t>Pol319</t>
  </si>
  <si>
    <t>elektrochemický snímač koncentrace NH3 ve vzduchu, spojitý výstup 4..20mA, rozsah měření 0..1000ppm, provedení nevýbušné zóna 2, min. krytí IP54. Včetně prvotní kalibrace (kalibrační list).</t>
  </si>
  <si>
    <t>Poznámka k položce:
K-QZ        1,2,3,4,5  DM - C -</t>
  </si>
  <si>
    <t>Pol320</t>
  </si>
  <si>
    <t>snímač pH, rozsah 4..20mA, pro detekci úniku NH3 do chladicí vody kondenzátoru, PN6, zahrnující elektrodu, redukci pro montáž do potrubí a vyhodnocovací jednotku.</t>
  </si>
  <si>
    <t>Poznámka k položce:
E03-QZ      1  DM - C -</t>
  </si>
  <si>
    <t>Pol321</t>
  </si>
  <si>
    <t>Houkačka s majákem, 24VDC, 96dB, krytí min IP54</t>
  </si>
  <si>
    <t>Poznámka k položce:
PJ            1,2  DM - C -</t>
  </si>
  <si>
    <t>Pol322</t>
  </si>
  <si>
    <t>Instalační sdělovací stíněný kabel</t>
  </si>
  <si>
    <t>Poznámka k položce:
JYTY 4Dx1 DM - C -</t>
  </si>
  <si>
    <t>Pol323</t>
  </si>
  <si>
    <t>Plastová elektroinstalační trubka 25mm, příchytky</t>
  </si>
  <si>
    <t>Pol324</t>
  </si>
  <si>
    <t>Montáže, provozní zkoušky</t>
  </si>
  <si>
    <t>3.3 Strojovna chlazení</t>
  </si>
  <si>
    <t>Pol325</t>
  </si>
  <si>
    <t>Elektromotor kompresoru, 90kW, termistor, připojeno přes rozběhový softstartér.</t>
  </si>
  <si>
    <t>Poznámka k položce:
M1, M2  P - C -</t>
  </si>
  <si>
    <t>Pol326</t>
  </si>
  <si>
    <t>Topné těleso pro ohřeh oleje kompresoru, 0.5kW.</t>
  </si>
  <si>
    <t>Poznámka k položce:
EH1, EH2  P - C -</t>
  </si>
  <si>
    <t>Pol327</t>
  </si>
  <si>
    <t>Ŕídicí jednotka kompresoru, 230V/500VA, napájena musí být z oddělovacího transformátoru.</t>
  </si>
  <si>
    <t>Poznámka k položce:
DT01, DT02  P - C -</t>
  </si>
  <si>
    <t>Pol328</t>
  </si>
  <si>
    <t>Elektromotor venkovního kondenzátoru, 18.5kW, termistor, připojeno přes měnič.</t>
  </si>
  <si>
    <t>Poznámka k položce:
M3.1  P - C -</t>
  </si>
  <si>
    <t>Pol329</t>
  </si>
  <si>
    <t>Záložní elektromotor venkovního kondenzátoru, 5.5kW, termistor, připojeno přes rozběhový softstartér.</t>
  </si>
  <si>
    <t>Poznámka k položce:
M3.2  P - C -</t>
  </si>
  <si>
    <t>Pol330</t>
  </si>
  <si>
    <t>Čerpadlo čpavku, 2.2kW, termistor.</t>
  </si>
  <si>
    <t>Poznámka k položce:
M             5.1, 5.2  P - C -</t>
  </si>
  <si>
    <t>Pol331</t>
  </si>
  <si>
    <t>Diferenciální spínač tlaku čpavku na čerpadle, NH3</t>
  </si>
  <si>
    <t>Poznámka k položce:
P20-dP        1, 2  P - C -</t>
  </si>
  <si>
    <t>Pol332</t>
  </si>
  <si>
    <t>Čerpadlo chladicí vody kondenzátoru, 3kW, termistor.</t>
  </si>
  <si>
    <t>Poznámka k položce:
M             6.1, 6.2  P - C -</t>
  </si>
  <si>
    <t>Pol333</t>
  </si>
  <si>
    <t>Čerpadlo chlazení kompresorů, 0.55kW, termistor.</t>
  </si>
  <si>
    <t>Poznámka k položce:
M             7.1, 7.2  P - C -</t>
  </si>
  <si>
    <t>Pol334</t>
  </si>
  <si>
    <t>Servopohon ventilu čpavku do plochy, 24VDC, 4..20mA</t>
  </si>
  <si>
    <t>Poznámka k položce:
M100   P20-Y1  P - C -</t>
  </si>
  <si>
    <t>Pol335</t>
  </si>
  <si>
    <t>Servopohon ventilu stávajícího využití odpadního tepla (bazén), 230VAC, trojpolohově</t>
  </si>
  <si>
    <t>Poznámka k položce:
M101   E05-Y1  P - C -</t>
  </si>
  <si>
    <t>Pol336</t>
  </si>
  <si>
    <t>Automatika odluhu chladicí vody kondenzátoru, 230VAC, 5W, signalizace poruchy</t>
  </si>
  <si>
    <t>Poznámka k položce:
M103      X10  P - C -</t>
  </si>
  <si>
    <t>Pol337</t>
  </si>
  <si>
    <t>Automatická úpravna vody, dávkování chemikálií, 230V, 200W</t>
  </si>
  <si>
    <t>Poznámka k položce:
M104      X10  P - C -</t>
  </si>
  <si>
    <t>Pol338</t>
  </si>
  <si>
    <t>Zásuvka 230V, na povrch, do vlhka, IP44</t>
  </si>
  <si>
    <t>Poznámka k položce:
M104      X10  DM - C -</t>
  </si>
  <si>
    <t>Pol339</t>
  </si>
  <si>
    <t>Solenoid doplňování do akumulační nádrže chladicí vody kondenzátoru, 230VAC, 15W</t>
  </si>
  <si>
    <t>Poznámka k položce:
E03-Y1  P - C -</t>
  </si>
  <si>
    <t>Pol340</t>
  </si>
  <si>
    <t>Snímač tlaku čpavku na výtlaku kompresorů do kondenzátoru, NH3 -1/20 bar 4-20mA</t>
  </si>
  <si>
    <t>Poznámka k položce:
E03-PIC1  P - C -</t>
  </si>
  <si>
    <t>Pol341</t>
  </si>
  <si>
    <t>Snímač hladiny spojitý, tlakový snímač, 0..1.5m, IP68, nerez, 4..20mA</t>
  </si>
  <si>
    <t>Poznámka k položce:
E03-LIC1  DM - C -</t>
  </si>
  <si>
    <t>Pol342</t>
  </si>
  <si>
    <t>Snímač teploty prostorový, snímací prvek např. Pt1000, min. IP54 pro snímání teploty ve strojovně a venku</t>
  </si>
  <si>
    <t>Poznámka k položce:
K-TI1         K-TI3  DM - C -</t>
  </si>
  <si>
    <t>Pol343</t>
  </si>
  <si>
    <t>Limitní spínač tlaku čpavku na výtlaku kompresorů do kondenzátoru, NH3 - bezpečnostní funkce</t>
  </si>
  <si>
    <t>Poznámka k položce:
K01-PS1  DM - C -</t>
  </si>
  <si>
    <t>Pol344</t>
  </si>
  <si>
    <t>Snímač tlaku čpavku na odlučovači čpavku, NH3 -1/12 bar 4-20mA</t>
  </si>
  <si>
    <t>Poznámka k položce:
V06-PI1  P - C -</t>
  </si>
  <si>
    <t>Pol345</t>
  </si>
  <si>
    <t>Radarový snímač hladiny čpavku na stavoznaku odlučovače, 24VDC, 4..20mA</t>
  </si>
  <si>
    <t>Poznámka k položce:
V06-LIC1  P - C -</t>
  </si>
  <si>
    <t>Pol346</t>
  </si>
  <si>
    <t>Limitní snímač hladiny čpavku na stavoznaku odlučovače,bezpečnostní funkce</t>
  </si>
  <si>
    <t>Poznámka k položce:
V06-LS2  P - C -</t>
  </si>
  <si>
    <t>Pol347</t>
  </si>
  <si>
    <t>Snímač teploty s jímkou, snímací prvek např. Pt1000, čtyřvodičové zapojení, IP54, jímka nerez PN40-těsnění na plocho</t>
  </si>
  <si>
    <t>Poznámka k položce:
P20-TI1  DM - C -</t>
  </si>
  <si>
    <t>Pol348</t>
  </si>
  <si>
    <t>Ovládací kříňka, IP54, obsahuje STOPtlačítko pro strojovnu, spínač větrání strojovny, signálku větrání strojovny a signálku úniku čpavku</t>
  </si>
  <si>
    <t>Poznámka k položce:
SF       1,2,3,4  DM - C -</t>
  </si>
  <si>
    <t>Pol349</t>
  </si>
  <si>
    <t>Ovládací kříňka, IP54, obsahuje  spínač větrání kanálu, signálku větrání</t>
  </si>
  <si>
    <t>Poznámka k položce:
SF5  DM - C -</t>
  </si>
  <si>
    <t>Pol350</t>
  </si>
  <si>
    <t>Kabel celoplastový instalační silový s Cu jádrem</t>
  </si>
  <si>
    <t>Poznámka k položce:
1-CYKY 4x35 DM - C -</t>
  </si>
  <si>
    <t>Pol351</t>
  </si>
  <si>
    <t>Poznámka k položce:
CYKY-J 4x10 DM - C -</t>
  </si>
  <si>
    <t>Pol352</t>
  </si>
  <si>
    <t>Poznámka k položce:
CYKY-J 4x4 DM - C -</t>
  </si>
  <si>
    <t>Pol353</t>
  </si>
  <si>
    <t>Poznámka k položce:
CYKY-J 4x2,5 DM - C -</t>
  </si>
  <si>
    <t>Pol354</t>
  </si>
  <si>
    <t>Poznámka k položce:
CYKY-J 3x2,5 DM - C -</t>
  </si>
  <si>
    <t>Pol355</t>
  </si>
  <si>
    <t>Kabel celoplastový flexibilní silový s Cu jádrem, stíněný</t>
  </si>
  <si>
    <t>Poznámka k položce:
CY-JZ 4x10 DM - C -</t>
  </si>
  <si>
    <t>Pol356</t>
  </si>
  <si>
    <t>Kabel flexibilní ovládací s Cu jádrem, stíněný</t>
  </si>
  <si>
    <t>Poznámka k položce:
CMFM 7x1 DM - C -</t>
  </si>
  <si>
    <t>Pol357</t>
  </si>
  <si>
    <t>Poznámka k položce:
CMFM 4x1 DM - C -</t>
  </si>
  <si>
    <t>Pol358</t>
  </si>
  <si>
    <t>Kabel ovládací s Cu jádrem, stíněný</t>
  </si>
  <si>
    <t>Poznámka k položce:
JYTY 7x1 DM - C -</t>
  </si>
  <si>
    <t>Pol359</t>
  </si>
  <si>
    <t>Kabelový drátěný žlab min 500x150 (komplet), žárově zinkováno nebo nerez</t>
  </si>
  <si>
    <t>Pol360</t>
  </si>
  <si>
    <t>Montáže, zapojení, individuální zkoušky</t>
  </si>
  <si>
    <t>3.4 Instalace rozvodna NN</t>
  </si>
  <si>
    <t>Pol361</t>
  </si>
  <si>
    <t>Tlačítko hlavního vypínače, spínací, venkovní provedení, bezpečnostní tlačítko s ochranným sklíčkem</t>
  </si>
  <si>
    <t>Poznámka k položce:
SF101  DM - C -</t>
  </si>
  <si>
    <t>Pol362</t>
  </si>
  <si>
    <t>Spínač sériový, řazení 5, na povrch, IP54</t>
  </si>
  <si>
    <t>Poznámka k položce:
E/2  DM - C -</t>
  </si>
  <si>
    <t>Pol363</t>
  </si>
  <si>
    <t>Zářivkové svítidlo 2x36W, (zdroje L36W/840 G13), IP65-66, elektronický předřadník, sada pro průběžné propojování.</t>
  </si>
  <si>
    <t>Pol364</t>
  </si>
  <si>
    <t>Zářivkové svítidlo 2x36W, (zdroje L36W/840 G13), IP65-66, elektronický předřadník, sada pro průběžné propojování, bateriový modul pro nouzové svícení 1h</t>
  </si>
  <si>
    <t>Poznámka k položce:
E/2+N  DM - C -</t>
  </si>
  <si>
    <t>Pol365</t>
  </si>
  <si>
    <t>Zásuvka jednonásobná 230V, IP 54, s ochranným kolíkem, s víčkem, pro průběžnou montáž, na povrch</t>
  </si>
  <si>
    <t>Poznámka k položce:
X1  DM - C -</t>
  </si>
  <si>
    <t>Pol366</t>
  </si>
  <si>
    <t>Poznámka k položce:
CYKY-J 5x2,5 DM - C -</t>
  </si>
  <si>
    <t>Pol367</t>
  </si>
  <si>
    <t>Trasa s funkční integritou pro vypínací tlačítko (10 m kabel 2x2,5, příchytky)</t>
  </si>
  <si>
    <t>Pol368</t>
  </si>
  <si>
    <t>Demontáže stávajících zásuvek, svítidel a vypínačů</t>
  </si>
  <si>
    <t>Pol369</t>
  </si>
  <si>
    <t>3.5 Instalace velín</t>
  </si>
  <si>
    <t>Pol370</t>
  </si>
  <si>
    <t>Spínač dvojpólový, řazení 2S, se signalizační doutnavkou, na povrch</t>
  </si>
  <si>
    <t>Poznámka k položce:
I/1  DM - C -</t>
  </si>
  <si>
    <t>Pol371</t>
  </si>
  <si>
    <t>Tlačítko dvojité, řazení 1/0+1/0, na povrch</t>
  </si>
  <si>
    <t>Poznámka k položce:
H/1+2  DM - C -</t>
  </si>
  <si>
    <t>Pol372</t>
  </si>
  <si>
    <t>Zářivkové svítidlo 2x36W, (zdroje L36W/840 G13), IP65-66, elektronický předřadník, sada pro průběžné propojování</t>
  </si>
  <si>
    <t>Poznámka k položce:
H/2  DM - C -</t>
  </si>
  <si>
    <t>Poznámka k položce:
H/1+N  DM - C -</t>
  </si>
  <si>
    <t>Pol373</t>
  </si>
  <si>
    <t>Zásuvka dvojnásobná 230V, s ochranou proti přepětí, s ochranným kolíkem, na povrch</t>
  </si>
  <si>
    <t>Poznámka k položce:
X21  DM - C -</t>
  </si>
  <si>
    <t>Pol374</t>
  </si>
  <si>
    <t>Zásuvka dvojnásobná 230V, s ochranným kolíkem, na povrch</t>
  </si>
  <si>
    <t>Pol375</t>
  </si>
  <si>
    <t>Datová zásuvka dvojnásobná, 2x RJ45, na povrch</t>
  </si>
  <si>
    <t>Poznámka k položce:
X22  DM - C -</t>
  </si>
  <si>
    <t>Pol376</t>
  </si>
  <si>
    <t>Kabel pro datové sítě</t>
  </si>
  <si>
    <t>Poznámka k položce:
UTP DM - C -</t>
  </si>
  <si>
    <t>Pol377</t>
  </si>
  <si>
    <t>Demontáže stávajících zásuvek, svítidel a vypínačů. Demontáž starých rozvaděčů a kabelů kanálu.</t>
  </si>
  <si>
    <t>Pol378</t>
  </si>
  <si>
    <t>3.6 Instalace sklad</t>
  </si>
  <si>
    <t>Pol379</t>
  </si>
  <si>
    <t>Spínač jednopólový, řazení 1, na povrch</t>
  </si>
  <si>
    <t>Poznámka k položce:
E/4  DM - C -</t>
  </si>
  <si>
    <t>3.7 Instalace garáž rolby</t>
  </si>
  <si>
    <t>Poznámka k položce:
G/1+2       G/3  DM - C -</t>
  </si>
  <si>
    <t>Pol380</t>
  </si>
  <si>
    <t>Spínač, řazení 1, na povrch, IP54</t>
  </si>
  <si>
    <t>Poznámka k položce:
G/4  DM - C -</t>
  </si>
  <si>
    <t>Pol383</t>
  </si>
  <si>
    <t>Zásuvka 32A/400V, 5, IP 44, s ochranným kolíkem, s víčkem, na povrch</t>
  </si>
  <si>
    <t>Poznámka k položce:
X3  DM - C -</t>
  </si>
  <si>
    <t>Pol384</t>
  </si>
  <si>
    <t>Poznámka k položce:
CYKY-J 5x6 DM - C -</t>
  </si>
  <si>
    <t>Pol385</t>
  </si>
  <si>
    <t>Demontáže stávajících zásuvek, svítidel a vypínačů.</t>
  </si>
  <si>
    <t>Pol386</t>
  </si>
  <si>
    <t>3.8 Instalace venku</t>
  </si>
  <si>
    <t>Poznámka k položce:
A/3+N  DM - C -</t>
  </si>
  <si>
    <t>Pol387</t>
  </si>
  <si>
    <t>LED reflektor 80W, IP65, nastavitelný úhel pokrytí</t>
  </si>
  <si>
    <t>Poznámka k položce:
G/3  DM - C -</t>
  </si>
  <si>
    <t>Pol388</t>
  </si>
  <si>
    <t>Demontáže stávajících svítidel a drátů…</t>
  </si>
  <si>
    <t>3.9 Instalace strojovna</t>
  </si>
  <si>
    <t>Pol389</t>
  </si>
  <si>
    <t>Tlačítko dvojité, řazení 1/0+1/0, IP54, na povrch (při nouzové funkci strojovny není pod napětím)</t>
  </si>
  <si>
    <t>Poznámka k položce:
J/1+2  DM - C -</t>
  </si>
  <si>
    <t>Pol390</t>
  </si>
  <si>
    <t>Zářivkové svítidlo 2x36W, (zdroje L36W/840 G13), IP65-66, nevýbušné provedení pro zónu 2, elektronický předřadník, sada pro průběžné propojování (nepoužívat běžné krabice pro svorkování - nevýbušné provedení).</t>
  </si>
  <si>
    <t>Poznámka k položce:
J/1  DM - C -</t>
  </si>
  <si>
    <t>Pol391</t>
  </si>
  <si>
    <t>Zářivkové svítidlo 2x36W, (zdroje L36W/840 G13), IP65-66, nevýbušné provedení pro zónu 2, elektronický předřadník, sada pro průběžné propojování  (nepoužívat běžné krabice pro svorkování - nevýbušné provedení), nouzový modul pro svícení 1h.</t>
  </si>
  <si>
    <t>Poznámka k položce:
J/2+N  DM - C -</t>
  </si>
  <si>
    <t>Pol392</t>
  </si>
  <si>
    <t>3.10 Instalace technologický kanál</t>
  </si>
  <si>
    <t>Pol393</t>
  </si>
  <si>
    <t>Spínač, řazení 1, na povrch, IP54 (při nouzové funkci strojovny není pod napětím)</t>
  </si>
  <si>
    <t>Poznámka k položce:
K/1  DM - C -</t>
  </si>
  <si>
    <t>Pol394</t>
  </si>
  <si>
    <t>Zářivkové svítidlo 3x36W, (zdroje L36W/840 G13), IP65-66, nevýbušné provedení pro zónu 2, elektronický předřadník, sada pro průběžné propojování  (nepoužívat běžné krabice pro svorkování - nevýbušné provedení), nouzový modul pro svícení 1h.</t>
  </si>
  <si>
    <t>Poznámka k položce:
K/1+N  DM - C -</t>
  </si>
  <si>
    <t>Pol395</t>
  </si>
  <si>
    <t>Demontáže stávajících svítidel a vypínačů</t>
  </si>
  <si>
    <t>Pol396</t>
  </si>
  <si>
    <t>3.11 Uzemnění, pospojení</t>
  </si>
  <si>
    <t>Pol397</t>
  </si>
  <si>
    <t>vodič CU ohebný žlutozelený</t>
  </si>
  <si>
    <t>Poznámka k položce:
CYA 16 DM - C -</t>
  </si>
  <si>
    <t>Pol398</t>
  </si>
  <si>
    <t>Poznámka k položce:
CYA 6 DM - C -</t>
  </si>
  <si>
    <t>Pol399</t>
  </si>
  <si>
    <t>Zemnicí pásek</t>
  </si>
  <si>
    <t>Poznámka k položce:
FeZn 30x4 DM - C -</t>
  </si>
  <si>
    <t>Pol400</t>
  </si>
  <si>
    <t>Zemnicí drát</t>
  </si>
  <si>
    <t>Poznámka k položce:
FeZn 10 DM - C -</t>
  </si>
  <si>
    <t>Pol401</t>
  </si>
  <si>
    <t>Zemnič chladicí věže</t>
  </si>
  <si>
    <t>4. PC pracoviště</t>
  </si>
  <si>
    <t>Pol402</t>
  </si>
  <si>
    <t>PC, All in One 21" a větší, 16:9, rozlišení min. 1366x768 a vyšší, min processor 2.0GHz, 4GB RAM, 3xUSB, 1xEthernet, pasivní chlazení, OS-W7Pro</t>
  </si>
  <si>
    <t>Pol403</t>
  </si>
  <si>
    <t>Klient (SW) vizualizace běžící na řídicím počítači (licence) jako webový klient nebo vzdálená plocha</t>
  </si>
  <si>
    <t>Pol404</t>
  </si>
  <si>
    <t>Tiskárna barevná</t>
  </si>
  <si>
    <t>Pol405</t>
  </si>
  <si>
    <t>UPS 750VA</t>
  </si>
  <si>
    <t>5. Ostatní</t>
  </si>
  <si>
    <t>Pol406</t>
  </si>
  <si>
    <t>Doprava, zřízení staveniště, koordinace profesí, bezpečnost práce</t>
  </si>
  <si>
    <t>Pol407</t>
  </si>
  <si>
    <t>Oživení a najetí systému</t>
  </si>
  <si>
    <t>Pol408</t>
  </si>
  <si>
    <t>Průvodní dokumentace přístrojů a vybavení, jejich návody k obsluze</t>
  </si>
  <si>
    <t>Pol409</t>
  </si>
  <si>
    <t>Dokumentace skutečného stavu</t>
  </si>
  <si>
    <t>Pol410</t>
  </si>
  <si>
    <t>Výchozí revize elektro</t>
  </si>
  <si>
    <t>Pol411</t>
  </si>
  <si>
    <t>Provozní zkoušky</t>
  </si>
  <si>
    <t>Pol412</t>
  </si>
  <si>
    <t>Zaškolení obsluhy</t>
  </si>
  <si>
    <t>258/8 - Mantinely, střídačky, lavice</t>
  </si>
  <si>
    <t>N00 - Mantinely, střídačky, lavice</t>
  </si>
  <si>
    <t>N00</t>
  </si>
  <si>
    <t>N00-R01</t>
  </si>
  <si>
    <t>Výroba (dodávka), doprava a montáž mantinelů (dl. cca 158,0 bm vč. kotevních prvků, panelů, 7x vrátek, 2x vrat, madel a okopových lišt) , ochranných bezpečnostních skel a krytí reklam - kompletní provedení podle projektové dokumentace</t>
  </si>
  <si>
    <t>soubor</t>
  </si>
  <si>
    <t>-1224801950</t>
  </si>
  <si>
    <t xml:space="preserve">Poznámka k položce:
Zařízení odpovídá svým celkovým provedením podmínkám stanoveným předpisy IIHF 2018, ČSLH, SZLH a DIN 18 036 A podrobnému popisu viz TZ a v.č. D.1.1.6
</t>
  </si>
  <si>
    <t>N00-R02</t>
  </si>
  <si>
    <t>Výroba (dodávka), doprava a montáž ohrazení a zasklení střídaček, trestných lavic a prostorů pro časoměřiče (dl. 29.6+19.7 bm vč. kotevních prvků, panelů, vrátek, madel a ochranných skel) - kompletní provedení podle projektové dokumentace</t>
  </si>
  <si>
    <t>-1923164302</t>
  </si>
  <si>
    <t>Poznámka k položce:
Zařízení odpovídá svým celkovým provedením podmínkám stanoveným předpisy IIHF 2018, ČSLH, SZLH a DIN 18 036 A podrobnému popisu viz TZ a v.č. D.1.1.6</t>
  </si>
  <si>
    <t>N00-R03</t>
  </si>
  <si>
    <t>Výroba (dodávka), doprava a montáž lavic pro hráče (střídačky a trestné lavice, dl. 33,0 bm) vč. kotevních prvků) - kompletní provedení podle projektové dokumentace</t>
  </si>
  <si>
    <t>655767237</t>
  </si>
  <si>
    <t>N00-R04a</t>
  </si>
  <si>
    <t>Výroba (dodávka), doprava a montáž ochranné sítě (2x sada á cca 37,7x3 m)  vč. kotevních prvků) - kompletní provedení podle projektové dokumentace</t>
  </si>
  <si>
    <t>1175101648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</si>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</sst>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5" xfId="0" applyNumberFormat="1" applyFont="1" applyBorder="1" applyAlignment="1" applyProtection="1">
      <alignment/>
      <protection/>
    </xf>
    <xf numFmtId="166" fontId="32" fillId="0" borderId="16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20</v>
      </c>
    </row>
    <row r="7" spans="2:71" ht="14.4" customHeight="1">
      <c r="B7" s="26"/>
      <c r="C7" s="27"/>
      <c r="D7" s="38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23</v>
      </c>
      <c r="AL7" s="27"/>
      <c r="AM7" s="27"/>
      <c r="AN7" s="33" t="s">
        <v>22</v>
      </c>
      <c r="AO7" s="27"/>
      <c r="AP7" s="27"/>
      <c r="AQ7" s="29"/>
      <c r="BE7" s="37"/>
      <c r="BS7" s="22" t="s">
        <v>24</v>
      </c>
    </row>
    <row r="8" spans="2:71" ht="14.4" customHeight="1">
      <c r="B8" s="26"/>
      <c r="C8" s="27"/>
      <c r="D8" s="38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27</v>
      </c>
      <c r="AL8" s="27"/>
      <c r="AM8" s="27"/>
      <c r="AN8" s="39" t="s">
        <v>28</v>
      </c>
      <c r="AO8" s="27"/>
      <c r="AP8" s="27"/>
      <c r="AQ8" s="29"/>
      <c r="BE8" s="37"/>
      <c r="BS8" s="22" t="s">
        <v>29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30</v>
      </c>
    </row>
    <row r="10" spans="2:71" ht="14.4" customHeight="1">
      <c r="B10" s="26"/>
      <c r="C10" s="27"/>
      <c r="D10" s="38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32</v>
      </c>
      <c r="AL10" s="27"/>
      <c r="AM10" s="27"/>
      <c r="AN10" s="33" t="s">
        <v>33</v>
      </c>
      <c r="AO10" s="27"/>
      <c r="AP10" s="27"/>
      <c r="AQ10" s="29"/>
      <c r="BE10" s="37"/>
      <c r="BS10" s="22" t="s">
        <v>20</v>
      </c>
    </row>
    <row r="11" spans="2:71" ht="18.45" customHeight="1">
      <c r="B11" s="26"/>
      <c r="C11" s="27"/>
      <c r="D11" s="27"/>
      <c r="E11" s="33" t="s">
        <v>34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35</v>
      </c>
      <c r="AL11" s="27"/>
      <c r="AM11" s="27"/>
      <c r="AN11" s="33" t="s">
        <v>22</v>
      </c>
      <c r="AO11" s="27"/>
      <c r="AP11" s="27"/>
      <c r="AQ11" s="29"/>
      <c r="BE11" s="37"/>
      <c r="BS11" s="22" t="s">
        <v>20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20</v>
      </c>
    </row>
    <row r="13" spans="2:71" ht="14.4" customHeight="1">
      <c r="B13" s="26"/>
      <c r="C13" s="27"/>
      <c r="D13" s="38" t="s">
        <v>36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32</v>
      </c>
      <c r="AL13" s="27"/>
      <c r="AM13" s="27"/>
      <c r="AN13" s="40" t="s">
        <v>37</v>
      </c>
      <c r="AO13" s="27"/>
      <c r="AP13" s="27"/>
      <c r="AQ13" s="29"/>
      <c r="BE13" s="37"/>
      <c r="BS13" s="22" t="s">
        <v>20</v>
      </c>
    </row>
    <row r="14" spans="2:71" ht="13.5">
      <c r="B14" s="26"/>
      <c r="C14" s="27"/>
      <c r="D14" s="27"/>
      <c r="E14" s="40" t="s">
        <v>37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35</v>
      </c>
      <c r="AL14" s="27"/>
      <c r="AM14" s="27"/>
      <c r="AN14" s="40" t="s">
        <v>37</v>
      </c>
      <c r="AO14" s="27"/>
      <c r="AP14" s="27"/>
      <c r="AQ14" s="29"/>
      <c r="BE14" s="37"/>
      <c r="BS14" s="22" t="s">
        <v>20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38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32</v>
      </c>
      <c r="AL16" s="27"/>
      <c r="AM16" s="27"/>
      <c r="AN16" s="33" t="s">
        <v>33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35</v>
      </c>
      <c r="AL17" s="27"/>
      <c r="AM17" s="27"/>
      <c r="AN17" s="33" t="s">
        <v>22</v>
      </c>
      <c r="AO17" s="27"/>
      <c r="AP17" s="27"/>
      <c r="AQ17" s="29"/>
      <c r="BE17" s="37"/>
      <c r="BS17" s="22" t="s">
        <v>39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40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16.5" customHeight="1">
      <c r="B20" s="26"/>
      <c r="C20" s="27"/>
      <c r="D20" s="27"/>
      <c r="E20" s="42" t="s">
        <v>22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41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42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43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44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45</v>
      </c>
      <c r="E26" s="52"/>
      <c r="F26" s="53" t="s">
        <v>46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47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48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49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50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51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52</v>
      </c>
      <c r="U32" s="59"/>
      <c r="V32" s="59"/>
      <c r="W32" s="59"/>
      <c r="X32" s="61" t="s">
        <v>53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54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AKCE1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„Rekonstrukce technologie chlazení zimního stadionu ve Studénce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25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>Budovatelská 770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27</v>
      </c>
      <c r="AJ44" s="72"/>
      <c r="AK44" s="72"/>
      <c r="AL44" s="72"/>
      <c r="AM44" s="83" t="str">
        <f>IF(AN8="","",AN8)</f>
        <v>24. 8. 2016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31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>B.B.D. s.r.o., Rokycanova 30, Praha 3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38</v>
      </c>
      <c r="AJ46" s="72"/>
      <c r="AK46" s="72"/>
      <c r="AL46" s="72"/>
      <c r="AM46" s="75" t="str">
        <f>IF(E17="","",E17)</f>
        <v>B.B.D. s.r.o., Rokycanova 30, Praha 3</v>
      </c>
      <c r="AN46" s="75"/>
      <c r="AO46" s="75"/>
      <c r="AP46" s="75"/>
      <c r="AQ46" s="72"/>
      <c r="AR46" s="70"/>
      <c r="AS46" s="84" t="s">
        <v>55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36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56</v>
      </c>
      <c r="D49" s="95"/>
      <c r="E49" s="95"/>
      <c r="F49" s="95"/>
      <c r="G49" s="95"/>
      <c r="H49" s="96"/>
      <c r="I49" s="97" t="s">
        <v>57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58</v>
      </c>
      <c r="AH49" s="95"/>
      <c r="AI49" s="95"/>
      <c r="AJ49" s="95"/>
      <c r="AK49" s="95"/>
      <c r="AL49" s="95"/>
      <c r="AM49" s="95"/>
      <c r="AN49" s="97" t="s">
        <v>59</v>
      </c>
      <c r="AO49" s="95"/>
      <c r="AP49" s="95"/>
      <c r="AQ49" s="99" t="s">
        <v>60</v>
      </c>
      <c r="AR49" s="70"/>
      <c r="AS49" s="100" t="s">
        <v>61</v>
      </c>
      <c r="AT49" s="101" t="s">
        <v>62</v>
      </c>
      <c r="AU49" s="101" t="s">
        <v>63</v>
      </c>
      <c r="AV49" s="101" t="s">
        <v>64</v>
      </c>
      <c r="AW49" s="101" t="s">
        <v>65</v>
      </c>
      <c r="AX49" s="101" t="s">
        <v>66</v>
      </c>
      <c r="AY49" s="101" t="s">
        <v>67</v>
      </c>
      <c r="AZ49" s="101" t="s">
        <v>68</v>
      </c>
      <c r="BA49" s="101" t="s">
        <v>69</v>
      </c>
      <c r="BB49" s="101" t="s">
        <v>70</v>
      </c>
      <c r="BC49" s="101" t="s">
        <v>71</v>
      </c>
      <c r="BD49" s="102" t="s">
        <v>72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73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ROUND(SUM(AG52:AG59),2)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22</v>
      </c>
      <c r="AR51" s="81"/>
      <c r="AS51" s="111">
        <f>ROUND(SUM(AS52:AS59),2)</f>
        <v>0</v>
      </c>
      <c r="AT51" s="112">
        <f>ROUND(SUM(AV51:AW51),2)</f>
        <v>0</v>
      </c>
      <c r="AU51" s="113">
        <f>ROUND(SUM(AU52:AU59),5)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ROUND(SUM(AZ52:AZ59),2)</f>
        <v>0</v>
      </c>
      <c r="BA51" s="112">
        <f>ROUND(SUM(BA52:BA59),2)</f>
        <v>0</v>
      </c>
      <c r="BB51" s="112">
        <f>ROUND(SUM(BB52:BB59),2)</f>
        <v>0</v>
      </c>
      <c r="BC51" s="112">
        <f>ROUND(SUM(BC52:BC59),2)</f>
        <v>0</v>
      </c>
      <c r="BD51" s="114">
        <f>ROUND(SUM(BD52:BD59),2)</f>
        <v>0</v>
      </c>
      <c r="BS51" s="115" t="s">
        <v>74</v>
      </c>
      <c r="BT51" s="115" t="s">
        <v>75</v>
      </c>
      <c r="BU51" s="116" t="s">
        <v>76</v>
      </c>
      <c r="BV51" s="115" t="s">
        <v>77</v>
      </c>
      <c r="BW51" s="115" t="s">
        <v>7</v>
      </c>
      <c r="BX51" s="115" t="s">
        <v>78</v>
      </c>
      <c r="CL51" s="115" t="s">
        <v>22</v>
      </c>
    </row>
    <row r="52" spans="1:91" s="5" customFormat="1" ht="16.5" customHeight="1">
      <c r="A52" s="117" t="s">
        <v>79</v>
      </c>
      <c r="B52" s="118"/>
      <c r="C52" s="119"/>
      <c r="D52" s="120" t="s">
        <v>80</v>
      </c>
      <c r="E52" s="120"/>
      <c r="F52" s="120"/>
      <c r="G52" s="120"/>
      <c r="H52" s="120"/>
      <c r="I52" s="121"/>
      <c r="J52" s="120" t="s">
        <v>81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'258-1 - VRN'!J27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82</v>
      </c>
      <c r="AR52" s="124"/>
      <c r="AS52" s="125">
        <v>0</v>
      </c>
      <c r="AT52" s="126">
        <f>ROUND(SUM(AV52:AW52),2)</f>
        <v>0</v>
      </c>
      <c r="AU52" s="127">
        <f>'258-1 - VRN'!P82</f>
        <v>0</v>
      </c>
      <c r="AV52" s="126">
        <f>'258-1 - VRN'!J30</f>
        <v>0</v>
      </c>
      <c r="AW52" s="126">
        <f>'258-1 - VRN'!J31</f>
        <v>0</v>
      </c>
      <c r="AX52" s="126">
        <f>'258-1 - VRN'!J32</f>
        <v>0</v>
      </c>
      <c r="AY52" s="126">
        <f>'258-1 - VRN'!J33</f>
        <v>0</v>
      </c>
      <c r="AZ52" s="126">
        <f>'258-1 - VRN'!F30</f>
        <v>0</v>
      </c>
      <c r="BA52" s="126">
        <f>'258-1 - VRN'!F31</f>
        <v>0</v>
      </c>
      <c r="BB52" s="126">
        <f>'258-1 - VRN'!F32</f>
        <v>0</v>
      </c>
      <c r="BC52" s="126">
        <f>'258-1 - VRN'!F33</f>
        <v>0</v>
      </c>
      <c r="BD52" s="128">
        <f>'258-1 - VRN'!F34</f>
        <v>0</v>
      </c>
      <c r="BT52" s="129" t="s">
        <v>24</v>
      </c>
      <c r="BV52" s="129" t="s">
        <v>77</v>
      </c>
      <c r="BW52" s="129" t="s">
        <v>83</v>
      </c>
      <c r="BX52" s="129" t="s">
        <v>7</v>
      </c>
      <c r="CL52" s="129" t="s">
        <v>22</v>
      </c>
      <c r="CM52" s="129" t="s">
        <v>84</v>
      </c>
    </row>
    <row r="53" spans="1:91" s="5" customFormat="1" ht="16.5" customHeight="1">
      <c r="A53" s="117" t="s">
        <v>79</v>
      </c>
      <c r="B53" s="118"/>
      <c r="C53" s="119"/>
      <c r="D53" s="120" t="s">
        <v>85</v>
      </c>
      <c r="E53" s="120"/>
      <c r="F53" s="120"/>
      <c r="G53" s="120"/>
      <c r="H53" s="120"/>
      <c r="I53" s="121"/>
      <c r="J53" s="120" t="s">
        <v>86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2">
        <f>'258-2 - Přípravné a boura...'!J27</f>
        <v>0</v>
      </c>
      <c r="AH53" s="121"/>
      <c r="AI53" s="121"/>
      <c r="AJ53" s="121"/>
      <c r="AK53" s="121"/>
      <c r="AL53" s="121"/>
      <c r="AM53" s="121"/>
      <c r="AN53" s="122">
        <f>SUM(AG53,AT53)</f>
        <v>0</v>
      </c>
      <c r="AO53" s="121"/>
      <c r="AP53" s="121"/>
      <c r="AQ53" s="123" t="s">
        <v>87</v>
      </c>
      <c r="AR53" s="124"/>
      <c r="AS53" s="125">
        <v>0</v>
      </c>
      <c r="AT53" s="126">
        <f>ROUND(SUM(AV53:AW53),2)</f>
        <v>0</v>
      </c>
      <c r="AU53" s="127">
        <f>'258-2 - Přípravné a boura...'!P89</f>
        <v>0</v>
      </c>
      <c r="AV53" s="126">
        <f>'258-2 - Přípravné a boura...'!J30</f>
        <v>0</v>
      </c>
      <c r="AW53" s="126">
        <f>'258-2 - Přípravné a boura...'!J31</f>
        <v>0</v>
      </c>
      <c r="AX53" s="126">
        <f>'258-2 - Přípravné a boura...'!J32</f>
        <v>0</v>
      </c>
      <c r="AY53" s="126">
        <f>'258-2 - Přípravné a boura...'!J33</f>
        <v>0</v>
      </c>
      <c r="AZ53" s="126">
        <f>'258-2 - Přípravné a boura...'!F30</f>
        <v>0</v>
      </c>
      <c r="BA53" s="126">
        <f>'258-2 - Přípravné a boura...'!F31</f>
        <v>0</v>
      </c>
      <c r="BB53" s="126">
        <f>'258-2 - Přípravné a boura...'!F32</f>
        <v>0</v>
      </c>
      <c r="BC53" s="126">
        <f>'258-2 - Přípravné a boura...'!F33</f>
        <v>0</v>
      </c>
      <c r="BD53" s="128">
        <f>'258-2 - Přípravné a boura...'!F34</f>
        <v>0</v>
      </c>
      <c r="BT53" s="129" t="s">
        <v>24</v>
      </c>
      <c r="BV53" s="129" t="s">
        <v>77</v>
      </c>
      <c r="BW53" s="129" t="s">
        <v>88</v>
      </c>
      <c r="BX53" s="129" t="s">
        <v>7</v>
      </c>
      <c r="CL53" s="129" t="s">
        <v>22</v>
      </c>
      <c r="CM53" s="129" t="s">
        <v>84</v>
      </c>
    </row>
    <row r="54" spans="1:91" s="5" customFormat="1" ht="16.5" customHeight="1">
      <c r="A54" s="117" t="s">
        <v>79</v>
      </c>
      <c r="B54" s="118"/>
      <c r="C54" s="119"/>
      <c r="D54" s="120" t="s">
        <v>89</v>
      </c>
      <c r="E54" s="120"/>
      <c r="F54" s="120"/>
      <c r="G54" s="120"/>
      <c r="H54" s="120"/>
      <c r="I54" s="121"/>
      <c r="J54" s="120" t="s">
        <v>90</v>
      </c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2">
        <f>'258-3 - Nové konstrukce'!J27</f>
        <v>0</v>
      </c>
      <c r="AH54" s="121"/>
      <c r="AI54" s="121"/>
      <c r="AJ54" s="121"/>
      <c r="AK54" s="121"/>
      <c r="AL54" s="121"/>
      <c r="AM54" s="121"/>
      <c r="AN54" s="122">
        <f>SUM(AG54,AT54)</f>
        <v>0</v>
      </c>
      <c r="AO54" s="121"/>
      <c r="AP54" s="121"/>
      <c r="AQ54" s="123" t="s">
        <v>87</v>
      </c>
      <c r="AR54" s="124"/>
      <c r="AS54" s="125">
        <v>0</v>
      </c>
      <c r="AT54" s="126">
        <f>ROUND(SUM(AV54:AW54),2)</f>
        <v>0</v>
      </c>
      <c r="AU54" s="127">
        <f>'258-3 - Nové konstrukce'!P97</f>
        <v>0</v>
      </c>
      <c r="AV54" s="126">
        <f>'258-3 - Nové konstrukce'!J30</f>
        <v>0</v>
      </c>
      <c r="AW54" s="126">
        <f>'258-3 - Nové konstrukce'!J31</f>
        <v>0</v>
      </c>
      <c r="AX54" s="126">
        <f>'258-3 - Nové konstrukce'!J32</f>
        <v>0</v>
      </c>
      <c r="AY54" s="126">
        <f>'258-3 - Nové konstrukce'!J33</f>
        <v>0</v>
      </c>
      <c r="AZ54" s="126">
        <f>'258-3 - Nové konstrukce'!F30</f>
        <v>0</v>
      </c>
      <c r="BA54" s="126">
        <f>'258-3 - Nové konstrukce'!F31</f>
        <v>0</v>
      </c>
      <c r="BB54" s="126">
        <f>'258-3 - Nové konstrukce'!F32</f>
        <v>0</v>
      </c>
      <c r="BC54" s="126">
        <f>'258-3 - Nové konstrukce'!F33</f>
        <v>0</v>
      </c>
      <c r="BD54" s="128">
        <f>'258-3 - Nové konstrukce'!F34</f>
        <v>0</v>
      </c>
      <c r="BT54" s="129" t="s">
        <v>24</v>
      </c>
      <c r="BV54" s="129" t="s">
        <v>77</v>
      </c>
      <c r="BW54" s="129" t="s">
        <v>91</v>
      </c>
      <c r="BX54" s="129" t="s">
        <v>7</v>
      </c>
      <c r="CL54" s="129" t="s">
        <v>22</v>
      </c>
      <c r="CM54" s="129" t="s">
        <v>84</v>
      </c>
    </row>
    <row r="55" spans="1:91" s="5" customFormat="1" ht="16.5" customHeight="1">
      <c r="A55" s="117" t="s">
        <v>79</v>
      </c>
      <c r="B55" s="118"/>
      <c r="C55" s="119"/>
      <c r="D55" s="120" t="s">
        <v>92</v>
      </c>
      <c r="E55" s="120"/>
      <c r="F55" s="120"/>
      <c r="G55" s="120"/>
      <c r="H55" s="120"/>
      <c r="I55" s="121"/>
      <c r="J55" s="120" t="s">
        <v>93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2">
        <f>'258-4 - ZTI '!J27</f>
        <v>0</v>
      </c>
      <c r="AH55" s="121"/>
      <c r="AI55" s="121"/>
      <c r="AJ55" s="121"/>
      <c r="AK55" s="121"/>
      <c r="AL55" s="121"/>
      <c r="AM55" s="121"/>
      <c r="AN55" s="122">
        <f>SUM(AG55,AT55)</f>
        <v>0</v>
      </c>
      <c r="AO55" s="121"/>
      <c r="AP55" s="121"/>
      <c r="AQ55" s="123" t="s">
        <v>87</v>
      </c>
      <c r="AR55" s="124"/>
      <c r="AS55" s="125">
        <v>0</v>
      </c>
      <c r="AT55" s="126">
        <f>ROUND(SUM(AV55:AW55),2)</f>
        <v>0</v>
      </c>
      <c r="AU55" s="127">
        <f>'258-4 - ZTI '!P80</f>
        <v>0</v>
      </c>
      <c r="AV55" s="126">
        <f>'258-4 - ZTI '!J30</f>
        <v>0</v>
      </c>
      <c r="AW55" s="126">
        <f>'258-4 - ZTI '!J31</f>
        <v>0</v>
      </c>
      <c r="AX55" s="126">
        <f>'258-4 - ZTI '!J32</f>
        <v>0</v>
      </c>
      <c r="AY55" s="126">
        <f>'258-4 - ZTI '!J33</f>
        <v>0</v>
      </c>
      <c r="AZ55" s="126">
        <f>'258-4 - ZTI '!F30</f>
        <v>0</v>
      </c>
      <c r="BA55" s="126">
        <f>'258-4 - ZTI '!F31</f>
        <v>0</v>
      </c>
      <c r="BB55" s="126">
        <f>'258-4 - ZTI '!F32</f>
        <v>0</v>
      </c>
      <c r="BC55" s="126">
        <f>'258-4 - ZTI '!F33</f>
        <v>0</v>
      </c>
      <c r="BD55" s="128">
        <f>'258-4 - ZTI '!F34</f>
        <v>0</v>
      </c>
      <c r="BT55" s="129" t="s">
        <v>24</v>
      </c>
      <c r="BV55" s="129" t="s">
        <v>77</v>
      </c>
      <c r="BW55" s="129" t="s">
        <v>94</v>
      </c>
      <c r="BX55" s="129" t="s">
        <v>7</v>
      </c>
      <c r="CL55" s="129" t="s">
        <v>22</v>
      </c>
      <c r="CM55" s="129" t="s">
        <v>84</v>
      </c>
    </row>
    <row r="56" spans="1:91" s="5" customFormat="1" ht="16.5" customHeight="1">
      <c r="A56" s="117" t="s">
        <v>79</v>
      </c>
      <c r="B56" s="118"/>
      <c r="C56" s="119"/>
      <c r="D56" s="120" t="s">
        <v>95</v>
      </c>
      <c r="E56" s="120"/>
      <c r="F56" s="120"/>
      <c r="G56" s="120"/>
      <c r="H56" s="120"/>
      <c r="I56" s="121"/>
      <c r="J56" s="120" t="s">
        <v>96</v>
      </c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2">
        <f>'258-5 - VZT'!J27</f>
        <v>0</v>
      </c>
      <c r="AH56" s="121"/>
      <c r="AI56" s="121"/>
      <c r="AJ56" s="121"/>
      <c r="AK56" s="121"/>
      <c r="AL56" s="121"/>
      <c r="AM56" s="121"/>
      <c r="AN56" s="122">
        <f>SUM(AG56,AT56)</f>
        <v>0</v>
      </c>
      <c r="AO56" s="121"/>
      <c r="AP56" s="121"/>
      <c r="AQ56" s="123" t="s">
        <v>87</v>
      </c>
      <c r="AR56" s="124"/>
      <c r="AS56" s="125">
        <v>0</v>
      </c>
      <c r="AT56" s="126">
        <f>ROUND(SUM(AV56:AW56),2)</f>
        <v>0</v>
      </c>
      <c r="AU56" s="127">
        <f>'258-5 - VZT'!P81</f>
        <v>0</v>
      </c>
      <c r="AV56" s="126">
        <f>'258-5 - VZT'!J30</f>
        <v>0</v>
      </c>
      <c r="AW56" s="126">
        <f>'258-5 - VZT'!J31</f>
        <v>0</v>
      </c>
      <c r="AX56" s="126">
        <f>'258-5 - VZT'!J32</f>
        <v>0</v>
      </c>
      <c r="AY56" s="126">
        <f>'258-5 - VZT'!J33</f>
        <v>0</v>
      </c>
      <c r="AZ56" s="126">
        <f>'258-5 - VZT'!F30</f>
        <v>0</v>
      </c>
      <c r="BA56" s="126">
        <f>'258-5 - VZT'!F31</f>
        <v>0</v>
      </c>
      <c r="BB56" s="126">
        <f>'258-5 - VZT'!F32</f>
        <v>0</v>
      </c>
      <c r="BC56" s="126">
        <f>'258-5 - VZT'!F33</f>
        <v>0</v>
      </c>
      <c r="BD56" s="128">
        <f>'258-5 - VZT'!F34</f>
        <v>0</v>
      </c>
      <c r="BT56" s="129" t="s">
        <v>24</v>
      </c>
      <c r="BV56" s="129" t="s">
        <v>77</v>
      </c>
      <c r="BW56" s="129" t="s">
        <v>97</v>
      </c>
      <c r="BX56" s="129" t="s">
        <v>7</v>
      </c>
      <c r="CL56" s="129" t="s">
        <v>22</v>
      </c>
      <c r="CM56" s="129" t="s">
        <v>84</v>
      </c>
    </row>
    <row r="57" spans="1:91" s="5" customFormat="1" ht="16.5" customHeight="1">
      <c r="A57" s="117" t="s">
        <v>79</v>
      </c>
      <c r="B57" s="118"/>
      <c r="C57" s="119"/>
      <c r="D57" s="120" t="s">
        <v>98</v>
      </c>
      <c r="E57" s="120"/>
      <c r="F57" s="120"/>
      <c r="G57" s="120"/>
      <c r="H57" s="120"/>
      <c r="I57" s="121"/>
      <c r="J57" s="120" t="s">
        <v>99</v>
      </c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2">
        <f>'258-6 - Technologie chlaz...'!J27</f>
        <v>0</v>
      </c>
      <c r="AH57" s="121"/>
      <c r="AI57" s="121"/>
      <c r="AJ57" s="121"/>
      <c r="AK57" s="121"/>
      <c r="AL57" s="121"/>
      <c r="AM57" s="121"/>
      <c r="AN57" s="122">
        <f>SUM(AG57,AT57)</f>
        <v>0</v>
      </c>
      <c r="AO57" s="121"/>
      <c r="AP57" s="121"/>
      <c r="AQ57" s="123" t="s">
        <v>100</v>
      </c>
      <c r="AR57" s="124"/>
      <c r="AS57" s="125">
        <v>0</v>
      </c>
      <c r="AT57" s="126">
        <f>ROUND(SUM(AV57:AW57),2)</f>
        <v>0</v>
      </c>
      <c r="AU57" s="127">
        <f>'258-6 - Technologie chlaz...'!P102</f>
        <v>0</v>
      </c>
      <c r="AV57" s="126">
        <f>'258-6 - Technologie chlaz...'!J30</f>
        <v>0</v>
      </c>
      <c r="AW57" s="126">
        <f>'258-6 - Technologie chlaz...'!J31</f>
        <v>0</v>
      </c>
      <c r="AX57" s="126">
        <f>'258-6 - Technologie chlaz...'!J32</f>
        <v>0</v>
      </c>
      <c r="AY57" s="126">
        <f>'258-6 - Technologie chlaz...'!J33</f>
        <v>0</v>
      </c>
      <c r="AZ57" s="126">
        <f>'258-6 - Technologie chlaz...'!F30</f>
        <v>0</v>
      </c>
      <c r="BA57" s="126">
        <f>'258-6 - Technologie chlaz...'!F31</f>
        <v>0</v>
      </c>
      <c r="BB57" s="126">
        <f>'258-6 - Technologie chlaz...'!F32</f>
        <v>0</v>
      </c>
      <c r="BC57" s="126">
        <f>'258-6 - Technologie chlaz...'!F33</f>
        <v>0</v>
      </c>
      <c r="BD57" s="128">
        <f>'258-6 - Technologie chlaz...'!F34</f>
        <v>0</v>
      </c>
      <c r="BT57" s="129" t="s">
        <v>24</v>
      </c>
      <c r="BV57" s="129" t="s">
        <v>77</v>
      </c>
      <c r="BW57" s="129" t="s">
        <v>101</v>
      </c>
      <c r="BX57" s="129" t="s">
        <v>7</v>
      </c>
      <c r="CL57" s="129" t="s">
        <v>22</v>
      </c>
      <c r="CM57" s="129" t="s">
        <v>84</v>
      </c>
    </row>
    <row r="58" spans="1:91" s="5" customFormat="1" ht="16.5" customHeight="1">
      <c r="A58" s="117" t="s">
        <v>79</v>
      </c>
      <c r="B58" s="118"/>
      <c r="C58" s="119"/>
      <c r="D58" s="120" t="s">
        <v>102</v>
      </c>
      <c r="E58" s="120"/>
      <c r="F58" s="120"/>
      <c r="G58" s="120"/>
      <c r="H58" s="120"/>
      <c r="I58" s="121"/>
      <c r="J58" s="120" t="s">
        <v>103</v>
      </c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2">
        <f>'258-7 -  Elektroinstalace...'!J27</f>
        <v>0</v>
      </c>
      <c r="AH58" s="121"/>
      <c r="AI58" s="121"/>
      <c r="AJ58" s="121"/>
      <c r="AK58" s="121"/>
      <c r="AL58" s="121"/>
      <c r="AM58" s="121"/>
      <c r="AN58" s="122">
        <f>SUM(AG58,AT58)</f>
        <v>0</v>
      </c>
      <c r="AO58" s="121"/>
      <c r="AP58" s="121"/>
      <c r="AQ58" s="123" t="s">
        <v>87</v>
      </c>
      <c r="AR58" s="124"/>
      <c r="AS58" s="125">
        <v>0</v>
      </c>
      <c r="AT58" s="126">
        <f>ROUND(SUM(AV58:AW58),2)</f>
        <v>0</v>
      </c>
      <c r="AU58" s="127">
        <f>'258-7 -  Elektroinstalace...'!P97</f>
        <v>0</v>
      </c>
      <c r="AV58" s="126">
        <f>'258-7 -  Elektroinstalace...'!J30</f>
        <v>0</v>
      </c>
      <c r="AW58" s="126">
        <f>'258-7 -  Elektroinstalace...'!J31</f>
        <v>0</v>
      </c>
      <c r="AX58" s="126">
        <f>'258-7 -  Elektroinstalace...'!J32</f>
        <v>0</v>
      </c>
      <c r="AY58" s="126">
        <f>'258-7 -  Elektroinstalace...'!J33</f>
        <v>0</v>
      </c>
      <c r="AZ58" s="126">
        <f>'258-7 -  Elektroinstalace...'!F30</f>
        <v>0</v>
      </c>
      <c r="BA58" s="126">
        <f>'258-7 -  Elektroinstalace...'!F31</f>
        <v>0</v>
      </c>
      <c r="BB58" s="126">
        <f>'258-7 -  Elektroinstalace...'!F32</f>
        <v>0</v>
      </c>
      <c r="BC58" s="126">
        <f>'258-7 -  Elektroinstalace...'!F33</f>
        <v>0</v>
      </c>
      <c r="BD58" s="128">
        <f>'258-7 -  Elektroinstalace...'!F34</f>
        <v>0</v>
      </c>
      <c r="BT58" s="129" t="s">
        <v>24</v>
      </c>
      <c r="BV58" s="129" t="s">
        <v>77</v>
      </c>
      <c r="BW58" s="129" t="s">
        <v>104</v>
      </c>
      <c r="BX58" s="129" t="s">
        <v>7</v>
      </c>
      <c r="CL58" s="129" t="s">
        <v>22</v>
      </c>
      <c r="CM58" s="129" t="s">
        <v>84</v>
      </c>
    </row>
    <row r="59" spans="1:91" s="5" customFormat="1" ht="16.5" customHeight="1">
      <c r="A59" s="117" t="s">
        <v>79</v>
      </c>
      <c r="B59" s="118"/>
      <c r="C59" s="119"/>
      <c r="D59" s="120" t="s">
        <v>105</v>
      </c>
      <c r="E59" s="120"/>
      <c r="F59" s="120"/>
      <c r="G59" s="120"/>
      <c r="H59" s="120"/>
      <c r="I59" s="121"/>
      <c r="J59" s="120" t="s">
        <v>106</v>
      </c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2">
        <f>'258-8 - Mantinely, střída...'!J27</f>
        <v>0</v>
      </c>
      <c r="AH59" s="121"/>
      <c r="AI59" s="121"/>
      <c r="AJ59" s="121"/>
      <c r="AK59" s="121"/>
      <c r="AL59" s="121"/>
      <c r="AM59" s="121"/>
      <c r="AN59" s="122">
        <f>SUM(AG59,AT59)</f>
        <v>0</v>
      </c>
      <c r="AO59" s="121"/>
      <c r="AP59" s="121"/>
      <c r="AQ59" s="123" t="s">
        <v>107</v>
      </c>
      <c r="AR59" s="124"/>
      <c r="AS59" s="130">
        <v>0</v>
      </c>
      <c r="AT59" s="131">
        <f>ROUND(SUM(AV59:AW59),2)</f>
        <v>0</v>
      </c>
      <c r="AU59" s="132">
        <f>'258-8 - Mantinely, střída...'!P77</f>
        <v>0</v>
      </c>
      <c r="AV59" s="131">
        <f>'258-8 - Mantinely, střída...'!J30</f>
        <v>0</v>
      </c>
      <c r="AW59" s="131">
        <f>'258-8 - Mantinely, střída...'!J31</f>
        <v>0</v>
      </c>
      <c r="AX59" s="131">
        <f>'258-8 - Mantinely, střída...'!J32</f>
        <v>0</v>
      </c>
      <c r="AY59" s="131">
        <f>'258-8 - Mantinely, střída...'!J33</f>
        <v>0</v>
      </c>
      <c r="AZ59" s="131">
        <f>'258-8 - Mantinely, střída...'!F30</f>
        <v>0</v>
      </c>
      <c r="BA59" s="131">
        <f>'258-8 - Mantinely, střída...'!F31</f>
        <v>0</v>
      </c>
      <c r="BB59" s="131">
        <f>'258-8 - Mantinely, střída...'!F32</f>
        <v>0</v>
      </c>
      <c r="BC59" s="131">
        <f>'258-8 - Mantinely, střída...'!F33</f>
        <v>0</v>
      </c>
      <c r="BD59" s="133">
        <f>'258-8 - Mantinely, střída...'!F34</f>
        <v>0</v>
      </c>
      <c r="BT59" s="129" t="s">
        <v>24</v>
      </c>
      <c r="BV59" s="129" t="s">
        <v>77</v>
      </c>
      <c r="BW59" s="129" t="s">
        <v>108</v>
      </c>
      <c r="BX59" s="129" t="s">
        <v>7</v>
      </c>
      <c r="CL59" s="129" t="s">
        <v>22</v>
      </c>
      <c r="CM59" s="129" t="s">
        <v>84</v>
      </c>
    </row>
    <row r="60" spans="2:44" s="1" customFormat="1" ht="30" customHeight="1">
      <c r="B60" s="44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0"/>
    </row>
    <row r="61" spans="2:44" s="1" customFormat="1" ht="6.95" customHeight="1"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70"/>
    </row>
  </sheetData>
  <sheetProtection password="CC35" sheet="1" objects="1" scenarios="1" formatColumns="0" formatRows="0"/>
  <mergeCells count="69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9:AP59"/>
    <mergeCell ref="AN57:AP57"/>
    <mergeCell ref="AN54:AP54"/>
    <mergeCell ref="AN55:AP55"/>
    <mergeCell ref="AN56:AP56"/>
    <mergeCell ref="AN58:AP58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D58:H58"/>
    <mergeCell ref="C49:G49"/>
    <mergeCell ref="D52:H52"/>
    <mergeCell ref="D53:H53"/>
    <mergeCell ref="D54:H54"/>
    <mergeCell ref="D55:H55"/>
    <mergeCell ref="D56:H56"/>
    <mergeCell ref="D57:H57"/>
    <mergeCell ref="D59:H59"/>
    <mergeCell ref="AM46:AP46"/>
    <mergeCell ref="AS46:AT48"/>
    <mergeCell ref="AN49:AP49"/>
    <mergeCell ref="L42:AO42"/>
    <mergeCell ref="AM44:AN44"/>
    <mergeCell ref="I49:AF49"/>
    <mergeCell ref="AG49:AM49"/>
    <mergeCell ref="J53:AF53"/>
    <mergeCell ref="J54:AF54"/>
    <mergeCell ref="J55:AF55"/>
    <mergeCell ref="J56:AF56"/>
    <mergeCell ref="J57:AF57"/>
    <mergeCell ref="J58:AF58"/>
    <mergeCell ref="J59:AF59"/>
    <mergeCell ref="AN53:AP53"/>
    <mergeCell ref="AN52:AP52"/>
    <mergeCell ref="AG52:AM52"/>
    <mergeCell ref="AG53:AM53"/>
    <mergeCell ref="AG54:AM54"/>
    <mergeCell ref="AG55:AM55"/>
    <mergeCell ref="AG56:AM56"/>
    <mergeCell ref="AG57:AM57"/>
    <mergeCell ref="AG58:AM58"/>
    <mergeCell ref="AG59:AM59"/>
    <mergeCell ref="AG51:AM51"/>
    <mergeCell ref="AN51:AP51"/>
  </mergeCells>
  <hyperlinks>
    <hyperlink ref="K1:S1" location="C2" display="1) Rekapitulace stavby"/>
    <hyperlink ref="W1:AI1" location="C51" display="2) Rekapitulace objektů stavby a soupisů prací"/>
    <hyperlink ref="A52" location="'258-1 - VRN'!C2" display="/"/>
    <hyperlink ref="A53" location="'258-2 - Přípravné a boura...'!C2" display="/"/>
    <hyperlink ref="A54" location="'258-3 - Nové konstrukce'!C2" display="/"/>
    <hyperlink ref="A55" location="'258-4 - ZTI '!C2" display="/"/>
    <hyperlink ref="A56" location="'258-5 - VZT'!C2" display="/"/>
    <hyperlink ref="A57" location="'258-6 - Technologie chlaz...'!C2" display="/"/>
    <hyperlink ref="A58" location="'258-7 -  Elektroinstalace...'!C2" display="/"/>
    <hyperlink ref="A59" location="'258-8 - Mantinely, stříd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2" customWidth="1"/>
    <col min="2" max="2" width="1.66796875" style="272" customWidth="1"/>
    <col min="3" max="4" width="5" style="272" customWidth="1"/>
    <col min="5" max="5" width="11.66015625" style="272" customWidth="1"/>
    <col min="6" max="6" width="9.16015625" style="272" customWidth="1"/>
    <col min="7" max="7" width="5" style="272" customWidth="1"/>
    <col min="8" max="8" width="77.83203125" style="272" customWidth="1"/>
    <col min="9" max="10" width="20" style="272" customWidth="1"/>
    <col min="11" max="11" width="1.66796875" style="272" customWidth="1"/>
  </cols>
  <sheetData>
    <row r="1" ht="37.5" customHeight="1"/>
    <row r="2" spans="2:11" ht="7.5" customHeight="1">
      <c r="B2" s="273"/>
      <c r="C2" s="274"/>
      <c r="D2" s="274"/>
      <c r="E2" s="274"/>
      <c r="F2" s="274"/>
      <c r="G2" s="274"/>
      <c r="H2" s="274"/>
      <c r="I2" s="274"/>
      <c r="J2" s="274"/>
      <c r="K2" s="275"/>
    </row>
    <row r="3" spans="2:11" s="13" customFormat="1" ht="45" customHeight="1">
      <c r="B3" s="276"/>
      <c r="C3" s="277" t="s">
        <v>2480</v>
      </c>
      <c r="D3" s="277"/>
      <c r="E3" s="277"/>
      <c r="F3" s="277"/>
      <c r="G3" s="277"/>
      <c r="H3" s="277"/>
      <c r="I3" s="277"/>
      <c r="J3" s="277"/>
      <c r="K3" s="278"/>
    </row>
    <row r="4" spans="2:11" ht="25.5" customHeight="1">
      <c r="B4" s="279"/>
      <c r="C4" s="280" t="s">
        <v>2481</v>
      </c>
      <c r="D4" s="280"/>
      <c r="E4" s="280"/>
      <c r="F4" s="280"/>
      <c r="G4" s="280"/>
      <c r="H4" s="280"/>
      <c r="I4" s="280"/>
      <c r="J4" s="280"/>
      <c r="K4" s="281"/>
    </row>
    <row r="5" spans="2:11" ht="5.25" customHeight="1">
      <c r="B5" s="279"/>
      <c r="C5" s="282"/>
      <c r="D5" s="282"/>
      <c r="E5" s="282"/>
      <c r="F5" s="282"/>
      <c r="G5" s="282"/>
      <c r="H5" s="282"/>
      <c r="I5" s="282"/>
      <c r="J5" s="282"/>
      <c r="K5" s="281"/>
    </row>
    <row r="6" spans="2:11" ht="15" customHeight="1">
      <c r="B6" s="279"/>
      <c r="C6" s="283" t="s">
        <v>2482</v>
      </c>
      <c r="D6" s="283"/>
      <c r="E6" s="283"/>
      <c r="F6" s="283"/>
      <c r="G6" s="283"/>
      <c r="H6" s="283"/>
      <c r="I6" s="283"/>
      <c r="J6" s="283"/>
      <c r="K6" s="281"/>
    </row>
    <row r="7" spans="2:11" ht="15" customHeight="1">
      <c r="B7" s="284"/>
      <c r="C7" s="283" t="s">
        <v>2483</v>
      </c>
      <c r="D7" s="283"/>
      <c r="E7" s="283"/>
      <c r="F7" s="283"/>
      <c r="G7" s="283"/>
      <c r="H7" s="283"/>
      <c r="I7" s="283"/>
      <c r="J7" s="283"/>
      <c r="K7" s="281"/>
    </row>
    <row r="8" spans="2:1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pans="2:11" ht="15" customHeight="1">
      <c r="B9" s="284"/>
      <c r="C9" s="283" t="s">
        <v>2484</v>
      </c>
      <c r="D9" s="283"/>
      <c r="E9" s="283"/>
      <c r="F9" s="283"/>
      <c r="G9" s="283"/>
      <c r="H9" s="283"/>
      <c r="I9" s="283"/>
      <c r="J9" s="283"/>
      <c r="K9" s="281"/>
    </row>
    <row r="10" spans="2:11" ht="15" customHeight="1">
      <c r="B10" s="284"/>
      <c r="C10" s="283"/>
      <c r="D10" s="283" t="s">
        <v>2485</v>
      </c>
      <c r="E10" s="283"/>
      <c r="F10" s="283"/>
      <c r="G10" s="283"/>
      <c r="H10" s="283"/>
      <c r="I10" s="283"/>
      <c r="J10" s="283"/>
      <c r="K10" s="281"/>
    </row>
    <row r="11" spans="2:11" ht="15" customHeight="1">
      <c r="B11" s="284"/>
      <c r="C11" s="285"/>
      <c r="D11" s="283" t="s">
        <v>2486</v>
      </c>
      <c r="E11" s="283"/>
      <c r="F11" s="283"/>
      <c r="G11" s="283"/>
      <c r="H11" s="283"/>
      <c r="I11" s="283"/>
      <c r="J11" s="283"/>
      <c r="K11" s="281"/>
    </row>
    <row r="12" spans="2:11" ht="12.75" customHeight="1">
      <c r="B12" s="284"/>
      <c r="C12" s="285"/>
      <c r="D12" s="285"/>
      <c r="E12" s="285"/>
      <c r="F12" s="285"/>
      <c r="G12" s="285"/>
      <c r="H12" s="285"/>
      <c r="I12" s="285"/>
      <c r="J12" s="285"/>
      <c r="K12" s="281"/>
    </row>
    <row r="13" spans="2:11" ht="15" customHeight="1">
      <c r="B13" s="284"/>
      <c r="C13" s="285"/>
      <c r="D13" s="283" t="s">
        <v>2487</v>
      </c>
      <c r="E13" s="283"/>
      <c r="F13" s="283"/>
      <c r="G13" s="283"/>
      <c r="H13" s="283"/>
      <c r="I13" s="283"/>
      <c r="J13" s="283"/>
      <c r="K13" s="281"/>
    </row>
    <row r="14" spans="2:11" ht="15" customHeight="1">
      <c r="B14" s="284"/>
      <c r="C14" s="285"/>
      <c r="D14" s="283" t="s">
        <v>2488</v>
      </c>
      <c r="E14" s="283"/>
      <c r="F14" s="283"/>
      <c r="G14" s="283"/>
      <c r="H14" s="283"/>
      <c r="I14" s="283"/>
      <c r="J14" s="283"/>
      <c r="K14" s="281"/>
    </row>
    <row r="15" spans="2:11" ht="15" customHeight="1">
      <c r="B15" s="284"/>
      <c r="C15" s="285"/>
      <c r="D15" s="283" t="s">
        <v>2489</v>
      </c>
      <c r="E15" s="283"/>
      <c r="F15" s="283"/>
      <c r="G15" s="283"/>
      <c r="H15" s="283"/>
      <c r="I15" s="283"/>
      <c r="J15" s="283"/>
      <c r="K15" s="281"/>
    </row>
    <row r="16" spans="2:11" ht="15" customHeight="1">
      <c r="B16" s="284"/>
      <c r="C16" s="285"/>
      <c r="D16" s="285"/>
      <c r="E16" s="286" t="s">
        <v>87</v>
      </c>
      <c r="F16" s="283" t="s">
        <v>2490</v>
      </c>
      <c r="G16" s="283"/>
      <c r="H16" s="283"/>
      <c r="I16" s="283"/>
      <c r="J16" s="283"/>
      <c r="K16" s="281"/>
    </row>
    <row r="17" spans="2:11" ht="15" customHeight="1">
      <c r="B17" s="284"/>
      <c r="C17" s="285"/>
      <c r="D17" s="285"/>
      <c r="E17" s="286" t="s">
        <v>2491</v>
      </c>
      <c r="F17" s="283" t="s">
        <v>2492</v>
      </c>
      <c r="G17" s="283"/>
      <c r="H17" s="283"/>
      <c r="I17" s="283"/>
      <c r="J17" s="283"/>
      <c r="K17" s="281"/>
    </row>
    <row r="18" spans="2:11" ht="15" customHeight="1">
      <c r="B18" s="284"/>
      <c r="C18" s="285"/>
      <c r="D18" s="285"/>
      <c r="E18" s="286" t="s">
        <v>100</v>
      </c>
      <c r="F18" s="283" t="s">
        <v>2493</v>
      </c>
      <c r="G18" s="283"/>
      <c r="H18" s="283"/>
      <c r="I18" s="283"/>
      <c r="J18" s="283"/>
      <c r="K18" s="281"/>
    </row>
    <row r="19" spans="2:11" ht="15" customHeight="1">
      <c r="B19" s="284"/>
      <c r="C19" s="285"/>
      <c r="D19" s="285"/>
      <c r="E19" s="286" t="s">
        <v>82</v>
      </c>
      <c r="F19" s="283" t="s">
        <v>2494</v>
      </c>
      <c r="G19" s="283"/>
      <c r="H19" s="283"/>
      <c r="I19" s="283"/>
      <c r="J19" s="283"/>
      <c r="K19" s="281"/>
    </row>
    <row r="20" spans="2:11" ht="15" customHeight="1">
      <c r="B20" s="284"/>
      <c r="C20" s="285"/>
      <c r="D20" s="285"/>
      <c r="E20" s="286" t="s">
        <v>107</v>
      </c>
      <c r="F20" s="283" t="s">
        <v>2495</v>
      </c>
      <c r="G20" s="283"/>
      <c r="H20" s="283"/>
      <c r="I20" s="283"/>
      <c r="J20" s="283"/>
      <c r="K20" s="281"/>
    </row>
    <row r="21" spans="2:11" ht="15" customHeight="1">
      <c r="B21" s="284"/>
      <c r="C21" s="285"/>
      <c r="D21" s="285"/>
      <c r="E21" s="286" t="s">
        <v>2496</v>
      </c>
      <c r="F21" s="283" t="s">
        <v>2497</v>
      </c>
      <c r="G21" s="283"/>
      <c r="H21" s="283"/>
      <c r="I21" s="283"/>
      <c r="J21" s="283"/>
      <c r="K21" s="281"/>
    </row>
    <row r="22" spans="2:11" ht="12.75" customHeight="1">
      <c r="B22" s="284"/>
      <c r="C22" s="285"/>
      <c r="D22" s="285"/>
      <c r="E22" s="285"/>
      <c r="F22" s="285"/>
      <c r="G22" s="285"/>
      <c r="H22" s="285"/>
      <c r="I22" s="285"/>
      <c r="J22" s="285"/>
      <c r="K22" s="281"/>
    </row>
    <row r="23" spans="2:11" ht="15" customHeight="1">
      <c r="B23" s="284"/>
      <c r="C23" s="283" t="s">
        <v>2498</v>
      </c>
      <c r="D23" s="283"/>
      <c r="E23" s="283"/>
      <c r="F23" s="283"/>
      <c r="G23" s="283"/>
      <c r="H23" s="283"/>
      <c r="I23" s="283"/>
      <c r="J23" s="283"/>
      <c r="K23" s="281"/>
    </row>
    <row r="24" spans="2:11" ht="15" customHeight="1">
      <c r="B24" s="284"/>
      <c r="C24" s="283" t="s">
        <v>2499</v>
      </c>
      <c r="D24" s="283"/>
      <c r="E24" s="283"/>
      <c r="F24" s="283"/>
      <c r="G24" s="283"/>
      <c r="H24" s="283"/>
      <c r="I24" s="283"/>
      <c r="J24" s="283"/>
      <c r="K24" s="281"/>
    </row>
    <row r="25" spans="2:11" ht="15" customHeight="1">
      <c r="B25" s="284"/>
      <c r="C25" s="283"/>
      <c r="D25" s="283" t="s">
        <v>2500</v>
      </c>
      <c r="E25" s="283"/>
      <c r="F25" s="283"/>
      <c r="G25" s="283"/>
      <c r="H25" s="283"/>
      <c r="I25" s="283"/>
      <c r="J25" s="283"/>
      <c r="K25" s="281"/>
    </row>
    <row r="26" spans="2:11" ht="15" customHeight="1">
      <c r="B26" s="284"/>
      <c r="C26" s="285"/>
      <c r="D26" s="283" t="s">
        <v>2501</v>
      </c>
      <c r="E26" s="283"/>
      <c r="F26" s="283"/>
      <c r="G26" s="283"/>
      <c r="H26" s="283"/>
      <c r="I26" s="283"/>
      <c r="J26" s="283"/>
      <c r="K26" s="281"/>
    </row>
    <row r="27" spans="2:11" ht="12.75" customHeight="1">
      <c r="B27" s="284"/>
      <c r="C27" s="285"/>
      <c r="D27" s="285"/>
      <c r="E27" s="285"/>
      <c r="F27" s="285"/>
      <c r="G27" s="285"/>
      <c r="H27" s="285"/>
      <c r="I27" s="285"/>
      <c r="J27" s="285"/>
      <c r="K27" s="281"/>
    </row>
    <row r="28" spans="2:11" ht="15" customHeight="1">
      <c r="B28" s="284"/>
      <c r="C28" s="285"/>
      <c r="D28" s="283" t="s">
        <v>2502</v>
      </c>
      <c r="E28" s="283"/>
      <c r="F28" s="283"/>
      <c r="G28" s="283"/>
      <c r="H28" s="283"/>
      <c r="I28" s="283"/>
      <c r="J28" s="283"/>
      <c r="K28" s="281"/>
    </row>
    <row r="29" spans="2:11" ht="15" customHeight="1">
      <c r="B29" s="284"/>
      <c r="C29" s="285"/>
      <c r="D29" s="283" t="s">
        <v>2503</v>
      </c>
      <c r="E29" s="283"/>
      <c r="F29" s="283"/>
      <c r="G29" s="283"/>
      <c r="H29" s="283"/>
      <c r="I29" s="283"/>
      <c r="J29" s="283"/>
      <c r="K29" s="281"/>
    </row>
    <row r="30" spans="2:11" ht="12.75" customHeight="1">
      <c r="B30" s="284"/>
      <c r="C30" s="285"/>
      <c r="D30" s="285"/>
      <c r="E30" s="285"/>
      <c r="F30" s="285"/>
      <c r="G30" s="285"/>
      <c r="H30" s="285"/>
      <c r="I30" s="285"/>
      <c r="J30" s="285"/>
      <c r="K30" s="281"/>
    </row>
    <row r="31" spans="2:11" ht="15" customHeight="1">
      <c r="B31" s="284"/>
      <c r="C31" s="285"/>
      <c r="D31" s="283" t="s">
        <v>2504</v>
      </c>
      <c r="E31" s="283"/>
      <c r="F31" s="283"/>
      <c r="G31" s="283"/>
      <c r="H31" s="283"/>
      <c r="I31" s="283"/>
      <c r="J31" s="283"/>
      <c r="K31" s="281"/>
    </row>
    <row r="32" spans="2:11" ht="15" customHeight="1">
      <c r="B32" s="284"/>
      <c r="C32" s="285"/>
      <c r="D32" s="283" t="s">
        <v>2505</v>
      </c>
      <c r="E32" s="283"/>
      <c r="F32" s="283"/>
      <c r="G32" s="283"/>
      <c r="H32" s="283"/>
      <c r="I32" s="283"/>
      <c r="J32" s="283"/>
      <c r="K32" s="281"/>
    </row>
    <row r="33" spans="2:11" ht="15" customHeight="1">
      <c r="B33" s="284"/>
      <c r="C33" s="285"/>
      <c r="D33" s="283" t="s">
        <v>2506</v>
      </c>
      <c r="E33" s="283"/>
      <c r="F33" s="283"/>
      <c r="G33" s="283"/>
      <c r="H33" s="283"/>
      <c r="I33" s="283"/>
      <c r="J33" s="283"/>
      <c r="K33" s="281"/>
    </row>
    <row r="34" spans="2:11" ht="15" customHeight="1">
      <c r="B34" s="284"/>
      <c r="C34" s="285"/>
      <c r="D34" s="283"/>
      <c r="E34" s="287" t="s">
        <v>129</v>
      </c>
      <c r="F34" s="283"/>
      <c r="G34" s="283" t="s">
        <v>2507</v>
      </c>
      <c r="H34" s="283"/>
      <c r="I34" s="283"/>
      <c r="J34" s="283"/>
      <c r="K34" s="281"/>
    </row>
    <row r="35" spans="2:11" ht="30.75" customHeight="1">
      <c r="B35" s="284"/>
      <c r="C35" s="285"/>
      <c r="D35" s="283"/>
      <c r="E35" s="287" t="s">
        <v>2508</v>
      </c>
      <c r="F35" s="283"/>
      <c r="G35" s="283" t="s">
        <v>2509</v>
      </c>
      <c r="H35" s="283"/>
      <c r="I35" s="283"/>
      <c r="J35" s="283"/>
      <c r="K35" s="281"/>
    </row>
    <row r="36" spans="2:11" ht="15" customHeight="1">
      <c r="B36" s="284"/>
      <c r="C36" s="285"/>
      <c r="D36" s="283"/>
      <c r="E36" s="287" t="s">
        <v>56</v>
      </c>
      <c r="F36" s="283"/>
      <c r="G36" s="283" t="s">
        <v>2510</v>
      </c>
      <c r="H36" s="283"/>
      <c r="I36" s="283"/>
      <c r="J36" s="283"/>
      <c r="K36" s="281"/>
    </row>
    <row r="37" spans="2:11" ht="15" customHeight="1">
      <c r="B37" s="284"/>
      <c r="C37" s="285"/>
      <c r="D37" s="283"/>
      <c r="E37" s="287" t="s">
        <v>130</v>
      </c>
      <c r="F37" s="283"/>
      <c r="G37" s="283" t="s">
        <v>2511</v>
      </c>
      <c r="H37" s="283"/>
      <c r="I37" s="283"/>
      <c r="J37" s="283"/>
      <c r="K37" s="281"/>
    </row>
    <row r="38" spans="2:11" ht="15" customHeight="1">
      <c r="B38" s="284"/>
      <c r="C38" s="285"/>
      <c r="D38" s="283"/>
      <c r="E38" s="287" t="s">
        <v>131</v>
      </c>
      <c r="F38" s="283"/>
      <c r="G38" s="283" t="s">
        <v>2512</v>
      </c>
      <c r="H38" s="283"/>
      <c r="I38" s="283"/>
      <c r="J38" s="283"/>
      <c r="K38" s="281"/>
    </row>
    <row r="39" spans="2:11" ht="15" customHeight="1">
      <c r="B39" s="284"/>
      <c r="C39" s="285"/>
      <c r="D39" s="283"/>
      <c r="E39" s="287" t="s">
        <v>132</v>
      </c>
      <c r="F39" s="283"/>
      <c r="G39" s="283" t="s">
        <v>2513</v>
      </c>
      <c r="H39" s="283"/>
      <c r="I39" s="283"/>
      <c r="J39" s="283"/>
      <c r="K39" s="281"/>
    </row>
    <row r="40" spans="2:11" ht="15" customHeight="1">
      <c r="B40" s="284"/>
      <c r="C40" s="285"/>
      <c r="D40" s="283"/>
      <c r="E40" s="287" t="s">
        <v>2514</v>
      </c>
      <c r="F40" s="283"/>
      <c r="G40" s="283" t="s">
        <v>2515</v>
      </c>
      <c r="H40" s="283"/>
      <c r="I40" s="283"/>
      <c r="J40" s="283"/>
      <c r="K40" s="281"/>
    </row>
    <row r="41" spans="2:11" ht="15" customHeight="1">
      <c r="B41" s="284"/>
      <c r="C41" s="285"/>
      <c r="D41" s="283"/>
      <c r="E41" s="287"/>
      <c r="F41" s="283"/>
      <c r="G41" s="283" t="s">
        <v>2516</v>
      </c>
      <c r="H41" s="283"/>
      <c r="I41" s="283"/>
      <c r="J41" s="283"/>
      <c r="K41" s="281"/>
    </row>
    <row r="42" spans="2:11" ht="15" customHeight="1">
      <c r="B42" s="284"/>
      <c r="C42" s="285"/>
      <c r="D42" s="283"/>
      <c r="E42" s="287" t="s">
        <v>2517</v>
      </c>
      <c r="F42" s="283"/>
      <c r="G42" s="283" t="s">
        <v>2518</v>
      </c>
      <c r="H42" s="283"/>
      <c r="I42" s="283"/>
      <c r="J42" s="283"/>
      <c r="K42" s="281"/>
    </row>
    <row r="43" spans="2:11" ht="15" customHeight="1">
      <c r="B43" s="284"/>
      <c r="C43" s="285"/>
      <c r="D43" s="283"/>
      <c r="E43" s="287" t="s">
        <v>134</v>
      </c>
      <c r="F43" s="283"/>
      <c r="G43" s="283" t="s">
        <v>2519</v>
      </c>
      <c r="H43" s="283"/>
      <c r="I43" s="283"/>
      <c r="J43" s="283"/>
      <c r="K43" s="281"/>
    </row>
    <row r="44" spans="2:11" ht="12.75" customHeight="1">
      <c r="B44" s="284"/>
      <c r="C44" s="285"/>
      <c r="D44" s="283"/>
      <c r="E44" s="283"/>
      <c r="F44" s="283"/>
      <c r="G44" s="283"/>
      <c r="H44" s="283"/>
      <c r="I44" s="283"/>
      <c r="J44" s="283"/>
      <c r="K44" s="281"/>
    </row>
    <row r="45" spans="2:11" ht="15" customHeight="1">
      <c r="B45" s="284"/>
      <c r="C45" s="285"/>
      <c r="D45" s="283" t="s">
        <v>2520</v>
      </c>
      <c r="E45" s="283"/>
      <c r="F45" s="283"/>
      <c r="G45" s="283"/>
      <c r="H45" s="283"/>
      <c r="I45" s="283"/>
      <c r="J45" s="283"/>
      <c r="K45" s="281"/>
    </row>
    <row r="46" spans="2:11" ht="15" customHeight="1">
      <c r="B46" s="284"/>
      <c r="C46" s="285"/>
      <c r="D46" s="285"/>
      <c r="E46" s="283" t="s">
        <v>2521</v>
      </c>
      <c r="F46" s="283"/>
      <c r="G46" s="283"/>
      <c r="H46" s="283"/>
      <c r="I46" s="283"/>
      <c r="J46" s="283"/>
      <c r="K46" s="281"/>
    </row>
    <row r="47" spans="2:11" ht="15" customHeight="1">
      <c r="B47" s="284"/>
      <c r="C47" s="285"/>
      <c r="D47" s="285"/>
      <c r="E47" s="283" t="s">
        <v>2522</v>
      </c>
      <c r="F47" s="283"/>
      <c r="G47" s="283"/>
      <c r="H47" s="283"/>
      <c r="I47" s="283"/>
      <c r="J47" s="283"/>
      <c r="K47" s="281"/>
    </row>
    <row r="48" spans="2:11" ht="15" customHeight="1">
      <c r="B48" s="284"/>
      <c r="C48" s="285"/>
      <c r="D48" s="285"/>
      <c r="E48" s="283" t="s">
        <v>2523</v>
      </c>
      <c r="F48" s="283"/>
      <c r="G48" s="283"/>
      <c r="H48" s="283"/>
      <c r="I48" s="283"/>
      <c r="J48" s="283"/>
      <c r="K48" s="281"/>
    </row>
    <row r="49" spans="2:11" ht="15" customHeight="1">
      <c r="B49" s="284"/>
      <c r="C49" s="285"/>
      <c r="D49" s="283" t="s">
        <v>2524</v>
      </c>
      <c r="E49" s="283"/>
      <c r="F49" s="283"/>
      <c r="G49" s="283"/>
      <c r="H49" s="283"/>
      <c r="I49" s="283"/>
      <c r="J49" s="283"/>
      <c r="K49" s="281"/>
    </row>
    <row r="50" spans="2:11" ht="25.5" customHeight="1">
      <c r="B50" s="279"/>
      <c r="C50" s="280" t="s">
        <v>2525</v>
      </c>
      <c r="D50" s="280"/>
      <c r="E50" s="280"/>
      <c r="F50" s="280"/>
      <c r="G50" s="280"/>
      <c r="H50" s="280"/>
      <c r="I50" s="280"/>
      <c r="J50" s="280"/>
      <c r="K50" s="281"/>
    </row>
    <row r="51" spans="2:11" ht="5.25" customHeight="1">
      <c r="B51" s="279"/>
      <c r="C51" s="282"/>
      <c r="D51" s="282"/>
      <c r="E51" s="282"/>
      <c r="F51" s="282"/>
      <c r="G51" s="282"/>
      <c r="H51" s="282"/>
      <c r="I51" s="282"/>
      <c r="J51" s="282"/>
      <c r="K51" s="281"/>
    </row>
    <row r="52" spans="2:11" ht="15" customHeight="1">
      <c r="B52" s="279"/>
      <c r="C52" s="283" t="s">
        <v>2526</v>
      </c>
      <c r="D52" s="283"/>
      <c r="E52" s="283"/>
      <c r="F52" s="283"/>
      <c r="G52" s="283"/>
      <c r="H52" s="283"/>
      <c r="I52" s="283"/>
      <c r="J52" s="283"/>
      <c r="K52" s="281"/>
    </row>
    <row r="53" spans="2:11" ht="15" customHeight="1">
      <c r="B53" s="279"/>
      <c r="C53" s="283" t="s">
        <v>2527</v>
      </c>
      <c r="D53" s="283"/>
      <c r="E53" s="283"/>
      <c r="F53" s="283"/>
      <c r="G53" s="283"/>
      <c r="H53" s="283"/>
      <c r="I53" s="283"/>
      <c r="J53" s="283"/>
      <c r="K53" s="281"/>
    </row>
    <row r="54" spans="2:11" ht="12.75" customHeight="1">
      <c r="B54" s="279"/>
      <c r="C54" s="283"/>
      <c r="D54" s="283"/>
      <c r="E54" s="283"/>
      <c r="F54" s="283"/>
      <c r="G54" s="283"/>
      <c r="H54" s="283"/>
      <c r="I54" s="283"/>
      <c r="J54" s="283"/>
      <c r="K54" s="281"/>
    </row>
    <row r="55" spans="2:11" ht="15" customHeight="1">
      <c r="B55" s="279"/>
      <c r="C55" s="283" t="s">
        <v>2528</v>
      </c>
      <c r="D55" s="283"/>
      <c r="E55" s="283"/>
      <c r="F55" s="283"/>
      <c r="G55" s="283"/>
      <c r="H55" s="283"/>
      <c r="I55" s="283"/>
      <c r="J55" s="283"/>
      <c r="K55" s="281"/>
    </row>
    <row r="56" spans="2:11" ht="15" customHeight="1">
      <c r="B56" s="279"/>
      <c r="C56" s="285"/>
      <c r="D56" s="283" t="s">
        <v>2529</v>
      </c>
      <c r="E56" s="283"/>
      <c r="F56" s="283"/>
      <c r="G56" s="283"/>
      <c r="H56" s="283"/>
      <c r="I56" s="283"/>
      <c r="J56" s="283"/>
      <c r="K56" s="281"/>
    </row>
    <row r="57" spans="2:11" ht="15" customHeight="1">
      <c r="B57" s="279"/>
      <c r="C57" s="285"/>
      <c r="D57" s="283" t="s">
        <v>2530</v>
      </c>
      <c r="E57" s="283"/>
      <c r="F57" s="283"/>
      <c r="G57" s="283"/>
      <c r="H57" s="283"/>
      <c r="I57" s="283"/>
      <c r="J57" s="283"/>
      <c r="K57" s="281"/>
    </row>
    <row r="58" spans="2:11" ht="15" customHeight="1">
      <c r="B58" s="279"/>
      <c r="C58" s="285"/>
      <c r="D58" s="283" t="s">
        <v>2531</v>
      </c>
      <c r="E58" s="283"/>
      <c r="F58" s="283"/>
      <c r="G58" s="283"/>
      <c r="H58" s="283"/>
      <c r="I58" s="283"/>
      <c r="J58" s="283"/>
      <c r="K58" s="281"/>
    </row>
    <row r="59" spans="2:11" ht="15" customHeight="1">
      <c r="B59" s="279"/>
      <c r="C59" s="285"/>
      <c r="D59" s="283" t="s">
        <v>2532</v>
      </c>
      <c r="E59" s="283"/>
      <c r="F59" s="283"/>
      <c r="G59" s="283"/>
      <c r="H59" s="283"/>
      <c r="I59" s="283"/>
      <c r="J59" s="283"/>
      <c r="K59" s="281"/>
    </row>
    <row r="60" spans="2:11" ht="15" customHeight="1">
      <c r="B60" s="279"/>
      <c r="C60" s="285"/>
      <c r="D60" s="288" t="s">
        <v>2533</v>
      </c>
      <c r="E60" s="288"/>
      <c r="F60" s="288"/>
      <c r="G60" s="288"/>
      <c r="H60" s="288"/>
      <c r="I60" s="288"/>
      <c r="J60" s="288"/>
      <c r="K60" s="281"/>
    </row>
    <row r="61" spans="2:11" ht="15" customHeight="1">
      <c r="B61" s="279"/>
      <c r="C61" s="285"/>
      <c r="D61" s="283" t="s">
        <v>2534</v>
      </c>
      <c r="E61" s="283"/>
      <c r="F61" s="283"/>
      <c r="G61" s="283"/>
      <c r="H61" s="283"/>
      <c r="I61" s="283"/>
      <c r="J61" s="283"/>
      <c r="K61" s="281"/>
    </row>
    <row r="62" spans="2:11" ht="12.75" customHeight="1">
      <c r="B62" s="279"/>
      <c r="C62" s="285"/>
      <c r="D62" s="285"/>
      <c r="E62" s="289"/>
      <c r="F62" s="285"/>
      <c r="G62" s="285"/>
      <c r="H62" s="285"/>
      <c r="I62" s="285"/>
      <c r="J62" s="285"/>
      <c r="K62" s="281"/>
    </row>
    <row r="63" spans="2:11" ht="15" customHeight="1">
      <c r="B63" s="279"/>
      <c r="C63" s="285"/>
      <c r="D63" s="283" t="s">
        <v>2535</v>
      </c>
      <c r="E63" s="283"/>
      <c r="F63" s="283"/>
      <c r="G63" s="283"/>
      <c r="H63" s="283"/>
      <c r="I63" s="283"/>
      <c r="J63" s="283"/>
      <c r="K63" s="281"/>
    </row>
    <row r="64" spans="2:11" ht="15" customHeight="1">
      <c r="B64" s="279"/>
      <c r="C64" s="285"/>
      <c r="D64" s="288" t="s">
        <v>2536</v>
      </c>
      <c r="E64" s="288"/>
      <c r="F64" s="288"/>
      <c r="G64" s="288"/>
      <c r="H64" s="288"/>
      <c r="I64" s="288"/>
      <c r="J64" s="288"/>
      <c r="K64" s="281"/>
    </row>
    <row r="65" spans="2:11" ht="15" customHeight="1">
      <c r="B65" s="279"/>
      <c r="C65" s="285"/>
      <c r="D65" s="283" t="s">
        <v>2537</v>
      </c>
      <c r="E65" s="283"/>
      <c r="F65" s="283"/>
      <c r="G65" s="283"/>
      <c r="H65" s="283"/>
      <c r="I65" s="283"/>
      <c r="J65" s="283"/>
      <c r="K65" s="281"/>
    </row>
    <row r="66" spans="2:11" ht="15" customHeight="1">
      <c r="B66" s="279"/>
      <c r="C66" s="285"/>
      <c r="D66" s="283" t="s">
        <v>2538</v>
      </c>
      <c r="E66" s="283"/>
      <c r="F66" s="283"/>
      <c r="G66" s="283"/>
      <c r="H66" s="283"/>
      <c r="I66" s="283"/>
      <c r="J66" s="283"/>
      <c r="K66" s="281"/>
    </row>
    <row r="67" spans="2:11" ht="15" customHeight="1">
      <c r="B67" s="279"/>
      <c r="C67" s="285"/>
      <c r="D67" s="283" t="s">
        <v>2539</v>
      </c>
      <c r="E67" s="283"/>
      <c r="F67" s="283"/>
      <c r="G67" s="283"/>
      <c r="H67" s="283"/>
      <c r="I67" s="283"/>
      <c r="J67" s="283"/>
      <c r="K67" s="281"/>
    </row>
    <row r="68" spans="2:11" ht="15" customHeight="1">
      <c r="B68" s="279"/>
      <c r="C68" s="285"/>
      <c r="D68" s="283" t="s">
        <v>2540</v>
      </c>
      <c r="E68" s="283"/>
      <c r="F68" s="283"/>
      <c r="G68" s="283"/>
      <c r="H68" s="283"/>
      <c r="I68" s="283"/>
      <c r="J68" s="283"/>
      <c r="K68" s="281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299" t="s">
        <v>113</v>
      </c>
      <c r="D73" s="299"/>
      <c r="E73" s="299"/>
      <c r="F73" s="299"/>
      <c r="G73" s="299"/>
      <c r="H73" s="299"/>
      <c r="I73" s="299"/>
      <c r="J73" s="299"/>
      <c r="K73" s="300"/>
    </row>
    <row r="74" spans="2:11" ht="17.25" customHeight="1">
      <c r="B74" s="298"/>
      <c r="C74" s="301" t="s">
        <v>2541</v>
      </c>
      <c r="D74" s="301"/>
      <c r="E74" s="301"/>
      <c r="F74" s="301" t="s">
        <v>2542</v>
      </c>
      <c r="G74" s="302"/>
      <c r="H74" s="301" t="s">
        <v>130</v>
      </c>
      <c r="I74" s="301" t="s">
        <v>60</v>
      </c>
      <c r="J74" s="301" t="s">
        <v>2543</v>
      </c>
      <c r="K74" s="300"/>
    </row>
    <row r="75" spans="2:11" ht="17.25" customHeight="1">
      <c r="B75" s="298"/>
      <c r="C75" s="303" t="s">
        <v>2544</v>
      </c>
      <c r="D75" s="303"/>
      <c r="E75" s="303"/>
      <c r="F75" s="304" t="s">
        <v>2545</v>
      </c>
      <c r="G75" s="305"/>
      <c r="H75" s="303"/>
      <c r="I75" s="303"/>
      <c r="J75" s="303" t="s">
        <v>2546</v>
      </c>
      <c r="K75" s="300"/>
    </row>
    <row r="76" spans="2:11" ht="5.25" customHeight="1">
      <c r="B76" s="298"/>
      <c r="C76" s="306"/>
      <c r="D76" s="306"/>
      <c r="E76" s="306"/>
      <c r="F76" s="306"/>
      <c r="G76" s="307"/>
      <c r="H76" s="306"/>
      <c r="I76" s="306"/>
      <c r="J76" s="306"/>
      <c r="K76" s="300"/>
    </row>
    <row r="77" spans="2:11" ht="15" customHeight="1">
      <c r="B77" s="298"/>
      <c r="C77" s="287" t="s">
        <v>56</v>
      </c>
      <c r="D77" s="306"/>
      <c r="E77" s="306"/>
      <c r="F77" s="308" t="s">
        <v>2547</v>
      </c>
      <c r="G77" s="307"/>
      <c r="H77" s="287" t="s">
        <v>2548</v>
      </c>
      <c r="I77" s="287" t="s">
        <v>2549</v>
      </c>
      <c r="J77" s="287">
        <v>20</v>
      </c>
      <c r="K77" s="300"/>
    </row>
    <row r="78" spans="2:11" ht="15" customHeight="1">
      <c r="B78" s="298"/>
      <c r="C78" s="287" t="s">
        <v>2550</v>
      </c>
      <c r="D78" s="287"/>
      <c r="E78" s="287"/>
      <c r="F78" s="308" t="s">
        <v>2547</v>
      </c>
      <c r="G78" s="307"/>
      <c r="H78" s="287" t="s">
        <v>2551</v>
      </c>
      <c r="I78" s="287" t="s">
        <v>2549</v>
      </c>
      <c r="J78" s="287">
        <v>120</v>
      </c>
      <c r="K78" s="300"/>
    </row>
    <row r="79" spans="2:11" ht="15" customHeight="1">
      <c r="B79" s="309"/>
      <c r="C79" s="287" t="s">
        <v>2552</v>
      </c>
      <c r="D79" s="287"/>
      <c r="E79" s="287"/>
      <c r="F79" s="308" t="s">
        <v>2553</v>
      </c>
      <c r="G79" s="307"/>
      <c r="H79" s="287" t="s">
        <v>2554</v>
      </c>
      <c r="I79" s="287" t="s">
        <v>2549</v>
      </c>
      <c r="J79" s="287">
        <v>50</v>
      </c>
      <c r="K79" s="300"/>
    </row>
    <row r="80" spans="2:11" ht="15" customHeight="1">
      <c r="B80" s="309"/>
      <c r="C80" s="287" t="s">
        <v>2555</v>
      </c>
      <c r="D80" s="287"/>
      <c r="E80" s="287"/>
      <c r="F80" s="308" t="s">
        <v>2547</v>
      </c>
      <c r="G80" s="307"/>
      <c r="H80" s="287" t="s">
        <v>2556</v>
      </c>
      <c r="I80" s="287" t="s">
        <v>2557</v>
      </c>
      <c r="J80" s="287"/>
      <c r="K80" s="300"/>
    </row>
    <row r="81" spans="2:11" ht="15" customHeight="1">
      <c r="B81" s="309"/>
      <c r="C81" s="310" t="s">
        <v>2558</v>
      </c>
      <c r="D81" s="310"/>
      <c r="E81" s="310"/>
      <c r="F81" s="311" t="s">
        <v>2553</v>
      </c>
      <c r="G81" s="310"/>
      <c r="H81" s="310" t="s">
        <v>2559</v>
      </c>
      <c r="I81" s="310" t="s">
        <v>2549</v>
      </c>
      <c r="J81" s="310">
        <v>15</v>
      </c>
      <c r="K81" s="300"/>
    </row>
    <row r="82" spans="2:11" ht="15" customHeight="1">
      <c r="B82" s="309"/>
      <c r="C82" s="310" t="s">
        <v>2560</v>
      </c>
      <c r="D82" s="310"/>
      <c r="E82" s="310"/>
      <c r="F82" s="311" t="s">
        <v>2553</v>
      </c>
      <c r="G82" s="310"/>
      <c r="H82" s="310" t="s">
        <v>2561</v>
      </c>
      <c r="I82" s="310" t="s">
        <v>2549</v>
      </c>
      <c r="J82" s="310">
        <v>15</v>
      </c>
      <c r="K82" s="300"/>
    </row>
    <row r="83" spans="2:11" ht="15" customHeight="1">
      <c r="B83" s="309"/>
      <c r="C83" s="310" t="s">
        <v>2562</v>
      </c>
      <c r="D83" s="310"/>
      <c r="E83" s="310"/>
      <c r="F83" s="311" t="s">
        <v>2553</v>
      </c>
      <c r="G83" s="310"/>
      <c r="H83" s="310" t="s">
        <v>2563</v>
      </c>
      <c r="I83" s="310" t="s">
        <v>2549</v>
      </c>
      <c r="J83" s="310">
        <v>20</v>
      </c>
      <c r="K83" s="300"/>
    </row>
    <row r="84" spans="2:11" ht="15" customHeight="1">
      <c r="B84" s="309"/>
      <c r="C84" s="310" t="s">
        <v>2564</v>
      </c>
      <c r="D84" s="310"/>
      <c r="E84" s="310"/>
      <c r="F84" s="311" t="s">
        <v>2553</v>
      </c>
      <c r="G84" s="310"/>
      <c r="H84" s="310" t="s">
        <v>2565</v>
      </c>
      <c r="I84" s="310" t="s">
        <v>2549</v>
      </c>
      <c r="J84" s="310">
        <v>20</v>
      </c>
      <c r="K84" s="300"/>
    </row>
    <row r="85" spans="2:11" ht="15" customHeight="1">
      <c r="B85" s="309"/>
      <c r="C85" s="287" t="s">
        <v>2566</v>
      </c>
      <c r="D85" s="287"/>
      <c r="E85" s="287"/>
      <c r="F85" s="308" t="s">
        <v>2553</v>
      </c>
      <c r="G85" s="307"/>
      <c r="H85" s="287" t="s">
        <v>2567</v>
      </c>
      <c r="I85" s="287" t="s">
        <v>2549</v>
      </c>
      <c r="J85" s="287">
        <v>50</v>
      </c>
      <c r="K85" s="300"/>
    </row>
    <row r="86" spans="2:11" ht="15" customHeight="1">
      <c r="B86" s="309"/>
      <c r="C86" s="287" t="s">
        <v>2568</v>
      </c>
      <c r="D86" s="287"/>
      <c r="E86" s="287"/>
      <c r="F86" s="308" t="s">
        <v>2553</v>
      </c>
      <c r="G86" s="307"/>
      <c r="H86" s="287" t="s">
        <v>2569</v>
      </c>
      <c r="I86" s="287" t="s">
        <v>2549</v>
      </c>
      <c r="J86" s="287">
        <v>20</v>
      </c>
      <c r="K86" s="300"/>
    </row>
    <row r="87" spans="2:11" ht="15" customHeight="1">
      <c r="B87" s="309"/>
      <c r="C87" s="287" t="s">
        <v>2570</v>
      </c>
      <c r="D87" s="287"/>
      <c r="E87" s="287"/>
      <c r="F87" s="308" t="s">
        <v>2553</v>
      </c>
      <c r="G87" s="307"/>
      <c r="H87" s="287" t="s">
        <v>2571</v>
      </c>
      <c r="I87" s="287" t="s">
        <v>2549</v>
      </c>
      <c r="J87" s="287">
        <v>20</v>
      </c>
      <c r="K87" s="300"/>
    </row>
    <row r="88" spans="2:11" ht="15" customHeight="1">
      <c r="B88" s="309"/>
      <c r="C88" s="287" t="s">
        <v>2572</v>
      </c>
      <c r="D88" s="287"/>
      <c r="E88" s="287"/>
      <c r="F88" s="308" t="s">
        <v>2553</v>
      </c>
      <c r="G88" s="307"/>
      <c r="H88" s="287" t="s">
        <v>2573</v>
      </c>
      <c r="I88" s="287" t="s">
        <v>2549</v>
      </c>
      <c r="J88" s="287">
        <v>50</v>
      </c>
      <c r="K88" s="300"/>
    </row>
    <row r="89" spans="2:11" ht="15" customHeight="1">
      <c r="B89" s="309"/>
      <c r="C89" s="287" t="s">
        <v>2574</v>
      </c>
      <c r="D89" s="287"/>
      <c r="E89" s="287"/>
      <c r="F89" s="308" t="s">
        <v>2553</v>
      </c>
      <c r="G89" s="307"/>
      <c r="H89" s="287" t="s">
        <v>2574</v>
      </c>
      <c r="I89" s="287" t="s">
        <v>2549</v>
      </c>
      <c r="J89" s="287">
        <v>50</v>
      </c>
      <c r="K89" s="300"/>
    </row>
    <row r="90" spans="2:11" ht="15" customHeight="1">
      <c r="B90" s="309"/>
      <c r="C90" s="287" t="s">
        <v>135</v>
      </c>
      <c r="D90" s="287"/>
      <c r="E90" s="287"/>
      <c r="F90" s="308" t="s">
        <v>2553</v>
      </c>
      <c r="G90" s="307"/>
      <c r="H90" s="287" t="s">
        <v>2575</v>
      </c>
      <c r="I90" s="287" t="s">
        <v>2549</v>
      </c>
      <c r="J90" s="287">
        <v>255</v>
      </c>
      <c r="K90" s="300"/>
    </row>
    <row r="91" spans="2:11" ht="15" customHeight="1">
      <c r="B91" s="309"/>
      <c r="C91" s="287" t="s">
        <v>2576</v>
      </c>
      <c r="D91" s="287"/>
      <c r="E91" s="287"/>
      <c r="F91" s="308" t="s">
        <v>2547</v>
      </c>
      <c r="G91" s="307"/>
      <c r="H91" s="287" t="s">
        <v>2577</v>
      </c>
      <c r="I91" s="287" t="s">
        <v>2578</v>
      </c>
      <c r="J91" s="287"/>
      <c r="K91" s="300"/>
    </row>
    <row r="92" spans="2:11" ht="15" customHeight="1">
      <c r="B92" s="309"/>
      <c r="C92" s="287" t="s">
        <v>2579</v>
      </c>
      <c r="D92" s="287"/>
      <c r="E92" s="287"/>
      <c r="F92" s="308" t="s">
        <v>2547</v>
      </c>
      <c r="G92" s="307"/>
      <c r="H92" s="287" t="s">
        <v>2580</v>
      </c>
      <c r="I92" s="287" t="s">
        <v>2581</v>
      </c>
      <c r="J92" s="287"/>
      <c r="K92" s="300"/>
    </row>
    <row r="93" spans="2:11" ht="15" customHeight="1">
      <c r="B93" s="309"/>
      <c r="C93" s="287" t="s">
        <v>2582</v>
      </c>
      <c r="D93" s="287"/>
      <c r="E93" s="287"/>
      <c r="F93" s="308" t="s">
        <v>2547</v>
      </c>
      <c r="G93" s="307"/>
      <c r="H93" s="287" t="s">
        <v>2582</v>
      </c>
      <c r="I93" s="287" t="s">
        <v>2581</v>
      </c>
      <c r="J93" s="287"/>
      <c r="K93" s="300"/>
    </row>
    <row r="94" spans="2:11" ht="15" customHeight="1">
      <c r="B94" s="309"/>
      <c r="C94" s="287" t="s">
        <v>41</v>
      </c>
      <c r="D94" s="287"/>
      <c r="E94" s="287"/>
      <c r="F94" s="308" t="s">
        <v>2547</v>
      </c>
      <c r="G94" s="307"/>
      <c r="H94" s="287" t="s">
        <v>2583</v>
      </c>
      <c r="I94" s="287" t="s">
        <v>2581</v>
      </c>
      <c r="J94" s="287"/>
      <c r="K94" s="300"/>
    </row>
    <row r="95" spans="2:11" ht="15" customHeight="1">
      <c r="B95" s="309"/>
      <c r="C95" s="287" t="s">
        <v>51</v>
      </c>
      <c r="D95" s="287"/>
      <c r="E95" s="287"/>
      <c r="F95" s="308" t="s">
        <v>2547</v>
      </c>
      <c r="G95" s="307"/>
      <c r="H95" s="287" t="s">
        <v>2584</v>
      </c>
      <c r="I95" s="287" t="s">
        <v>2581</v>
      </c>
      <c r="J95" s="287"/>
      <c r="K95" s="300"/>
    </row>
    <row r="96" spans="2:11" ht="15" customHeight="1">
      <c r="B96" s="312"/>
      <c r="C96" s="313"/>
      <c r="D96" s="313"/>
      <c r="E96" s="313"/>
      <c r="F96" s="313"/>
      <c r="G96" s="313"/>
      <c r="H96" s="313"/>
      <c r="I96" s="313"/>
      <c r="J96" s="313"/>
      <c r="K96" s="314"/>
    </row>
    <row r="97" spans="2:11" ht="18.7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5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299" t="s">
        <v>2585</v>
      </c>
      <c r="D100" s="299"/>
      <c r="E100" s="299"/>
      <c r="F100" s="299"/>
      <c r="G100" s="299"/>
      <c r="H100" s="299"/>
      <c r="I100" s="299"/>
      <c r="J100" s="299"/>
      <c r="K100" s="300"/>
    </row>
    <row r="101" spans="2:11" ht="17.25" customHeight="1">
      <c r="B101" s="298"/>
      <c r="C101" s="301" t="s">
        <v>2541</v>
      </c>
      <c r="D101" s="301"/>
      <c r="E101" s="301"/>
      <c r="F101" s="301" t="s">
        <v>2542</v>
      </c>
      <c r="G101" s="302"/>
      <c r="H101" s="301" t="s">
        <v>130</v>
      </c>
      <c r="I101" s="301" t="s">
        <v>60</v>
      </c>
      <c r="J101" s="301" t="s">
        <v>2543</v>
      </c>
      <c r="K101" s="300"/>
    </row>
    <row r="102" spans="2:11" ht="17.25" customHeight="1">
      <c r="B102" s="298"/>
      <c r="C102" s="303" t="s">
        <v>2544</v>
      </c>
      <c r="D102" s="303"/>
      <c r="E102" s="303"/>
      <c r="F102" s="304" t="s">
        <v>2545</v>
      </c>
      <c r="G102" s="305"/>
      <c r="H102" s="303"/>
      <c r="I102" s="303"/>
      <c r="J102" s="303" t="s">
        <v>2546</v>
      </c>
      <c r="K102" s="300"/>
    </row>
    <row r="103" spans="2:11" ht="5.25" customHeight="1">
      <c r="B103" s="298"/>
      <c r="C103" s="301"/>
      <c r="D103" s="301"/>
      <c r="E103" s="301"/>
      <c r="F103" s="301"/>
      <c r="G103" s="317"/>
      <c r="H103" s="301"/>
      <c r="I103" s="301"/>
      <c r="J103" s="301"/>
      <c r="K103" s="300"/>
    </row>
    <row r="104" spans="2:11" ht="15" customHeight="1">
      <c r="B104" s="298"/>
      <c r="C104" s="287" t="s">
        <v>56</v>
      </c>
      <c r="D104" s="306"/>
      <c r="E104" s="306"/>
      <c r="F104" s="308" t="s">
        <v>2547</v>
      </c>
      <c r="G104" s="317"/>
      <c r="H104" s="287" t="s">
        <v>2586</v>
      </c>
      <c r="I104" s="287" t="s">
        <v>2549</v>
      </c>
      <c r="J104" s="287">
        <v>20</v>
      </c>
      <c r="K104" s="300"/>
    </row>
    <row r="105" spans="2:11" ht="15" customHeight="1">
      <c r="B105" s="298"/>
      <c r="C105" s="287" t="s">
        <v>2550</v>
      </c>
      <c r="D105" s="287"/>
      <c r="E105" s="287"/>
      <c r="F105" s="308" t="s">
        <v>2547</v>
      </c>
      <c r="G105" s="287"/>
      <c r="H105" s="287" t="s">
        <v>2586</v>
      </c>
      <c r="I105" s="287" t="s">
        <v>2549</v>
      </c>
      <c r="J105" s="287">
        <v>120</v>
      </c>
      <c r="K105" s="300"/>
    </row>
    <row r="106" spans="2:11" ht="15" customHeight="1">
      <c r="B106" s="309"/>
      <c r="C106" s="287" t="s">
        <v>2552</v>
      </c>
      <c r="D106" s="287"/>
      <c r="E106" s="287"/>
      <c r="F106" s="308" t="s">
        <v>2553</v>
      </c>
      <c r="G106" s="287"/>
      <c r="H106" s="287" t="s">
        <v>2586</v>
      </c>
      <c r="I106" s="287" t="s">
        <v>2549</v>
      </c>
      <c r="J106" s="287">
        <v>50</v>
      </c>
      <c r="K106" s="300"/>
    </row>
    <row r="107" spans="2:11" ht="15" customHeight="1">
      <c r="B107" s="309"/>
      <c r="C107" s="287" t="s">
        <v>2555</v>
      </c>
      <c r="D107" s="287"/>
      <c r="E107" s="287"/>
      <c r="F107" s="308" t="s">
        <v>2547</v>
      </c>
      <c r="G107" s="287"/>
      <c r="H107" s="287" t="s">
        <v>2586</v>
      </c>
      <c r="I107" s="287" t="s">
        <v>2557</v>
      </c>
      <c r="J107" s="287"/>
      <c r="K107" s="300"/>
    </row>
    <row r="108" spans="2:11" ht="15" customHeight="1">
      <c r="B108" s="309"/>
      <c r="C108" s="287" t="s">
        <v>2566</v>
      </c>
      <c r="D108" s="287"/>
      <c r="E108" s="287"/>
      <c r="F108" s="308" t="s">
        <v>2553</v>
      </c>
      <c r="G108" s="287"/>
      <c r="H108" s="287" t="s">
        <v>2586</v>
      </c>
      <c r="I108" s="287" t="s">
        <v>2549</v>
      </c>
      <c r="J108" s="287">
        <v>50</v>
      </c>
      <c r="K108" s="300"/>
    </row>
    <row r="109" spans="2:11" ht="15" customHeight="1">
      <c r="B109" s="309"/>
      <c r="C109" s="287" t="s">
        <v>2574</v>
      </c>
      <c r="D109" s="287"/>
      <c r="E109" s="287"/>
      <c r="F109" s="308" t="s">
        <v>2553</v>
      </c>
      <c r="G109" s="287"/>
      <c r="H109" s="287" t="s">
        <v>2586</v>
      </c>
      <c r="I109" s="287" t="s">
        <v>2549</v>
      </c>
      <c r="J109" s="287">
        <v>50</v>
      </c>
      <c r="K109" s="300"/>
    </row>
    <row r="110" spans="2:11" ht="15" customHeight="1">
      <c r="B110" s="309"/>
      <c r="C110" s="287" t="s">
        <v>2572</v>
      </c>
      <c r="D110" s="287"/>
      <c r="E110" s="287"/>
      <c r="F110" s="308" t="s">
        <v>2553</v>
      </c>
      <c r="G110" s="287"/>
      <c r="H110" s="287" t="s">
        <v>2586</v>
      </c>
      <c r="I110" s="287" t="s">
        <v>2549</v>
      </c>
      <c r="J110" s="287">
        <v>50</v>
      </c>
      <c r="K110" s="300"/>
    </row>
    <row r="111" spans="2:11" ht="15" customHeight="1">
      <c r="B111" s="309"/>
      <c r="C111" s="287" t="s">
        <v>56</v>
      </c>
      <c r="D111" s="287"/>
      <c r="E111" s="287"/>
      <c r="F111" s="308" t="s">
        <v>2547</v>
      </c>
      <c r="G111" s="287"/>
      <c r="H111" s="287" t="s">
        <v>2587</v>
      </c>
      <c r="I111" s="287" t="s">
        <v>2549</v>
      </c>
      <c r="J111" s="287">
        <v>20</v>
      </c>
      <c r="K111" s="300"/>
    </row>
    <row r="112" spans="2:11" ht="15" customHeight="1">
      <c r="B112" s="309"/>
      <c r="C112" s="287" t="s">
        <v>2588</v>
      </c>
      <c r="D112" s="287"/>
      <c r="E112" s="287"/>
      <c r="F112" s="308" t="s">
        <v>2547</v>
      </c>
      <c r="G112" s="287"/>
      <c r="H112" s="287" t="s">
        <v>2589</v>
      </c>
      <c r="I112" s="287" t="s">
        <v>2549</v>
      </c>
      <c r="J112" s="287">
        <v>120</v>
      </c>
      <c r="K112" s="300"/>
    </row>
    <row r="113" spans="2:11" ht="15" customHeight="1">
      <c r="B113" s="309"/>
      <c r="C113" s="287" t="s">
        <v>41</v>
      </c>
      <c r="D113" s="287"/>
      <c r="E113" s="287"/>
      <c r="F113" s="308" t="s">
        <v>2547</v>
      </c>
      <c r="G113" s="287"/>
      <c r="H113" s="287" t="s">
        <v>2590</v>
      </c>
      <c r="I113" s="287" t="s">
        <v>2581</v>
      </c>
      <c r="J113" s="287"/>
      <c r="K113" s="300"/>
    </row>
    <row r="114" spans="2:11" ht="15" customHeight="1">
      <c r="B114" s="309"/>
      <c r="C114" s="287" t="s">
        <v>51</v>
      </c>
      <c r="D114" s="287"/>
      <c r="E114" s="287"/>
      <c r="F114" s="308" t="s">
        <v>2547</v>
      </c>
      <c r="G114" s="287"/>
      <c r="H114" s="287" t="s">
        <v>2591</v>
      </c>
      <c r="I114" s="287" t="s">
        <v>2581</v>
      </c>
      <c r="J114" s="287"/>
      <c r="K114" s="300"/>
    </row>
    <row r="115" spans="2:11" ht="15" customHeight="1">
      <c r="B115" s="309"/>
      <c r="C115" s="287" t="s">
        <v>60</v>
      </c>
      <c r="D115" s="287"/>
      <c r="E115" s="287"/>
      <c r="F115" s="308" t="s">
        <v>2547</v>
      </c>
      <c r="G115" s="287"/>
      <c r="H115" s="287" t="s">
        <v>2592</v>
      </c>
      <c r="I115" s="287" t="s">
        <v>2593</v>
      </c>
      <c r="J115" s="287"/>
      <c r="K115" s="300"/>
    </row>
    <row r="116" spans="2:11" ht="15" customHeight="1">
      <c r="B116" s="312"/>
      <c r="C116" s="318"/>
      <c r="D116" s="318"/>
      <c r="E116" s="318"/>
      <c r="F116" s="318"/>
      <c r="G116" s="318"/>
      <c r="H116" s="318"/>
      <c r="I116" s="318"/>
      <c r="J116" s="318"/>
      <c r="K116" s="314"/>
    </row>
    <row r="117" spans="2:11" ht="18.75" customHeight="1">
      <c r="B117" s="319"/>
      <c r="C117" s="283"/>
      <c r="D117" s="283"/>
      <c r="E117" s="283"/>
      <c r="F117" s="320"/>
      <c r="G117" s="283"/>
      <c r="H117" s="283"/>
      <c r="I117" s="283"/>
      <c r="J117" s="283"/>
      <c r="K117" s="319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1"/>
      <c r="C119" s="322"/>
      <c r="D119" s="322"/>
      <c r="E119" s="322"/>
      <c r="F119" s="322"/>
      <c r="G119" s="322"/>
      <c r="H119" s="322"/>
      <c r="I119" s="322"/>
      <c r="J119" s="322"/>
      <c r="K119" s="323"/>
    </row>
    <row r="120" spans="2:11" ht="45" customHeight="1">
      <c r="B120" s="324"/>
      <c r="C120" s="277" t="s">
        <v>2594</v>
      </c>
      <c r="D120" s="277"/>
      <c r="E120" s="277"/>
      <c r="F120" s="277"/>
      <c r="G120" s="277"/>
      <c r="H120" s="277"/>
      <c r="I120" s="277"/>
      <c r="J120" s="277"/>
      <c r="K120" s="325"/>
    </row>
    <row r="121" spans="2:11" ht="17.25" customHeight="1">
      <c r="B121" s="326"/>
      <c r="C121" s="301" t="s">
        <v>2541</v>
      </c>
      <c r="D121" s="301"/>
      <c r="E121" s="301"/>
      <c r="F121" s="301" t="s">
        <v>2542</v>
      </c>
      <c r="G121" s="302"/>
      <c r="H121" s="301" t="s">
        <v>130</v>
      </c>
      <c r="I121" s="301" t="s">
        <v>60</v>
      </c>
      <c r="J121" s="301" t="s">
        <v>2543</v>
      </c>
      <c r="K121" s="327"/>
    </row>
    <row r="122" spans="2:11" ht="17.25" customHeight="1">
      <c r="B122" s="326"/>
      <c r="C122" s="303" t="s">
        <v>2544</v>
      </c>
      <c r="D122" s="303"/>
      <c r="E122" s="303"/>
      <c r="F122" s="304" t="s">
        <v>2545</v>
      </c>
      <c r="G122" s="305"/>
      <c r="H122" s="303"/>
      <c r="I122" s="303"/>
      <c r="J122" s="303" t="s">
        <v>2546</v>
      </c>
      <c r="K122" s="327"/>
    </row>
    <row r="123" spans="2:11" ht="5.25" customHeight="1">
      <c r="B123" s="328"/>
      <c r="C123" s="306"/>
      <c r="D123" s="306"/>
      <c r="E123" s="306"/>
      <c r="F123" s="306"/>
      <c r="G123" s="287"/>
      <c r="H123" s="306"/>
      <c r="I123" s="306"/>
      <c r="J123" s="306"/>
      <c r="K123" s="329"/>
    </row>
    <row r="124" spans="2:11" ht="15" customHeight="1">
      <c r="B124" s="328"/>
      <c r="C124" s="287" t="s">
        <v>2550</v>
      </c>
      <c r="D124" s="306"/>
      <c r="E124" s="306"/>
      <c r="F124" s="308" t="s">
        <v>2547</v>
      </c>
      <c r="G124" s="287"/>
      <c r="H124" s="287" t="s">
        <v>2586</v>
      </c>
      <c r="I124" s="287" t="s">
        <v>2549</v>
      </c>
      <c r="J124" s="287">
        <v>120</v>
      </c>
      <c r="K124" s="330"/>
    </row>
    <row r="125" spans="2:11" ht="15" customHeight="1">
      <c r="B125" s="328"/>
      <c r="C125" s="287" t="s">
        <v>2595</v>
      </c>
      <c r="D125" s="287"/>
      <c r="E125" s="287"/>
      <c r="F125" s="308" t="s">
        <v>2547</v>
      </c>
      <c r="G125" s="287"/>
      <c r="H125" s="287" t="s">
        <v>2596</v>
      </c>
      <c r="I125" s="287" t="s">
        <v>2549</v>
      </c>
      <c r="J125" s="287" t="s">
        <v>2597</v>
      </c>
      <c r="K125" s="330"/>
    </row>
    <row r="126" spans="2:11" ht="15" customHeight="1">
      <c r="B126" s="328"/>
      <c r="C126" s="287" t="s">
        <v>2496</v>
      </c>
      <c r="D126" s="287"/>
      <c r="E126" s="287"/>
      <c r="F126" s="308" t="s">
        <v>2547</v>
      </c>
      <c r="G126" s="287"/>
      <c r="H126" s="287" t="s">
        <v>2598</v>
      </c>
      <c r="I126" s="287" t="s">
        <v>2549</v>
      </c>
      <c r="J126" s="287" t="s">
        <v>2597</v>
      </c>
      <c r="K126" s="330"/>
    </row>
    <row r="127" spans="2:11" ht="15" customHeight="1">
      <c r="B127" s="328"/>
      <c r="C127" s="287" t="s">
        <v>2558</v>
      </c>
      <c r="D127" s="287"/>
      <c r="E127" s="287"/>
      <c r="F127" s="308" t="s">
        <v>2553</v>
      </c>
      <c r="G127" s="287"/>
      <c r="H127" s="287" t="s">
        <v>2559</v>
      </c>
      <c r="I127" s="287" t="s">
        <v>2549</v>
      </c>
      <c r="J127" s="287">
        <v>15</v>
      </c>
      <c r="K127" s="330"/>
    </row>
    <row r="128" spans="2:11" ht="15" customHeight="1">
      <c r="B128" s="328"/>
      <c r="C128" s="310" t="s">
        <v>2560</v>
      </c>
      <c r="D128" s="310"/>
      <c r="E128" s="310"/>
      <c r="F128" s="311" t="s">
        <v>2553</v>
      </c>
      <c r="G128" s="310"/>
      <c r="H128" s="310" t="s">
        <v>2561</v>
      </c>
      <c r="I128" s="310" t="s">
        <v>2549</v>
      </c>
      <c r="J128" s="310">
        <v>15</v>
      </c>
      <c r="K128" s="330"/>
    </row>
    <row r="129" spans="2:11" ht="15" customHeight="1">
      <c r="B129" s="328"/>
      <c r="C129" s="310" t="s">
        <v>2562</v>
      </c>
      <c r="D129" s="310"/>
      <c r="E129" s="310"/>
      <c r="F129" s="311" t="s">
        <v>2553</v>
      </c>
      <c r="G129" s="310"/>
      <c r="H129" s="310" t="s">
        <v>2563</v>
      </c>
      <c r="I129" s="310" t="s">
        <v>2549</v>
      </c>
      <c r="J129" s="310">
        <v>20</v>
      </c>
      <c r="K129" s="330"/>
    </row>
    <row r="130" spans="2:11" ht="15" customHeight="1">
      <c r="B130" s="328"/>
      <c r="C130" s="310" t="s">
        <v>2564</v>
      </c>
      <c r="D130" s="310"/>
      <c r="E130" s="310"/>
      <c r="F130" s="311" t="s">
        <v>2553</v>
      </c>
      <c r="G130" s="310"/>
      <c r="H130" s="310" t="s">
        <v>2565</v>
      </c>
      <c r="I130" s="310" t="s">
        <v>2549</v>
      </c>
      <c r="J130" s="310">
        <v>20</v>
      </c>
      <c r="K130" s="330"/>
    </row>
    <row r="131" spans="2:11" ht="15" customHeight="1">
      <c r="B131" s="328"/>
      <c r="C131" s="287" t="s">
        <v>2552</v>
      </c>
      <c r="D131" s="287"/>
      <c r="E131" s="287"/>
      <c r="F131" s="308" t="s">
        <v>2553</v>
      </c>
      <c r="G131" s="287"/>
      <c r="H131" s="287" t="s">
        <v>2586</v>
      </c>
      <c r="I131" s="287" t="s">
        <v>2549</v>
      </c>
      <c r="J131" s="287">
        <v>50</v>
      </c>
      <c r="K131" s="330"/>
    </row>
    <row r="132" spans="2:11" ht="15" customHeight="1">
      <c r="B132" s="328"/>
      <c r="C132" s="287" t="s">
        <v>2566</v>
      </c>
      <c r="D132" s="287"/>
      <c r="E132" s="287"/>
      <c r="F132" s="308" t="s">
        <v>2553</v>
      </c>
      <c r="G132" s="287"/>
      <c r="H132" s="287" t="s">
        <v>2586</v>
      </c>
      <c r="I132" s="287" t="s">
        <v>2549</v>
      </c>
      <c r="J132" s="287">
        <v>50</v>
      </c>
      <c r="K132" s="330"/>
    </row>
    <row r="133" spans="2:11" ht="15" customHeight="1">
      <c r="B133" s="328"/>
      <c r="C133" s="287" t="s">
        <v>2572</v>
      </c>
      <c r="D133" s="287"/>
      <c r="E133" s="287"/>
      <c r="F133" s="308" t="s">
        <v>2553</v>
      </c>
      <c r="G133" s="287"/>
      <c r="H133" s="287" t="s">
        <v>2586</v>
      </c>
      <c r="I133" s="287" t="s">
        <v>2549</v>
      </c>
      <c r="J133" s="287">
        <v>50</v>
      </c>
      <c r="K133" s="330"/>
    </row>
    <row r="134" spans="2:11" ht="15" customHeight="1">
      <c r="B134" s="328"/>
      <c r="C134" s="287" t="s">
        <v>2574</v>
      </c>
      <c r="D134" s="287"/>
      <c r="E134" s="287"/>
      <c r="F134" s="308" t="s">
        <v>2553</v>
      </c>
      <c r="G134" s="287"/>
      <c r="H134" s="287" t="s">
        <v>2586</v>
      </c>
      <c r="I134" s="287" t="s">
        <v>2549</v>
      </c>
      <c r="J134" s="287">
        <v>50</v>
      </c>
      <c r="K134" s="330"/>
    </row>
    <row r="135" spans="2:11" ht="15" customHeight="1">
      <c r="B135" s="328"/>
      <c r="C135" s="287" t="s">
        <v>135</v>
      </c>
      <c r="D135" s="287"/>
      <c r="E135" s="287"/>
      <c r="F135" s="308" t="s">
        <v>2553</v>
      </c>
      <c r="G135" s="287"/>
      <c r="H135" s="287" t="s">
        <v>2599</v>
      </c>
      <c r="I135" s="287" t="s">
        <v>2549</v>
      </c>
      <c r="J135" s="287">
        <v>255</v>
      </c>
      <c r="K135" s="330"/>
    </row>
    <row r="136" spans="2:11" ht="15" customHeight="1">
      <c r="B136" s="328"/>
      <c r="C136" s="287" t="s">
        <v>2576</v>
      </c>
      <c r="D136" s="287"/>
      <c r="E136" s="287"/>
      <c r="F136" s="308" t="s">
        <v>2547</v>
      </c>
      <c r="G136" s="287"/>
      <c r="H136" s="287" t="s">
        <v>2600</v>
      </c>
      <c r="I136" s="287" t="s">
        <v>2578</v>
      </c>
      <c r="J136" s="287"/>
      <c r="K136" s="330"/>
    </row>
    <row r="137" spans="2:11" ht="15" customHeight="1">
      <c r="B137" s="328"/>
      <c r="C137" s="287" t="s">
        <v>2579</v>
      </c>
      <c r="D137" s="287"/>
      <c r="E137" s="287"/>
      <c r="F137" s="308" t="s">
        <v>2547</v>
      </c>
      <c r="G137" s="287"/>
      <c r="H137" s="287" t="s">
        <v>2601</v>
      </c>
      <c r="I137" s="287" t="s">
        <v>2581</v>
      </c>
      <c r="J137" s="287"/>
      <c r="K137" s="330"/>
    </row>
    <row r="138" spans="2:11" ht="15" customHeight="1">
      <c r="B138" s="328"/>
      <c r="C138" s="287" t="s">
        <v>2582</v>
      </c>
      <c r="D138" s="287"/>
      <c r="E138" s="287"/>
      <c r="F138" s="308" t="s">
        <v>2547</v>
      </c>
      <c r="G138" s="287"/>
      <c r="H138" s="287" t="s">
        <v>2582</v>
      </c>
      <c r="I138" s="287" t="s">
        <v>2581</v>
      </c>
      <c r="J138" s="287"/>
      <c r="K138" s="330"/>
    </row>
    <row r="139" spans="2:11" ht="15" customHeight="1">
      <c r="B139" s="328"/>
      <c r="C139" s="287" t="s">
        <v>41</v>
      </c>
      <c r="D139" s="287"/>
      <c r="E139" s="287"/>
      <c r="F139" s="308" t="s">
        <v>2547</v>
      </c>
      <c r="G139" s="287"/>
      <c r="H139" s="287" t="s">
        <v>2602</v>
      </c>
      <c r="I139" s="287" t="s">
        <v>2581</v>
      </c>
      <c r="J139" s="287"/>
      <c r="K139" s="330"/>
    </row>
    <row r="140" spans="2:11" ht="15" customHeight="1">
      <c r="B140" s="328"/>
      <c r="C140" s="287" t="s">
        <v>2603</v>
      </c>
      <c r="D140" s="287"/>
      <c r="E140" s="287"/>
      <c r="F140" s="308" t="s">
        <v>2547</v>
      </c>
      <c r="G140" s="287"/>
      <c r="H140" s="287" t="s">
        <v>2604</v>
      </c>
      <c r="I140" s="287" t="s">
        <v>2581</v>
      </c>
      <c r="J140" s="287"/>
      <c r="K140" s="330"/>
    </row>
    <row r="141" spans="2:11" ht="15" customHeight="1">
      <c r="B141" s="331"/>
      <c r="C141" s="332"/>
      <c r="D141" s="332"/>
      <c r="E141" s="332"/>
      <c r="F141" s="332"/>
      <c r="G141" s="332"/>
      <c r="H141" s="332"/>
      <c r="I141" s="332"/>
      <c r="J141" s="332"/>
      <c r="K141" s="333"/>
    </row>
    <row r="142" spans="2:11" ht="18.75" customHeight="1">
      <c r="B142" s="283"/>
      <c r="C142" s="283"/>
      <c r="D142" s="283"/>
      <c r="E142" s="283"/>
      <c r="F142" s="320"/>
      <c r="G142" s="283"/>
      <c r="H142" s="283"/>
      <c r="I142" s="283"/>
      <c r="J142" s="283"/>
      <c r="K142" s="283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299" t="s">
        <v>2605</v>
      </c>
      <c r="D145" s="299"/>
      <c r="E145" s="299"/>
      <c r="F145" s="299"/>
      <c r="G145" s="299"/>
      <c r="H145" s="299"/>
      <c r="I145" s="299"/>
      <c r="J145" s="299"/>
      <c r="K145" s="300"/>
    </row>
    <row r="146" spans="2:11" ht="17.25" customHeight="1">
      <c r="B146" s="298"/>
      <c r="C146" s="301" t="s">
        <v>2541</v>
      </c>
      <c r="D146" s="301"/>
      <c r="E146" s="301"/>
      <c r="F146" s="301" t="s">
        <v>2542</v>
      </c>
      <c r="G146" s="302"/>
      <c r="H146" s="301" t="s">
        <v>130</v>
      </c>
      <c r="I146" s="301" t="s">
        <v>60</v>
      </c>
      <c r="J146" s="301" t="s">
        <v>2543</v>
      </c>
      <c r="K146" s="300"/>
    </row>
    <row r="147" spans="2:11" ht="17.25" customHeight="1">
      <c r="B147" s="298"/>
      <c r="C147" s="303" t="s">
        <v>2544</v>
      </c>
      <c r="D147" s="303"/>
      <c r="E147" s="303"/>
      <c r="F147" s="304" t="s">
        <v>2545</v>
      </c>
      <c r="G147" s="305"/>
      <c r="H147" s="303"/>
      <c r="I147" s="303"/>
      <c r="J147" s="303" t="s">
        <v>2546</v>
      </c>
      <c r="K147" s="300"/>
    </row>
    <row r="148" spans="2:11" ht="5.25" customHeight="1">
      <c r="B148" s="309"/>
      <c r="C148" s="306"/>
      <c r="D148" s="306"/>
      <c r="E148" s="306"/>
      <c r="F148" s="306"/>
      <c r="G148" s="307"/>
      <c r="H148" s="306"/>
      <c r="I148" s="306"/>
      <c r="J148" s="306"/>
      <c r="K148" s="330"/>
    </row>
    <row r="149" spans="2:11" ht="15" customHeight="1">
      <c r="B149" s="309"/>
      <c r="C149" s="334" t="s">
        <v>2550</v>
      </c>
      <c r="D149" s="287"/>
      <c r="E149" s="287"/>
      <c r="F149" s="335" t="s">
        <v>2547</v>
      </c>
      <c r="G149" s="287"/>
      <c r="H149" s="334" t="s">
        <v>2586</v>
      </c>
      <c r="I149" s="334" t="s">
        <v>2549</v>
      </c>
      <c r="J149" s="334">
        <v>120</v>
      </c>
      <c r="K149" s="330"/>
    </row>
    <row r="150" spans="2:11" ht="15" customHeight="1">
      <c r="B150" s="309"/>
      <c r="C150" s="334" t="s">
        <v>2595</v>
      </c>
      <c r="D150" s="287"/>
      <c r="E150" s="287"/>
      <c r="F150" s="335" t="s">
        <v>2547</v>
      </c>
      <c r="G150" s="287"/>
      <c r="H150" s="334" t="s">
        <v>2606</v>
      </c>
      <c r="I150" s="334" t="s">
        <v>2549</v>
      </c>
      <c r="J150" s="334" t="s">
        <v>2597</v>
      </c>
      <c r="K150" s="330"/>
    </row>
    <row r="151" spans="2:11" ht="15" customHeight="1">
      <c r="B151" s="309"/>
      <c r="C151" s="334" t="s">
        <v>2496</v>
      </c>
      <c r="D151" s="287"/>
      <c r="E151" s="287"/>
      <c r="F151" s="335" t="s">
        <v>2547</v>
      </c>
      <c r="G151" s="287"/>
      <c r="H151" s="334" t="s">
        <v>2607</v>
      </c>
      <c r="I151" s="334" t="s">
        <v>2549</v>
      </c>
      <c r="J151" s="334" t="s">
        <v>2597</v>
      </c>
      <c r="K151" s="330"/>
    </row>
    <row r="152" spans="2:11" ht="15" customHeight="1">
      <c r="B152" s="309"/>
      <c r="C152" s="334" t="s">
        <v>2552</v>
      </c>
      <c r="D152" s="287"/>
      <c r="E152" s="287"/>
      <c r="F152" s="335" t="s">
        <v>2553</v>
      </c>
      <c r="G152" s="287"/>
      <c r="H152" s="334" t="s">
        <v>2586</v>
      </c>
      <c r="I152" s="334" t="s">
        <v>2549</v>
      </c>
      <c r="J152" s="334">
        <v>50</v>
      </c>
      <c r="K152" s="330"/>
    </row>
    <row r="153" spans="2:11" ht="15" customHeight="1">
      <c r="B153" s="309"/>
      <c r="C153" s="334" t="s">
        <v>2555</v>
      </c>
      <c r="D153" s="287"/>
      <c r="E153" s="287"/>
      <c r="F153" s="335" t="s">
        <v>2547</v>
      </c>
      <c r="G153" s="287"/>
      <c r="H153" s="334" t="s">
        <v>2586</v>
      </c>
      <c r="I153" s="334" t="s">
        <v>2557</v>
      </c>
      <c r="J153" s="334"/>
      <c r="K153" s="330"/>
    </row>
    <row r="154" spans="2:11" ht="15" customHeight="1">
      <c r="B154" s="309"/>
      <c r="C154" s="334" t="s">
        <v>2566</v>
      </c>
      <c r="D154" s="287"/>
      <c r="E154" s="287"/>
      <c r="F154" s="335" t="s">
        <v>2553</v>
      </c>
      <c r="G154" s="287"/>
      <c r="H154" s="334" t="s">
        <v>2586</v>
      </c>
      <c r="I154" s="334" t="s">
        <v>2549</v>
      </c>
      <c r="J154" s="334">
        <v>50</v>
      </c>
      <c r="K154" s="330"/>
    </row>
    <row r="155" spans="2:11" ht="15" customHeight="1">
      <c r="B155" s="309"/>
      <c r="C155" s="334" t="s">
        <v>2574</v>
      </c>
      <c r="D155" s="287"/>
      <c r="E155" s="287"/>
      <c r="F155" s="335" t="s">
        <v>2553</v>
      </c>
      <c r="G155" s="287"/>
      <c r="H155" s="334" t="s">
        <v>2586</v>
      </c>
      <c r="I155" s="334" t="s">
        <v>2549</v>
      </c>
      <c r="J155" s="334">
        <v>50</v>
      </c>
      <c r="K155" s="330"/>
    </row>
    <row r="156" spans="2:11" ht="15" customHeight="1">
      <c r="B156" s="309"/>
      <c r="C156" s="334" t="s">
        <v>2572</v>
      </c>
      <c r="D156" s="287"/>
      <c r="E156" s="287"/>
      <c r="F156" s="335" t="s">
        <v>2553</v>
      </c>
      <c r="G156" s="287"/>
      <c r="H156" s="334" t="s">
        <v>2586</v>
      </c>
      <c r="I156" s="334" t="s">
        <v>2549</v>
      </c>
      <c r="J156" s="334">
        <v>50</v>
      </c>
      <c r="K156" s="330"/>
    </row>
    <row r="157" spans="2:11" ht="15" customHeight="1">
      <c r="B157" s="309"/>
      <c r="C157" s="334" t="s">
        <v>118</v>
      </c>
      <c r="D157" s="287"/>
      <c r="E157" s="287"/>
      <c r="F157" s="335" t="s">
        <v>2547</v>
      </c>
      <c r="G157" s="287"/>
      <c r="H157" s="334" t="s">
        <v>2608</v>
      </c>
      <c r="I157" s="334" t="s">
        <v>2549</v>
      </c>
      <c r="J157" s="334" t="s">
        <v>2609</v>
      </c>
      <c r="K157" s="330"/>
    </row>
    <row r="158" spans="2:11" ht="15" customHeight="1">
      <c r="B158" s="309"/>
      <c r="C158" s="334" t="s">
        <v>2610</v>
      </c>
      <c r="D158" s="287"/>
      <c r="E158" s="287"/>
      <c r="F158" s="335" t="s">
        <v>2547</v>
      </c>
      <c r="G158" s="287"/>
      <c r="H158" s="334" t="s">
        <v>2611</v>
      </c>
      <c r="I158" s="334" t="s">
        <v>2581</v>
      </c>
      <c r="J158" s="334"/>
      <c r="K158" s="330"/>
    </row>
    <row r="159" spans="2:11" ht="15" customHeight="1">
      <c r="B159" s="336"/>
      <c r="C159" s="318"/>
      <c r="D159" s="318"/>
      <c r="E159" s="318"/>
      <c r="F159" s="318"/>
      <c r="G159" s="318"/>
      <c r="H159" s="318"/>
      <c r="I159" s="318"/>
      <c r="J159" s="318"/>
      <c r="K159" s="337"/>
    </row>
    <row r="160" spans="2:11" ht="18.75" customHeight="1">
      <c r="B160" s="283"/>
      <c r="C160" s="287"/>
      <c r="D160" s="287"/>
      <c r="E160" s="287"/>
      <c r="F160" s="308"/>
      <c r="G160" s="287"/>
      <c r="H160" s="287"/>
      <c r="I160" s="287"/>
      <c r="J160" s="287"/>
      <c r="K160" s="283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3"/>
      <c r="C162" s="274"/>
      <c r="D162" s="274"/>
      <c r="E162" s="274"/>
      <c r="F162" s="274"/>
      <c r="G162" s="274"/>
      <c r="H162" s="274"/>
      <c r="I162" s="274"/>
      <c r="J162" s="274"/>
      <c r="K162" s="275"/>
    </row>
    <row r="163" spans="2:11" ht="45" customHeight="1">
      <c r="B163" s="276"/>
      <c r="C163" s="277" t="s">
        <v>2612</v>
      </c>
      <c r="D163" s="277"/>
      <c r="E163" s="277"/>
      <c r="F163" s="277"/>
      <c r="G163" s="277"/>
      <c r="H163" s="277"/>
      <c r="I163" s="277"/>
      <c r="J163" s="277"/>
      <c r="K163" s="278"/>
    </row>
    <row r="164" spans="2:11" ht="17.25" customHeight="1">
      <c r="B164" s="276"/>
      <c r="C164" s="301" t="s">
        <v>2541</v>
      </c>
      <c r="D164" s="301"/>
      <c r="E164" s="301"/>
      <c r="F164" s="301" t="s">
        <v>2542</v>
      </c>
      <c r="G164" s="338"/>
      <c r="H164" s="339" t="s">
        <v>130</v>
      </c>
      <c r="I164" s="339" t="s">
        <v>60</v>
      </c>
      <c r="J164" s="301" t="s">
        <v>2543</v>
      </c>
      <c r="K164" s="278"/>
    </row>
    <row r="165" spans="2:11" ht="17.25" customHeight="1">
      <c r="B165" s="279"/>
      <c r="C165" s="303" t="s">
        <v>2544</v>
      </c>
      <c r="D165" s="303"/>
      <c r="E165" s="303"/>
      <c r="F165" s="304" t="s">
        <v>2545</v>
      </c>
      <c r="G165" s="340"/>
      <c r="H165" s="341"/>
      <c r="I165" s="341"/>
      <c r="J165" s="303" t="s">
        <v>2546</v>
      </c>
      <c r="K165" s="281"/>
    </row>
    <row r="166" spans="2:11" ht="5.25" customHeight="1">
      <c r="B166" s="309"/>
      <c r="C166" s="306"/>
      <c r="D166" s="306"/>
      <c r="E166" s="306"/>
      <c r="F166" s="306"/>
      <c r="G166" s="307"/>
      <c r="H166" s="306"/>
      <c r="I166" s="306"/>
      <c r="J166" s="306"/>
      <c r="K166" s="330"/>
    </row>
    <row r="167" spans="2:11" ht="15" customHeight="1">
      <c r="B167" s="309"/>
      <c r="C167" s="287" t="s">
        <v>2550</v>
      </c>
      <c r="D167" s="287"/>
      <c r="E167" s="287"/>
      <c r="F167" s="308" t="s">
        <v>2547</v>
      </c>
      <c r="G167" s="287"/>
      <c r="H167" s="287" t="s">
        <v>2586</v>
      </c>
      <c r="I167" s="287" t="s">
        <v>2549</v>
      </c>
      <c r="J167" s="287">
        <v>120</v>
      </c>
      <c r="K167" s="330"/>
    </row>
    <row r="168" spans="2:11" ht="15" customHeight="1">
      <c r="B168" s="309"/>
      <c r="C168" s="287" t="s">
        <v>2595</v>
      </c>
      <c r="D168" s="287"/>
      <c r="E168" s="287"/>
      <c r="F168" s="308" t="s">
        <v>2547</v>
      </c>
      <c r="G168" s="287"/>
      <c r="H168" s="287" t="s">
        <v>2596</v>
      </c>
      <c r="I168" s="287" t="s">
        <v>2549</v>
      </c>
      <c r="J168" s="287" t="s">
        <v>2597</v>
      </c>
      <c r="K168" s="330"/>
    </row>
    <row r="169" spans="2:11" ht="15" customHeight="1">
      <c r="B169" s="309"/>
      <c r="C169" s="287" t="s">
        <v>2496</v>
      </c>
      <c r="D169" s="287"/>
      <c r="E169" s="287"/>
      <c r="F169" s="308" t="s">
        <v>2547</v>
      </c>
      <c r="G169" s="287"/>
      <c r="H169" s="287" t="s">
        <v>2613</v>
      </c>
      <c r="I169" s="287" t="s">
        <v>2549</v>
      </c>
      <c r="J169" s="287" t="s">
        <v>2597</v>
      </c>
      <c r="K169" s="330"/>
    </row>
    <row r="170" spans="2:11" ht="15" customHeight="1">
      <c r="B170" s="309"/>
      <c r="C170" s="287" t="s">
        <v>2552</v>
      </c>
      <c r="D170" s="287"/>
      <c r="E170" s="287"/>
      <c r="F170" s="308" t="s">
        <v>2553</v>
      </c>
      <c r="G170" s="287"/>
      <c r="H170" s="287" t="s">
        <v>2613</v>
      </c>
      <c r="I170" s="287" t="s">
        <v>2549</v>
      </c>
      <c r="J170" s="287">
        <v>50</v>
      </c>
      <c r="K170" s="330"/>
    </row>
    <row r="171" spans="2:11" ht="15" customHeight="1">
      <c r="B171" s="309"/>
      <c r="C171" s="287" t="s">
        <v>2555</v>
      </c>
      <c r="D171" s="287"/>
      <c r="E171" s="287"/>
      <c r="F171" s="308" t="s">
        <v>2547</v>
      </c>
      <c r="G171" s="287"/>
      <c r="H171" s="287" t="s">
        <v>2613</v>
      </c>
      <c r="I171" s="287" t="s">
        <v>2557</v>
      </c>
      <c r="J171" s="287"/>
      <c r="K171" s="330"/>
    </row>
    <row r="172" spans="2:11" ht="15" customHeight="1">
      <c r="B172" s="309"/>
      <c r="C172" s="287" t="s">
        <v>2566</v>
      </c>
      <c r="D172" s="287"/>
      <c r="E172" s="287"/>
      <c r="F172" s="308" t="s">
        <v>2553</v>
      </c>
      <c r="G172" s="287"/>
      <c r="H172" s="287" t="s">
        <v>2613</v>
      </c>
      <c r="I172" s="287" t="s">
        <v>2549</v>
      </c>
      <c r="J172" s="287">
        <v>50</v>
      </c>
      <c r="K172" s="330"/>
    </row>
    <row r="173" spans="2:11" ht="15" customHeight="1">
      <c r="B173" s="309"/>
      <c r="C173" s="287" t="s">
        <v>2574</v>
      </c>
      <c r="D173" s="287"/>
      <c r="E173" s="287"/>
      <c r="F173" s="308" t="s">
        <v>2553</v>
      </c>
      <c r="G173" s="287"/>
      <c r="H173" s="287" t="s">
        <v>2613</v>
      </c>
      <c r="I173" s="287" t="s">
        <v>2549</v>
      </c>
      <c r="J173" s="287">
        <v>50</v>
      </c>
      <c r="K173" s="330"/>
    </row>
    <row r="174" spans="2:11" ht="15" customHeight="1">
      <c r="B174" s="309"/>
      <c r="C174" s="287" t="s">
        <v>2572</v>
      </c>
      <c r="D174" s="287"/>
      <c r="E174" s="287"/>
      <c r="F174" s="308" t="s">
        <v>2553</v>
      </c>
      <c r="G174" s="287"/>
      <c r="H174" s="287" t="s">
        <v>2613</v>
      </c>
      <c r="I174" s="287" t="s">
        <v>2549</v>
      </c>
      <c r="J174" s="287">
        <v>50</v>
      </c>
      <c r="K174" s="330"/>
    </row>
    <row r="175" spans="2:11" ht="15" customHeight="1">
      <c r="B175" s="309"/>
      <c r="C175" s="287" t="s">
        <v>129</v>
      </c>
      <c r="D175" s="287"/>
      <c r="E175" s="287"/>
      <c r="F175" s="308" t="s">
        <v>2547</v>
      </c>
      <c r="G175" s="287"/>
      <c r="H175" s="287" t="s">
        <v>2614</v>
      </c>
      <c r="I175" s="287" t="s">
        <v>2615</v>
      </c>
      <c r="J175" s="287"/>
      <c r="K175" s="330"/>
    </row>
    <row r="176" spans="2:11" ht="15" customHeight="1">
      <c r="B176" s="309"/>
      <c r="C176" s="287" t="s">
        <v>60</v>
      </c>
      <c r="D176" s="287"/>
      <c r="E176" s="287"/>
      <c r="F176" s="308" t="s">
        <v>2547</v>
      </c>
      <c r="G176" s="287"/>
      <c r="H176" s="287" t="s">
        <v>2616</v>
      </c>
      <c r="I176" s="287" t="s">
        <v>2617</v>
      </c>
      <c r="J176" s="287">
        <v>1</v>
      </c>
      <c r="K176" s="330"/>
    </row>
    <row r="177" spans="2:11" ht="15" customHeight="1">
      <c r="B177" s="309"/>
      <c r="C177" s="287" t="s">
        <v>56</v>
      </c>
      <c r="D177" s="287"/>
      <c r="E177" s="287"/>
      <c r="F177" s="308" t="s">
        <v>2547</v>
      </c>
      <c r="G177" s="287"/>
      <c r="H177" s="287" t="s">
        <v>2618</v>
      </c>
      <c r="I177" s="287" t="s">
        <v>2549</v>
      </c>
      <c r="J177" s="287">
        <v>20</v>
      </c>
      <c r="K177" s="330"/>
    </row>
    <row r="178" spans="2:11" ht="15" customHeight="1">
      <c r="B178" s="309"/>
      <c r="C178" s="287" t="s">
        <v>130</v>
      </c>
      <c r="D178" s="287"/>
      <c r="E178" s="287"/>
      <c r="F178" s="308" t="s">
        <v>2547</v>
      </c>
      <c r="G178" s="287"/>
      <c r="H178" s="287" t="s">
        <v>2619</v>
      </c>
      <c r="I178" s="287" t="s">
        <v>2549</v>
      </c>
      <c r="J178" s="287">
        <v>255</v>
      </c>
      <c r="K178" s="330"/>
    </row>
    <row r="179" spans="2:11" ht="15" customHeight="1">
      <c r="B179" s="309"/>
      <c r="C179" s="287" t="s">
        <v>131</v>
      </c>
      <c r="D179" s="287"/>
      <c r="E179" s="287"/>
      <c r="F179" s="308" t="s">
        <v>2547</v>
      </c>
      <c r="G179" s="287"/>
      <c r="H179" s="287" t="s">
        <v>2512</v>
      </c>
      <c r="I179" s="287" t="s">
        <v>2549</v>
      </c>
      <c r="J179" s="287">
        <v>10</v>
      </c>
      <c r="K179" s="330"/>
    </row>
    <row r="180" spans="2:11" ht="15" customHeight="1">
      <c r="B180" s="309"/>
      <c r="C180" s="287" t="s">
        <v>132</v>
      </c>
      <c r="D180" s="287"/>
      <c r="E180" s="287"/>
      <c r="F180" s="308" t="s">
        <v>2547</v>
      </c>
      <c r="G180" s="287"/>
      <c r="H180" s="287" t="s">
        <v>2620</v>
      </c>
      <c r="I180" s="287" t="s">
        <v>2581</v>
      </c>
      <c r="J180" s="287"/>
      <c r="K180" s="330"/>
    </row>
    <row r="181" spans="2:11" ht="15" customHeight="1">
      <c r="B181" s="309"/>
      <c r="C181" s="287" t="s">
        <v>2621</v>
      </c>
      <c r="D181" s="287"/>
      <c r="E181" s="287"/>
      <c r="F181" s="308" t="s">
        <v>2547</v>
      </c>
      <c r="G181" s="287"/>
      <c r="H181" s="287" t="s">
        <v>2622</v>
      </c>
      <c r="I181" s="287" t="s">
        <v>2581</v>
      </c>
      <c r="J181" s="287"/>
      <c r="K181" s="330"/>
    </row>
    <row r="182" spans="2:11" ht="15" customHeight="1">
      <c r="B182" s="309"/>
      <c r="C182" s="287" t="s">
        <v>2610</v>
      </c>
      <c r="D182" s="287"/>
      <c r="E182" s="287"/>
      <c r="F182" s="308" t="s">
        <v>2547</v>
      </c>
      <c r="G182" s="287"/>
      <c r="H182" s="287" t="s">
        <v>2623</v>
      </c>
      <c r="I182" s="287" t="s">
        <v>2581</v>
      </c>
      <c r="J182" s="287"/>
      <c r="K182" s="330"/>
    </row>
    <row r="183" spans="2:11" ht="15" customHeight="1">
      <c r="B183" s="309"/>
      <c r="C183" s="287" t="s">
        <v>134</v>
      </c>
      <c r="D183" s="287"/>
      <c r="E183" s="287"/>
      <c r="F183" s="308" t="s">
        <v>2553</v>
      </c>
      <c r="G183" s="287"/>
      <c r="H183" s="287" t="s">
        <v>2624</v>
      </c>
      <c r="I183" s="287" t="s">
        <v>2549</v>
      </c>
      <c r="J183" s="287">
        <v>50</v>
      </c>
      <c r="K183" s="330"/>
    </row>
    <row r="184" spans="2:11" ht="15" customHeight="1">
      <c r="B184" s="309"/>
      <c r="C184" s="287" t="s">
        <v>2625</v>
      </c>
      <c r="D184" s="287"/>
      <c r="E184" s="287"/>
      <c r="F184" s="308" t="s">
        <v>2553</v>
      </c>
      <c r="G184" s="287"/>
      <c r="H184" s="287" t="s">
        <v>2626</v>
      </c>
      <c r="I184" s="287" t="s">
        <v>2627</v>
      </c>
      <c r="J184" s="287"/>
      <c r="K184" s="330"/>
    </row>
    <row r="185" spans="2:11" ht="15" customHeight="1">
      <c r="B185" s="309"/>
      <c r="C185" s="287" t="s">
        <v>2628</v>
      </c>
      <c r="D185" s="287"/>
      <c r="E185" s="287"/>
      <c r="F185" s="308" t="s">
        <v>2553</v>
      </c>
      <c r="G185" s="287"/>
      <c r="H185" s="287" t="s">
        <v>2629</v>
      </c>
      <c r="I185" s="287" t="s">
        <v>2627</v>
      </c>
      <c r="J185" s="287"/>
      <c r="K185" s="330"/>
    </row>
    <row r="186" spans="2:11" ht="15" customHeight="1">
      <c r="B186" s="309"/>
      <c r="C186" s="287" t="s">
        <v>2630</v>
      </c>
      <c r="D186" s="287"/>
      <c r="E186" s="287"/>
      <c r="F186" s="308" t="s">
        <v>2553</v>
      </c>
      <c r="G186" s="287"/>
      <c r="H186" s="287" t="s">
        <v>2631</v>
      </c>
      <c r="I186" s="287" t="s">
        <v>2627</v>
      </c>
      <c r="J186" s="287"/>
      <c r="K186" s="330"/>
    </row>
    <row r="187" spans="2:11" ht="15" customHeight="1">
      <c r="B187" s="309"/>
      <c r="C187" s="342" t="s">
        <v>2632</v>
      </c>
      <c r="D187" s="287"/>
      <c r="E187" s="287"/>
      <c r="F187" s="308" t="s">
        <v>2553</v>
      </c>
      <c r="G187" s="287"/>
      <c r="H187" s="287" t="s">
        <v>2633</v>
      </c>
      <c r="I187" s="287" t="s">
        <v>2634</v>
      </c>
      <c r="J187" s="343" t="s">
        <v>2635</v>
      </c>
      <c r="K187" s="330"/>
    </row>
    <row r="188" spans="2:11" ht="15" customHeight="1">
      <c r="B188" s="309"/>
      <c r="C188" s="293" t="s">
        <v>45</v>
      </c>
      <c r="D188" s="287"/>
      <c r="E188" s="287"/>
      <c r="F188" s="308" t="s">
        <v>2547</v>
      </c>
      <c r="G188" s="287"/>
      <c r="H188" s="283" t="s">
        <v>2636</v>
      </c>
      <c r="I188" s="287" t="s">
        <v>2637</v>
      </c>
      <c r="J188" s="287"/>
      <c r="K188" s="330"/>
    </row>
    <row r="189" spans="2:11" ht="15" customHeight="1">
      <c r="B189" s="309"/>
      <c r="C189" s="293" t="s">
        <v>2638</v>
      </c>
      <c r="D189" s="287"/>
      <c r="E189" s="287"/>
      <c r="F189" s="308" t="s">
        <v>2547</v>
      </c>
      <c r="G189" s="287"/>
      <c r="H189" s="287" t="s">
        <v>2639</v>
      </c>
      <c r="I189" s="287" t="s">
        <v>2581</v>
      </c>
      <c r="J189" s="287"/>
      <c r="K189" s="330"/>
    </row>
    <row r="190" spans="2:11" ht="15" customHeight="1">
      <c r="B190" s="309"/>
      <c r="C190" s="293" t="s">
        <v>2640</v>
      </c>
      <c r="D190" s="287"/>
      <c r="E190" s="287"/>
      <c r="F190" s="308" t="s">
        <v>2547</v>
      </c>
      <c r="G190" s="287"/>
      <c r="H190" s="287" t="s">
        <v>2641</v>
      </c>
      <c r="I190" s="287" t="s">
        <v>2581</v>
      </c>
      <c r="J190" s="287"/>
      <c r="K190" s="330"/>
    </row>
    <row r="191" spans="2:11" ht="15" customHeight="1">
      <c r="B191" s="309"/>
      <c r="C191" s="293" t="s">
        <v>2642</v>
      </c>
      <c r="D191" s="287"/>
      <c r="E191" s="287"/>
      <c r="F191" s="308" t="s">
        <v>2553</v>
      </c>
      <c r="G191" s="287"/>
      <c r="H191" s="287" t="s">
        <v>2643</v>
      </c>
      <c r="I191" s="287" t="s">
        <v>2581</v>
      </c>
      <c r="J191" s="287"/>
      <c r="K191" s="330"/>
    </row>
    <row r="192" spans="2:11" ht="15" customHeight="1">
      <c r="B192" s="336"/>
      <c r="C192" s="344"/>
      <c r="D192" s="318"/>
      <c r="E192" s="318"/>
      <c r="F192" s="318"/>
      <c r="G192" s="318"/>
      <c r="H192" s="318"/>
      <c r="I192" s="318"/>
      <c r="J192" s="318"/>
      <c r="K192" s="337"/>
    </row>
    <row r="193" spans="2:11" ht="18.75" customHeight="1">
      <c r="B193" s="283"/>
      <c r="C193" s="287"/>
      <c r="D193" s="287"/>
      <c r="E193" s="287"/>
      <c r="F193" s="308"/>
      <c r="G193" s="287"/>
      <c r="H193" s="287"/>
      <c r="I193" s="287"/>
      <c r="J193" s="287"/>
      <c r="K193" s="283"/>
    </row>
    <row r="194" spans="2:11" ht="18.75" customHeight="1">
      <c r="B194" s="283"/>
      <c r="C194" s="287"/>
      <c r="D194" s="287"/>
      <c r="E194" s="287"/>
      <c r="F194" s="308"/>
      <c r="G194" s="287"/>
      <c r="H194" s="287"/>
      <c r="I194" s="287"/>
      <c r="J194" s="287"/>
      <c r="K194" s="283"/>
    </row>
    <row r="195" spans="2:11" ht="18.75" customHeight="1">
      <c r="B195" s="294"/>
      <c r="C195" s="294"/>
      <c r="D195" s="294"/>
      <c r="E195" s="294"/>
      <c r="F195" s="294"/>
      <c r="G195" s="294"/>
      <c r="H195" s="294"/>
      <c r="I195" s="294"/>
      <c r="J195" s="294"/>
      <c r="K195" s="294"/>
    </row>
    <row r="196" spans="2:11" ht="13.5">
      <c r="B196" s="273"/>
      <c r="C196" s="274"/>
      <c r="D196" s="274"/>
      <c r="E196" s="274"/>
      <c r="F196" s="274"/>
      <c r="G196" s="274"/>
      <c r="H196" s="274"/>
      <c r="I196" s="274"/>
      <c r="J196" s="274"/>
      <c r="K196" s="275"/>
    </row>
    <row r="197" spans="2:11" ht="21">
      <c r="B197" s="276"/>
      <c r="C197" s="277" t="s">
        <v>2644</v>
      </c>
      <c r="D197" s="277"/>
      <c r="E197" s="277"/>
      <c r="F197" s="277"/>
      <c r="G197" s="277"/>
      <c r="H197" s="277"/>
      <c r="I197" s="277"/>
      <c r="J197" s="277"/>
      <c r="K197" s="278"/>
    </row>
    <row r="198" spans="2:11" ht="25.5" customHeight="1">
      <c r="B198" s="276"/>
      <c r="C198" s="345" t="s">
        <v>2645</v>
      </c>
      <c r="D198" s="345"/>
      <c r="E198" s="345"/>
      <c r="F198" s="345" t="s">
        <v>2646</v>
      </c>
      <c r="G198" s="346"/>
      <c r="H198" s="345" t="s">
        <v>2647</v>
      </c>
      <c r="I198" s="345"/>
      <c r="J198" s="345"/>
      <c r="K198" s="278"/>
    </row>
    <row r="199" spans="2:11" ht="5.25" customHeight="1">
      <c r="B199" s="309"/>
      <c r="C199" s="306"/>
      <c r="D199" s="306"/>
      <c r="E199" s="306"/>
      <c r="F199" s="306"/>
      <c r="G199" s="287"/>
      <c r="H199" s="306"/>
      <c r="I199" s="306"/>
      <c r="J199" s="306"/>
      <c r="K199" s="330"/>
    </row>
    <row r="200" spans="2:11" ht="15" customHeight="1">
      <c r="B200" s="309"/>
      <c r="C200" s="287" t="s">
        <v>2637</v>
      </c>
      <c r="D200" s="287"/>
      <c r="E200" s="287"/>
      <c r="F200" s="308" t="s">
        <v>46</v>
      </c>
      <c r="G200" s="287"/>
      <c r="H200" s="287" t="s">
        <v>2648</v>
      </c>
      <c r="I200" s="287"/>
      <c r="J200" s="287"/>
      <c r="K200" s="330"/>
    </row>
    <row r="201" spans="2:11" ht="15" customHeight="1">
      <c r="B201" s="309"/>
      <c r="C201" s="315"/>
      <c r="D201" s="287"/>
      <c r="E201" s="287"/>
      <c r="F201" s="308" t="s">
        <v>47</v>
      </c>
      <c r="G201" s="287"/>
      <c r="H201" s="287" t="s">
        <v>2649</v>
      </c>
      <c r="I201" s="287"/>
      <c r="J201" s="287"/>
      <c r="K201" s="330"/>
    </row>
    <row r="202" spans="2:11" ht="15" customHeight="1">
      <c r="B202" s="309"/>
      <c r="C202" s="315"/>
      <c r="D202" s="287"/>
      <c r="E202" s="287"/>
      <c r="F202" s="308" t="s">
        <v>50</v>
      </c>
      <c r="G202" s="287"/>
      <c r="H202" s="287" t="s">
        <v>2650</v>
      </c>
      <c r="I202" s="287"/>
      <c r="J202" s="287"/>
      <c r="K202" s="330"/>
    </row>
    <row r="203" spans="2:11" ht="15" customHeight="1">
      <c r="B203" s="309"/>
      <c r="C203" s="287"/>
      <c r="D203" s="287"/>
      <c r="E203" s="287"/>
      <c r="F203" s="308" t="s">
        <v>48</v>
      </c>
      <c r="G203" s="287"/>
      <c r="H203" s="287" t="s">
        <v>2651</v>
      </c>
      <c r="I203" s="287"/>
      <c r="J203" s="287"/>
      <c r="K203" s="330"/>
    </row>
    <row r="204" spans="2:11" ht="15" customHeight="1">
      <c r="B204" s="309"/>
      <c r="C204" s="287"/>
      <c r="D204" s="287"/>
      <c r="E204" s="287"/>
      <c r="F204" s="308" t="s">
        <v>49</v>
      </c>
      <c r="G204" s="287"/>
      <c r="H204" s="287" t="s">
        <v>2652</v>
      </c>
      <c r="I204" s="287"/>
      <c r="J204" s="287"/>
      <c r="K204" s="330"/>
    </row>
    <row r="205" spans="2:11" ht="15" customHeight="1">
      <c r="B205" s="309"/>
      <c r="C205" s="287"/>
      <c r="D205" s="287"/>
      <c r="E205" s="287"/>
      <c r="F205" s="308"/>
      <c r="G205" s="287"/>
      <c r="H205" s="287"/>
      <c r="I205" s="287"/>
      <c r="J205" s="287"/>
      <c r="K205" s="330"/>
    </row>
    <row r="206" spans="2:11" ht="15" customHeight="1">
      <c r="B206" s="309"/>
      <c r="C206" s="287" t="s">
        <v>2593</v>
      </c>
      <c r="D206" s="287"/>
      <c r="E206" s="287"/>
      <c r="F206" s="308" t="s">
        <v>87</v>
      </c>
      <c r="G206" s="287"/>
      <c r="H206" s="287" t="s">
        <v>2653</v>
      </c>
      <c r="I206" s="287"/>
      <c r="J206" s="287"/>
      <c r="K206" s="330"/>
    </row>
    <row r="207" spans="2:11" ht="15" customHeight="1">
      <c r="B207" s="309"/>
      <c r="C207" s="315"/>
      <c r="D207" s="287"/>
      <c r="E207" s="287"/>
      <c r="F207" s="308" t="s">
        <v>100</v>
      </c>
      <c r="G207" s="287"/>
      <c r="H207" s="287" t="s">
        <v>2493</v>
      </c>
      <c r="I207" s="287"/>
      <c r="J207" s="287"/>
      <c r="K207" s="330"/>
    </row>
    <row r="208" spans="2:11" ht="15" customHeight="1">
      <c r="B208" s="309"/>
      <c r="C208" s="287"/>
      <c r="D208" s="287"/>
      <c r="E208" s="287"/>
      <c r="F208" s="308" t="s">
        <v>2491</v>
      </c>
      <c r="G208" s="287"/>
      <c r="H208" s="287" t="s">
        <v>2654</v>
      </c>
      <c r="I208" s="287"/>
      <c r="J208" s="287"/>
      <c r="K208" s="330"/>
    </row>
    <row r="209" spans="2:11" ht="15" customHeight="1">
      <c r="B209" s="347"/>
      <c r="C209" s="315"/>
      <c r="D209" s="315"/>
      <c r="E209" s="315"/>
      <c r="F209" s="308" t="s">
        <v>82</v>
      </c>
      <c r="G209" s="293"/>
      <c r="H209" s="334" t="s">
        <v>2494</v>
      </c>
      <c r="I209" s="334"/>
      <c r="J209" s="334"/>
      <c r="K209" s="348"/>
    </row>
    <row r="210" spans="2:11" ht="15" customHeight="1">
      <c r="B210" s="347"/>
      <c r="C210" s="315"/>
      <c r="D210" s="315"/>
      <c r="E210" s="315"/>
      <c r="F210" s="308" t="s">
        <v>107</v>
      </c>
      <c r="G210" s="293"/>
      <c r="H210" s="334" t="s">
        <v>2039</v>
      </c>
      <c r="I210" s="334"/>
      <c r="J210" s="334"/>
      <c r="K210" s="348"/>
    </row>
    <row r="211" spans="2:11" ht="15" customHeight="1">
      <c r="B211" s="347"/>
      <c r="C211" s="315"/>
      <c r="D211" s="315"/>
      <c r="E211" s="315"/>
      <c r="F211" s="349"/>
      <c r="G211" s="293"/>
      <c r="H211" s="350"/>
      <c r="I211" s="350"/>
      <c r="J211" s="350"/>
      <c r="K211" s="348"/>
    </row>
    <row r="212" spans="2:11" ht="15" customHeight="1">
      <c r="B212" s="347"/>
      <c r="C212" s="287" t="s">
        <v>2617</v>
      </c>
      <c r="D212" s="315"/>
      <c r="E212" s="315"/>
      <c r="F212" s="308">
        <v>1</v>
      </c>
      <c r="G212" s="293"/>
      <c r="H212" s="334" t="s">
        <v>2655</v>
      </c>
      <c r="I212" s="334"/>
      <c r="J212" s="334"/>
      <c r="K212" s="348"/>
    </row>
    <row r="213" spans="2:11" ht="15" customHeight="1">
      <c r="B213" s="347"/>
      <c r="C213" s="315"/>
      <c r="D213" s="315"/>
      <c r="E213" s="315"/>
      <c r="F213" s="308">
        <v>2</v>
      </c>
      <c r="G213" s="293"/>
      <c r="H213" s="334" t="s">
        <v>2656</v>
      </c>
      <c r="I213" s="334"/>
      <c r="J213" s="334"/>
      <c r="K213" s="348"/>
    </row>
    <row r="214" spans="2:11" ht="15" customHeight="1">
      <c r="B214" s="347"/>
      <c r="C214" s="315"/>
      <c r="D214" s="315"/>
      <c r="E214" s="315"/>
      <c r="F214" s="308">
        <v>3</v>
      </c>
      <c r="G214" s="293"/>
      <c r="H214" s="334" t="s">
        <v>2657</v>
      </c>
      <c r="I214" s="334"/>
      <c r="J214" s="334"/>
      <c r="K214" s="348"/>
    </row>
    <row r="215" spans="2:11" ht="15" customHeight="1">
      <c r="B215" s="347"/>
      <c r="C215" s="315"/>
      <c r="D215" s="315"/>
      <c r="E215" s="315"/>
      <c r="F215" s="308">
        <v>4</v>
      </c>
      <c r="G215" s="293"/>
      <c r="H215" s="334" t="s">
        <v>2658</v>
      </c>
      <c r="I215" s="334"/>
      <c r="J215" s="334"/>
      <c r="K215" s="348"/>
    </row>
    <row r="216" spans="2:11" ht="12.75" customHeight="1">
      <c r="B216" s="351"/>
      <c r="C216" s="352"/>
      <c r="D216" s="352"/>
      <c r="E216" s="352"/>
      <c r="F216" s="352"/>
      <c r="G216" s="352"/>
      <c r="H216" s="352"/>
      <c r="I216" s="352"/>
      <c r="J216" s="352"/>
      <c r="K216" s="353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109</v>
      </c>
      <c r="G1" s="137" t="s">
        <v>110</v>
      </c>
      <c r="H1" s="137"/>
      <c r="I1" s="138"/>
      <c r="J1" s="137" t="s">
        <v>111</v>
      </c>
      <c r="K1" s="136" t="s">
        <v>112</v>
      </c>
      <c r="L1" s="137" t="s">
        <v>113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84</v>
      </c>
    </row>
    <row r="4" spans="2:46" ht="36.95" customHeight="1">
      <c r="B4" s="26"/>
      <c r="C4" s="27"/>
      <c r="D4" s="28" t="s">
        <v>114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„Rekonstrukce technologie chlazení zimního stadionu ve Studénce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115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116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21</v>
      </c>
      <c r="E11" s="45"/>
      <c r="F11" s="33" t="s">
        <v>22</v>
      </c>
      <c r="G11" s="45"/>
      <c r="H11" s="45"/>
      <c r="I11" s="144" t="s">
        <v>23</v>
      </c>
      <c r="J11" s="33" t="s">
        <v>22</v>
      </c>
      <c r="K11" s="49"/>
    </row>
    <row r="12" spans="2:11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24. 8. 2016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31</v>
      </c>
      <c r="E14" s="45"/>
      <c r="F14" s="45"/>
      <c r="G14" s="45"/>
      <c r="H14" s="45"/>
      <c r="I14" s="144" t="s">
        <v>32</v>
      </c>
      <c r="J14" s="33" t="s">
        <v>33</v>
      </c>
      <c r="K14" s="49"/>
    </row>
    <row r="15" spans="2:11" s="1" customFormat="1" ht="18" customHeight="1">
      <c r="B15" s="44"/>
      <c r="C15" s="45"/>
      <c r="D15" s="45"/>
      <c r="E15" s="33" t="s">
        <v>34</v>
      </c>
      <c r="F15" s="45"/>
      <c r="G15" s="45"/>
      <c r="H15" s="45"/>
      <c r="I15" s="144" t="s">
        <v>35</v>
      </c>
      <c r="J15" s="33" t="s">
        <v>22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36</v>
      </c>
      <c r="E17" s="45"/>
      <c r="F17" s="45"/>
      <c r="G17" s="45"/>
      <c r="H17" s="45"/>
      <c r="I17" s="144" t="s">
        <v>32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35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38</v>
      </c>
      <c r="E20" s="45"/>
      <c r="F20" s="45"/>
      <c r="G20" s="45"/>
      <c r="H20" s="45"/>
      <c r="I20" s="144" t="s">
        <v>32</v>
      </c>
      <c r="J20" s="33" t="s">
        <v>33</v>
      </c>
      <c r="K20" s="49"/>
    </row>
    <row r="21" spans="2:11" s="1" customFormat="1" ht="18" customHeight="1">
      <c r="B21" s="44"/>
      <c r="C21" s="45"/>
      <c r="D21" s="45"/>
      <c r="E21" s="33" t="s">
        <v>34</v>
      </c>
      <c r="F21" s="45"/>
      <c r="G21" s="45"/>
      <c r="H21" s="45"/>
      <c r="I21" s="144" t="s">
        <v>35</v>
      </c>
      <c r="J21" s="33" t="s">
        <v>22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40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22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41</v>
      </c>
      <c r="E27" s="45"/>
      <c r="F27" s="45"/>
      <c r="G27" s="45"/>
      <c r="H27" s="45"/>
      <c r="I27" s="142"/>
      <c r="J27" s="153">
        <f>ROUND(J82,2)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43</v>
      </c>
      <c r="G29" s="45"/>
      <c r="H29" s="45"/>
      <c r="I29" s="154" t="s">
        <v>42</v>
      </c>
      <c r="J29" s="50" t="s">
        <v>44</v>
      </c>
      <c r="K29" s="49"/>
    </row>
    <row r="30" spans="2:11" s="1" customFormat="1" ht="14.4" customHeight="1">
      <c r="B30" s="44"/>
      <c r="C30" s="45"/>
      <c r="D30" s="53" t="s">
        <v>45</v>
      </c>
      <c r="E30" s="53" t="s">
        <v>46</v>
      </c>
      <c r="F30" s="155">
        <f>ROUND(SUM(BE82:BE118),2)</f>
        <v>0</v>
      </c>
      <c r="G30" s="45"/>
      <c r="H30" s="45"/>
      <c r="I30" s="156">
        <v>0.21</v>
      </c>
      <c r="J30" s="155">
        <f>ROUND(ROUND((SUM(BE82:BE118)),2)*I30,2)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47</v>
      </c>
      <c r="F31" s="155">
        <f>ROUND(SUM(BF82:BF118),2)</f>
        <v>0</v>
      </c>
      <c r="G31" s="45"/>
      <c r="H31" s="45"/>
      <c r="I31" s="156">
        <v>0.15</v>
      </c>
      <c r="J31" s="155">
        <f>ROUND(ROUND((SUM(BF82:BF118)),2)*I31,2)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48</v>
      </c>
      <c r="F32" s="155">
        <f>ROUND(SUM(BG82:BG118),2)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49</v>
      </c>
      <c r="F33" s="155">
        <f>ROUND(SUM(BH82:BH118),2)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50</v>
      </c>
      <c r="F34" s="155">
        <f>ROUND(SUM(BI82:BI118),2)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51</v>
      </c>
      <c r="E36" s="96"/>
      <c r="F36" s="96"/>
      <c r="G36" s="159" t="s">
        <v>52</v>
      </c>
      <c r="H36" s="160" t="s">
        <v>53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117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„Rekonstrukce technologie chlazení zimního stadionu ve Studénce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115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258/1 - VRN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25</v>
      </c>
      <c r="D49" s="45"/>
      <c r="E49" s="45"/>
      <c r="F49" s="33" t="str">
        <f>F12</f>
        <v>Budovatelská 770</v>
      </c>
      <c r="G49" s="45"/>
      <c r="H49" s="45"/>
      <c r="I49" s="144" t="s">
        <v>27</v>
      </c>
      <c r="J49" s="145" t="str">
        <f>IF(J12="","",J12)</f>
        <v>24. 8. 2016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31</v>
      </c>
      <c r="D51" s="45"/>
      <c r="E51" s="45"/>
      <c r="F51" s="33" t="str">
        <f>E15</f>
        <v>B.B.D. s.r.o., Rokycanova 30, Praha 3</v>
      </c>
      <c r="G51" s="45"/>
      <c r="H51" s="45"/>
      <c r="I51" s="144" t="s">
        <v>38</v>
      </c>
      <c r="J51" s="42" t="str">
        <f>E21</f>
        <v>B.B.D. s.r.o., Rokycanova 30, Praha 3</v>
      </c>
      <c r="K51" s="49"/>
    </row>
    <row r="52" spans="2:11" s="1" customFormat="1" ht="14.4" customHeight="1">
      <c r="B52" s="44"/>
      <c r="C52" s="38" t="s">
        <v>36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118</v>
      </c>
      <c r="D54" s="157"/>
      <c r="E54" s="157"/>
      <c r="F54" s="157"/>
      <c r="G54" s="157"/>
      <c r="H54" s="157"/>
      <c r="I54" s="171"/>
      <c r="J54" s="172" t="s">
        <v>119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120</v>
      </c>
      <c r="D56" s="45"/>
      <c r="E56" s="45"/>
      <c r="F56" s="45"/>
      <c r="G56" s="45"/>
      <c r="H56" s="45"/>
      <c r="I56" s="142"/>
      <c r="J56" s="153">
        <f>J82</f>
        <v>0</v>
      </c>
      <c r="K56" s="49"/>
      <c r="AU56" s="22" t="s">
        <v>121</v>
      </c>
    </row>
    <row r="57" spans="2:11" s="7" customFormat="1" ht="24.95" customHeight="1">
      <c r="B57" s="175"/>
      <c r="C57" s="176"/>
      <c r="D57" s="177" t="s">
        <v>122</v>
      </c>
      <c r="E57" s="178"/>
      <c r="F57" s="178"/>
      <c r="G57" s="178"/>
      <c r="H57" s="178"/>
      <c r="I57" s="179"/>
      <c r="J57" s="180">
        <f>J83</f>
        <v>0</v>
      </c>
      <c r="K57" s="181"/>
    </row>
    <row r="58" spans="2:11" s="8" customFormat="1" ht="19.9" customHeight="1">
      <c r="B58" s="182"/>
      <c r="C58" s="183"/>
      <c r="D58" s="184" t="s">
        <v>123</v>
      </c>
      <c r="E58" s="185"/>
      <c r="F58" s="185"/>
      <c r="G58" s="185"/>
      <c r="H58" s="185"/>
      <c r="I58" s="186"/>
      <c r="J58" s="187">
        <f>J84</f>
        <v>0</v>
      </c>
      <c r="K58" s="188"/>
    </row>
    <row r="59" spans="2:11" s="8" customFormat="1" ht="19.9" customHeight="1">
      <c r="B59" s="182"/>
      <c r="C59" s="183"/>
      <c r="D59" s="184" t="s">
        <v>124</v>
      </c>
      <c r="E59" s="185"/>
      <c r="F59" s="185"/>
      <c r="G59" s="185"/>
      <c r="H59" s="185"/>
      <c r="I59" s="186"/>
      <c r="J59" s="187">
        <f>J87</f>
        <v>0</v>
      </c>
      <c r="K59" s="188"/>
    </row>
    <row r="60" spans="2:11" s="8" customFormat="1" ht="19.9" customHeight="1">
      <c r="B60" s="182"/>
      <c r="C60" s="183"/>
      <c r="D60" s="184" t="s">
        <v>125</v>
      </c>
      <c r="E60" s="185"/>
      <c r="F60" s="185"/>
      <c r="G60" s="185"/>
      <c r="H60" s="185"/>
      <c r="I60" s="186"/>
      <c r="J60" s="187">
        <f>J100</f>
        <v>0</v>
      </c>
      <c r="K60" s="188"/>
    </row>
    <row r="61" spans="2:11" s="8" customFormat="1" ht="19.9" customHeight="1">
      <c r="B61" s="182"/>
      <c r="C61" s="183"/>
      <c r="D61" s="184" t="s">
        <v>126</v>
      </c>
      <c r="E61" s="185"/>
      <c r="F61" s="185"/>
      <c r="G61" s="185"/>
      <c r="H61" s="185"/>
      <c r="I61" s="186"/>
      <c r="J61" s="187">
        <f>J107</f>
        <v>0</v>
      </c>
      <c r="K61" s="188"/>
    </row>
    <row r="62" spans="2:11" s="8" customFormat="1" ht="19.9" customHeight="1">
      <c r="B62" s="182"/>
      <c r="C62" s="183"/>
      <c r="D62" s="184" t="s">
        <v>127</v>
      </c>
      <c r="E62" s="185"/>
      <c r="F62" s="185"/>
      <c r="G62" s="185"/>
      <c r="H62" s="185"/>
      <c r="I62" s="186"/>
      <c r="J62" s="187">
        <f>J114</f>
        <v>0</v>
      </c>
      <c r="K62" s="188"/>
    </row>
    <row r="63" spans="2:11" s="1" customFormat="1" ht="21.8" customHeight="1">
      <c r="B63" s="44"/>
      <c r="C63" s="45"/>
      <c r="D63" s="45"/>
      <c r="E63" s="45"/>
      <c r="F63" s="45"/>
      <c r="G63" s="45"/>
      <c r="H63" s="45"/>
      <c r="I63" s="142"/>
      <c r="J63" s="45"/>
      <c r="K63" s="49"/>
    </row>
    <row r="64" spans="2:11" s="1" customFormat="1" ht="6.95" customHeight="1">
      <c r="B64" s="65"/>
      <c r="C64" s="66"/>
      <c r="D64" s="66"/>
      <c r="E64" s="66"/>
      <c r="F64" s="66"/>
      <c r="G64" s="66"/>
      <c r="H64" s="66"/>
      <c r="I64" s="164"/>
      <c r="J64" s="66"/>
      <c r="K64" s="67"/>
    </row>
    <row r="68" spans="2:12" s="1" customFormat="1" ht="6.95" customHeight="1">
      <c r="B68" s="68"/>
      <c r="C68" s="69"/>
      <c r="D68" s="69"/>
      <c r="E68" s="69"/>
      <c r="F68" s="69"/>
      <c r="G68" s="69"/>
      <c r="H68" s="69"/>
      <c r="I68" s="167"/>
      <c r="J68" s="69"/>
      <c r="K68" s="69"/>
      <c r="L68" s="70"/>
    </row>
    <row r="69" spans="2:12" s="1" customFormat="1" ht="36.95" customHeight="1">
      <c r="B69" s="44"/>
      <c r="C69" s="71" t="s">
        <v>128</v>
      </c>
      <c r="D69" s="72"/>
      <c r="E69" s="72"/>
      <c r="F69" s="72"/>
      <c r="G69" s="72"/>
      <c r="H69" s="72"/>
      <c r="I69" s="189"/>
      <c r="J69" s="72"/>
      <c r="K69" s="72"/>
      <c r="L69" s="70"/>
    </row>
    <row r="70" spans="2:12" s="1" customFormat="1" ht="6.95" customHeight="1">
      <c r="B70" s="44"/>
      <c r="C70" s="72"/>
      <c r="D70" s="72"/>
      <c r="E70" s="72"/>
      <c r="F70" s="72"/>
      <c r="G70" s="72"/>
      <c r="H70" s="72"/>
      <c r="I70" s="189"/>
      <c r="J70" s="72"/>
      <c r="K70" s="72"/>
      <c r="L70" s="70"/>
    </row>
    <row r="71" spans="2:12" s="1" customFormat="1" ht="14.4" customHeight="1">
      <c r="B71" s="44"/>
      <c r="C71" s="74" t="s">
        <v>18</v>
      </c>
      <c r="D71" s="72"/>
      <c r="E71" s="72"/>
      <c r="F71" s="72"/>
      <c r="G71" s="72"/>
      <c r="H71" s="72"/>
      <c r="I71" s="189"/>
      <c r="J71" s="72"/>
      <c r="K71" s="72"/>
      <c r="L71" s="70"/>
    </row>
    <row r="72" spans="2:12" s="1" customFormat="1" ht="16.5" customHeight="1">
      <c r="B72" s="44"/>
      <c r="C72" s="72"/>
      <c r="D72" s="72"/>
      <c r="E72" s="190" t="str">
        <f>E7</f>
        <v>„Rekonstrukce technologie chlazení zimního stadionu ve Studénce</v>
      </c>
      <c r="F72" s="74"/>
      <c r="G72" s="74"/>
      <c r="H72" s="74"/>
      <c r="I72" s="189"/>
      <c r="J72" s="72"/>
      <c r="K72" s="72"/>
      <c r="L72" s="70"/>
    </row>
    <row r="73" spans="2:12" s="1" customFormat="1" ht="14.4" customHeight="1">
      <c r="B73" s="44"/>
      <c r="C73" s="74" t="s">
        <v>115</v>
      </c>
      <c r="D73" s="72"/>
      <c r="E73" s="72"/>
      <c r="F73" s="72"/>
      <c r="G73" s="72"/>
      <c r="H73" s="72"/>
      <c r="I73" s="189"/>
      <c r="J73" s="72"/>
      <c r="K73" s="72"/>
      <c r="L73" s="70"/>
    </row>
    <row r="74" spans="2:12" s="1" customFormat="1" ht="17.25" customHeight="1">
      <c r="B74" s="44"/>
      <c r="C74" s="72"/>
      <c r="D74" s="72"/>
      <c r="E74" s="80" t="str">
        <f>E9</f>
        <v>258/1 - VRN</v>
      </c>
      <c r="F74" s="72"/>
      <c r="G74" s="72"/>
      <c r="H74" s="72"/>
      <c r="I74" s="189"/>
      <c r="J74" s="72"/>
      <c r="K74" s="72"/>
      <c r="L74" s="70"/>
    </row>
    <row r="75" spans="2:12" s="1" customFormat="1" ht="6.95" customHeight="1">
      <c r="B75" s="44"/>
      <c r="C75" s="72"/>
      <c r="D75" s="72"/>
      <c r="E75" s="72"/>
      <c r="F75" s="72"/>
      <c r="G75" s="72"/>
      <c r="H75" s="72"/>
      <c r="I75" s="189"/>
      <c r="J75" s="72"/>
      <c r="K75" s="72"/>
      <c r="L75" s="70"/>
    </row>
    <row r="76" spans="2:12" s="1" customFormat="1" ht="18" customHeight="1">
      <c r="B76" s="44"/>
      <c r="C76" s="74" t="s">
        <v>25</v>
      </c>
      <c r="D76" s="72"/>
      <c r="E76" s="72"/>
      <c r="F76" s="191" t="str">
        <f>F12</f>
        <v>Budovatelská 770</v>
      </c>
      <c r="G76" s="72"/>
      <c r="H76" s="72"/>
      <c r="I76" s="192" t="s">
        <v>27</v>
      </c>
      <c r="J76" s="83" t="str">
        <f>IF(J12="","",J12)</f>
        <v>24. 8. 2016</v>
      </c>
      <c r="K76" s="72"/>
      <c r="L76" s="70"/>
    </row>
    <row r="77" spans="2:12" s="1" customFormat="1" ht="6.95" customHeight="1">
      <c r="B77" s="44"/>
      <c r="C77" s="72"/>
      <c r="D77" s="72"/>
      <c r="E77" s="72"/>
      <c r="F77" s="72"/>
      <c r="G77" s="72"/>
      <c r="H77" s="72"/>
      <c r="I77" s="189"/>
      <c r="J77" s="72"/>
      <c r="K77" s="72"/>
      <c r="L77" s="70"/>
    </row>
    <row r="78" spans="2:12" s="1" customFormat="1" ht="13.5">
      <c r="B78" s="44"/>
      <c r="C78" s="74" t="s">
        <v>31</v>
      </c>
      <c r="D78" s="72"/>
      <c r="E78" s="72"/>
      <c r="F78" s="191" t="str">
        <f>E15</f>
        <v>B.B.D. s.r.o., Rokycanova 30, Praha 3</v>
      </c>
      <c r="G78" s="72"/>
      <c r="H78" s="72"/>
      <c r="I78" s="192" t="s">
        <v>38</v>
      </c>
      <c r="J78" s="191" t="str">
        <f>E21</f>
        <v>B.B.D. s.r.o., Rokycanova 30, Praha 3</v>
      </c>
      <c r="K78" s="72"/>
      <c r="L78" s="70"/>
    </row>
    <row r="79" spans="2:12" s="1" customFormat="1" ht="14.4" customHeight="1">
      <c r="B79" s="44"/>
      <c r="C79" s="74" t="s">
        <v>36</v>
      </c>
      <c r="D79" s="72"/>
      <c r="E79" s="72"/>
      <c r="F79" s="191" t="str">
        <f>IF(E18="","",E18)</f>
        <v/>
      </c>
      <c r="G79" s="72"/>
      <c r="H79" s="72"/>
      <c r="I79" s="189"/>
      <c r="J79" s="72"/>
      <c r="K79" s="72"/>
      <c r="L79" s="70"/>
    </row>
    <row r="80" spans="2:12" s="1" customFormat="1" ht="10.3" customHeight="1">
      <c r="B80" s="44"/>
      <c r="C80" s="72"/>
      <c r="D80" s="72"/>
      <c r="E80" s="72"/>
      <c r="F80" s="72"/>
      <c r="G80" s="72"/>
      <c r="H80" s="72"/>
      <c r="I80" s="189"/>
      <c r="J80" s="72"/>
      <c r="K80" s="72"/>
      <c r="L80" s="70"/>
    </row>
    <row r="81" spans="2:20" s="9" customFormat="1" ht="29.25" customHeight="1">
      <c r="B81" s="193"/>
      <c r="C81" s="194" t="s">
        <v>129</v>
      </c>
      <c r="D81" s="195" t="s">
        <v>60</v>
      </c>
      <c r="E81" s="195" t="s">
        <v>56</v>
      </c>
      <c r="F81" s="195" t="s">
        <v>130</v>
      </c>
      <c r="G81" s="195" t="s">
        <v>131</v>
      </c>
      <c r="H81" s="195" t="s">
        <v>132</v>
      </c>
      <c r="I81" s="196" t="s">
        <v>133</v>
      </c>
      <c r="J81" s="195" t="s">
        <v>119</v>
      </c>
      <c r="K81" s="197" t="s">
        <v>134</v>
      </c>
      <c r="L81" s="198"/>
      <c r="M81" s="100" t="s">
        <v>135</v>
      </c>
      <c r="N81" s="101" t="s">
        <v>45</v>
      </c>
      <c r="O81" s="101" t="s">
        <v>136</v>
      </c>
      <c r="P81" s="101" t="s">
        <v>137</v>
      </c>
      <c r="Q81" s="101" t="s">
        <v>138</v>
      </c>
      <c r="R81" s="101" t="s">
        <v>139</v>
      </c>
      <c r="S81" s="101" t="s">
        <v>140</v>
      </c>
      <c r="T81" s="102" t="s">
        <v>141</v>
      </c>
    </row>
    <row r="82" spans="2:63" s="1" customFormat="1" ht="29.25" customHeight="1">
      <c r="B82" s="44"/>
      <c r="C82" s="106" t="s">
        <v>120</v>
      </c>
      <c r="D82" s="72"/>
      <c r="E82" s="72"/>
      <c r="F82" s="72"/>
      <c r="G82" s="72"/>
      <c r="H82" s="72"/>
      <c r="I82" s="189"/>
      <c r="J82" s="199">
        <f>BK82</f>
        <v>0</v>
      </c>
      <c r="K82" s="72"/>
      <c r="L82" s="70"/>
      <c r="M82" s="103"/>
      <c r="N82" s="104"/>
      <c r="O82" s="104"/>
      <c r="P82" s="200">
        <f>P83</f>
        <v>0</v>
      </c>
      <c r="Q82" s="104"/>
      <c r="R82" s="200">
        <f>R83</f>
        <v>0</v>
      </c>
      <c r="S82" s="104"/>
      <c r="T82" s="201">
        <f>T83</f>
        <v>0</v>
      </c>
      <c r="AT82" s="22" t="s">
        <v>74</v>
      </c>
      <c r="AU82" s="22" t="s">
        <v>121</v>
      </c>
      <c r="BK82" s="202">
        <f>BK83</f>
        <v>0</v>
      </c>
    </row>
    <row r="83" spans="2:63" s="10" customFormat="1" ht="37.4" customHeight="1">
      <c r="B83" s="203"/>
      <c r="C83" s="204"/>
      <c r="D83" s="205" t="s">
        <v>74</v>
      </c>
      <c r="E83" s="206" t="s">
        <v>81</v>
      </c>
      <c r="F83" s="206" t="s">
        <v>142</v>
      </c>
      <c r="G83" s="204"/>
      <c r="H83" s="204"/>
      <c r="I83" s="207"/>
      <c r="J83" s="208">
        <f>BK83</f>
        <v>0</v>
      </c>
      <c r="K83" s="204"/>
      <c r="L83" s="209"/>
      <c r="M83" s="210"/>
      <c r="N83" s="211"/>
      <c r="O83" s="211"/>
      <c r="P83" s="212">
        <f>P84+P87+P100+P107+P114</f>
        <v>0</v>
      </c>
      <c r="Q83" s="211"/>
      <c r="R83" s="212">
        <f>R84+R87+R100+R107+R114</f>
        <v>0</v>
      </c>
      <c r="S83" s="211"/>
      <c r="T83" s="213">
        <f>T84+T87+T100+T107+T114</f>
        <v>0</v>
      </c>
      <c r="AR83" s="214" t="s">
        <v>143</v>
      </c>
      <c r="AT83" s="215" t="s">
        <v>74</v>
      </c>
      <c r="AU83" s="215" t="s">
        <v>75</v>
      </c>
      <c r="AY83" s="214" t="s">
        <v>144</v>
      </c>
      <c r="BK83" s="216">
        <f>BK84+BK87+BK100+BK107+BK114</f>
        <v>0</v>
      </c>
    </row>
    <row r="84" spans="2:63" s="10" customFormat="1" ht="19.9" customHeight="1">
      <c r="B84" s="203"/>
      <c r="C84" s="204"/>
      <c r="D84" s="205" t="s">
        <v>74</v>
      </c>
      <c r="E84" s="217" t="s">
        <v>145</v>
      </c>
      <c r="F84" s="217" t="s">
        <v>146</v>
      </c>
      <c r="G84" s="204"/>
      <c r="H84" s="204"/>
      <c r="I84" s="207"/>
      <c r="J84" s="218">
        <f>BK84</f>
        <v>0</v>
      </c>
      <c r="K84" s="204"/>
      <c r="L84" s="209"/>
      <c r="M84" s="210"/>
      <c r="N84" s="211"/>
      <c r="O84" s="211"/>
      <c r="P84" s="212">
        <f>SUM(P85:P86)</f>
        <v>0</v>
      </c>
      <c r="Q84" s="211"/>
      <c r="R84" s="212">
        <f>SUM(R85:R86)</f>
        <v>0</v>
      </c>
      <c r="S84" s="211"/>
      <c r="T84" s="213">
        <f>SUM(T85:T86)</f>
        <v>0</v>
      </c>
      <c r="AR84" s="214" t="s">
        <v>143</v>
      </c>
      <c r="AT84" s="215" t="s">
        <v>74</v>
      </c>
      <c r="AU84" s="215" t="s">
        <v>24</v>
      </c>
      <c r="AY84" s="214" t="s">
        <v>144</v>
      </c>
      <c r="BK84" s="216">
        <f>SUM(BK85:BK86)</f>
        <v>0</v>
      </c>
    </row>
    <row r="85" spans="2:65" s="1" customFormat="1" ht="16.5" customHeight="1">
      <c r="B85" s="44"/>
      <c r="C85" s="219" t="s">
        <v>24</v>
      </c>
      <c r="D85" s="219" t="s">
        <v>147</v>
      </c>
      <c r="E85" s="220" t="s">
        <v>148</v>
      </c>
      <c r="F85" s="221" t="s">
        <v>149</v>
      </c>
      <c r="G85" s="222" t="s">
        <v>150</v>
      </c>
      <c r="H85" s="223">
        <v>1</v>
      </c>
      <c r="I85" s="224"/>
      <c r="J85" s="225">
        <f>ROUND(I85*H85,2)</f>
        <v>0</v>
      </c>
      <c r="K85" s="221" t="s">
        <v>151</v>
      </c>
      <c r="L85" s="70"/>
      <c r="M85" s="226" t="s">
        <v>22</v>
      </c>
      <c r="N85" s="227" t="s">
        <v>46</v>
      </c>
      <c r="O85" s="45"/>
      <c r="P85" s="228">
        <f>O85*H85</f>
        <v>0</v>
      </c>
      <c r="Q85" s="228">
        <v>0</v>
      </c>
      <c r="R85" s="228">
        <f>Q85*H85</f>
        <v>0</v>
      </c>
      <c r="S85" s="228">
        <v>0</v>
      </c>
      <c r="T85" s="229">
        <f>S85*H85</f>
        <v>0</v>
      </c>
      <c r="AR85" s="22" t="s">
        <v>152</v>
      </c>
      <c r="AT85" s="22" t="s">
        <v>147</v>
      </c>
      <c r="AU85" s="22" t="s">
        <v>84</v>
      </c>
      <c r="AY85" s="22" t="s">
        <v>144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22" t="s">
        <v>24</v>
      </c>
      <c r="BK85" s="230">
        <f>ROUND(I85*H85,2)</f>
        <v>0</v>
      </c>
      <c r="BL85" s="22" t="s">
        <v>152</v>
      </c>
      <c r="BM85" s="22" t="s">
        <v>153</v>
      </c>
    </row>
    <row r="86" spans="2:47" s="1" customFormat="1" ht="13.5">
      <c r="B86" s="44"/>
      <c r="C86" s="72"/>
      <c r="D86" s="231" t="s">
        <v>154</v>
      </c>
      <c r="E86" s="72"/>
      <c r="F86" s="232" t="s">
        <v>155</v>
      </c>
      <c r="G86" s="72"/>
      <c r="H86" s="72"/>
      <c r="I86" s="189"/>
      <c r="J86" s="72"/>
      <c r="K86" s="72"/>
      <c r="L86" s="70"/>
      <c r="M86" s="233"/>
      <c r="N86" s="45"/>
      <c r="O86" s="45"/>
      <c r="P86" s="45"/>
      <c r="Q86" s="45"/>
      <c r="R86" s="45"/>
      <c r="S86" s="45"/>
      <c r="T86" s="93"/>
      <c r="AT86" s="22" t="s">
        <v>154</v>
      </c>
      <c r="AU86" s="22" t="s">
        <v>84</v>
      </c>
    </row>
    <row r="87" spans="2:63" s="10" customFormat="1" ht="29.85" customHeight="1">
      <c r="B87" s="203"/>
      <c r="C87" s="204"/>
      <c r="D87" s="205" t="s">
        <v>74</v>
      </c>
      <c r="E87" s="217" t="s">
        <v>156</v>
      </c>
      <c r="F87" s="217" t="s">
        <v>157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SUM(P88:P99)</f>
        <v>0</v>
      </c>
      <c r="Q87" s="211"/>
      <c r="R87" s="212">
        <f>SUM(R88:R99)</f>
        <v>0</v>
      </c>
      <c r="S87" s="211"/>
      <c r="T87" s="213">
        <f>SUM(T88:T99)</f>
        <v>0</v>
      </c>
      <c r="AR87" s="214" t="s">
        <v>143</v>
      </c>
      <c r="AT87" s="215" t="s">
        <v>74</v>
      </c>
      <c r="AU87" s="215" t="s">
        <v>24</v>
      </c>
      <c r="AY87" s="214" t="s">
        <v>144</v>
      </c>
      <c r="BK87" s="216">
        <f>SUM(BK88:BK99)</f>
        <v>0</v>
      </c>
    </row>
    <row r="88" spans="2:65" s="1" customFormat="1" ht="16.5" customHeight="1">
      <c r="B88" s="44"/>
      <c r="C88" s="219" t="s">
        <v>84</v>
      </c>
      <c r="D88" s="219" t="s">
        <v>147</v>
      </c>
      <c r="E88" s="220" t="s">
        <v>158</v>
      </c>
      <c r="F88" s="221" t="s">
        <v>159</v>
      </c>
      <c r="G88" s="222" t="s">
        <v>150</v>
      </c>
      <c r="H88" s="223">
        <v>1</v>
      </c>
      <c r="I88" s="224"/>
      <c r="J88" s="225">
        <f>ROUND(I88*H88,2)</f>
        <v>0</v>
      </c>
      <c r="K88" s="221" t="s">
        <v>151</v>
      </c>
      <c r="L88" s="70"/>
      <c r="M88" s="226" t="s">
        <v>22</v>
      </c>
      <c r="N88" s="227" t="s">
        <v>46</v>
      </c>
      <c r="O88" s="45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AR88" s="22" t="s">
        <v>152</v>
      </c>
      <c r="AT88" s="22" t="s">
        <v>147</v>
      </c>
      <c r="AU88" s="22" t="s">
        <v>84</v>
      </c>
      <c r="AY88" s="22" t="s">
        <v>144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22" t="s">
        <v>24</v>
      </c>
      <c r="BK88" s="230">
        <f>ROUND(I88*H88,2)</f>
        <v>0</v>
      </c>
      <c r="BL88" s="22" t="s">
        <v>152</v>
      </c>
      <c r="BM88" s="22" t="s">
        <v>160</v>
      </c>
    </row>
    <row r="89" spans="2:47" s="1" customFormat="1" ht="13.5">
      <c r="B89" s="44"/>
      <c r="C89" s="72"/>
      <c r="D89" s="231" t="s">
        <v>154</v>
      </c>
      <c r="E89" s="72"/>
      <c r="F89" s="232" t="s">
        <v>161</v>
      </c>
      <c r="G89" s="72"/>
      <c r="H89" s="72"/>
      <c r="I89" s="189"/>
      <c r="J89" s="72"/>
      <c r="K89" s="72"/>
      <c r="L89" s="70"/>
      <c r="M89" s="233"/>
      <c r="N89" s="45"/>
      <c r="O89" s="45"/>
      <c r="P89" s="45"/>
      <c r="Q89" s="45"/>
      <c r="R89" s="45"/>
      <c r="S89" s="45"/>
      <c r="T89" s="93"/>
      <c r="AT89" s="22" t="s">
        <v>154</v>
      </c>
      <c r="AU89" s="22" t="s">
        <v>84</v>
      </c>
    </row>
    <row r="90" spans="2:65" s="1" customFormat="1" ht="16.5" customHeight="1">
      <c r="B90" s="44"/>
      <c r="C90" s="219" t="s">
        <v>162</v>
      </c>
      <c r="D90" s="219" t="s">
        <v>147</v>
      </c>
      <c r="E90" s="220" t="s">
        <v>163</v>
      </c>
      <c r="F90" s="221" t="s">
        <v>164</v>
      </c>
      <c r="G90" s="222" t="s">
        <v>150</v>
      </c>
      <c r="H90" s="223">
        <v>1</v>
      </c>
      <c r="I90" s="224"/>
      <c r="J90" s="225">
        <f>ROUND(I90*H90,2)</f>
        <v>0</v>
      </c>
      <c r="K90" s="221" t="s">
        <v>151</v>
      </c>
      <c r="L90" s="70"/>
      <c r="M90" s="226" t="s">
        <v>22</v>
      </c>
      <c r="N90" s="227" t="s">
        <v>46</v>
      </c>
      <c r="O90" s="45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AR90" s="22" t="s">
        <v>152</v>
      </c>
      <c r="AT90" s="22" t="s">
        <v>147</v>
      </c>
      <c r="AU90" s="22" t="s">
        <v>84</v>
      </c>
      <c r="AY90" s="22" t="s">
        <v>144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22" t="s">
        <v>24</v>
      </c>
      <c r="BK90" s="230">
        <f>ROUND(I90*H90,2)</f>
        <v>0</v>
      </c>
      <c r="BL90" s="22" t="s">
        <v>152</v>
      </c>
      <c r="BM90" s="22" t="s">
        <v>165</v>
      </c>
    </row>
    <row r="91" spans="2:47" s="1" customFormat="1" ht="13.5">
      <c r="B91" s="44"/>
      <c r="C91" s="72"/>
      <c r="D91" s="231" t="s">
        <v>154</v>
      </c>
      <c r="E91" s="72"/>
      <c r="F91" s="232" t="s">
        <v>166</v>
      </c>
      <c r="G91" s="72"/>
      <c r="H91" s="72"/>
      <c r="I91" s="189"/>
      <c r="J91" s="72"/>
      <c r="K91" s="72"/>
      <c r="L91" s="70"/>
      <c r="M91" s="233"/>
      <c r="N91" s="45"/>
      <c r="O91" s="45"/>
      <c r="P91" s="45"/>
      <c r="Q91" s="45"/>
      <c r="R91" s="45"/>
      <c r="S91" s="45"/>
      <c r="T91" s="93"/>
      <c r="AT91" s="22" t="s">
        <v>154</v>
      </c>
      <c r="AU91" s="22" t="s">
        <v>84</v>
      </c>
    </row>
    <row r="92" spans="2:65" s="1" customFormat="1" ht="16.5" customHeight="1">
      <c r="B92" s="44"/>
      <c r="C92" s="219" t="s">
        <v>167</v>
      </c>
      <c r="D92" s="219" t="s">
        <v>147</v>
      </c>
      <c r="E92" s="220" t="s">
        <v>168</v>
      </c>
      <c r="F92" s="221" t="s">
        <v>169</v>
      </c>
      <c r="G92" s="222" t="s">
        <v>150</v>
      </c>
      <c r="H92" s="223">
        <v>1</v>
      </c>
      <c r="I92" s="224"/>
      <c r="J92" s="225">
        <f>ROUND(I92*H92,2)</f>
        <v>0</v>
      </c>
      <c r="K92" s="221" t="s">
        <v>151</v>
      </c>
      <c r="L92" s="70"/>
      <c r="M92" s="226" t="s">
        <v>22</v>
      </c>
      <c r="N92" s="227" t="s">
        <v>46</v>
      </c>
      <c r="O92" s="45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2" t="s">
        <v>152</v>
      </c>
      <c r="AT92" s="22" t="s">
        <v>147</v>
      </c>
      <c r="AU92" s="22" t="s">
        <v>84</v>
      </c>
      <c r="AY92" s="22" t="s">
        <v>144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22" t="s">
        <v>24</v>
      </c>
      <c r="BK92" s="230">
        <f>ROUND(I92*H92,2)</f>
        <v>0</v>
      </c>
      <c r="BL92" s="22" t="s">
        <v>152</v>
      </c>
      <c r="BM92" s="22" t="s">
        <v>170</v>
      </c>
    </row>
    <row r="93" spans="2:47" s="1" customFormat="1" ht="13.5">
      <c r="B93" s="44"/>
      <c r="C93" s="72"/>
      <c r="D93" s="231" t="s">
        <v>154</v>
      </c>
      <c r="E93" s="72"/>
      <c r="F93" s="232" t="s">
        <v>171</v>
      </c>
      <c r="G93" s="72"/>
      <c r="H93" s="72"/>
      <c r="I93" s="189"/>
      <c r="J93" s="72"/>
      <c r="K93" s="72"/>
      <c r="L93" s="70"/>
      <c r="M93" s="233"/>
      <c r="N93" s="45"/>
      <c r="O93" s="45"/>
      <c r="P93" s="45"/>
      <c r="Q93" s="45"/>
      <c r="R93" s="45"/>
      <c r="S93" s="45"/>
      <c r="T93" s="93"/>
      <c r="AT93" s="22" t="s">
        <v>154</v>
      </c>
      <c r="AU93" s="22" t="s">
        <v>84</v>
      </c>
    </row>
    <row r="94" spans="2:65" s="1" customFormat="1" ht="16.5" customHeight="1">
      <c r="B94" s="44"/>
      <c r="C94" s="219" t="s">
        <v>143</v>
      </c>
      <c r="D94" s="219" t="s">
        <v>147</v>
      </c>
      <c r="E94" s="220" t="s">
        <v>172</v>
      </c>
      <c r="F94" s="221" t="s">
        <v>173</v>
      </c>
      <c r="G94" s="222" t="s">
        <v>150</v>
      </c>
      <c r="H94" s="223">
        <v>1</v>
      </c>
      <c r="I94" s="224"/>
      <c r="J94" s="225">
        <f>ROUND(I94*H94,2)</f>
        <v>0</v>
      </c>
      <c r="K94" s="221" t="s">
        <v>151</v>
      </c>
      <c r="L94" s="70"/>
      <c r="M94" s="226" t="s">
        <v>22</v>
      </c>
      <c r="N94" s="227" t="s">
        <v>46</v>
      </c>
      <c r="O94" s="45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AR94" s="22" t="s">
        <v>152</v>
      </c>
      <c r="AT94" s="22" t="s">
        <v>147</v>
      </c>
      <c r="AU94" s="22" t="s">
        <v>84</v>
      </c>
      <c r="AY94" s="22" t="s">
        <v>144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22" t="s">
        <v>24</v>
      </c>
      <c r="BK94" s="230">
        <f>ROUND(I94*H94,2)</f>
        <v>0</v>
      </c>
      <c r="BL94" s="22" t="s">
        <v>152</v>
      </c>
      <c r="BM94" s="22" t="s">
        <v>174</v>
      </c>
    </row>
    <row r="95" spans="2:47" s="1" customFormat="1" ht="13.5">
      <c r="B95" s="44"/>
      <c r="C95" s="72"/>
      <c r="D95" s="231" t="s">
        <v>154</v>
      </c>
      <c r="E95" s="72"/>
      <c r="F95" s="232" t="s">
        <v>175</v>
      </c>
      <c r="G95" s="72"/>
      <c r="H95" s="72"/>
      <c r="I95" s="189"/>
      <c r="J95" s="72"/>
      <c r="K95" s="72"/>
      <c r="L95" s="70"/>
      <c r="M95" s="233"/>
      <c r="N95" s="45"/>
      <c r="O95" s="45"/>
      <c r="P95" s="45"/>
      <c r="Q95" s="45"/>
      <c r="R95" s="45"/>
      <c r="S95" s="45"/>
      <c r="T95" s="93"/>
      <c r="AT95" s="22" t="s">
        <v>154</v>
      </c>
      <c r="AU95" s="22" t="s">
        <v>84</v>
      </c>
    </row>
    <row r="96" spans="2:65" s="1" customFormat="1" ht="16.5" customHeight="1">
      <c r="B96" s="44"/>
      <c r="C96" s="219" t="s">
        <v>176</v>
      </c>
      <c r="D96" s="219" t="s">
        <v>147</v>
      </c>
      <c r="E96" s="220" t="s">
        <v>177</v>
      </c>
      <c r="F96" s="221" t="s">
        <v>178</v>
      </c>
      <c r="G96" s="222" t="s">
        <v>150</v>
      </c>
      <c r="H96" s="223">
        <v>1</v>
      </c>
      <c r="I96" s="224"/>
      <c r="J96" s="225">
        <f>ROUND(I96*H96,2)</f>
        <v>0</v>
      </c>
      <c r="K96" s="221" t="s">
        <v>151</v>
      </c>
      <c r="L96" s="70"/>
      <c r="M96" s="226" t="s">
        <v>22</v>
      </c>
      <c r="N96" s="227" t="s">
        <v>46</v>
      </c>
      <c r="O96" s="4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AR96" s="22" t="s">
        <v>152</v>
      </c>
      <c r="AT96" s="22" t="s">
        <v>147</v>
      </c>
      <c r="AU96" s="22" t="s">
        <v>84</v>
      </c>
      <c r="AY96" s="22" t="s">
        <v>144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22" t="s">
        <v>24</v>
      </c>
      <c r="BK96" s="230">
        <f>ROUND(I96*H96,2)</f>
        <v>0</v>
      </c>
      <c r="BL96" s="22" t="s">
        <v>152</v>
      </c>
      <c r="BM96" s="22" t="s">
        <v>179</v>
      </c>
    </row>
    <row r="97" spans="2:47" s="1" customFormat="1" ht="13.5">
      <c r="B97" s="44"/>
      <c r="C97" s="72"/>
      <c r="D97" s="231" t="s">
        <v>154</v>
      </c>
      <c r="E97" s="72"/>
      <c r="F97" s="232" t="s">
        <v>180</v>
      </c>
      <c r="G97" s="72"/>
      <c r="H97" s="72"/>
      <c r="I97" s="189"/>
      <c r="J97" s="72"/>
      <c r="K97" s="72"/>
      <c r="L97" s="70"/>
      <c r="M97" s="233"/>
      <c r="N97" s="45"/>
      <c r="O97" s="45"/>
      <c r="P97" s="45"/>
      <c r="Q97" s="45"/>
      <c r="R97" s="45"/>
      <c r="S97" s="45"/>
      <c r="T97" s="93"/>
      <c r="AT97" s="22" t="s">
        <v>154</v>
      </c>
      <c r="AU97" s="22" t="s">
        <v>84</v>
      </c>
    </row>
    <row r="98" spans="2:65" s="1" customFormat="1" ht="16.5" customHeight="1">
      <c r="B98" s="44"/>
      <c r="C98" s="219" t="s">
        <v>181</v>
      </c>
      <c r="D98" s="219" t="s">
        <v>147</v>
      </c>
      <c r="E98" s="220" t="s">
        <v>182</v>
      </c>
      <c r="F98" s="221" t="s">
        <v>183</v>
      </c>
      <c r="G98" s="222" t="s">
        <v>150</v>
      </c>
      <c r="H98" s="223">
        <v>1</v>
      </c>
      <c r="I98" s="224"/>
      <c r="J98" s="225">
        <f>ROUND(I98*H98,2)</f>
        <v>0</v>
      </c>
      <c r="K98" s="221" t="s">
        <v>151</v>
      </c>
      <c r="L98" s="70"/>
      <c r="M98" s="226" t="s">
        <v>22</v>
      </c>
      <c r="N98" s="227" t="s">
        <v>46</v>
      </c>
      <c r="O98" s="45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AR98" s="22" t="s">
        <v>152</v>
      </c>
      <c r="AT98" s="22" t="s">
        <v>147</v>
      </c>
      <c r="AU98" s="22" t="s">
        <v>84</v>
      </c>
      <c r="AY98" s="22" t="s">
        <v>144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22" t="s">
        <v>24</v>
      </c>
      <c r="BK98" s="230">
        <f>ROUND(I98*H98,2)</f>
        <v>0</v>
      </c>
      <c r="BL98" s="22" t="s">
        <v>152</v>
      </c>
      <c r="BM98" s="22" t="s">
        <v>184</v>
      </c>
    </row>
    <row r="99" spans="2:47" s="1" customFormat="1" ht="13.5">
      <c r="B99" s="44"/>
      <c r="C99" s="72"/>
      <c r="D99" s="231" t="s">
        <v>154</v>
      </c>
      <c r="E99" s="72"/>
      <c r="F99" s="232" t="s">
        <v>185</v>
      </c>
      <c r="G99" s="72"/>
      <c r="H99" s="72"/>
      <c r="I99" s="189"/>
      <c r="J99" s="72"/>
      <c r="K99" s="72"/>
      <c r="L99" s="70"/>
      <c r="M99" s="233"/>
      <c r="N99" s="45"/>
      <c r="O99" s="45"/>
      <c r="P99" s="45"/>
      <c r="Q99" s="45"/>
      <c r="R99" s="45"/>
      <c r="S99" s="45"/>
      <c r="T99" s="93"/>
      <c r="AT99" s="22" t="s">
        <v>154</v>
      </c>
      <c r="AU99" s="22" t="s">
        <v>84</v>
      </c>
    </row>
    <row r="100" spans="2:63" s="10" customFormat="1" ht="29.85" customHeight="1">
      <c r="B100" s="203"/>
      <c r="C100" s="204"/>
      <c r="D100" s="205" t="s">
        <v>74</v>
      </c>
      <c r="E100" s="217" t="s">
        <v>186</v>
      </c>
      <c r="F100" s="217" t="s">
        <v>187</v>
      </c>
      <c r="G100" s="204"/>
      <c r="H100" s="204"/>
      <c r="I100" s="207"/>
      <c r="J100" s="218">
        <f>BK100</f>
        <v>0</v>
      </c>
      <c r="K100" s="204"/>
      <c r="L100" s="209"/>
      <c r="M100" s="210"/>
      <c r="N100" s="211"/>
      <c r="O100" s="211"/>
      <c r="P100" s="212">
        <f>SUM(P101:P106)</f>
        <v>0</v>
      </c>
      <c r="Q100" s="211"/>
      <c r="R100" s="212">
        <f>SUM(R101:R106)</f>
        <v>0</v>
      </c>
      <c r="S100" s="211"/>
      <c r="T100" s="213">
        <f>SUM(T101:T106)</f>
        <v>0</v>
      </c>
      <c r="AR100" s="214" t="s">
        <v>143</v>
      </c>
      <c r="AT100" s="215" t="s">
        <v>74</v>
      </c>
      <c r="AU100" s="215" t="s">
        <v>24</v>
      </c>
      <c r="AY100" s="214" t="s">
        <v>144</v>
      </c>
      <c r="BK100" s="216">
        <f>SUM(BK101:BK106)</f>
        <v>0</v>
      </c>
    </row>
    <row r="101" spans="2:65" s="1" customFormat="1" ht="16.5" customHeight="1">
      <c r="B101" s="44"/>
      <c r="C101" s="219" t="s">
        <v>188</v>
      </c>
      <c r="D101" s="219" t="s">
        <v>147</v>
      </c>
      <c r="E101" s="220" t="s">
        <v>189</v>
      </c>
      <c r="F101" s="221" t="s">
        <v>190</v>
      </c>
      <c r="G101" s="222" t="s">
        <v>150</v>
      </c>
      <c r="H101" s="223">
        <v>1</v>
      </c>
      <c r="I101" s="224"/>
      <c r="J101" s="225">
        <f>ROUND(I101*H101,2)</f>
        <v>0</v>
      </c>
      <c r="K101" s="221" t="s">
        <v>151</v>
      </c>
      <c r="L101" s="70"/>
      <c r="M101" s="226" t="s">
        <v>22</v>
      </c>
      <c r="N101" s="227" t="s">
        <v>46</v>
      </c>
      <c r="O101" s="45"/>
      <c r="P101" s="228">
        <f>O101*H101</f>
        <v>0</v>
      </c>
      <c r="Q101" s="228">
        <v>0</v>
      </c>
      <c r="R101" s="228">
        <f>Q101*H101</f>
        <v>0</v>
      </c>
      <c r="S101" s="228">
        <v>0</v>
      </c>
      <c r="T101" s="229">
        <f>S101*H101</f>
        <v>0</v>
      </c>
      <c r="AR101" s="22" t="s">
        <v>152</v>
      </c>
      <c r="AT101" s="22" t="s">
        <v>147</v>
      </c>
      <c r="AU101" s="22" t="s">
        <v>84</v>
      </c>
      <c r="AY101" s="22" t="s">
        <v>144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22" t="s">
        <v>24</v>
      </c>
      <c r="BK101" s="230">
        <f>ROUND(I101*H101,2)</f>
        <v>0</v>
      </c>
      <c r="BL101" s="22" t="s">
        <v>152</v>
      </c>
      <c r="BM101" s="22" t="s">
        <v>191</v>
      </c>
    </row>
    <row r="102" spans="2:47" s="1" customFormat="1" ht="13.5">
      <c r="B102" s="44"/>
      <c r="C102" s="72"/>
      <c r="D102" s="231" t="s">
        <v>154</v>
      </c>
      <c r="E102" s="72"/>
      <c r="F102" s="232" t="s">
        <v>192</v>
      </c>
      <c r="G102" s="72"/>
      <c r="H102" s="72"/>
      <c r="I102" s="189"/>
      <c r="J102" s="72"/>
      <c r="K102" s="72"/>
      <c r="L102" s="70"/>
      <c r="M102" s="233"/>
      <c r="N102" s="45"/>
      <c r="O102" s="45"/>
      <c r="P102" s="45"/>
      <c r="Q102" s="45"/>
      <c r="R102" s="45"/>
      <c r="S102" s="45"/>
      <c r="T102" s="93"/>
      <c r="AT102" s="22" t="s">
        <v>154</v>
      </c>
      <c r="AU102" s="22" t="s">
        <v>84</v>
      </c>
    </row>
    <row r="103" spans="2:65" s="1" customFormat="1" ht="16.5" customHeight="1">
      <c r="B103" s="44"/>
      <c r="C103" s="219" t="s">
        <v>193</v>
      </c>
      <c r="D103" s="219" t="s">
        <v>147</v>
      </c>
      <c r="E103" s="220" t="s">
        <v>194</v>
      </c>
      <c r="F103" s="221" t="s">
        <v>195</v>
      </c>
      <c r="G103" s="222" t="s">
        <v>150</v>
      </c>
      <c r="H103" s="223">
        <v>1</v>
      </c>
      <c r="I103" s="224"/>
      <c r="J103" s="225">
        <f>ROUND(I103*H103,2)</f>
        <v>0</v>
      </c>
      <c r="K103" s="221" t="s">
        <v>151</v>
      </c>
      <c r="L103" s="70"/>
      <c r="M103" s="226" t="s">
        <v>22</v>
      </c>
      <c r="N103" s="227" t="s">
        <v>46</v>
      </c>
      <c r="O103" s="45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AR103" s="22" t="s">
        <v>152</v>
      </c>
      <c r="AT103" s="22" t="s">
        <v>147</v>
      </c>
      <c r="AU103" s="22" t="s">
        <v>84</v>
      </c>
      <c r="AY103" s="22" t="s">
        <v>144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22" t="s">
        <v>24</v>
      </c>
      <c r="BK103" s="230">
        <f>ROUND(I103*H103,2)</f>
        <v>0</v>
      </c>
      <c r="BL103" s="22" t="s">
        <v>152</v>
      </c>
      <c r="BM103" s="22" t="s">
        <v>196</v>
      </c>
    </row>
    <row r="104" spans="2:47" s="1" customFormat="1" ht="13.5">
      <c r="B104" s="44"/>
      <c r="C104" s="72"/>
      <c r="D104" s="231" t="s">
        <v>154</v>
      </c>
      <c r="E104" s="72"/>
      <c r="F104" s="232" t="s">
        <v>197</v>
      </c>
      <c r="G104" s="72"/>
      <c r="H104" s="72"/>
      <c r="I104" s="189"/>
      <c r="J104" s="72"/>
      <c r="K104" s="72"/>
      <c r="L104" s="70"/>
      <c r="M104" s="233"/>
      <c r="N104" s="45"/>
      <c r="O104" s="45"/>
      <c r="P104" s="45"/>
      <c r="Q104" s="45"/>
      <c r="R104" s="45"/>
      <c r="S104" s="45"/>
      <c r="T104" s="93"/>
      <c r="AT104" s="22" t="s">
        <v>154</v>
      </c>
      <c r="AU104" s="22" t="s">
        <v>84</v>
      </c>
    </row>
    <row r="105" spans="2:65" s="1" customFormat="1" ht="16.5" customHeight="1">
      <c r="B105" s="44"/>
      <c r="C105" s="219" t="s">
        <v>29</v>
      </c>
      <c r="D105" s="219" t="s">
        <v>147</v>
      </c>
      <c r="E105" s="220" t="s">
        <v>198</v>
      </c>
      <c r="F105" s="221" t="s">
        <v>199</v>
      </c>
      <c r="G105" s="222" t="s">
        <v>150</v>
      </c>
      <c r="H105" s="223">
        <v>1</v>
      </c>
      <c r="I105" s="224"/>
      <c r="J105" s="225">
        <f>ROUND(I105*H105,2)</f>
        <v>0</v>
      </c>
      <c r="K105" s="221" t="s">
        <v>151</v>
      </c>
      <c r="L105" s="70"/>
      <c r="M105" s="226" t="s">
        <v>22</v>
      </c>
      <c r="N105" s="227" t="s">
        <v>46</v>
      </c>
      <c r="O105" s="45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AR105" s="22" t="s">
        <v>152</v>
      </c>
      <c r="AT105" s="22" t="s">
        <v>147</v>
      </c>
      <c r="AU105" s="22" t="s">
        <v>84</v>
      </c>
      <c r="AY105" s="22" t="s">
        <v>144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" t="s">
        <v>24</v>
      </c>
      <c r="BK105" s="230">
        <f>ROUND(I105*H105,2)</f>
        <v>0</v>
      </c>
      <c r="BL105" s="22" t="s">
        <v>152</v>
      </c>
      <c r="BM105" s="22" t="s">
        <v>200</v>
      </c>
    </row>
    <row r="106" spans="2:47" s="1" customFormat="1" ht="13.5">
      <c r="B106" s="44"/>
      <c r="C106" s="72"/>
      <c r="D106" s="231" t="s">
        <v>154</v>
      </c>
      <c r="E106" s="72"/>
      <c r="F106" s="232" t="s">
        <v>201</v>
      </c>
      <c r="G106" s="72"/>
      <c r="H106" s="72"/>
      <c r="I106" s="189"/>
      <c r="J106" s="72"/>
      <c r="K106" s="72"/>
      <c r="L106" s="70"/>
      <c r="M106" s="233"/>
      <c r="N106" s="45"/>
      <c r="O106" s="45"/>
      <c r="P106" s="45"/>
      <c r="Q106" s="45"/>
      <c r="R106" s="45"/>
      <c r="S106" s="45"/>
      <c r="T106" s="93"/>
      <c r="AT106" s="22" t="s">
        <v>154</v>
      </c>
      <c r="AU106" s="22" t="s">
        <v>84</v>
      </c>
    </row>
    <row r="107" spans="2:63" s="10" customFormat="1" ht="29.85" customHeight="1">
      <c r="B107" s="203"/>
      <c r="C107" s="204"/>
      <c r="D107" s="205" t="s">
        <v>74</v>
      </c>
      <c r="E107" s="217" t="s">
        <v>202</v>
      </c>
      <c r="F107" s="217" t="s">
        <v>203</v>
      </c>
      <c r="G107" s="204"/>
      <c r="H107" s="204"/>
      <c r="I107" s="207"/>
      <c r="J107" s="218">
        <f>BK107</f>
        <v>0</v>
      </c>
      <c r="K107" s="204"/>
      <c r="L107" s="209"/>
      <c r="M107" s="210"/>
      <c r="N107" s="211"/>
      <c r="O107" s="211"/>
      <c r="P107" s="212">
        <f>SUM(P108:P113)</f>
        <v>0</v>
      </c>
      <c r="Q107" s="211"/>
      <c r="R107" s="212">
        <f>SUM(R108:R113)</f>
        <v>0</v>
      </c>
      <c r="S107" s="211"/>
      <c r="T107" s="213">
        <f>SUM(T108:T113)</f>
        <v>0</v>
      </c>
      <c r="AR107" s="214" t="s">
        <v>143</v>
      </c>
      <c r="AT107" s="215" t="s">
        <v>74</v>
      </c>
      <c r="AU107" s="215" t="s">
        <v>24</v>
      </c>
      <c r="AY107" s="214" t="s">
        <v>144</v>
      </c>
      <c r="BK107" s="216">
        <f>SUM(BK108:BK113)</f>
        <v>0</v>
      </c>
    </row>
    <row r="108" spans="2:65" s="1" customFormat="1" ht="16.5" customHeight="1">
      <c r="B108" s="44"/>
      <c r="C108" s="219" t="s">
        <v>204</v>
      </c>
      <c r="D108" s="219" t="s">
        <v>147</v>
      </c>
      <c r="E108" s="220" t="s">
        <v>205</v>
      </c>
      <c r="F108" s="221" t="s">
        <v>206</v>
      </c>
      <c r="G108" s="222" t="s">
        <v>150</v>
      </c>
      <c r="H108" s="223">
        <v>1</v>
      </c>
      <c r="I108" s="224"/>
      <c r="J108" s="225">
        <f>ROUND(I108*H108,2)</f>
        <v>0</v>
      </c>
      <c r="K108" s="221" t="s">
        <v>151</v>
      </c>
      <c r="L108" s="70"/>
      <c r="M108" s="226" t="s">
        <v>22</v>
      </c>
      <c r="N108" s="227" t="s">
        <v>46</v>
      </c>
      <c r="O108" s="45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2" t="s">
        <v>152</v>
      </c>
      <c r="AT108" s="22" t="s">
        <v>147</v>
      </c>
      <c r="AU108" s="22" t="s">
        <v>84</v>
      </c>
      <c r="AY108" s="22" t="s">
        <v>144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2" t="s">
        <v>24</v>
      </c>
      <c r="BK108" s="230">
        <f>ROUND(I108*H108,2)</f>
        <v>0</v>
      </c>
      <c r="BL108" s="22" t="s">
        <v>152</v>
      </c>
      <c r="BM108" s="22" t="s">
        <v>207</v>
      </c>
    </row>
    <row r="109" spans="2:47" s="1" customFormat="1" ht="13.5">
      <c r="B109" s="44"/>
      <c r="C109" s="72"/>
      <c r="D109" s="231" t="s">
        <v>154</v>
      </c>
      <c r="E109" s="72"/>
      <c r="F109" s="232" t="s">
        <v>208</v>
      </c>
      <c r="G109" s="72"/>
      <c r="H109" s="72"/>
      <c r="I109" s="189"/>
      <c r="J109" s="72"/>
      <c r="K109" s="72"/>
      <c r="L109" s="70"/>
      <c r="M109" s="233"/>
      <c r="N109" s="45"/>
      <c r="O109" s="45"/>
      <c r="P109" s="45"/>
      <c r="Q109" s="45"/>
      <c r="R109" s="45"/>
      <c r="S109" s="45"/>
      <c r="T109" s="93"/>
      <c r="AT109" s="22" t="s">
        <v>154</v>
      </c>
      <c r="AU109" s="22" t="s">
        <v>84</v>
      </c>
    </row>
    <row r="110" spans="2:65" s="1" customFormat="1" ht="16.5" customHeight="1">
      <c r="B110" s="44"/>
      <c r="C110" s="219" t="s">
        <v>209</v>
      </c>
      <c r="D110" s="219" t="s">
        <v>147</v>
      </c>
      <c r="E110" s="220" t="s">
        <v>210</v>
      </c>
      <c r="F110" s="221" t="s">
        <v>211</v>
      </c>
      <c r="G110" s="222" t="s">
        <v>150</v>
      </c>
      <c r="H110" s="223">
        <v>1</v>
      </c>
      <c r="I110" s="224"/>
      <c r="J110" s="225">
        <f>ROUND(I110*H110,2)</f>
        <v>0</v>
      </c>
      <c r="K110" s="221" t="s">
        <v>151</v>
      </c>
      <c r="L110" s="70"/>
      <c r="M110" s="226" t="s">
        <v>22</v>
      </c>
      <c r="N110" s="227" t="s">
        <v>46</v>
      </c>
      <c r="O110" s="45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AR110" s="22" t="s">
        <v>152</v>
      </c>
      <c r="AT110" s="22" t="s">
        <v>147</v>
      </c>
      <c r="AU110" s="22" t="s">
        <v>84</v>
      </c>
      <c r="AY110" s="22" t="s">
        <v>144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2" t="s">
        <v>24</v>
      </c>
      <c r="BK110" s="230">
        <f>ROUND(I110*H110,2)</f>
        <v>0</v>
      </c>
      <c r="BL110" s="22" t="s">
        <v>152</v>
      </c>
      <c r="BM110" s="22" t="s">
        <v>212</v>
      </c>
    </row>
    <row r="111" spans="2:47" s="1" customFormat="1" ht="13.5">
      <c r="B111" s="44"/>
      <c r="C111" s="72"/>
      <c r="D111" s="231" t="s">
        <v>154</v>
      </c>
      <c r="E111" s="72"/>
      <c r="F111" s="232" t="s">
        <v>213</v>
      </c>
      <c r="G111" s="72"/>
      <c r="H111" s="72"/>
      <c r="I111" s="189"/>
      <c r="J111" s="72"/>
      <c r="K111" s="72"/>
      <c r="L111" s="70"/>
      <c r="M111" s="233"/>
      <c r="N111" s="45"/>
      <c r="O111" s="45"/>
      <c r="P111" s="45"/>
      <c r="Q111" s="45"/>
      <c r="R111" s="45"/>
      <c r="S111" s="45"/>
      <c r="T111" s="93"/>
      <c r="AT111" s="22" t="s">
        <v>154</v>
      </c>
      <c r="AU111" s="22" t="s">
        <v>84</v>
      </c>
    </row>
    <row r="112" spans="2:65" s="1" customFormat="1" ht="16.5" customHeight="1">
      <c r="B112" s="44"/>
      <c r="C112" s="219" t="s">
        <v>214</v>
      </c>
      <c r="D112" s="219" t="s">
        <v>147</v>
      </c>
      <c r="E112" s="220" t="s">
        <v>215</v>
      </c>
      <c r="F112" s="221" t="s">
        <v>216</v>
      </c>
      <c r="G112" s="222" t="s">
        <v>150</v>
      </c>
      <c r="H112" s="223">
        <v>1</v>
      </c>
      <c r="I112" s="224"/>
      <c r="J112" s="225">
        <f>ROUND(I112*H112,2)</f>
        <v>0</v>
      </c>
      <c r="K112" s="221" t="s">
        <v>151</v>
      </c>
      <c r="L112" s="70"/>
      <c r="M112" s="226" t="s">
        <v>22</v>
      </c>
      <c r="N112" s="227" t="s">
        <v>46</v>
      </c>
      <c r="O112" s="45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AR112" s="22" t="s">
        <v>152</v>
      </c>
      <c r="AT112" s="22" t="s">
        <v>147</v>
      </c>
      <c r="AU112" s="22" t="s">
        <v>84</v>
      </c>
      <c r="AY112" s="22" t="s">
        <v>144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22" t="s">
        <v>24</v>
      </c>
      <c r="BK112" s="230">
        <f>ROUND(I112*H112,2)</f>
        <v>0</v>
      </c>
      <c r="BL112" s="22" t="s">
        <v>152</v>
      </c>
      <c r="BM112" s="22" t="s">
        <v>217</v>
      </c>
    </row>
    <row r="113" spans="2:47" s="1" customFormat="1" ht="13.5">
      <c r="B113" s="44"/>
      <c r="C113" s="72"/>
      <c r="D113" s="231" t="s">
        <v>154</v>
      </c>
      <c r="E113" s="72"/>
      <c r="F113" s="232" t="s">
        <v>218</v>
      </c>
      <c r="G113" s="72"/>
      <c r="H113" s="72"/>
      <c r="I113" s="189"/>
      <c r="J113" s="72"/>
      <c r="K113" s="72"/>
      <c r="L113" s="70"/>
      <c r="M113" s="233"/>
      <c r="N113" s="45"/>
      <c r="O113" s="45"/>
      <c r="P113" s="45"/>
      <c r="Q113" s="45"/>
      <c r="R113" s="45"/>
      <c r="S113" s="45"/>
      <c r="T113" s="93"/>
      <c r="AT113" s="22" t="s">
        <v>154</v>
      </c>
      <c r="AU113" s="22" t="s">
        <v>84</v>
      </c>
    </row>
    <row r="114" spans="2:63" s="10" customFormat="1" ht="29.85" customHeight="1">
      <c r="B114" s="203"/>
      <c r="C114" s="204"/>
      <c r="D114" s="205" t="s">
        <v>74</v>
      </c>
      <c r="E114" s="217" t="s">
        <v>219</v>
      </c>
      <c r="F114" s="217" t="s">
        <v>220</v>
      </c>
      <c r="G114" s="204"/>
      <c r="H114" s="204"/>
      <c r="I114" s="207"/>
      <c r="J114" s="218">
        <f>BK114</f>
        <v>0</v>
      </c>
      <c r="K114" s="204"/>
      <c r="L114" s="209"/>
      <c r="M114" s="210"/>
      <c r="N114" s="211"/>
      <c r="O114" s="211"/>
      <c r="P114" s="212">
        <f>SUM(P115:P118)</f>
        <v>0</v>
      </c>
      <c r="Q114" s="211"/>
      <c r="R114" s="212">
        <f>SUM(R115:R118)</f>
        <v>0</v>
      </c>
      <c r="S114" s="211"/>
      <c r="T114" s="213">
        <f>SUM(T115:T118)</f>
        <v>0</v>
      </c>
      <c r="AR114" s="214" t="s">
        <v>143</v>
      </c>
      <c r="AT114" s="215" t="s">
        <v>74</v>
      </c>
      <c r="AU114" s="215" t="s">
        <v>24</v>
      </c>
      <c r="AY114" s="214" t="s">
        <v>144</v>
      </c>
      <c r="BK114" s="216">
        <f>SUM(BK115:BK118)</f>
        <v>0</v>
      </c>
    </row>
    <row r="115" spans="2:65" s="1" customFormat="1" ht="16.5" customHeight="1">
      <c r="B115" s="44"/>
      <c r="C115" s="219" t="s">
        <v>221</v>
      </c>
      <c r="D115" s="219" t="s">
        <v>147</v>
      </c>
      <c r="E115" s="220" t="s">
        <v>222</v>
      </c>
      <c r="F115" s="221" t="s">
        <v>223</v>
      </c>
      <c r="G115" s="222" t="s">
        <v>150</v>
      </c>
      <c r="H115" s="223">
        <v>1</v>
      </c>
      <c r="I115" s="224"/>
      <c r="J115" s="225">
        <f>ROUND(I115*H115,2)</f>
        <v>0</v>
      </c>
      <c r="K115" s="221" t="s">
        <v>151</v>
      </c>
      <c r="L115" s="70"/>
      <c r="M115" s="226" t="s">
        <v>22</v>
      </c>
      <c r="N115" s="227" t="s">
        <v>46</v>
      </c>
      <c r="O115" s="45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AR115" s="22" t="s">
        <v>152</v>
      </c>
      <c r="AT115" s="22" t="s">
        <v>147</v>
      </c>
      <c r="AU115" s="22" t="s">
        <v>84</v>
      </c>
      <c r="AY115" s="22" t="s">
        <v>144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22" t="s">
        <v>24</v>
      </c>
      <c r="BK115" s="230">
        <f>ROUND(I115*H115,2)</f>
        <v>0</v>
      </c>
      <c r="BL115" s="22" t="s">
        <v>152</v>
      </c>
      <c r="BM115" s="22" t="s">
        <v>224</v>
      </c>
    </row>
    <row r="116" spans="2:47" s="1" customFormat="1" ht="13.5">
      <c r="B116" s="44"/>
      <c r="C116" s="72"/>
      <c r="D116" s="231" t="s">
        <v>154</v>
      </c>
      <c r="E116" s="72"/>
      <c r="F116" s="232" t="s">
        <v>225</v>
      </c>
      <c r="G116" s="72"/>
      <c r="H116" s="72"/>
      <c r="I116" s="189"/>
      <c r="J116" s="72"/>
      <c r="K116" s="72"/>
      <c r="L116" s="70"/>
      <c r="M116" s="233"/>
      <c r="N116" s="45"/>
      <c r="O116" s="45"/>
      <c r="P116" s="45"/>
      <c r="Q116" s="45"/>
      <c r="R116" s="45"/>
      <c r="S116" s="45"/>
      <c r="T116" s="93"/>
      <c r="AT116" s="22" t="s">
        <v>154</v>
      </c>
      <c r="AU116" s="22" t="s">
        <v>84</v>
      </c>
    </row>
    <row r="117" spans="2:65" s="1" customFormat="1" ht="16.5" customHeight="1">
      <c r="B117" s="44"/>
      <c r="C117" s="219" t="s">
        <v>10</v>
      </c>
      <c r="D117" s="219" t="s">
        <v>147</v>
      </c>
      <c r="E117" s="220" t="s">
        <v>226</v>
      </c>
      <c r="F117" s="221" t="s">
        <v>227</v>
      </c>
      <c r="G117" s="222" t="s">
        <v>150</v>
      </c>
      <c r="H117" s="223">
        <v>1</v>
      </c>
      <c r="I117" s="224"/>
      <c r="J117" s="225">
        <f>ROUND(I117*H117,2)</f>
        <v>0</v>
      </c>
      <c r="K117" s="221" t="s">
        <v>151</v>
      </c>
      <c r="L117" s="70"/>
      <c r="M117" s="226" t="s">
        <v>22</v>
      </c>
      <c r="N117" s="227" t="s">
        <v>46</v>
      </c>
      <c r="O117" s="45"/>
      <c r="P117" s="228">
        <f>O117*H117</f>
        <v>0</v>
      </c>
      <c r="Q117" s="228">
        <v>0</v>
      </c>
      <c r="R117" s="228">
        <f>Q117*H117</f>
        <v>0</v>
      </c>
      <c r="S117" s="228">
        <v>0</v>
      </c>
      <c r="T117" s="229">
        <f>S117*H117</f>
        <v>0</v>
      </c>
      <c r="AR117" s="22" t="s">
        <v>152</v>
      </c>
      <c r="AT117" s="22" t="s">
        <v>147</v>
      </c>
      <c r="AU117" s="22" t="s">
        <v>84</v>
      </c>
      <c r="AY117" s="22" t="s">
        <v>144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22" t="s">
        <v>24</v>
      </c>
      <c r="BK117" s="230">
        <f>ROUND(I117*H117,2)</f>
        <v>0</v>
      </c>
      <c r="BL117" s="22" t="s">
        <v>152</v>
      </c>
      <c r="BM117" s="22" t="s">
        <v>228</v>
      </c>
    </row>
    <row r="118" spans="2:47" s="1" customFormat="1" ht="13.5">
      <c r="B118" s="44"/>
      <c r="C118" s="72"/>
      <c r="D118" s="231" t="s">
        <v>154</v>
      </c>
      <c r="E118" s="72"/>
      <c r="F118" s="232" t="s">
        <v>229</v>
      </c>
      <c r="G118" s="72"/>
      <c r="H118" s="72"/>
      <c r="I118" s="189"/>
      <c r="J118" s="72"/>
      <c r="K118" s="72"/>
      <c r="L118" s="70"/>
      <c r="M118" s="234"/>
      <c r="N118" s="235"/>
      <c r="O118" s="235"/>
      <c r="P118" s="235"/>
      <c r="Q118" s="235"/>
      <c r="R118" s="235"/>
      <c r="S118" s="235"/>
      <c r="T118" s="236"/>
      <c r="AT118" s="22" t="s">
        <v>154</v>
      </c>
      <c r="AU118" s="22" t="s">
        <v>84</v>
      </c>
    </row>
    <row r="119" spans="2:12" s="1" customFormat="1" ht="6.95" customHeight="1">
      <c r="B119" s="65"/>
      <c r="C119" s="66"/>
      <c r="D119" s="66"/>
      <c r="E119" s="66"/>
      <c r="F119" s="66"/>
      <c r="G119" s="66"/>
      <c r="H119" s="66"/>
      <c r="I119" s="164"/>
      <c r="J119" s="66"/>
      <c r="K119" s="66"/>
      <c r="L119" s="70"/>
    </row>
  </sheetData>
  <sheetProtection password="CC35" sheet="1" objects="1" scenarios="1" formatColumns="0" formatRows="0" autoFilter="0"/>
  <autoFilter ref="C81:K118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109</v>
      </c>
      <c r="G1" s="137" t="s">
        <v>110</v>
      </c>
      <c r="H1" s="137"/>
      <c r="I1" s="138"/>
      <c r="J1" s="137" t="s">
        <v>111</v>
      </c>
      <c r="K1" s="136" t="s">
        <v>112</v>
      </c>
      <c r="L1" s="137" t="s">
        <v>113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88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84</v>
      </c>
    </row>
    <row r="4" spans="2:46" ht="36.95" customHeight="1">
      <c r="B4" s="26"/>
      <c r="C4" s="27"/>
      <c r="D4" s="28" t="s">
        <v>114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„Rekonstrukce technologie chlazení zimního stadionu ve Studénce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115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230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21</v>
      </c>
      <c r="E11" s="45"/>
      <c r="F11" s="33" t="s">
        <v>22</v>
      </c>
      <c r="G11" s="45"/>
      <c r="H11" s="45"/>
      <c r="I11" s="144" t="s">
        <v>23</v>
      </c>
      <c r="J11" s="33" t="s">
        <v>22</v>
      </c>
      <c r="K11" s="49"/>
    </row>
    <row r="12" spans="2:11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24. 8. 2016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31</v>
      </c>
      <c r="E14" s="45"/>
      <c r="F14" s="45"/>
      <c r="G14" s="45"/>
      <c r="H14" s="45"/>
      <c r="I14" s="144" t="s">
        <v>32</v>
      </c>
      <c r="J14" s="33" t="s">
        <v>33</v>
      </c>
      <c r="K14" s="49"/>
    </row>
    <row r="15" spans="2:11" s="1" customFormat="1" ht="18" customHeight="1">
      <c r="B15" s="44"/>
      <c r="C15" s="45"/>
      <c r="D15" s="45"/>
      <c r="E15" s="33" t="s">
        <v>34</v>
      </c>
      <c r="F15" s="45"/>
      <c r="G15" s="45"/>
      <c r="H15" s="45"/>
      <c r="I15" s="144" t="s">
        <v>35</v>
      </c>
      <c r="J15" s="33" t="s">
        <v>22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36</v>
      </c>
      <c r="E17" s="45"/>
      <c r="F17" s="45"/>
      <c r="G17" s="45"/>
      <c r="H17" s="45"/>
      <c r="I17" s="144" t="s">
        <v>32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35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38</v>
      </c>
      <c r="E20" s="45"/>
      <c r="F20" s="45"/>
      <c r="G20" s="45"/>
      <c r="H20" s="45"/>
      <c r="I20" s="144" t="s">
        <v>32</v>
      </c>
      <c r="J20" s="33" t="s">
        <v>33</v>
      </c>
      <c r="K20" s="49"/>
    </row>
    <row r="21" spans="2:11" s="1" customFormat="1" ht="18" customHeight="1">
      <c r="B21" s="44"/>
      <c r="C21" s="45"/>
      <c r="D21" s="45"/>
      <c r="E21" s="33" t="s">
        <v>34</v>
      </c>
      <c r="F21" s="45"/>
      <c r="G21" s="45"/>
      <c r="H21" s="45"/>
      <c r="I21" s="144" t="s">
        <v>35</v>
      </c>
      <c r="J21" s="33" t="s">
        <v>22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40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22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41</v>
      </c>
      <c r="E27" s="45"/>
      <c r="F27" s="45"/>
      <c r="G27" s="45"/>
      <c r="H27" s="45"/>
      <c r="I27" s="142"/>
      <c r="J27" s="153">
        <f>ROUND(J89,2)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43</v>
      </c>
      <c r="G29" s="45"/>
      <c r="H29" s="45"/>
      <c r="I29" s="154" t="s">
        <v>42</v>
      </c>
      <c r="J29" s="50" t="s">
        <v>44</v>
      </c>
      <c r="K29" s="49"/>
    </row>
    <row r="30" spans="2:11" s="1" customFormat="1" ht="14.4" customHeight="1">
      <c r="B30" s="44"/>
      <c r="C30" s="45"/>
      <c r="D30" s="53" t="s">
        <v>45</v>
      </c>
      <c r="E30" s="53" t="s">
        <v>46</v>
      </c>
      <c r="F30" s="155">
        <f>ROUND(SUM(BE89:BE271),2)</f>
        <v>0</v>
      </c>
      <c r="G30" s="45"/>
      <c r="H30" s="45"/>
      <c r="I30" s="156">
        <v>0.21</v>
      </c>
      <c r="J30" s="155">
        <f>ROUND(ROUND((SUM(BE89:BE271)),2)*I30,2)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47</v>
      </c>
      <c r="F31" s="155">
        <f>ROUND(SUM(BF89:BF271),2)</f>
        <v>0</v>
      </c>
      <c r="G31" s="45"/>
      <c r="H31" s="45"/>
      <c r="I31" s="156">
        <v>0.15</v>
      </c>
      <c r="J31" s="155">
        <f>ROUND(ROUND((SUM(BF89:BF271)),2)*I31,2)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48</v>
      </c>
      <c r="F32" s="155">
        <f>ROUND(SUM(BG89:BG271),2)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49</v>
      </c>
      <c r="F33" s="155">
        <f>ROUND(SUM(BH89:BH271),2)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50</v>
      </c>
      <c r="F34" s="155">
        <f>ROUND(SUM(BI89:BI271),2)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51</v>
      </c>
      <c r="E36" s="96"/>
      <c r="F36" s="96"/>
      <c r="G36" s="159" t="s">
        <v>52</v>
      </c>
      <c r="H36" s="160" t="s">
        <v>53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117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„Rekonstrukce technologie chlazení zimního stadionu ve Studénce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115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258/2 - Přípravné a bourací práce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25</v>
      </c>
      <c r="D49" s="45"/>
      <c r="E49" s="45"/>
      <c r="F49" s="33" t="str">
        <f>F12</f>
        <v>Budovatelská 770</v>
      </c>
      <c r="G49" s="45"/>
      <c r="H49" s="45"/>
      <c r="I49" s="144" t="s">
        <v>27</v>
      </c>
      <c r="J49" s="145" t="str">
        <f>IF(J12="","",J12)</f>
        <v>24. 8. 2016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31</v>
      </c>
      <c r="D51" s="45"/>
      <c r="E51" s="45"/>
      <c r="F51" s="33" t="str">
        <f>E15</f>
        <v>B.B.D. s.r.o., Rokycanova 30, Praha 3</v>
      </c>
      <c r="G51" s="45"/>
      <c r="H51" s="45"/>
      <c r="I51" s="144" t="s">
        <v>38</v>
      </c>
      <c r="J51" s="42" t="str">
        <f>E21</f>
        <v>B.B.D. s.r.o., Rokycanova 30, Praha 3</v>
      </c>
      <c r="K51" s="49"/>
    </row>
    <row r="52" spans="2:11" s="1" customFormat="1" ht="14.4" customHeight="1">
      <c r="B52" s="44"/>
      <c r="C52" s="38" t="s">
        <v>36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118</v>
      </c>
      <c r="D54" s="157"/>
      <c r="E54" s="157"/>
      <c r="F54" s="157"/>
      <c r="G54" s="157"/>
      <c r="H54" s="157"/>
      <c r="I54" s="171"/>
      <c r="J54" s="172" t="s">
        <v>119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120</v>
      </c>
      <c r="D56" s="45"/>
      <c r="E56" s="45"/>
      <c r="F56" s="45"/>
      <c r="G56" s="45"/>
      <c r="H56" s="45"/>
      <c r="I56" s="142"/>
      <c r="J56" s="153">
        <f>J89</f>
        <v>0</v>
      </c>
      <c r="K56" s="49"/>
      <c r="AU56" s="22" t="s">
        <v>121</v>
      </c>
    </row>
    <row r="57" spans="2:11" s="7" customFormat="1" ht="24.95" customHeight="1">
      <c r="B57" s="175"/>
      <c r="C57" s="176"/>
      <c r="D57" s="177" t="s">
        <v>231</v>
      </c>
      <c r="E57" s="178"/>
      <c r="F57" s="178"/>
      <c r="G57" s="178"/>
      <c r="H57" s="178"/>
      <c r="I57" s="179"/>
      <c r="J57" s="180">
        <f>J90</f>
        <v>0</v>
      </c>
      <c r="K57" s="181"/>
    </row>
    <row r="58" spans="2:11" s="8" customFormat="1" ht="19.9" customHeight="1">
      <c r="B58" s="182"/>
      <c r="C58" s="183"/>
      <c r="D58" s="184" t="s">
        <v>232</v>
      </c>
      <c r="E58" s="185"/>
      <c r="F58" s="185"/>
      <c r="G58" s="185"/>
      <c r="H58" s="185"/>
      <c r="I58" s="186"/>
      <c r="J58" s="187">
        <f>J91</f>
        <v>0</v>
      </c>
      <c r="K58" s="188"/>
    </row>
    <row r="59" spans="2:11" s="8" customFormat="1" ht="19.9" customHeight="1">
      <c r="B59" s="182"/>
      <c r="C59" s="183"/>
      <c r="D59" s="184" t="s">
        <v>233</v>
      </c>
      <c r="E59" s="185"/>
      <c r="F59" s="185"/>
      <c r="G59" s="185"/>
      <c r="H59" s="185"/>
      <c r="I59" s="186"/>
      <c r="J59" s="187">
        <f>J122</f>
        <v>0</v>
      </c>
      <c r="K59" s="188"/>
    </row>
    <row r="60" spans="2:11" s="8" customFormat="1" ht="19.9" customHeight="1">
      <c r="B60" s="182"/>
      <c r="C60" s="183"/>
      <c r="D60" s="184" t="s">
        <v>234</v>
      </c>
      <c r="E60" s="185"/>
      <c r="F60" s="185"/>
      <c r="G60" s="185"/>
      <c r="H60" s="185"/>
      <c r="I60" s="186"/>
      <c r="J60" s="187">
        <f>J151</f>
        <v>0</v>
      </c>
      <c r="K60" s="188"/>
    </row>
    <row r="61" spans="2:11" s="8" customFormat="1" ht="19.9" customHeight="1">
      <c r="B61" s="182"/>
      <c r="C61" s="183"/>
      <c r="D61" s="184" t="s">
        <v>235</v>
      </c>
      <c r="E61" s="185"/>
      <c r="F61" s="185"/>
      <c r="G61" s="185"/>
      <c r="H61" s="185"/>
      <c r="I61" s="186"/>
      <c r="J61" s="187">
        <f>J159</f>
        <v>0</v>
      </c>
      <c r="K61" s="188"/>
    </row>
    <row r="62" spans="2:11" s="8" customFormat="1" ht="19.9" customHeight="1">
      <c r="B62" s="182"/>
      <c r="C62" s="183"/>
      <c r="D62" s="184" t="s">
        <v>236</v>
      </c>
      <c r="E62" s="185"/>
      <c r="F62" s="185"/>
      <c r="G62" s="185"/>
      <c r="H62" s="185"/>
      <c r="I62" s="186"/>
      <c r="J62" s="187">
        <f>J178</f>
        <v>0</v>
      </c>
      <c r="K62" s="188"/>
    </row>
    <row r="63" spans="2:11" s="8" customFormat="1" ht="19.9" customHeight="1">
      <c r="B63" s="182"/>
      <c r="C63" s="183"/>
      <c r="D63" s="184" t="s">
        <v>237</v>
      </c>
      <c r="E63" s="185"/>
      <c r="F63" s="185"/>
      <c r="G63" s="185"/>
      <c r="H63" s="185"/>
      <c r="I63" s="186"/>
      <c r="J63" s="187">
        <f>J205</f>
        <v>0</v>
      </c>
      <c r="K63" s="188"/>
    </row>
    <row r="64" spans="2:11" s="8" customFormat="1" ht="19.9" customHeight="1">
      <c r="B64" s="182"/>
      <c r="C64" s="183"/>
      <c r="D64" s="184" t="s">
        <v>238</v>
      </c>
      <c r="E64" s="185"/>
      <c r="F64" s="185"/>
      <c r="G64" s="185"/>
      <c r="H64" s="185"/>
      <c r="I64" s="186"/>
      <c r="J64" s="187">
        <f>J226</f>
        <v>0</v>
      </c>
      <c r="K64" s="188"/>
    </row>
    <row r="65" spans="2:11" s="8" customFormat="1" ht="19.9" customHeight="1">
      <c r="B65" s="182"/>
      <c r="C65" s="183"/>
      <c r="D65" s="184" t="s">
        <v>239</v>
      </c>
      <c r="E65" s="185"/>
      <c r="F65" s="185"/>
      <c r="G65" s="185"/>
      <c r="H65" s="185"/>
      <c r="I65" s="186"/>
      <c r="J65" s="187">
        <f>J236</f>
        <v>0</v>
      </c>
      <c r="K65" s="188"/>
    </row>
    <row r="66" spans="2:11" s="8" customFormat="1" ht="19.9" customHeight="1">
      <c r="B66" s="182"/>
      <c r="C66" s="183"/>
      <c r="D66" s="184" t="s">
        <v>240</v>
      </c>
      <c r="E66" s="185"/>
      <c r="F66" s="185"/>
      <c r="G66" s="185"/>
      <c r="H66" s="185"/>
      <c r="I66" s="186"/>
      <c r="J66" s="187">
        <f>J255</f>
        <v>0</v>
      </c>
      <c r="K66" s="188"/>
    </row>
    <row r="67" spans="2:11" s="7" customFormat="1" ht="24.95" customHeight="1">
      <c r="B67" s="175"/>
      <c r="C67" s="176"/>
      <c r="D67" s="177" t="s">
        <v>241</v>
      </c>
      <c r="E67" s="178"/>
      <c r="F67" s="178"/>
      <c r="G67" s="178"/>
      <c r="H67" s="178"/>
      <c r="I67" s="179"/>
      <c r="J67" s="180">
        <f>J258</f>
        <v>0</v>
      </c>
      <c r="K67" s="181"/>
    </row>
    <row r="68" spans="2:11" s="8" customFormat="1" ht="19.9" customHeight="1">
      <c r="B68" s="182"/>
      <c r="C68" s="183"/>
      <c r="D68" s="184" t="s">
        <v>242</v>
      </c>
      <c r="E68" s="185"/>
      <c r="F68" s="185"/>
      <c r="G68" s="185"/>
      <c r="H68" s="185"/>
      <c r="I68" s="186"/>
      <c r="J68" s="187">
        <f>J259</f>
        <v>0</v>
      </c>
      <c r="K68" s="188"/>
    </row>
    <row r="69" spans="2:11" s="7" customFormat="1" ht="24.95" customHeight="1">
      <c r="B69" s="175"/>
      <c r="C69" s="176"/>
      <c r="D69" s="177" t="s">
        <v>243</v>
      </c>
      <c r="E69" s="178"/>
      <c r="F69" s="178"/>
      <c r="G69" s="178"/>
      <c r="H69" s="178"/>
      <c r="I69" s="179"/>
      <c r="J69" s="180">
        <f>J267</f>
        <v>0</v>
      </c>
      <c r="K69" s="181"/>
    </row>
    <row r="70" spans="2:11" s="1" customFormat="1" ht="21.8" customHeight="1">
      <c r="B70" s="44"/>
      <c r="C70" s="45"/>
      <c r="D70" s="45"/>
      <c r="E70" s="45"/>
      <c r="F70" s="45"/>
      <c r="G70" s="45"/>
      <c r="H70" s="45"/>
      <c r="I70" s="142"/>
      <c r="J70" s="45"/>
      <c r="K70" s="49"/>
    </row>
    <row r="71" spans="2:11" s="1" customFormat="1" ht="6.95" customHeight="1">
      <c r="B71" s="65"/>
      <c r="C71" s="66"/>
      <c r="D71" s="66"/>
      <c r="E71" s="66"/>
      <c r="F71" s="66"/>
      <c r="G71" s="66"/>
      <c r="H71" s="66"/>
      <c r="I71" s="164"/>
      <c r="J71" s="66"/>
      <c r="K71" s="67"/>
    </row>
    <row r="75" spans="2:12" s="1" customFormat="1" ht="6.95" customHeight="1">
      <c r="B75" s="68"/>
      <c r="C75" s="69"/>
      <c r="D75" s="69"/>
      <c r="E75" s="69"/>
      <c r="F75" s="69"/>
      <c r="G75" s="69"/>
      <c r="H75" s="69"/>
      <c r="I75" s="167"/>
      <c r="J75" s="69"/>
      <c r="K75" s="69"/>
      <c r="L75" s="70"/>
    </row>
    <row r="76" spans="2:12" s="1" customFormat="1" ht="36.95" customHeight="1">
      <c r="B76" s="44"/>
      <c r="C76" s="71" t="s">
        <v>128</v>
      </c>
      <c r="D76" s="72"/>
      <c r="E76" s="72"/>
      <c r="F76" s="72"/>
      <c r="G76" s="72"/>
      <c r="H76" s="72"/>
      <c r="I76" s="189"/>
      <c r="J76" s="72"/>
      <c r="K76" s="72"/>
      <c r="L76" s="70"/>
    </row>
    <row r="77" spans="2:12" s="1" customFormat="1" ht="6.95" customHeight="1">
      <c r="B77" s="44"/>
      <c r="C77" s="72"/>
      <c r="D77" s="72"/>
      <c r="E77" s="72"/>
      <c r="F77" s="72"/>
      <c r="G77" s="72"/>
      <c r="H77" s="72"/>
      <c r="I77" s="189"/>
      <c r="J77" s="72"/>
      <c r="K77" s="72"/>
      <c r="L77" s="70"/>
    </row>
    <row r="78" spans="2:12" s="1" customFormat="1" ht="14.4" customHeight="1">
      <c r="B78" s="44"/>
      <c r="C78" s="74" t="s">
        <v>18</v>
      </c>
      <c r="D78" s="72"/>
      <c r="E78" s="72"/>
      <c r="F78" s="72"/>
      <c r="G78" s="72"/>
      <c r="H78" s="72"/>
      <c r="I78" s="189"/>
      <c r="J78" s="72"/>
      <c r="K78" s="72"/>
      <c r="L78" s="70"/>
    </row>
    <row r="79" spans="2:12" s="1" customFormat="1" ht="16.5" customHeight="1">
      <c r="B79" s="44"/>
      <c r="C79" s="72"/>
      <c r="D79" s="72"/>
      <c r="E79" s="190" t="str">
        <f>E7</f>
        <v>„Rekonstrukce technologie chlazení zimního stadionu ve Studénce</v>
      </c>
      <c r="F79" s="74"/>
      <c r="G79" s="74"/>
      <c r="H79" s="74"/>
      <c r="I79" s="189"/>
      <c r="J79" s="72"/>
      <c r="K79" s="72"/>
      <c r="L79" s="70"/>
    </row>
    <row r="80" spans="2:12" s="1" customFormat="1" ht="14.4" customHeight="1">
      <c r="B80" s="44"/>
      <c r="C80" s="74" t="s">
        <v>115</v>
      </c>
      <c r="D80" s="72"/>
      <c r="E80" s="72"/>
      <c r="F80" s="72"/>
      <c r="G80" s="72"/>
      <c r="H80" s="72"/>
      <c r="I80" s="189"/>
      <c r="J80" s="72"/>
      <c r="K80" s="72"/>
      <c r="L80" s="70"/>
    </row>
    <row r="81" spans="2:12" s="1" customFormat="1" ht="17.25" customHeight="1">
      <c r="B81" s="44"/>
      <c r="C81" s="72"/>
      <c r="D81" s="72"/>
      <c r="E81" s="80" t="str">
        <f>E9</f>
        <v>258/2 - Přípravné a bourací práce</v>
      </c>
      <c r="F81" s="72"/>
      <c r="G81" s="72"/>
      <c r="H81" s="72"/>
      <c r="I81" s="189"/>
      <c r="J81" s="72"/>
      <c r="K81" s="72"/>
      <c r="L81" s="70"/>
    </row>
    <row r="82" spans="2:12" s="1" customFormat="1" ht="6.95" customHeight="1">
      <c r="B82" s="44"/>
      <c r="C82" s="72"/>
      <c r="D82" s="72"/>
      <c r="E82" s="72"/>
      <c r="F82" s="72"/>
      <c r="G82" s="72"/>
      <c r="H82" s="72"/>
      <c r="I82" s="189"/>
      <c r="J82" s="72"/>
      <c r="K82" s="72"/>
      <c r="L82" s="70"/>
    </row>
    <row r="83" spans="2:12" s="1" customFormat="1" ht="18" customHeight="1">
      <c r="B83" s="44"/>
      <c r="C83" s="74" t="s">
        <v>25</v>
      </c>
      <c r="D83" s="72"/>
      <c r="E83" s="72"/>
      <c r="F83" s="191" t="str">
        <f>F12</f>
        <v>Budovatelská 770</v>
      </c>
      <c r="G83" s="72"/>
      <c r="H83" s="72"/>
      <c r="I83" s="192" t="s">
        <v>27</v>
      </c>
      <c r="J83" s="83" t="str">
        <f>IF(J12="","",J12)</f>
        <v>24. 8. 2016</v>
      </c>
      <c r="K83" s="72"/>
      <c r="L83" s="70"/>
    </row>
    <row r="84" spans="2:12" s="1" customFormat="1" ht="6.95" customHeight="1">
      <c r="B84" s="44"/>
      <c r="C84" s="72"/>
      <c r="D84" s="72"/>
      <c r="E84" s="72"/>
      <c r="F84" s="72"/>
      <c r="G84" s="72"/>
      <c r="H84" s="72"/>
      <c r="I84" s="189"/>
      <c r="J84" s="72"/>
      <c r="K84" s="72"/>
      <c r="L84" s="70"/>
    </row>
    <row r="85" spans="2:12" s="1" customFormat="1" ht="13.5">
      <c r="B85" s="44"/>
      <c r="C85" s="74" t="s">
        <v>31</v>
      </c>
      <c r="D85" s="72"/>
      <c r="E85" s="72"/>
      <c r="F85" s="191" t="str">
        <f>E15</f>
        <v>B.B.D. s.r.o., Rokycanova 30, Praha 3</v>
      </c>
      <c r="G85" s="72"/>
      <c r="H85" s="72"/>
      <c r="I85" s="192" t="s">
        <v>38</v>
      </c>
      <c r="J85" s="191" t="str">
        <f>E21</f>
        <v>B.B.D. s.r.o., Rokycanova 30, Praha 3</v>
      </c>
      <c r="K85" s="72"/>
      <c r="L85" s="70"/>
    </row>
    <row r="86" spans="2:12" s="1" customFormat="1" ht="14.4" customHeight="1">
      <c r="B86" s="44"/>
      <c r="C86" s="74" t="s">
        <v>36</v>
      </c>
      <c r="D86" s="72"/>
      <c r="E86" s="72"/>
      <c r="F86" s="191" t="str">
        <f>IF(E18="","",E18)</f>
        <v/>
      </c>
      <c r="G86" s="72"/>
      <c r="H86" s="72"/>
      <c r="I86" s="189"/>
      <c r="J86" s="72"/>
      <c r="K86" s="72"/>
      <c r="L86" s="70"/>
    </row>
    <row r="87" spans="2:12" s="1" customFormat="1" ht="10.3" customHeight="1">
      <c r="B87" s="44"/>
      <c r="C87" s="72"/>
      <c r="D87" s="72"/>
      <c r="E87" s="72"/>
      <c r="F87" s="72"/>
      <c r="G87" s="72"/>
      <c r="H87" s="72"/>
      <c r="I87" s="189"/>
      <c r="J87" s="72"/>
      <c r="K87" s="72"/>
      <c r="L87" s="70"/>
    </row>
    <row r="88" spans="2:20" s="9" customFormat="1" ht="29.25" customHeight="1">
      <c r="B88" s="193"/>
      <c r="C88" s="194" t="s">
        <v>129</v>
      </c>
      <c r="D88" s="195" t="s">
        <v>60</v>
      </c>
      <c r="E88" s="195" t="s">
        <v>56</v>
      </c>
      <c r="F88" s="195" t="s">
        <v>130</v>
      </c>
      <c r="G88" s="195" t="s">
        <v>131</v>
      </c>
      <c r="H88" s="195" t="s">
        <v>132</v>
      </c>
      <c r="I88" s="196" t="s">
        <v>133</v>
      </c>
      <c r="J88" s="195" t="s">
        <v>119</v>
      </c>
      <c r="K88" s="197" t="s">
        <v>134</v>
      </c>
      <c r="L88" s="198"/>
      <c r="M88" s="100" t="s">
        <v>135</v>
      </c>
      <c r="N88" s="101" t="s">
        <v>45</v>
      </c>
      <c r="O88" s="101" t="s">
        <v>136</v>
      </c>
      <c r="P88" s="101" t="s">
        <v>137</v>
      </c>
      <c r="Q88" s="101" t="s">
        <v>138</v>
      </c>
      <c r="R88" s="101" t="s">
        <v>139</v>
      </c>
      <c r="S88" s="101" t="s">
        <v>140</v>
      </c>
      <c r="T88" s="102" t="s">
        <v>141</v>
      </c>
    </row>
    <row r="89" spans="2:63" s="1" customFormat="1" ht="29.25" customHeight="1">
      <c r="B89" s="44"/>
      <c r="C89" s="106" t="s">
        <v>120</v>
      </c>
      <c r="D89" s="72"/>
      <c r="E89" s="72"/>
      <c r="F89" s="72"/>
      <c r="G89" s="72"/>
      <c r="H89" s="72"/>
      <c r="I89" s="189"/>
      <c r="J89" s="199">
        <f>BK89</f>
        <v>0</v>
      </c>
      <c r="K89" s="72"/>
      <c r="L89" s="70"/>
      <c r="M89" s="103"/>
      <c r="N89" s="104"/>
      <c r="O89" s="104"/>
      <c r="P89" s="200">
        <f>P90+P258+P267</f>
        <v>0</v>
      </c>
      <c r="Q89" s="104"/>
      <c r="R89" s="200">
        <f>R90+R258+R267</f>
        <v>3.5638980399999998</v>
      </c>
      <c r="S89" s="104"/>
      <c r="T89" s="201">
        <f>T90+T258+T267</f>
        <v>79.96923799999999</v>
      </c>
      <c r="AT89" s="22" t="s">
        <v>74</v>
      </c>
      <c r="AU89" s="22" t="s">
        <v>121</v>
      </c>
      <c r="BK89" s="202">
        <f>BK90+BK258+BK267</f>
        <v>0</v>
      </c>
    </row>
    <row r="90" spans="2:63" s="10" customFormat="1" ht="37.4" customHeight="1">
      <c r="B90" s="203"/>
      <c r="C90" s="204"/>
      <c r="D90" s="205" t="s">
        <v>74</v>
      </c>
      <c r="E90" s="206" t="s">
        <v>244</v>
      </c>
      <c r="F90" s="206" t="s">
        <v>245</v>
      </c>
      <c r="G90" s="204"/>
      <c r="H90" s="204"/>
      <c r="I90" s="207"/>
      <c r="J90" s="208">
        <f>BK90</f>
        <v>0</v>
      </c>
      <c r="K90" s="204"/>
      <c r="L90" s="209"/>
      <c r="M90" s="210"/>
      <c r="N90" s="211"/>
      <c r="O90" s="211"/>
      <c r="P90" s="212">
        <f>P91+P122+P151+P159+P178+P205+P226+P236+P255</f>
        <v>0</v>
      </c>
      <c r="Q90" s="211"/>
      <c r="R90" s="212">
        <f>R91+R122+R151+R159+R178+R205+R226+R236+R255</f>
        <v>3.5638980399999998</v>
      </c>
      <c r="S90" s="211"/>
      <c r="T90" s="213">
        <f>T91+T122+T151+T159+T178+T205+T226+T236+T255</f>
        <v>79.22621299999999</v>
      </c>
      <c r="AR90" s="214" t="s">
        <v>24</v>
      </c>
      <c r="AT90" s="215" t="s">
        <v>74</v>
      </c>
      <c r="AU90" s="215" t="s">
        <v>75</v>
      </c>
      <c r="AY90" s="214" t="s">
        <v>144</v>
      </c>
      <c r="BK90" s="216">
        <f>BK91+BK122+BK151+BK159+BK178+BK205+BK226+BK236+BK255</f>
        <v>0</v>
      </c>
    </row>
    <row r="91" spans="2:63" s="10" customFormat="1" ht="19.9" customHeight="1">
      <c r="B91" s="203"/>
      <c r="C91" s="204"/>
      <c r="D91" s="205" t="s">
        <v>74</v>
      </c>
      <c r="E91" s="217" t="s">
        <v>24</v>
      </c>
      <c r="F91" s="217" t="s">
        <v>246</v>
      </c>
      <c r="G91" s="204"/>
      <c r="H91" s="204"/>
      <c r="I91" s="207"/>
      <c r="J91" s="218">
        <f>BK91</f>
        <v>0</v>
      </c>
      <c r="K91" s="204"/>
      <c r="L91" s="209"/>
      <c r="M91" s="210"/>
      <c r="N91" s="211"/>
      <c r="O91" s="211"/>
      <c r="P91" s="212">
        <f>SUM(P92:P121)</f>
        <v>0</v>
      </c>
      <c r="Q91" s="211"/>
      <c r="R91" s="212">
        <f>SUM(R92:R121)</f>
        <v>0</v>
      </c>
      <c r="S91" s="211"/>
      <c r="T91" s="213">
        <f>SUM(T92:T121)</f>
        <v>0</v>
      </c>
      <c r="AR91" s="214" t="s">
        <v>24</v>
      </c>
      <c r="AT91" s="215" t="s">
        <v>74</v>
      </c>
      <c r="AU91" s="215" t="s">
        <v>24</v>
      </c>
      <c r="AY91" s="214" t="s">
        <v>144</v>
      </c>
      <c r="BK91" s="216">
        <f>SUM(BK92:BK121)</f>
        <v>0</v>
      </c>
    </row>
    <row r="92" spans="2:65" s="1" customFormat="1" ht="25.5" customHeight="1">
      <c r="B92" s="44"/>
      <c r="C92" s="219" t="s">
        <v>24</v>
      </c>
      <c r="D92" s="219" t="s">
        <v>147</v>
      </c>
      <c r="E92" s="220" t="s">
        <v>247</v>
      </c>
      <c r="F92" s="221" t="s">
        <v>248</v>
      </c>
      <c r="G92" s="222" t="s">
        <v>249</v>
      </c>
      <c r="H92" s="223">
        <v>1.44</v>
      </c>
      <c r="I92" s="224"/>
      <c r="J92" s="225">
        <f>ROUND(I92*H92,2)</f>
        <v>0</v>
      </c>
      <c r="K92" s="221" t="s">
        <v>151</v>
      </c>
      <c r="L92" s="70"/>
      <c r="M92" s="226" t="s">
        <v>22</v>
      </c>
      <c r="N92" s="227" t="s">
        <v>46</v>
      </c>
      <c r="O92" s="45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2" t="s">
        <v>167</v>
      </c>
      <c r="AT92" s="22" t="s">
        <v>147</v>
      </c>
      <c r="AU92" s="22" t="s">
        <v>84</v>
      </c>
      <c r="AY92" s="22" t="s">
        <v>144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22" t="s">
        <v>24</v>
      </c>
      <c r="BK92" s="230">
        <f>ROUND(I92*H92,2)</f>
        <v>0</v>
      </c>
      <c r="BL92" s="22" t="s">
        <v>167</v>
      </c>
      <c r="BM92" s="22" t="s">
        <v>250</v>
      </c>
    </row>
    <row r="93" spans="2:47" s="1" customFormat="1" ht="13.5">
      <c r="B93" s="44"/>
      <c r="C93" s="72"/>
      <c r="D93" s="231" t="s">
        <v>154</v>
      </c>
      <c r="E93" s="72"/>
      <c r="F93" s="232" t="s">
        <v>251</v>
      </c>
      <c r="G93" s="72"/>
      <c r="H93" s="72"/>
      <c r="I93" s="189"/>
      <c r="J93" s="72"/>
      <c r="K93" s="72"/>
      <c r="L93" s="70"/>
      <c r="M93" s="233"/>
      <c r="N93" s="45"/>
      <c r="O93" s="45"/>
      <c r="P93" s="45"/>
      <c r="Q93" s="45"/>
      <c r="R93" s="45"/>
      <c r="S93" s="45"/>
      <c r="T93" s="93"/>
      <c r="AT93" s="22" t="s">
        <v>154</v>
      </c>
      <c r="AU93" s="22" t="s">
        <v>84</v>
      </c>
    </row>
    <row r="94" spans="2:51" s="11" customFormat="1" ht="13.5">
      <c r="B94" s="237"/>
      <c r="C94" s="238"/>
      <c r="D94" s="231" t="s">
        <v>252</v>
      </c>
      <c r="E94" s="239" t="s">
        <v>22</v>
      </c>
      <c r="F94" s="240" t="s">
        <v>253</v>
      </c>
      <c r="G94" s="238"/>
      <c r="H94" s="241">
        <v>1.44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252</v>
      </c>
      <c r="AU94" s="247" t="s">
        <v>84</v>
      </c>
      <c r="AV94" s="11" t="s">
        <v>84</v>
      </c>
      <c r="AW94" s="11" t="s">
        <v>39</v>
      </c>
      <c r="AX94" s="11" t="s">
        <v>24</v>
      </c>
      <c r="AY94" s="247" t="s">
        <v>144</v>
      </c>
    </row>
    <row r="95" spans="2:65" s="1" customFormat="1" ht="25.5" customHeight="1">
      <c r="B95" s="44"/>
      <c r="C95" s="219" t="s">
        <v>84</v>
      </c>
      <c r="D95" s="219" t="s">
        <v>147</v>
      </c>
      <c r="E95" s="220" t="s">
        <v>254</v>
      </c>
      <c r="F95" s="221" t="s">
        <v>255</v>
      </c>
      <c r="G95" s="222" t="s">
        <v>249</v>
      </c>
      <c r="H95" s="223">
        <v>1.44</v>
      </c>
      <c r="I95" s="224"/>
      <c r="J95" s="225">
        <f>ROUND(I95*H95,2)</f>
        <v>0</v>
      </c>
      <c r="K95" s="221" t="s">
        <v>151</v>
      </c>
      <c r="L95" s="70"/>
      <c r="M95" s="226" t="s">
        <v>22</v>
      </c>
      <c r="N95" s="227" t="s">
        <v>46</v>
      </c>
      <c r="O95" s="45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AR95" s="22" t="s">
        <v>167</v>
      </c>
      <c r="AT95" s="22" t="s">
        <v>147</v>
      </c>
      <c r="AU95" s="22" t="s">
        <v>84</v>
      </c>
      <c r="AY95" s="22" t="s">
        <v>144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22" t="s">
        <v>24</v>
      </c>
      <c r="BK95" s="230">
        <f>ROUND(I95*H95,2)</f>
        <v>0</v>
      </c>
      <c r="BL95" s="22" t="s">
        <v>167</v>
      </c>
      <c r="BM95" s="22" t="s">
        <v>256</v>
      </c>
    </row>
    <row r="96" spans="2:47" s="1" customFormat="1" ht="13.5">
      <c r="B96" s="44"/>
      <c r="C96" s="72"/>
      <c r="D96" s="231" t="s">
        <v>154</v>
      </c>
      <c r="E96" s="72"/>
      <c r="F96" s="232" t="s">
        <v>257</v>
      </c>
      <c r="G96" s="72"/>
      <c r="H96" s="72"/>
      <c r="I96" s="189"/>
      <c r="J96" s="72"/>
      <c r="K96" s="72"/>
      <c r="L96" s="70"/>
      <c r="M96" s="233"/>
      <c r="N96" s="45"/>
      <c r="O96" s="45"/>
      <c r="P96" s="45"/>
      <c r="Q96" s="45"/>
      <c r="R96" s="45"/>
      <c r="S96" s="45"/>
      <c r="T96" s="93"/>
      <c r="AT96" s="22" t="s">
        <v>154</v>
      </c>
      <c r="AU96" s="22" t="s">
        <v>84</v>
      </c>
    </row>
    <row r="97" spans="2:65" s="1" customFormat="1" ht="25.5" customHeight="1">
      <c r="B97" s="44"/>
      <c r="C97" s="219" t="s">
        <v>162</v>
      </c>
      <c r="D97" s="219" t="s">
        <v>147</v>
      </c>
      <c r="E97" s="220" t="s">
        <v>258</v>
      </c>
      <c r="F97" s="221" t="s">
        <v>259</v>
      </c>
      <c r="G97" s="222" t="s">
        <v>249</v>
      </c>
      <c r="H97" s="223">
        <v>7.688</v>
      </c>
      <c r="I97" s="224"/>
      <c r="J97" s="225">
        <f>ROUND(I97*H97,2)</f>
        <v>0</v>
      </c>
      <c r="K97" s="221" t="s">
        <v>151</v>
      </c>
      <c r="L97" s="70"/>
      <c r="M97" s="226" t="s">
        <v>22</v>
      </c>
      <c r="N97" s="227" t="s">
        <v>46</v>
      </c>
      <c r="O97" s="45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AR97" s="22" t="s">
        <v>167</v>
      </c>
      <c r="AT97" s="22" t="s">
        <v>147</v>
      </c>
      <c r="AU97" s="22" t="s">
        <v>84</v>
      </c>
      <c r="AY97" s="22" t="s">
        <v>144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22" t="s">
        <v>24</v>
      </c>
      <c r="BK97" s="230">
        <f>ROUND(I97*H97,2)</f>
        <v>0</v>
      </c>
      <c r="BL97" s="22" t="s">
        <v>167</v>
      </c>
      <c r="BM97" s="22" t="s">
        <v>260</v>
      </c>
    </row>
    <row r="98" spans="2:47" s="1" customFormat="1" ht="13.5">
      <c r="B98" s="44"/>
      <c r="C98" s="72"/>
      <c r="D98" s="231" t="s">
        <v>154</v>
      </c>
      <c r="E98" s="72"/>
      <c r="F98" s="232" t="s">
        <v>261</v>
      </c>
      <c r="G98" s="72"/>
      <c r="H98" s="72"/>
      <c r="I98" s="189"/>
      <c r="J98" s="72"/>
      <c r="K98" s="72"/>
      <c r="L98" s="70"/>
      <c r="M98" s="233"/>
      <c r="N98" s="45"/>
      <c r="O98" s="45"/>
      <c r="P98" s="45"/>
      <c r="Q98" s="45"/>
      <c r="R98" s="45"/>
      <c r="S98" s="45"/>
      <c r="T98" s="93"/>
      <c r="AT98" s="22" t="s">
        <v>154</v>
      </c>
      <c r="AU98" s="22" t="s">
        <v>84</v>
      </c>
    </row>
    <row r="99" spans="2:51" s="11" customFormat="1" ht="13.5">
      <c r="B99" s="237"/>
      <c r="C99" s="238"/>
      <c r="D99" s="231" t="s">
        <v>252</v>
      </c>
      <c r="E99" s="239" t="s">
        <v>22</v>
      </c>
      <c r="F99" s="240" t="s">
        <v>262</v>
      </c>
      <c r="G99" s="238"/>
      <c r="H99" s="241">
        <v>7.688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AT99" s="247" t="s">
        <v>252</v>
      </c>
      <c r="AU99" s="247" t="s">
        <v>84</v>
      </c>
      <c r="AV99" s="11" t="s">
        <v>84</v>
      </c>
      <c r="AW99" s="11" t="s">
        <v>39</v>
      </c>
      <c r="AX99" s="11" t="s">
        <v>24</v>
      </c>
      <c r="AY99" s="247" t="s">
        <v>144</v>
      </c>
    </row>
    <row r="100" spans="2:65" s="1" customFormat="1" ht="25.5" customHeight="1">
      <c r="B100" s="44"/>
      <c r="C100" s="219" t="s">
        <v>167</v>
      </c>
      <c r="D100" s="219" t="s">
        <v>147</v>
      </c>
      <c r="E100" s="220" t="s">
        <v>263</v>
      </c>
      <c r="F100" s="221" t="s">
        <v>264</v>
      </c>
      <c r="G100" s="222" t="s">
        <v>249</v>
      </c>
      <c r="H100" s="223">
        <v>7.688</v>
      </c>
      <c r="I100" s="224"/>
      <c r="J100" s="225">
        <f>ROUND(I100*H100,2)</f>
        <v>0</v>
      </c>
      <c r="K100" s="221" t="s">
        <v>151</v>
      </c>
      <c r="L100" s="70"/>
      <c r="M100" s="226" t="s">
        <v>22</v>
      </c>
      <c r="N100" s="227" t="s">
        <v>46</v>
      </c>
      <c r="O100" s="45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AR100" s="22" t="s">
        <v>167</v>
      </c>
      <c r="AT100" s="22" t="s">
        <v>147</v>
      </c>
      <c r="AU100" s="22" t="s">
        <v>84</v>
      </c>
      <c r="AY100" s="22" t="s">
        <v>144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22" t="s">
        <v>24</v>
      </c>
      <c r="BK100" s="230">
        <f>ROUND(I100*H100,2)</f>
        <v>0</v>
      </c>
      <c r="BL100" s="22" t="s">
        <v>167</v>
      </c>
      <c r="BM100" s="22" t="s">
        <v>265</v>
      </c>
    </row>
    <row r="101" spans="2:47" s="1" customFormat="1" ht="13.5">
      <c r="B101" s="44"/>
      <c r="C101" s="72"/>
      <c r="D101" s="231" t="s">
        <v>154</v>
      </c>
      <c r="E101" s="72"/>
      <c r="F101" s="232" t="s">
        <v>266</v>
      </c>
      <c r="G101" s="72"/>
      <c r="H101" s="72"/>
      <c r="I101" s="189"/>
      <c r="J101" s="72"/>
      <c r="K101" s="72"/>
      <c r="L101" s="70"/>
      <c r="M101" s="233"/>
      <c r="N101" s="45"/>
      <c r="O101" s="45"/>
      <c r="P101" s="45"/>
      <c r="Q101" s="45"/>
      <c r="R101" s="45"/>
      <c r="S101" s="45"/>
      <c r="T101" s="93"/>
      <c r="AT101" s="22" t="s">
        <v>154</v>
      </c>
      <c r="AU101" s="22" t="s">
        <v>84</v>
      </c>
    </row>
    <row r="102" spans="2:65" s="1" customFormat="1" ht="25.5" customHeight="1">
      <c r="B102" s="44"/>
      <c r="C102" s="219" t="s">
        <v>143</v>
      </c>
      <c r="D102" s="219" t="s">
        <v>147</v>
      </c>
      <c r="E102" s="220" t="s">
        <v>267</v>
      </c>
      <c r="F102" s="221" t="s">
        <v>268</v>
      </c>
      <c r="G102" s="222" t="s">
        <v>249</v>
      </c>
      <c r="H102" s="223">
        <v>5.198</v>
      </c>
      <c r="I102" s="224"/>
      <c r="J102" s="225">
        <f>ROUND(I102*H102,2)</f>
        <v>0</v>
      </c>
      <c r="K102" s="221" t="s">
        <v>151</v>
      </c>
      <c r="L102" s="70"/>
      <c r="M102" s="226" t="s">
        <v>22</v>
      </c>
      <c r="N102" s="227" t="s">
        <v>46</v>
      </c>
      <c r="O102" s="45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AR102" s="22" t="s">
        <v>167</v>
      </c>
      <c r="AT102" s="22" t="s">
        <v>147</v>
      </c>
      <c r="AU102" s="22" t="s">
        <v>84</v>
      </c>
      <c r="AY102" s="22" t="s">
        <v>144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22" t="s">
        <v>24</v>
      </c>
      <c r="BK102" s="230">
        <f>ROUND(I102*H102,2)</f>
        <v>0</v>
      </c>
      <c r="BL102" s="22" t="s">
        <v>167</v>
      </c>
      <c r="BM102" s="22" t="s">
        <v>269</v>
      </c>
    </row>
    <row r="103" spans="2:47" s="1" customFormat="1" ht="13.5">
      <c r="B103" s="44"/>
      <c r="C103" s="72"/>
      <c r="D103" s="231" t="s">
        <v>154</v>
      </c>
      <c r="E103" s="72"/>
      <c r="F103" s="232" t="s">
        <v>270</v>
      </c>
      <c r="G103" s="72"/>
      <c r="H103" s="72"/>
      <c r="I103" s="189"/>
      <c r="J103" s="72"/>
      <c r="K103" s="72"/>
      <c r="L103" s="70"/>
      <c r="M103" s="233"/>
      <c r="N103" s="45"/>
      <c r="O103" s="45"/>
      <c r="P103" s="45"/>
      <c r="Q103" s="45"/>
      <c r="R103" s="45"/>
      <c r="S103" s="45"/>
      <c r="T103" s="93"/>
      <c r="AT103" s="22" t="s">
        <v>154</v>
      </c>
      <c r="AU103" s="22" t="s">
        <v>84</v>
      </c>
    </row>
    <row r="104" spans="2:51" s="11" customFormat="1" ht="13.5">
      <c r="B104" s="237"/>
      <c r="C104" s="238"/>
      <c r="D104" s="231" t="s">
        <v>252</v>
      </c>
      <c r="E104" s="239" t="s">
        <v>22</v>
      </c>
      <c r="F104" s="240" t="s">
        <v>271</v>
      </c>
      <c r="G104" s="238"/>
      <c r="H104" s="241">
        <v>5.198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AT104" s="247" t="s">
        <v>252</v>
      </c>
      <c r="AU104" s="247" t="s">
        <v>84</v>
      </c>
      <c r="AV104" s="11" t="s">
        <v>84</v>
      </c>
      <c r="AW104" s="11" t="s">
        <v>39</v>
      </c>
      <c r="AX104" s="11" t="s">
        <v>75</v>
      </c>
      <c r="AY104" s="247" t="s">
        <v>144</v>
      </c>
    </row>
    <row r="105" spans="2:65" s="1" customFormat="1" ht="25.5" customHeight="1">
      <c r="B105" s="44"/>
      <c r="C105" s="219" t="s">
        <v>176</v>
      </c>
      <c r="D105" s="219" t="s">
        <v>147</v>
      </c>
      <c r="E105" s="220" t="s">
        <v>272</v>
      </c>
      <c r="F105" s="221" t="s">
        <v>273</v>
      </c>
      <c r="G105" s="222" t="s">
        <v>249</v>
      </c>
      <c r="H105" s="223">
        <v>5.198</v>
      </c>
      <c r="I105" s="224"/>
      <c r="J105" s="225">
        <f>ROUND(I105*H105,2)</f>
        <v>0</v>
      </c>
      <c r="K105" s="221" t="s">
        <v>151</v>
      </c>
      <c r="L105" s="70"/>
      <c r="M105" s="226" t="s">
        <v>22</v>
      </c>
      <c r="N105" s="227" t="s">
        <v>46</v>
      </c>
      <c r="O105" s="45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AR105" s="22" t="s">
        <v>167</v>
      </c>
      <c r="AT105" s="22" t="s">
        <v>147</v>
      </c>
      <c r="AU105" s="22" t="s">
        <v>84</v>
      </c>
      <c r="AY105" s="22" t="s">
        <v>144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" t="s">
        <v>24</v>
      </c>
      <c r="BK105" s="230">
        <f>ROUND(I105*H105,2)</f>
        <v>0</v>
      </c>
      <c r="BL105" s="22" t="s">
        <v>167</v>
      </c>
      <c r="BM105" s="22" t="s">
        <v>274</v>
      </c>
    </row>
    <row r="106" spans="2:47" s="1" customFormat="1" ht="13.5">
      <c r="B106" s="44"/>
      <c r="C106" s="72"/>
      <c r="D106" s="231" t="s">
        <v>154</v>
      </c>
      <c r="E106" s="72"/>
      <c r="F106" s="232" t="s">
        <v>275</v>
      </c>
      <c r="G106" s="72"/>
      <c r="H106" s="72"/>
      <c r="I106" s="189"/>
      <c r="J106" s="72"/>
      <c r="K106" s="72"/>
      <c r="L106" s="70"/>
      <c r="M106" s="233"/>
      <c r="N106" s="45"/>
      <c r="O106" s="45"/>
      <c r="P106" s="45"/>
      <c r="Q106" s="45"/>
      <c r="R106" s="45"/>
      <c r="S106" s="45"/>
      <c r="T106" s="93"/>
      <c r="AT106" s="22" t="s">
        <v>154</v>
      </c>
      <c r="AU106" s="22" t="s">
        <v>84</v>
      </c>
    </row>
    <row r="107" spans="2:51" s="11" customFormat="1" ht="13.5">
      <c r="B107" s="237"/>
      <c r="C107" s="238"/>
      <c r="D107" s="231" t="s">
        <v>252</v>
      </c>
      <c r="E107" s="238"/>
      <c r="F107" s="240" t="s">
        <v>276</v>
      </c>
      <c r="G107" s="238"/>
      <c r="H107" s="241">
        <v>5.198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AT107" s="247" t="s">
        <v>252</v>
      </c>
      <c r="AU107" s="247" t="s">
        <v>84</v>
      </c>
      <c r="AV107" s="11" t="s">
        <v>84</v>
      </c>
      <c r="AW107" s="11" t="s">
        <v>6</v>
      </c>
      <c r="AX107" s="11" t="s">
        <v>24</v>
      </c>
      <c r="AY107" s="247" t="s">
        <v>144</v>
      </c>
    </row>
    <row r="108" spans="2:65" s="1" customFormat="1" ht="16.5" customHeight="1">
      <c r="B108" s="44"/>
      <c r="C108" s="219" t="s">
        <v>181</v>
      </c>
      <c r="D108" s="219" t="s">
        <v>147</v>
      </c>
      <c r="E108" s="220" t="s">
        <v>277</v>
      </c>
      <c r="F108" s="221" t="s">
        <v>278</v>
      </c>
      <c r="G108" s="222" t="s">
        <v>249</v>
      </c>
      <c r="H108" s="223">
        <v>14.02</v>
      </c>
      <c r="I108" s="224"/>
      <c r="J108" s="225">
        <f>ROUND(I108*H108,2)</f>
        <v>0</v>
      </c>
      <c r="K108" s="221" t="s">
        <v>151</v>
      </c>
      <c r="L108" s="70"/>
      <c r="M108" s="226" t="s">
        <v>22</v>
      </c>
      <c r="N108" s="227" t="s">
        <v>46</v>
      </c>
      <c r="O108" s="45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2" t="s">
        <v>167</v>
      </c>
      <c r="AT108" s="22" t="s">
        <v>147</v>
      </c>
      <c r="AU108" s="22" t="s">
        <v>84</v>
      </c>
      <c r="AY108" s="22" t="s">
        <v>144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2" t="s">
        <v>24</v>
      </c>
      <c r="BK108" s="230">
        <f>ROUND(I108*H108,2)</f>
        <v>0</v>
      </c>
      <c r="BL108" s="22" t="s">
        <v>167</v>
      </c>
      <c r="BM108" s="22" t="s">
        <v>279</v>
      </c>
    </row>
    <row r="109" spans="2:47" s="1" customFormat="1" ht="13.5">
      <c r="B109" s="44"/>
      <c r="C109" s="72"/>
      <c r="D109" s="231" t="s">
        <v>154</v>
      </c>
      <c r="E109" s="72"/>
      <c r="F109" s="232" t="s">
        <v>280</v>
      </c>
      <c r="G109" s="72"/>
      <c r="H109" s="72"/>
      <c r="I109" s="189"/>
      <c r="J109" s="72"/>
      <c r="K109" s="72"/>
      <c r="L109" s="70"/>
      <c r="M109" s="233"/>
      <c r="N109" s="45"/>
      <c r="O109" s="45"/>
      <c r="P109" s="45"/>
      <c r="Q109" s="45"/>
      <c r="R109" s="45"/>
      <c r="S109" s="45"/>
      <c r="T109" s="93"/>
      <c r="AT109" s="22" t="s">
        <v>154</v>
      </c>
      <c r="AU109" s="22" t="s">
        <v>84</v>
      </c>
    </row>
    <row r="110" spans="2:51" s="11" customFormat="1" ht="13.5">
      <c r="B110" s="237"/>
      <c r="C110" s="238"/>
      <c r="D110" s="231" t="s">
        <v>252</v>
      </c>
      <c r="E110" s="239" t="s">
        <v>22</v>
      </c>
      <c r="F110" s="240" t="s">
        <v>281</v>
      </c>
      <c r="G110" s="238"/>
      <c r="H110" s="241">
        <v>14.02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AT110" s="247" t="s">
        <v>252</v>
      </c>
      <c r="AU110" s="247" t="s">
        <v>84</v>
      </c>
      <c r="AV110" s="11" t="s">
        <v>84</v>
      </c>
      <c r="AW110" s="11" t="s">
        <v>39</v>
      </c>
      <c r="AX110" s="11" t="s">
        <v>24</v>
      </c>
      <c r="AY110" s="247" t="s">
        <v>144</v>
      </c>
    </row>
    <row r="111" spans="2:65" s="1" customFormat="1" ht="25.5" customHeight="1">
      <c r="B111" s="44"/>
      <c r="C111" s="219" t="s">
        <v>188</v>
      </c>
      <c r="D111" s="219" t="s">
        <v>147</v>
      </c>
      <c r="E111" s="220" t="s">
        <v>282</v>
      </c>
      <c r="F111" s="221" t="s">
        <v>283</v>
      </c>
      <c r="G111" s="222" t="s">
        <v>249</v>
      </c>
      <c r="H111" s="223">
        <v>280.4</v>
      </c>
      <c r="I111" s="224"/>
      <c r="J111" s="225">
        <f>ROUND(I111*H111,2)</f>
        <v>0</v>
      </c>
      <c r="K111" s="221" t="s">
        <v>151</v>
      </c>
      <c r="L111" s="70"/>
      <c r="M111" s="226" t="s">
        <v>22</v>
      </c>
      <c r="N111" s="227" t="s">
        <v>46</v>
      </c>
      <c r="O111" s="45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AR111" s="22" t="s">
        <v>167</v>
      </c>
      <c r="AT111" s="22" t="s">
        <v>147</v>
      </c>
      <c r="AU111" s="22" t="s">
        <v>84</v>
      </c>
      <c r="AY111" s="22" t="s">
        <v>144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22" t="s">
        <v>24</v>
      </c>
      <c r="BK111" s="230">
        <f>ROUND(I111*H111,2)</f>
        <v>0</v>
      </c>
      <c r="BL111" s="22" t="s">
        <v>167</v>
      </c>
      <c r="BM111" s="22" t="s">
        <v>284</v>
      </c>
    </row>
    <row r="112" spans="2:47" s="1" customFormat="1" ht="13.5">
      <c r="B112" s="44"/>
      <c r="C112" s="72"/>
      <c r="D112" s="231" t="s">
        <v>154</v>
      </c>
      <c r="E112" s="72"/>
      <c r="F112" s="232" t="s">
        <v>285</v>
      </c>
      <c r="G112" s="72"/>
      <c r="H112" s="72"/>
      <c r="I112" s="189"/>
      <c r="J112" s="72"/>
      <c r="K112" s="72"/>
      <c r="L112" s="70"/>
      <c r="M112" s="233"/>
      <c r="N112" s="45"/>
      <c r="O112" s="45"/>
      <c r="P112" s="45"/>
      <c r="Q112" s="45"/>
      <c r="R112" s="45"/>
      <c r="S112" s="45"/>
      <c r="T112" s="93"/>
      <c r="AT112" s="22" t="s">
        <v>154</v>
      </c>
      <c r="AU112" s="22" t="s">
        <v>84</v>
      </c>
    </row>
    <row r="113" spans="2:51" s="11" customFormat="1" ht="13.5">
      <c r="B113" s="237"/>
      <c r="C113" s="238"/>
      <c r="D113" s="231" t="s">
        <v>252</v>
      </c>
      <c r="E113" s="238"/>
      <c r="F113" s="240" t="s">
        <v>286</v>
      </c>
      <c r="G113" s="238"/>
      <c r="H113" s="241">
        <v>280.4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AT113" s="247" t="s">
        <v>252</v>
      </c>
      <c r="AU113" s="247" t="s">
        <v>84</v>
      </c>
      <c r="AV113" s="11" t="s">
        <v>84</v>
      </c>
      <c r="AW113" s="11" t="s">
        <v>6</v>
      </c>
      <c r="AX113" s="11" t="s">
        <v>24</v>
      </c>
      <c r="AY113" s="247" t="s">
        <v>144</v>
      </c>
    </row>
    <row r="114" spans="2:65" s="1" customFormat="1" ht="16.5" customHeight="1">
      <c r="B114" s="44"/>
      <c r="C114" s="219" t="s">
        <v>193</v>
      </c>
      <c r="D114" s="219" t="s">
        <v>147</v>
      </c>
      <c r="E114" s="220" t="s">
        <v>287</v>
      </c>
      <c r="F114" s="221" t="s">
        <v>288</v>
      </c>
      <c r="G114" s="222" t="s">
        <v>249</v>
      </c>
      <c r="H114" s="223">
        <v>14.02</v>
      </c>
      <c r="I114" s="224"/>
      <c r="J114" s="225">
        <f>ROUND(I114*H114,2)</f>
        <v>0</v>
      </c>
      <c r="K114" s="221" t="s">
        <v>151</v>
      </c>
      <c r="L114" s="70"/>
      <c r="M114" s="226" t="s">
        <v>22</v>
      </c>
      <c r="N114" s="227" t="s">
        <v>46</v>
      </c>
      <c r="O114" s="45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AR114" s="22" t="s">
        <v>167</v>
      </c>
      <c r="AT114" s="22" t="s">
        <v>147</v>
      </c>
      <c r="AU114" s="22" t="s">
        <v>84</v>
      </c>
      <c r="AY114" s="22" t="s">
        <v>144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22" t="s">
        <v>24</v>
      </c>
      <c r="BK114" s="230">
        <f>ROUND(I114*H114,2)</f>
        <v>0</v>
      </c>
      <c r="BL114" s="22" t="s">
        <v>167</v>
      </c>
      <c r="BM114" s="22" t="s">
        <v>289</v>
      </c>
    </row>
    <row r="115" spans="2:47" s="1" customFormat="1" ht="13.5">
      <c r="B115" s="44"/>
      <c r="C115" s="72"/>
      <c r="D115" s="231" t="s">
        <v>154</v>
      </c>
      <c r="E115" s="72"/>
      <c r="F115" s="232" t="s">
        <v>288</v>
      </c>
      <c r="G115" s="72"/>
      <c r="H115" s="72"/>
      <c r="I115" s="189"/>
      <c r="J115" s="72"/>
      <c r="K115" s="72"/>
      <c r="L115" s="70"/>
      <c r="M115" s="233"/>
      <c r="N115" s="45"/>
      <c r="O115" s="45"/>
      <c r="P115" s="45"/>
      <c r="Q115" s="45"/>
      <c r="R115" s="45"/>
      <c r="S115" s="45"/>
      <c r="T115" s="93"/>
      <c r="AT115" s="22" t="s">
        <v>154</v>
      </c>
      <c r="AU115" s="22" t="s">
        <v>84</v>
      </c>
    </row>
    <row r="116" spans="2:65" s="1" customFormat="1" ht="16.5" customHeight="1">
      <c r="B116" s="44"/>
      <c r="C116" s="219" t="s">
        <v>29</v>
      </c>
      <c r="D116" s="219" t="s">
        <v>147</v>
      </c>
      <c r="E116" s="220" t="s">
        <v>290</v>
      </c>
      <c r="F116" s="221" t="s">
        <v>291</v>
      </c>
      <c r="G116" s="222" t="s">
        <v>292</v>
      </c>
      <c r="H116" s="223">
        <v>25.236</v>
      </c>
      <c r="I116" s="224"/>
      <c r="J116" s="225">
        <f>ROUND(I116*H116,2)</f>
        <v>0</v>
      </c>
      <c r="K116" s="221" t="s">
        <v>151</v>
      </c>
      <c r="L116" s="70"/>
      <c r="M116" s="226" t="s">
        <v>22</v>
      </c>
      <c r="N116" s="227" t="s">
        <v>46</v>
      </c>
      <c r="O116" s="45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AR116" s="22" t="s">
        <v>167</v>
      </c>
      <c r="AT116" s="22" t="s">
        <v>147</v>
      </c>
      <c r="AU116" s="22" t="s">
        <v>84</v>
      </c>
      <c r="AY116" s="22" t="s">
        <v>144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22" t="s">
        <v>24</v>
      </c>
      <c r="BK116" s="230">
        <f>ROUND(I116*H116,2)</f>
        <v>0</v>
      </c>
      <c r="BL116" s="22" t="s">
        <v>167</v>
      </c>
      <c r="BM116" s="22" t="s">
        <v>293</v>
      </c>
    </row>
    <row r="117" spans="2:47" s="1" customFormat="1" ht="13.5">
      <c r="B117" s="44"/>
      <c r="C117" s="72"/>
      <c r="D117" s="231" t="s">
        <v>154</v>
      </c>
      <c r="E117" s="72"/>
      <c r="F117" s="232" t="s">
        <v>294</v>
      </c>
      <c r="G117" s="72"/>
      <c r="H117" s="72"/>
      <c r="I117" s="189"/>
      <c r="J117" s="72"/>
      <c r="K117" s="72"/>
      <c r="L117" s="70"/>
      <c r="M117" s="233"/>
      <c r="N117" s="45"/>
      <c r="O117" s="45"/>
      <c r="P117" s="45"/>
      <c r="Q117" s="45"/>
      <c r="R117" s="45"/>
      <c r="S117" s="45"/>
      <c r="T117" s="93"/>
      <c r="AT117" s="22" t="s">
        <v>154</v>
      </c>
      <c r="AU117" s="22" t="s">
        <v>84</v>
      </c>
    </row>
    <row r="118" spans="2:51" s="11" customFormat="1" ht="13.5">
      <c r="B118" s="237"/>
      <c r="C118" s="238"/>
      <c r="D118" s="231" t="s">
        <v>252</v>
      </c>
      <c r="E118" s="238"/>
      <c r="F118" s="240" t="s">
        <v>295</v>
      </c>
      <c r="G118" s="238"/>
      <c r="H118" s="241">
        <v>25.236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AT118" s="247" t="s">
        <v>252</v>
      </c>
      <c r="AU118" s="247" t="s">
        <v>84</v>
      </c>
      <c r="AV118" s="11" t="s">
        <v>84</v>
      </c>
      <c r="AW118" s="11" t="s">
        <v>6</v>
      </c>
      <c r="AX118" s="11" t="s">
        <v>24</v>
      </c>
      <c r="AY118" s="247" t="s">
        <v>144</v>
      </c>
    </row>
    <row r="119" spans="2:65" s="1" customFormat="1" ht="16.5" customHeight="1">
      <c r="B119" s="44"/>
      <c r="C119" s="219" t="s">
        <v>204</v>
      </c>
      <c r="D119" s="219" t="s">
        <v>147</v>
      </c>
      <c r="E119" s="220" t="s">
        <v>296</v>
      </c>
      <c r="F119" s="221" t="s">
        <v>297</v>
      </c>
      <c r="G119" s="222" t="s">
        <v>249</v>
      </c>
      <c r="H119" s="223">
        <v>0.306</v>
      </c>
      <c r="I119" s="224"/>
      <c r="J119" s="225">
        <f>ROUND(I119*H119,2)</f>
        <v>0</v>
      </c>
      <c r="K119" s="221" t="s">
        <v>151</v>
      </c>
      <c r="L119" s="70"/>
      <c r="M119" s="226" t="s">
        <v>22</v>
      </c>
      <c r="N119" s="227" t="s">
        <v>46</v>
      </c>
      <c r="O119" s="45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AR119" s="22" t="s">
        <v>167</v>
      </c>
      <c r="AT119" s="22" t="s">
        <v>147</v>
      </c>
      <c r="AU119" s="22" t="s">
        <v>84</v>
      </c>
      <c r="AY119" s="22" t="s">
        <v>144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22" t="s">
        <v>24</v>
      </c>
      <c r="BK119" s="230">
        <f>ROUND(I119*H119,2)</f>
        <v>0</v>
      </c>
      <c r="BL119" s="22" t="s">
        <v>167</v>
      </c>
      <c r="BM119" s="22" t="s">
        <v>298</v>
      </c>
    </row>
    <row r="120" spans="2:47" s="1" customFormat="1" ht="13.5">
      <c r="B120" s="44"/>
      <c r="C120" s="72"/>
      <c r="D120" s="231" t="s">
        <v>154</v>
      </c>
      <c r="E120" s="72"/>
      <c r="F120" s="232" t="s">
        <v>299</v>
      </c>
      <c r="G120" s="72"/>
      <c r="H120" s="72"/>
      <c r="I120" s="189"/>
      <c r="J120" s="72"/>
      <c r="K120" s="72"/>
      <c r="L120" s="70"/>
      <c r="M120" s="233"/>
      <c r="N120" s="45"/>
      <c r="O120" s="45"/>
      <c r="P120" s="45"/>
      <c r="Q120" s="45"/>
      <c r="R120" s="45"/>
      <c r="S120" s="45"/>
      <c r="T120" s="93"/>
      <c r="AT120" s="22" t="s">
        <v>154</v>
      </c>
      <c r="AU120" s="22" t="s">
        <v>84</v>
      </c>
    </row>
    <row r="121" spans="2:51" s="11" customFormat="1" ht="13.5">
      <c r="B121" s="237"/>
      <c r="C121" s="238"/>
      <c r="D121" s="231" t="s">
        <v>252</v>
      </c>
      <c r="E121" s="239" t="s">
        <v>22</v>
      </c>
      <c r="F121" s="240" t="s">
        <v>300</v>
      </c>
      <c r="G121" s="238"/>
      <c r="H121" s="241">
        <v>0.306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252</v>
      </c>
      <c r="AU121" s="247" t="s">
        <v>84</v>
      </c>
      <c r="AV121" s="11" t="s">
        <v>84</v>
      </c>
      <c r="AW121" s="11" t="s">
        <v>39</v>
      </c>
      <c r="AX121" s="11" t="s">
        <v>75</v>
      </c>
      <c r="AY121" s="247" t="s">
        <v>144</v>
      </c>
    </row>
    <row r="122" spans="2:63" s="10" customFormat="1" ht="29.85" customHeight="1">
      <c r="B122" s="203"/>
      <c r="C122" s="204"/>
      <c r="D122" s="205" t="s">
        <v>74</v>
      </c>
      <c r="E122" s="217" t="s">
        <v>162</v>
      </c>
      <c r="F122" s="217" t="s">
        <v>301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SUM(P123:P150)</f>
        <v>0</v>
      </c>
      <c r="Q122" s="211"/>
      <c r="R122" s="212">
        <f>SUM(R123:R150)</f>
        <v>2.62077204</v>
      </c>
      <c r="S122" s="211"/>
      <c r="T122" s="213">
        <f>SUM(T123:T150)</f>
        <v>0</v>
      </c>
      <c r="AR122" s="214" t="s">
        <v>24</v>
      </c>
      <c r="AT122" s="215" t="s">
        <v>74</v>
      </c>
      <c r="AU122" s="215" t="s">
        <v>24</v>
      </c>
      <c r="AY122" s="214" t="s">
        <v>144</v>
      </c>
      <c r="BK122" s="216">
        <f>SUM(BK123:BK150)</f>
        <v>0</v>
      </c>
    </row>
    <row r="123" spans="2:65" s="1" customFormat="1" ht="16.5" customHeight="1">
      <c r="B123" s="44"/>
      <c r="C123" s="219" t="s">
        <v>209</v>
      </c>
      <c r="D123" s="219" t="s">
        <v>147</v>
      </c>
      <c r="E123" s="220" t="s">
        <v>302</v>
      </c>
      <c r="F123" s="221" t="s">
        <v>303</v>
      </c>
      <c r="G123" s="222" t="s">
        <v>249</v>
      </c>
      <c r="H123" s="223">
        <v>0.624</v>
      </c>
      <c r="I123" s="224"/>
      <c r="J123" s="225">
        <f>ROUND(I123*H123,2)</f>
        <v>0</v>
      </c>
      <c r="K123" s="221" t="s">
        <v>151</v>
      </c>
      <c r="L123" s="70"/>
      <c r="M123" s="226" t="s">
        <v>22</v>
      </c>
      <c r="N123" s="227" t="s">
        <v>46</v>
      </c>
      <c r="O123" s="45"/>
      <c r="P123" s="228">
        <f>O123*H123</f>
        <v>0</v>
      </c>
      <c r="Q123" s="228">
        <v>1.94302</v>
      </c>
      <c r="R123" s="228">
        <f>Q123*H123</f>
        <v>1.21244448</v>
      </c>
      <c r="S123" s="228">
        <v>0</v>
      </c>
      <c r="T123" s="229">
        <f>S123*H123</f>
        <v>0</v>
      </c>
      <c r="AR123" s="22" t="s">
        <v>167</v>
      </c>
      <c r="AT123" s="22" t="s">
        <v>147</v>
      </c>
      <c r="AU123" s="22" t="s">
        <v>84</v>
      </c>
      <c r="AY123" s="22" t="s">
        <v>144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22" t="s">
        <v>24</v>
      </c>
      <c r="BK123" s="230">
        <f>ROUND(I123*H123,2)</f>
        <v>0</v>
      </c>
      <c r="BL123" s="22" t="s">
        <v>167</v>
      </c>
      <c r="BM123" s="22" t="s">
        <v>304</v>
      </c>
    </row>
    <row r="124" spans="2:47" s="1" customFormat="1" ht="13.5">
      <c r="B124" s="44"/>
      <c r="C124" s="72"/>
      <c r="D124" s="231" t="s">
        <v>154</v>
      </c>
      <c r="E124" s="72"/>
      <c r="F124" s="232" t="s">
        <v>305</v>
      </c>
      <c r="G124" s="72"/>
      <c r="H124" s="72"/>
      <c r="I124" s="189"/>
      <c r="J124" s="72"/>
      <c r="K124" s="72"/>
      <c r="L124" s="70"/>
      <c r="M124" s="233"/>
      <c r="N124" s="45"/>
      <c r="O124" s="45"/>
      <c r="P124" s="45"/>
      <c r="Q124" s="45"/>
      <c r="R124" s="45"/>
      <c r="S124" s="45"/>
      <c r="T124" s="93"/>
      <c r="AT124" s="22" t="s">
        <v>154</v>
      </c>
      <c r="AU124" s="22" t="s">
        <v>84</v>
      </c>
    </row>
    <row r="125" spans="2:51" s="11" customFormat="1" ht="13.5">
      <c r="B125" s="237"/>
      <c r="C125" s="238"/>
      <c r="D125" s="231" t="s">
        <v>252</v>
      </c>
      <c r="E125" s="239" t="s">
        <v>22</v>
      </c>
      <c r="F125" s="240" t="s">
        <v>306</v>
      </c>
      <c r="G125" s="238"/>
      <c r="H125" s="241">
        <v>0.147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AT125" s="247" t="s">
        <v>252</v>
      </c>
      <c r="AU125" s="247" t="s">
        <v>84</v>
      </c>
      <c r="AV125" s="11" t="s">
        <v>84</v>
      </c>
      <c r="AW125" s="11" t="s">
        <v>39</v>
      </c>
      <c r="AX125" s="11" t="s">
        <v>75</v>
      </c>
      <c r="AY125" s="247" t="s">
        <v>144</v>
      </c>
    </row>
    <row r="126" spans="2:51" s="11" customFormat="1" ht="13.5">
      <c r="B126" s="237"/>
      <c r="C126" s="238"/>
      <c r="D126" s="231" t="s">
        <v>252</v>
      </c>
      <c r="E126" s="239" t="s">
        <v>22</v>
      </c>
      <c r="F126" s="240" t="s">
        <v>307</v>
      </c>
      <c r="G126" s="238"/>
      <c r="H126" s="241">
        <v>0.123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252</v>
      </c>
      <c r="AU126" s="247" t="s">
        <v>84</v>
      </c>
      <c r="AV126" s="11" t="s">
        <v>84</v>
      </c>
      <c r="AW126" s="11" t="s">
        <v>39</v>
      </c>
      <c r="AX126" s="11" t="s">
        <v>75</v>
      </c>
      <c r="AY126" s="247" t="s">
        <v>144</v>
      </c>
    </row>
    <row r="127" spans="2:51" s="11" customFormat="1" ht="13.5">
      <c r="B127" s="237"/>
      <c r="C127" s="238"/>
      <c r="D127" s="231" t="s">
        <v>252</v>
      </c>
      <c r="E127" s="239" t="s">
        <v>22</v>
      </c>
      <c r="F127" s="240" t="s">
        <v>308</v>
      </c>
      <c r="G127" s="238"/>
      <c r="H127" s="241">
        <v>0.102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252</v>
      </c>
      <c r="AU127" s="247" t="s">
        <v>84</v>
      </c>
      <c r="AV127" s="11" t="s">
        <v>84</v>
      </c>
      <c r="AW127" s="11" t="s">
        <v>39</v>
      </c>
      <c r="AX127" s="11" t="s">
        <v>75</v>
      </c>
      <c r="AY127" s="247" t="s">
        <v>144</v>
      </c>
    </row>
    <row r="128" spans="2:51" s="11" customFormat="1" ht="13.5">
      <c r="B128" s="237"/>
      <c r="C128" s="238"/>
      <c r="D128" s="231" t="s">
        <v>252</v>
      </c>
      <c r="E128" s="239" t="s">
        <v>22</v>
      </c>
      <c r="F128" s="240" t="s">
        <v>309</v>
      </c>
      <c r="G128" s="238"/>
      <c r="H128" s="241">
        <v>0.14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AT128" s="247" t="s">
        <v>252</v>
      </c>
      <c r="AU128" s="247" t="s">
        <v>84</v>
      </c>
      <c r="AV128" s="11" t="s">
        <v>84</v>
      </c>
      <c r="AW128" s="11" t="s">
        <v>39</v>
      </c>
      <c r="AX128" s="11" t="s">
        <v>75</v>
      </c>
      <c r="AY128" s="247" t="s">
        <v>144</v>
      </c>
    </row>
    <row r="129" spans="2:51" s="11" customFormat="1" ht="13.5">
      <c r="B129" s="237"/>
      <c r="C129" s="238"/>
      <c r="D129" s="231" t="s">
        <v>252</v>
      </c>
      <c r="E129" s="239" t="s">
        <v>22</v>
      </c>
      <c r="F129" s="240" t="s">
        <v>310</v>
      </c>
      <c r="G129" s="238"/>
      <c r="H129" s="241">
        <v>0.112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AT129" s="247" t="s">
        <v>252</v>
      </c>
      <c r="AU129" s="247" t="s">
        <v>84</v>
      </c>
      <c r="AV129" s="11" t="s">
        <v>84</v>
      </c>
      <c r="AW129" s="11" t="s">
        <v>39</v>
      </c>
      <c r="AX129" s="11" t="s">
        <v>75</v>
      </c>
      <c r="AY129" s="247" t="s">
        <v>144</v>
      </c>
    </row>
    <row r="130" spans="2:65" s="1" customFormat="1" ht="16.5" customHeight="1">
      <c r="B130" s="44"/>
      <c r="C130" s="219" t="s">
        <v>214</v>
      </c>
      <c r="D130" s="219" t="s">
        <v>147</v>
      </c>
      <c r="E130" s="220" t="s">
        <v>311</v>
      </c>
      <c r="F130" s="221" t="s">
        <v>312</v>
      </c>
      <c r="G130" s="222" t="s">
        <v>292</v>
      </c>
      <c r="H130" s="223">
        <v>0.509</v>
      </c>
      <c r="I130" s="224"/>
      <c r="J130" s="225">
        <f>ROUND(I130*H130,2)</f>
        <v>0</v>
      </c>
      <c r="K130" s="221" t="s">
        <v>151</v>
      </c>
      <c r="L130" s="70"/>
      <c r="M130" s="226" t="s">
        <v>22</v>
      </c>
      <c r="N130" s="227" t="s">
        <v>46</v>
      </c>
      <c r="O130" s="45"/>
      <c r="P130" s="228">
        <f>O130*H130</f>
        <v>0</v>
      </c>
      <c r="Q130" s="228">
        <v>1.09</v>
      </c>
      <c r="R130" s="228">
        <f>Q130*H130</f>
        <v>0.55481</v>
      </c>
      <c r="S130" s="228">
        <v>0</v>
      </c>
      <c r="T130" s="229">
        <f>S130*H130</f>
        <v>0</v>
      </c>
      <c r="AR130" s="22" t="s">
        <v>167</v>
      </c>
      <c r="AT130" s="22" t="s">
        <v>147</v>
      </c>
      <c r="AU130" s="22" t="s">
        <v>84</v>
      </c>
      <c r="AY130" s="22" t="s">
        <v>144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22" t="s">
        <v>24</v>
      </c>
      <c r="BK130" s="230">
        <f>ROUND(I130*H130,2)</f>
        <v>0</v>
      </c>
      <c r="BL130" s="22" t="s">
        <v>167</v>
      </c>
      <c r="BM130" s="22" t="s">
        <v>313</v>
      </c>
    </row>
    <row r="131" spans="2:47" s="1" customFormat="1" ht="13.5">
      <c r="B131" s="44"/>
      <c r="C131" s="72"/>
      <c r="D131" s="231" t="s">
        <v>154</v>
      </c>
      <c r="E131" s="72"/>
      <c r="F131" s="232" t="s">
        <v>314</v>
      </c>
      <c r="G131" s="72"/>
      <c r="H131" s="72"/>
      <c r="I131" s="189"/>
      <c r="J131" s="72"/>
      <c r="K131" s="72"/>
      <c r="L131" s="70"/>
      <c r="M131" s="233"/>
      <c r="N131" s="45"/>
      <c r="O131" s="45"/>
      <c r="P131" s="45"/>
      <c r="Q131" s="45"/>
      <c r="R131" s="45"/>
      <c r="S131" s="45"/>
      <c r="T131" s="93"/>
      <c r="AT131" s="22" t="s">
        <v>154</v>
      </c>
      <c r="AU131" s="22" t="s">
        <v>84</v>
      </c>
    </row>
    <row r="132" spans="2:51" s="11" customFormat="1" ht="13.5">
      <c r="B132" s="237"/>
      <c r="C132" s="238"/>
      <c r="D132" s="231" t="s">
        <v>252</v>
      </c>
      <c r="E132" s="239" t="s">
        <v>22</v>
      </c>
      <c r="F132" s="240" t="s">
        <v>315</v>
      </c>
      <c r="G132" s="238"/>
      <c r="H132" s="241">
        <v>0.12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252</v>
      </c>
      <c r="AU132" s="247" t="s">
        <v>84</v>
      </c>
      <c r="AV132" s="11" t="s">
        <v>84</v>
      </c>
      <c r="AW132" s="11" t="s">
        <v>39</v>
      </c>
      <c r="AX132" s="11" t="s">
        <v>75</v>
      </c>
      <c r="AY132" s="247" t="s">
        <v>144</v>
      </c>
    </row>
    <row r="133" spans="2:51" s="11" customFormat="1" ht="13.5">
      <c r="B133" s="237"/>
      <c r="C133" s="238"/>
      <c r="D133" s="231" t="s">
        <v>252</v>
      </c>
      <c r="E133" s="239" t="s">
        <v>22</v>
      </c>
      <c r="F133" s="240" t="s">
        <v>316</v>
      </c>
      <c r="G133" s="238"/>
      <c r="H133" s="241">
        <v>0.1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AT133" s="247" t="s">
        <v>252</v>
      </c>
      <c r="AU133" s="247" t="s">
        <v>84</v>
      </c>
      <c r="AV133" s="11" t="s">
        <v>84</v>
      </c>
      <c r="AW133" s="11" t="s">
        <v>39</v>
      </c>
      <c r="AX133" s="11" t="s">
        <v>75</v>
      </c>
      <c r="AY133" s="247" t="s">
        <v>144</v>
      </c>
    </row>
    <row r="134" spans="2:51" s="11" customFormat="1" ht="13.5">
      <c r="B134" s="237"/>
      <c r="C134" s="238"/>
      <c r="D134" s="231" t="s">
        <v>252</v>
      </c>
      <c r="E134" s="239" t="s">
        <v>22</v>
      </c>
      <c r="F134" s="240" t="s">
        <v>317</v>
      </c>
      <c r="G134" s="238"/>
      <c r="H134" s="241">
        <v>0.083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AT134" s="247" t="s">
        <v>252</v>
      </c>
      <c r="AU134" s="247" t="s">
        <v>84</v>
      </c>
      <c r="AV134" s="11" t="s">
        <v>84</v>
      </c>
      <c r="AW134" s="11" t="s">
        <v>39</v>
      </c>
      <c r="AX134" s="11" t="s">
        <v>75</v>
      </c>
      <c r="AY134" s="247" t="s">
        <v>144</v>
      </c>
    </row>
    <row r="135" spans="2:51" s="11" customFormat="1" ht="13.5">
      <c r="B135" s="237"/>
      <c r="C135" s="238"/>
      <c r="D135" s="231" t="s">
        <v>252</v>
      </c>
      <c r="E135" s="239" t="s">
        <v>22</v>
      </c>
      <c r="F135" s="240" t="s">
        <v>318</v>
      </c>
      <c r="G135" s="238"/>
      <c r="H135" s="241">
        <v>0.114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252</v>
      </c>
      <c r="AU135" s="247" t="s">
        <v>84</v>
      </c>
      <c r="AV135" s="11" t="s">
        <v>84</v>
      </c>
      <c r="AW135" s="11" t="s">
        <v>39</v>
      </c>
      <c r="AX135" s="11" t="s">
        <v>75</v>
      </c>
      <c r="AY135" s="247" t="s">
        <v>144</v>
      </c>
    </row>
    <row r="136" spans="2:51" s="11" customFormat="1" ht="13.5">
      <c r="B136" s="237"/>
      <c r="C136" s="238"/>
      <c r="D136" s="231" t="s">
        <v>252</v>
      </c>
      <c r="E136" s="239" t="s">
        <v>22</v>
      </c>
      <c r="F136" s="240" t="s">
        <v>319</v>
      </c>
      <c r="G136" s="238"/>
      <c r="H136" s="241">
        <v>0.092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AT136" s="247" t="s">
        <v>252</v>
      </c>
      <c r="AU136" s="247" t="s">
        <v>84</v>
      </c>
      <c r="AV136" s="11" t="s">
        <v>84</v>
      </c>
      <c r="AW136" s="11" t="s">
        <v>39</v>
      </c>
      <c r="AX136" s="11" t="s">
        <v>75</v>
      </c>
      <c r="AY136" s="247" t="s">
        <v>144</v>
      </c>
    </row>
    <row r="137" spans="2:65" s="1" customFormat="1" ht="16.5" customHeight="1">
      <c r="B137" s="44"/>
      <c r="C137" s="219" t="s">
        <v>221</v>
      </c>
      <c r="D137" s="219" t="s">
        <v>147</v>
      </c>
      <c r="E137" s="220" t="s">
        <v>320</v>
      </c>
      <c r="F137" s="221" t="s">
        <v>321</v>
      </c>
      <c r="G137" s="222" t="s">
        <v>322</v>
      </c>
      <c r="H137" s="223">
        <v>8.54</v>
      </c>
      <c r="I137" s="224"/>
      <c r="J137" s="225">
        <f>ROUND(I137*H137,2)</f>
        <v>0</v>
      </c>
      <c r="K137" s="221" t="s">
        <v>151</v>
      </c>
      <c r="L137" s="70"/>
      <c r="M137" s="226" t="s">
        <v>22</v>
      </c>
      <c r="N137" s="227" t="s">
        <v>46</v>
      </c>
      <c r="O137" s="45"/>
      <c r="P137" s="228">
        <f>O137*H137</f>
        <v>0</v>
      </c>
      <c r="Q137" s="228">
        <v>0.04795</v>
      </c>
      <c r="R137" s="228">
        <f>Q137*H137</f>
        <v>0.40949299999999994</v>
      </c>
      <c r="S137" s="228">
        <v>0</v>
      </c>
      <c r="T137" s="229">
        <f>S137*H137</f>
        <v>0</v>
      </c>
      <c r="AR137" s="22" t="s">
        <v>167</v>
      </c>
      <c r="AT137" s="22" t="s">
        <v>147</v>
      </c>
      <c r="AU137" s="22" t="s">
        <v>84</v>
      </c>
      <c r="AY137" s="22" t="s">
        <v>144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22" t="s">
        <v>24</v>
      </c>
      <c r="BK137" s="230">
        <f>ROUND(I137*H137,2)</f>
        <v>0</v>
      </c>
      <c r="BL137" s="22" t="s">
        <v>167</v>
      </c>
      <c r="BM137" s="22" t="s">
        <v>323</v>
      </c>
    </row>
    <row r="138" spans="2:47" s="1" customFormat="1" ht="13.5">
      <c r="B138" s="44"/>
      <c r="C138" s="72"/>
      <c r="D138" s="231" t="s">
        <v>154</v>
      </c>
      <c r="E138" s="72"/>
      <c r="F138" s="232" t="s">
        <v>324</v>
      </c>
      <c r="G138" s="72"/>
      <c r="H138" s="72"/>
      <c r="I138" s="189"/>
      <c r="J138" s="72"/>
      <c r="K138" s="72"/>
      <c r="L138" s="70"/>
      <c r="M138" s="233"/>
      <c r="N138" s="45"/>
      <c r="O138" s="45"/>
      <c r="P138" s="45"/>
      <c r="Q138" s="45"/>
      <c r="R138" s="45"/>
      <c r="S138" s="45"/>
      <c r="T138" s="93"/>
      <c r="AT138" s="22" t="s">
        <v>154</v>
      </c>
      <c r="AU138" s="22" t="s">
        <v>84</v>
      </c>
    </row>
    <row r="139" spans="2:51" s="11" customFormat="1" ht="13.5">
      <c r="B139" s="237"/>
      <c r="C139" s="238"/>
      <c r="D139" s="231" t="s">
        <v>252</v>
      </c>
      <c r="E139" s="239" t="s">
        <v>22</v>
      </c>
      <c r="F139" s="240" t="s">
        <v>325</v>
      </c>
      <c r="G139" s="238"/>
      <c r="H139" s="241">
        <v>2.1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AT139" s="247" t="s">
        <v>252</v>
      </c>
      <c r="AU139" s="247" t="s">
        <v>84</v>
      </c>
      <c r="AV139" s="11" t="s">
        <v>84</v>
      </c>
      <c r="AW139" s="11" t="s">
        <v>39</v>
      </c>
      <c r="AX139" s="11" t="s">
        <v>75</v>
      </c>
      <c r="AY139" s="247" t="s">
        <v>144</v>
      </c>
    </row>
    <row r="140" spans="2:51" s="11" customFormat="1" ht="13.5">
      <c r="B140" s="237"/>
      <c r="C140" s="238"/>
      <c r="D140" s="231" t="s">
        <v>252</v>
      </c>
      <c r="E140" s="239" t="s">
        <v>22</v>
      </c>
      <c r="F140" s="240" t="s">
        <v>326</v>
      </c>
      <c r="G140" s="238"/>
      <c r="H140" s="241">
        <v>1.75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AT140" s="247" t="s">
        <v>252</v>
      </c>
      <c r="AU140" s="247" t="s">
        <v>84</v>
      </c>
      <c r="AV140" s="11" t="s">
        <v>84</v>
      </c>
      <c r="AW140" s="11" t="s">
        <v>39</v>
      </c>
      <c r="AX140" s="11" t="s">
        <v>75</v>
      </c>
      <c r="AY140" s="247" t="s">
        <v>144</v>
      </c>
    </row>
    <row r="141" spans="2:51" s="11" customFormat="1" ht="13.5">
      <c r="B141" s="237"/>
      <c r="C141" s="238"/>
      <c r="D141" s="231" t="s">
        <v>252</v>
      </c>
      <c r="E141" s="239" t="s">
        <v>22</v>
      </c>
      <c r="F141" s="240" t="s">
        <v>327</v>
      </c>
      <c r="G141" s="238"/>
      <c r="H141" s="241">
        <v>1.45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AT141" s="247" t="s">
        <v>252</v>
      </c>
      <c r="AU141" s="247" t="s">
        <v>84</v>
      </c>
      <c r="AV141" s="11" t="s">
        <v>84</v>
      </c>
      <c r="AW141" s="11" t="s">
        <v>39</v>
      </c>
      <c r="AX141" s="11" t="s">
        <v>75</v>
      </c>
      <c r="AY141" s="247" t="s">
        <v>144</v>
      </c>
    </row>
    <row r="142" spans="2:51" s="11" customFormat="1" ht="13.5">
      <c r="B142" s="237"/>
      <c r="C142" s="238"/>
      <c r="D142" s="231" t="s">
        <v>252</v>
      </c>
      <c r="E142" s="239" t="s">
        <v>22</v>
      </c>
      <c r="F142" s="240" t="s">
        <v>328</v>
      </c>
      <c r="G142" s="238"/>
      <c r="H142" s="241">
        <v>1.68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252</v>
      </c>
      <c r="AU142" s="247" t="s">
        <v>84</v>
      </c>
      <c r="AV142" s="11" t="s">
        <v>84</v>
      </c>
      <c r="AW142" s="11" t="s">
        <v>39</v>
      </c>
      <c r="AX142" s="11" t="s">
        <v>75</v>
      </c>
      <c r="AY142" s="247" t="s">
        <v>144</v>
      </c>
    </row>
    <row r="143" spans="2:51" s="11" customFormat="1" ht="13.5">
      <c r="B143" s="237"/>
      <c r="C143" s="238"/>
      <c r="D143" s="231" t="s">
        <v>252</v>
      </c>
      <c r="E143" s="239" t="s">
        <v>22</v>
      </c>
      <c r="F143" s="240" t="s">
        <v>329</v>
      </c>
      <c r="G143" s="238"/>
      <c r="H143" s="241">
        <v>1.56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AT143" s="247" t="s">
        <v>252</v>
      </c>
      <c r="AU143" s="247" t="s">
        <v>84</v>
      </c>
      <c r="AV143" s="11" t="s">
        <v>84</v>
      </c>
      <c r="AW143" s="11" t="s">
        <v>39</v>
      </c>
      <c r="AX143" s="11" t="s">
        <v>75</v>
      </c>
      <c r="AY143" s="247" t="s">
        <v>144</v>
      </c>
    </row>
    <row r="144" spans="2:65" s="1" customFormat="1" ht="16.5" customHeight="1">
      <c r="B144" s="44"/>
      <c r="C144" s="219" t="s">
        <v>10</v>
      </c>
      <c r="D144" s="219" t="s">
        <v>147</v>
      </c>
      <c r="E144" s="220" t="s">
        <v>330</v>
      </c>
      <c r="F144" s="221" t="s">
        <v>331</v>
      </c>
      <c r="G144" s="222" t="s">
        <v>322</v>
      </c>
      <c r="H144" s="223">
        <v>2.492</v>
      </c>
      <c r="I144" s="224"/>
      <c r="J144" s="225">
        <f>ROUND(I144*H144,2)</f>
        <v>0</v>
      </c>
      <c r="K144" s="221" t="s">
        <v>151</v>
      </c>
      <c r="L144" s="70"/>
      <c r="M144" s="226" t="s">
        <v>22</v>
      </c>
      <c r="N144" s="227" t="s">
        <v>46</v>
      </c>
      <c r="O144" s="45"/>
      <c r="P144" s="228">
        <f>O144*H144</f>
        <v>0</v>
      </c>
      <c r="Q144" s="228">
        <v>0.17818</v>
      </c>
      <c r="R144" s="228">
        <f>Q144*H144</f>
        <v>0.44402456</v>
      </c>
      <c r="S144" s="228">
        <v>0</v>
      </c>
      <c r="T144" s="229">
        <f>S144*H144</f>
        <v>0</v>
      </c>
      <c r="AR144" s="22" t="s">
        <v>167</v>
      </c>
      <c r="AT144" s="22" t="s">
        <v>147</v>
      </c>
      <c r="AU144" s="22" t="s">
        <v>84</v>
      </c>
      <c r="AY144" s="22" t="s">
        <v>144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22" t="s">
        <v>24</v>
      </c>
      <c r="BK144" s="230">
        <f>ROUND(I144*H144,2)</f>
        <v>0</v>
      </c>
      <c r="BL144" s="22" t="s">
        <v>167</v>
      </c>
      <c r="BM144" s="22" t="s">
        <v>332</v>
      </c>
    </row>
    <row r="145" spans="2:47" s="1" customFormat="1" ht="13.5">
      <c r="B145" s="44"/>
      <c r="C145" s="72"/>
      <c r="D145" s="231" t="s">
        <v>154</v>
      </c>
      <c r="E145" s="72"/>
      <c r="F145" s="232" t="s">
        <v>333</v>
      </c>
      <c r="G145" s="72"/>
      <c r="H145" s="72"/>
      <c r="I145" s="189"/>
      <c r="J145" s="72"/>
      <c r="K145" s="72"/>
      <c r="L145" s="70"/>
      <c r="M145" s="233"/>
      <c r="N145" s="45"/>
      <c r="O145" s="45"/>
      <c r="P145" s="45"/>
      <c r="Q145" s="45"/>
      <c r="R145" s="45"/>
      <c r="S145" s="45"/>
      <c r="T145" s="93"/>
      <c r="AT145" s="22" t="s">
        <v>154</v>
      </c>
      <c r="AU145" s="22" t="s">
        <v>84</v>
      </c>
    </row>
    <row r="146" spans="2:51" s="11" customFormat="1" ht="13.5">
      <c r="B146" s="237"/>
      <c r="C146" s="238"/>
      <c r="D146" s="231" t="s">
        <v>252</v>
      </c>
      <c r="E146" s="239" t="s">
        <v>22</v>
      </c>
      <c r="F146" s="240" t="s">
        <v>334</v>
      </c>
      <c r="G146" s="238"/>
      <c r="H146" s="241">
        <v>0.588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AT146" s="247" t="s">
        <v>252</v>
      </c>
      <c r="AU146" s="247" t="s">
        <v>84</v>
      </c>
      <c r="AV146" s="11" t="s">
        <v>84</v>
      </c>
      <c r="AW146" s="11" t="s">
        <v>39</v>
      </c>
      <c r="AX146" s="11" t="s">
        <v>75</v>
      </c>
      <c r="AY146" s="247" t="s">
        <v>144</v>
      </c>
    </row>
    <row r="147" spans="2:51" s="11" customFormat="1" ht="13.5">
      <c r="B147" s="237"/>
      <c r="C147" s="238"/>
      <c r="D147" s="231" t="s">
        <v>252</v>
      </c>
      <c r="E147" s="239" t="s">
        <v>22</v>
      </c>
      <c r="F147" s="240" t="s">
        <v>335</v>
      </c>
      <c r="G147" s="238"/>
      <c r="H147" s="241">
        <v>0.49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252</v>
      </c>
      <c r="AU147" s="247" t="s">
        <v>84</v>
      </c>
      <c r="AV147" s="11" t="s">
        <v>84</v>
      </c>
      <c r="AW147" s="11" t="s">
        <v>39</v>
      </c>
      <c r="AX147" s="11" t="s">
        <v>75</v>
      </c>
      <c r="AY147" s="247" t="s">
        <v>144</v>
      </c>
    </row>
    <row r="148" spans="2:51" s="11" customFormat="1" ht="13.5">
      <c r="B148" s="237"/>
      <c r="C148" s="238"/>
      <c r="D148" s="231" t="s">
        <v>252</v>
      </c>
      <c r="E148" s="239" t="s">
        <v>22</v>
      </c>
      <c r="F148" s="240" t="s">
        <v>336</v>
      </c>
      <c r="G148" s="238"/>
      <c r="H148" s="241">
        <v>0.406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252</v>
      </c>
      <c r="AU148" s="247" t="s">
        <v>84</v>
      </c>
      <c r="AV148" s="11" t="s">
        <v>84</v>
      </c>
      <c r="AW148" s="11" t="s">
        <v>39</v>
      </c>
      <c r="AX148" s="11" t="s">
        <v>75</v>
      </c>
      <c r="AY148" s="247" t="s">
        <v>144</v>
      </c>
    </row>
    <row r="149" spans="2:51" s="11" customFormat="1" ht="13.5">
      <c r="B149" s="237"/>
      <c r="C149" s="238"/>
      <c r="D149" s="231" t="s">
        <v>252</v>
      </c>
      <c r="E149" s="239" t="s">
        <v>22</v>
      </c>
      <c r="F149" s="240" t="s">
        <v>337</v>
      </c>
      <c r="G149" s="238"/>
      <c r="H149" s="241">
        <v>0.56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AT149" s="247" t="s">
        <v>252</v>
      </c>
      <c r="AU149" s="247" t="s">
        <v>84</v>
      </c>
      <c r="AV149" s="11" t="s">
        <v>84</v>
      </c>
      <c r="AW149" s="11" t="s">
        <v>39</v>
      </c>
      <c r="AX149" s="11" t="s">
        <v>75</v>
      </c>
      <c r="AY149" s="247" t="s">
        <v>144</v>
      </c>
    </row>
    <row r="150" spans="2:51" s="11" customFormat="1" ht="13.5">
      <c r="B150" s="237"/>
      <c r="C150" s="238"/>
      <c r="D150" s="231" t="s">
        <v>252</v>
      </c>
      <c r="E150" s="239" t="s">
        <v>22</v>
      </c>
      <c r="F150" s="240" t="s">
        <v>338</v>
      </c>
      <c r="G150" s="238"/>
      <c r="H150" s="241">
        <v>0.448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AT150" s="247" t="s">
        <v>252</v>
      </c>
      <c r="AU150" s="247" t="s">
        <v>84</v>
      </c>
      <c r="AV150" s="11" t="s">
        <v>84</v>
      </c>
      <c r="AW150" s="11" t="s">
        <v>39</v>
      </c>
      <c r="AX150" s="11" t="s">
        <v>75</v>
      </c>
      <c r="AY150" s="247" t="s">
        <v>144</v>
      </c>
    </row>
    <row r="151" spans="2:63" s="10" customFormat="1" ht="29.85" customHeight="1">
      <c r="B151" s="203"/>
      <c r="C151" s="204"/>
      <c r="D151" s="205" t="s">
        <v>74</v>
      </c>
      <c r="E151" s="217" t="s">
        <v>167</v>
      </c>
      <c r="F151" s="217" t="s">
        <v>339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SUM(P152:P158)</f>
        <v>0</v>
      </c>
      <c r="Q151" s="211"/>
      <c r="R151" s="212">
        <f>SUM(R152:R158)</f>
        <v>0.9112</v>
      </c>
      <c r="S151" s="211"/>
      <c r="T151" s="213">
        <f>SUM(T152:T158)</f>
        <v>0</v>
      </c>
      <c r="AR151" s="214" t="s">
        <v>24</v>
      </c>
      <c r="AT151" s="215" t="s">
        <v>74</v>
      </c>
      <c r="AU151" s="215" t="s">
        <v>24</v>
      </c>
      <c r="AY151" s="214" t="s">
        <v>144</v>
      </c>
      <c r="BK151" s="216">
        <f>SUM(BK152:BK158)</f>
        <v>0</v>
      </c>
    </row>
    <row r="152" spans="2:65" s="1" customFormat="1" ht="16.5" customHeight="1">
      <c r="B152" s="44"/>
      <c r="C152" s="219" t="s">
        <v>340</v>
      </c>
      <c r="D152" s="219" t="s">
        <v>147</v>
      </c>
      <c r="E152" s="220" t="s">
        <v>341</v>
      </c>
      <c r="F152" s="221" t="s">
        <v>342</v>
      </c>
      <c r="G152" s="222" t="s">
        <v>343</v>
      </c>
      <c r="H152" s="223">
        <v>40</v>
      </c>
      <c r="I152" s="224"/>
      <c r="J152" s="225">
        <f>ROUND(I152*H152,2)</f>
        <v>0</v>
      </c>
      <c r="K152" s="221" t="s">
        <v>151</v>
      </c>
      <c r="L152" s="70"/>
      <c r="M152" s="226" t="s">
        <v>22</v>
      </c>
      <c r="N152" s="227" t="s">
        <v>46</v>
      </c>
      <c r="O152" s="45"/>
      <c r="P152" s="228">
        <f>O152*H152</f>
        <v>0</v>
      </c>
      <c r="Q152" s="228">
        <v>0.02278</v>
      </c>
      <c r="R152" s="228">
        <f>Q152*H152</f>
        <v>0.9112</v>
      </c>
      <c r="S152" s="228">
        <v>0</v>
      </c>
      <c r="T152" s="229">
        <f>S152*H152</f>
        <v>0</v>
      </c>
      <c r="AR152" s="22" t="s">
        <v>167</v>
      </c>
      <c r="AT152" s="22" t="s">
        <v>147</v>
      </c>
      <c r="AU152" s="22" t="s">
        <v>84</v>
      </c>
      <c r="AY152" s="22" t="s">
        <v>144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22" t="s">
        <v>24</v>
      </c>
      <c r="BK152" s="230">
        <f>ROUND(I152*H152,2)</f>
        <v>0</v>
      </c>
      <c r="BL152" s="22" t="s">
        <v>167</v>
      </c>
      <c r="BM152" s="22" t="s">
        <v>344</v>
      </c>
    </row>
    <row r="153" spans="2:47" s="1" customFormat="1" ht="13.5">
      <c r="B153" s="44"/>
      <c r="C153" s="72"/>
      <c r="D153" s="231" t="s">
        <v>154</v>
      </c>
      <c r="E153" s="72"/>
      <c r="F153" s="232" t="s">
        <v>345</v>
      </c>
      <c r="G153" s="72"/>
      <c r="H153" s="72"/>
      <c r="I153" s="189"/>
      <c r="J153" s="72"/>
      <c r="K153" s="72"/>
      <c r="L153" s="70"/>
      <c r="M153" s="233"/>
      <c r="N153" s="45"/>
      <c r="O153" s="45"/>
      <c r="P153" s="45"/>
      <c r="Q153" s="45"/>
      <c r="R153" s="45"/>
      <c r="S153" s="45"/>
      <c r="T153" s="93"/>
      <c r="AT153" s="22" t="s">
        <v>154</v>
      </c>
      <c r="AU153" s="22" t="s">
        <v>84</v>
      </c>
    </row>
    <row r="154" spans="2:51" s="11" customFormat="1" ht="13.5">
      <c r="B154" s="237"/>
      <c r="C154" s="238"/>
      <c r="D154" s="231" t="s">
        <v>252</v>
      </c>
      <c r="E154" s="239" t="s">
        <v>22</v>
      </c>
      <c r="F154" s="240" t="s">
        <v>346</v>
      </c>
      <c r="G154" s="238"/>
      <c r="H154" s="241">
        <v>8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252</v>
      </c>
      <c r="AU154" s="247" t="s">
        <v>84</v>
      </c>
      <c r="AV154" s="11" t="s">
        <v>84</v>
      </c>
      <c r="AW154" s="11" t="s">
        <v>39</v>
      </c>
      <c r="AX154" s="11" t="s">
        <v>75</v>
      </c>
      <c r="AY154" s="247" t="s">
        <v>144</v>
      </c>
    </row>
    <row r="155" spans="2:51" s="11" customFormat="1" ht="13.5">
      <c r="B155" s="237"/>
      <c r="C155" s="238"/>
      <c r="D155" s="231" t="s">
        <v>252</v>
      </c>
      <c r="E155" s="239" t="s">
        <v>22</v>
      </c>
      <c r="F155" s="240" t="s">
        <v>347</v>
      </c>
      <c r="G155" s="238"/>
      <c r="H155" s="241">
        <v>8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AT155" s="247" t="s">
        <v>252</v>
      </c>
      <c r="AU155" s="247" t="s">
        <v>84</v>
      </c>
      <c r="AV155" s="11" t="s">
        <v>84</v>
      </c>
      <c r="AW155" s="11" t="s">
        <v>39</v>
      </c>
      <c r="AX155" s="11" t="s">
        <v>75</v>
      </c>
      <c r="AY155" s="247" t="s">
        <v>144</v>
      </c>
    </row>
    <row r="156" spans="2:51" s="11" customFormat="1" ht="13.5">
      <c r="B156" s="237"/>
      <c r="C156" s="238"/>
      <c r="D156" s="231" t="s">
        <v>252</v>
      </c>
      <c r="E156" s="239" t="s">
        <v>22</v>
      </c>
      <c r="F156" s="240" t="s">
        <v>348</v>
      </c>
      <c r="G156" s="238"/>
      <c r="H156" s="241">
        <v>8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AT156" s="247" t="s">
        <v>252</v>
      </c>
      <c r="AU156" s="247" t="s">
        <v>84</v>
      </c>
      <c r="AV156" s="11" t="s">
        <v>84</v>
      </c>
      <c r="AW156" s="11" t="s">
        <v>39</v>
      </c>
      <c r="AX156" s="11" t="s">
        <v>75</v>
      </c>
      <c r="AY156" s="247" t="s">
        <v>144</v>
      </c>
    </row>
    <row r="157" spans="2:51" s="11" customFormat="1" ht="13.5">
      <c r="B157" s="237"/>
      <c r="C157" s="238"/>
      <c r="D157" s="231" t="s">
        <v>252</v>
      </c>
      <c r="E157" s="239" t="s">
        <v>22</v>
      </c>
      <c r="F157" s="240" t="s">
        <v>349</v>
      </c>
      <c r="G157" s="238"/>
      <c r="H157" s="241">
        <v>8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AT157" s="247" t="s">
        <v>252</v>
      </c>
      <c r="AU157" s="247" t="s">
        <v>84</v>
      </c>
      <c r="AV157" s="11" t="s">
        <v>84</v>
      </c>
      <c r="AW157" s="11" t="s">
        <v>39</v>
      </c>
      <c r="AX157" s="11" t="s">
        <v>75</v>
      </c>
      <c r="AY157" s="247" t="s">
        <v>144</v>
      </c>
    </row>
    <row r="158" spans="2:51" s="11" customFormat="1" ht="13.5">
      <c r="B158" s="237"/>
      <c r="C158" s="238"/>
      <c r="D158" s="231" t="s">
        <v>252</v>
      </c>
      <c r="E158" s="239" t="s">
        <v>22</v>
      </c>
      <c r="F158" s="240" t="s">
        <v>350</v>
      </c>
      <c r="G158" s="238"/>
      <c r="H158" s="241">
        <v>8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252</v>
      </c>
      <c r="AU158" s="247" t="s">
        <v>84</v>
      </c>
      <c r="AV158" s="11" t="s">
        <v>84</v>
      </c>
      <c r="AW158" s="11" t="s">
        <v>39</v>
      </c>
      <c r="AX158" s="11" t="s">
        <v>75</v>
      </c>
      <c r="AY158" s="247" t="s">
        <v>144</v>
      </c>
    </row>
    <row r="159" spans="2:63" s="10" customFormat="1" ht="29.85" customHeight="1">
      <c r="B159" s="203"/>
      <c r="C159" s="204"/>
      <c r="D159" s="205" t="s">
        <v>74</v>
      </c>
      <c r="E159" s="217" t="s">
        <v>193</v>
      </c>
      <c r="F159" s="217" t="s">
        <v>351</v>
      </c>
      <c r="G159" s="204"/>
      <c r="H159" s="204"/>
      <c r="I159" s="207"/>
      <c r="J159" s="218">
        <f>BK159</f>
        <v>0</v>
      </c>
      <c r="K159" s="204"/>
      <c r="L159" s="209"/>
      <c r="M159" s="210"/>
      <c r="N159" s="211"/>
      <c r="O159" s="211"/>
      <c r="P159" s="212">
        <f>SUM(P160:P177)</f>
        <v>0</v>
      </c>
      <c r="Q159" s="211"/>
      <c r="R159" s="212">
        <f>SUM(R160:R177)</f>
        <v>0</v>
      </c>
      <c r="S159" s="211"/>
      <c r="T159" s="213">
        <f>SUM(T160:T177)</f>
        <v>0</v>
      </c>
      <c r="AR159" s="214" t="s">
        <v>24</v>
      </c>
      <c r="AT159" s="215" t="s">
        <v>74</v>
      </c>
      <c r="AU159" s="215" t="s">
        <v>24</v>
      </c>
      <c r="AY159" s="214" t="s">
        <v>144</v>
      </c>
      <c r="BK159" s="216">
        <f>SUM(BK160:BK177)</f>
        <v>0</v>
      </c>
    </row>
    <row r="160" spans="2:65" s="1" customFormat="1" ht="16.5" customHeight="1">
      <c r="B160" s="44"/>
      <c r="C160" s="219" t="s">
        <v>352</v>
      </c>
      <c r="D160" s="219" t="s">
        <v>147</v>
      </c>
      <c r="E160" s="220" t="s">
        <v>353</v>
      </c>
      <c r="F160" s="221" t="s">
        <v>354</v>
      </c>
      <c r="G160" s="222" t="s">
        <v>343</v>
      </c>
      <c r="H160" s="223">
        <v>3</v>
      </c>
      <c r="I160" s="224"/>
      <c r="J160" s="225">
        <f>ROUND(I160*H160,2)</f>
        <v>0</v>
      </c>
      <c r="K160" s="221" t="s">
        <v>22</v>
      </c>
      <c r="L160" s="70"/>
      <c r="M160" s="226" t="s">
        <v>22</v>
      </c>
      <c r="N160" s="227" t="s">
        <v>46</v>
      </c>
      <c r="O160" s="45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AR160" s="22" t="s">
        <v>167</v>
      </c>
      <c r="AT160" s="22" t="s">
        <v>147</v>
      </c>
      <c r="AU160" s="22" t="s">
        <v>84</v>
      </c>
      <c r="AY160" s="22" t="s">
        <v>144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22" t="s">
        <v>24</v>
      </c>
      <c r="BK160" s="230">
        <f>ROUND(I160*H160,2)</f>
        <v>0</v>
      </c>
      <c r="BL160" s="22" t="s">
        <v>167</v>
      </c>
      <c r="BM160" s="22" t="s">
        <v>355</v>
      </c>
    </row>
    <row r="161" spans="2:47" s="1" customFormat="1" ht="13.5">
      <c r="B161" s="44"/>
      <c r="C161" s="72"/>
      <c r="D161" s="231" t="s">
        <v>154</v>
      </c>
      <c r="E161" s="72"/>
      <c r="F161" s="232" t="s">
        <v>354</v>
      </c>
      <c r="G161" s="72"/>
      <c r="H161" s="72"/>
      <c r="I161" s="189"/>
      <c r="J161" s="72"/>
      <c r="K161" s="72"/>
      <c r="L161" s="70"/>
      <c r="M161" s="233"/>
      <c r="N161" s="45"/>
      <c r="O161" s="45"/>
      <c r="P161" s="45"/>
      <c r="Q161" s="45"/>
      <c r="R161" s="45"/>
      <c r="S161" s="45"/>
      <c r="T161" s="93"/>
      <c r="AT161" s="22" t="s">
        <v>154</v>
      </c>
      <c r="AU161" s="22" t="s">
        <v>84</v>
      </c>
    </row>
    <row r="162" spans="2:65" s="1" customFormat="1" ht="25.5" customHeight="1">
      <c r="B162" s="44"/>
      <c r="C162" s="219" t="s">
        <v>356</v>
      </c>
      <c r="D162" s="219" t="s">
        <v>147</v>
      </c>
      <c r="E162" s="220" t="s">
        <v>357</v>
      </c>
      <c r="F162" s="221" t="s">
        <v>358</v>
      </c>
      <c r="G162" s="222" t="s">
        <v>359</v>
      </c>
      <c r="H162" s="223">
        <v>1</v>
      </c>
      <c r="I162" s="224"/>
      <c r="J162" s="225">
        <f>ROUND(I162*H162,2)</f>
        <v>0</v>
      </c>
      <c r="K162" s="221" t="s">
        <v>22</v>
      </c>
      <c r="L162" s="70"/>
      <c r="M162" s="226" t="s">
        <v>22</v>
      </c>
      <c r="N162" s="227" t="s">
        <v>46</v>
      </c>
      <c r="O162" s="45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AR162" s="22" t="s">
        <v>167</v>
      </c>
      <c r="AT162" s="22" t="s">
        <v>147</v>
      </c>
      <c r="AU162" s="22" t="s">
        <v>84</v>
      </c>
      <c r="AY162" s="22" t="s">
        <v>144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22" t="s">
        <v>24</v>
      </c>
      <c r="BK162" s="230">
        <f>ROUND(I162*H162,2)</f>
        <v>0</v>
      </c>
      <c r="BL162" s="22" t="s">
        <v>167</v>
      </c>
      <c r="BM162" s="22" t="s">
        <v>360</v>
      </c>
    </row>
    <row r="163" spans="2:47" s="1" customFormat="1" ht="13.5">
      <c r="B163" s="44"/>
      <c r="C163" s="72"/>
      <c r="D163" s="231" t="s">
        <v>154</v>
      </c>
      <c r="E163" s="72"/>
      <c r="F163" s="232" t="s">
        <v>358</v>
      </c>
      <c r="G163" s="72"/>
      <c r="H163" s="72"/>
      <c r="I163" s="189"/>
      <c r="J163" s="72"/>
      <c r="K163" s="72"/>
      <c r="L163" s="70"/>
      <c r="M163" s="233"/>
      <c r="N163" s="45"/>
      <c r="O163" s="45"/>
      <c r="P163" s="45"/>
      <c r="Q163" s="45"/>
      <c r="R163" s="45"/>
      <c r="S163" s="45"/>
      <c r="T163" s="93"/>
      <c r="AT163" s="22" t="s">
        <v>154</v>
      </c>
      <c r="AU163" s="22" t="s">
        <v>84</v>
      </c>
    </row>
    <row r="164" spans="2:65" s="1" customFormat="1" ht="38.25" customHeight="1">
      <c r="B164" s="44"/>
      <c r="C164" s="219" t="s">
        <v>361</v>
      </c>
      <c r="D164" s="219" t="s">
        <v>147</v>
      </c>
      <c r="E164" s="220" t="s">
        <v>362</v>
      </c>
      <c r="F164" s="221" t="s">
        <v>363</v>
      </c>
      <c r="G164" s="222" t="s">
        <v>359</v>
      </c>
      <c r="H164" s="223">
        <v>1</v>
      </c>
      <c r="I164" s="224"/>
      <c r="J164" s="225">
        <f>ROUND(I164*H164,2)</f>
        <v>0</v>
      </c>
      <c r="K164" s="221" t="s">
        <v>22</v>
      </c>
      <c r="L164" s="70"/>
      <c r="M164" s="226" t="s">
        <v>22</v>
      </c>
      <c r="N164" s="227" t="s">
        <v>46</v>
      </c>
      <c r="O164" s="45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AR164" s="22" t="s">
        <v>167</v>
      </c>
      <c r="AT164" s="22" t="s">
        <v>147</v>
      </c>
      <c r="AU164" s="22" t="s">
        <v>84</v>
      </c>
      <c r="AY164" s="22" t="s">
        <v>144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22" t="s">
        <v>24</v>
      </c>
      <c r="BK164" s="230">
        <f>ROUND(I164*H164,2)</f>
        <v>0</v>
      </c>
      <c r="BL164" s="22" t="s">
        <v>167</v>
      </c>
      <c r="BM164" s="22" t="s">
        <v>364</v>
      </c>
    </row>
    <row r="165" spans="2:47" s="1" customFormat="1" ht="13.5">
      <c r="B165" s="44"/>
      <c r="C165" s="72"/>
      <c r="D165" s="231" t="s">
        <v>154</v>
      </c>
      <c r="E165" s="72"/>
      <c r="F165" s="232" t="s">
        <v>363</v>
      </c>
      <c r="G165" s="72"/>
      <c r="H165" s="72"/>
      <c r="I165" s="189"/>
      <c r="J165" s="72"/>
      <c r="K165" s="72"/>
      <c r="L165" s="70"/>
      <c r="M165" s="233"/>
      <c r="N165" s="45"/>
      <c r="O165" s="45"/>
      <c r="P165" s="45"/>
      <c r="Q165" s="45"/>
      <c r="R165" s="45"/>
      <c r="S165" s="45"/>
      <c r="T165" s="93"/>
      <c r="AT165" s="22" t="s">
        <v>154</v>
      </c>
      <c r="AU165" s="22" t="s">
        <v>84</v>
      </c>
    </row>
    <row r="166" spans="2:65" s="1" customFormat="1" ht="38.25" customHeight="1">
      <c r="B166" s="44"/>
      <c r="C166" s="219" t="s">
        <v>365</v>
      </c>
      <c r="D166" s="219" t="s">
        <v>147</v>
      </c>
      <c r="E166" s="220" t="s">
        <v>366</v>
      </c>
      <c r="F166" s="221" t="s">
        <v>367</v>
      </c>
      <c r="G166" s="222" t="s">
        <v>343</v>
      </c>
      <c r="H166" s="223">
        <v>1</v>
      </c>
      <c r="I166" s="224"/>
      <c r="J166" s="225">
        <f>ROUND(I166*H166,2)</f>
        <v>0</v>
      </c>
      <c r="K166" s="221" t="s">
        <v>22</v>
      </c>
      <c r="L166" s="70"/>
      <c r="M166" s="226" t="s">
        <v>22</v>
      </c>
      <c r="N166" s="227" t="s">
        <v>46</v>
      </c>
      <c r="O166" s="45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AR166" s="22" t="s">
        <v>167</v>
      </c>
      <c r="AT166" s="22" t="s">
        <v>147</v>
      </c>
      <c r="AU166" s="22" t="s">
        <v>84</v>
      </c>
      <c r="AY166" s="22" t="s">
        <v>144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22" t="s">
        <v>24</v>
      </c>
      <c r="BK166" s="230">
        <f>ROUND(I166*H166,2)</f>
        <v>0</v>
      </c>
      <c r="BL166" s="22" t="s">
        <v>167</v>
      </c>
      <c r="BM166" s="22" t="s">
        <v>368</v>
      </c>
    </row>
    <row r="167" spans="2:47" s="1" customFormat="1" ht="13.5">
      <c r="B167" s="44"/>
      <c r="C167" s="72"/>
      <c r="D167" s="231" t="s">
        <v>154</v>
      </c>
      <c r="E167" s="72"/>
      <c r="F167" s="232" t="s">
        <v>367</v>
      </c>
      <c r="G167" s="72"/>
      <c r="H167" s="72"/>
      <c r="I167" s="189"/>
      <c r="J167" s="72"/>
      <c r="K167" s="72"/>
      <c r="L167" s="70"/>
      <c r="M167" s="233"/>
      <c r="N167" s="45"/>
      <c r="O167" s="45"/>
      <c r="P167" s="45"/>
      <c r="Q167" s="45"/>
      <c r="R167" s="45"/>
      <c r="S167" s="45"/>
      <c r="T167" s="93"/>
      <c r="AT167" s="22" t="s">
        <v>154</v>
      </c>
      <c r="AU167" s="22" t="s">
        <v>84</v>
      </c>
    </row>
    <row r="168" spans="2:65" s="1" customFormat="1" ht="38.25" customHeight="1">
      <c r="B168" s="44"/>
      <c r="C168" s="219" t="s">
        <v>9</v>
      </c>
      <c r="D168" s="219" t="s">
        <v>147</v>
      </c>
      <c r="E168" s="220" t="s">
        <v>369</v>
      </c>
      <c r="F168" s="221" t="s">
        <v>370</v>
      </c>
      <c r="G168" s="222" t="s">
        <v>343</v>
      </c>
      <c r="H168" s="223">
        <v>1</v>
      </c>
      <c r="I168" s="224"/>
      <c r="J168" s="225">
        <f>ROUND(I168*H168,2)</f>
        <v>0</v>
      </c>
      <c r="K168" s="221" t="s">
        <v>22</v>
      </c>
      <c r="L168" s="70"/>
      <c r="M168" s="226" t="s">
        <v>22</v>
      </c>
      <c r="N168" s="227" t="s">
        <v>46</v>
      </c>
      <c r="O168" s="45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AR168" s="22" t="s">
        <v>167</v>
      </c>
      <c r="AT168" s="22" t="s">
        <v>147</v>
      </c>
      <c r="AU168" s="22" t="s">
        <v>84</v>
      </c>
      <c r="AY168" s="22" t="s">
        <v>144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22" t="s">
        <v>24</v>
      </c>
      <c r="BK168" s="230">
        <f>ROUND(I168*H168,2)</f>
        <v>0</v>
      </c>
      <c r="BL168" s="22" t="s">
        <v>167</v>
      </c>
      <c r="BM168" s="22" t="s">
        <v>371</v>
      </c>
    </row>
    <row r="169" spans="2:47" s="1" customFormat="1" ht="13.5">
      <c r="B169" s="44"/>
      <c r="C169" s="72"/>
      <c r="D169" s="231" t="s">
        <v>154</v>
      </c>
      <c r="E169" s="72"/>
      <c r="F169" s="232" t="s">
        <v>372</v>
      </c>
      <c r="G169" s="72"/>
      <c r="H169" s="72"/>
      <c r="I169" s="189"/>
      <c r="J169" s="72"/>
      <c r="K169" s="72"/>
      <c r="L169" s="70"/>
      <c r="M169" s="233"/>
      <c r="N169" s="45"/>
      <c r="O169" s="45"/>
      <c r="P169" s="45"/>
      <c r="Q169" s="45"/>
      <c r="R169" s="45"/>
      <c r="S169" s="45"/>
      <c r="T169" s="93"/>
      <c r="AT169" s="22" t="s">
        <v>154</v>
      </c>
      <c r="AU169" s="22" t="s">
        <v>84</v>
      </c>
    </row>
    <row r="170" spans="2:65" s="1" customFormat="1" ht="25.5" customHeight="1">
      <c r="B170" s="44"/>
      <c r="C170" s="219" t="s">
        <v>373</v>
      </c>
      <c r="D170" s="219" t="s">
        <v>147</v>
      </c>
      <c r="E170" s="220" t="s">
        <v>374</v>
      </c>
      <c r="F170" s="221" t="s">
        <v>375</v>
      </c>
      <c r="G170" s="222" t="s">
        <v>343</v>
      </c>
      <c r="H170" s="223">
        <v>1</v>
      </c>
      <c r="I170" s="224"/>
      <c r="J170" s="225">
        <f>ROUND(I170*H170,2)</f>
        <v>0</v>
      </c>
      <c r="K170" s="221" t="s">
        <v>22</v>
      </c>
      <c r="L170" s="70"/>
      <c r="M170" s="226" t="s">
        <v>22</v>
      </c>
      <c r="N170" s="227" t="s">
        <v>46</v>
      </c>
      <c r="O170" s="45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AR170" s="22" t="s">
        <v>167</v>
      </c>
      <c r="AT170" s="22" t="s">
        <v>147</v>
      </c>
      <c r="AU170" s="22" t="s">
        <v>84</v>
      </c>
      <c r="AY170" s="22" t="s">
        <v>144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22" t="s">
        <v>24</v>
      </c>
      <c r="BK170" s="230">
        <f>ROUND(I170*H170,2)</f>
        <v>0</v>
      </c>
      <c r="BL170" s="22" t="s">
        <v>167</v>
      </c>
      <c r="BM170" s="22" t="s">
        <v>376</v>
      </c>
    </row>
    <row r="171" spans="2:47" s="1" customFormat="1" ht="13.5">
      <c r="B171" s="44"/>
      <c r="C171" s="72"/>
      <c r="D171" s="231" t="s">
        <v>154</v>
      </c>
      <c r="E171" s="72"/>
      <c r="F171" s="232" t="s">
        <v>375</v>
      </c>
      <c r="G171" s="72"/>
      <c r="H171" s="72"/>
      <c r="I171" s="189"/>
      <c r="J171" s="72"/>
      <c r="K171" s="72"/>
      <c r="L171" s="70"/>
      <c r="M171" s="233"/>
      <c r="N171" s="45"/>
      <c r="O171" s="45"/>
      <c r="P171" s="45"/>
      <c r="Q171" s="45"/>
      <c r="R171" s="45"/>
      <c r="S171" s="45"/>
      <c r="T171" s="93"/>
      <c r="AT171" s="22" t="s">
        <v>154</v>
      </c>
      <c r="AU171" s="22" t="s">
        <v>84</v>
      </c>
    </row>
    <row r="172" spans="2:65" s="1" customFormat="1" ht="38.25" customHeight="1">
      <c r="B172" s="44"/>
      <c r="C172" s="219" t="s">
        <v>377</v>
      </c>
      <c r="D172" s="219" t="s">
        <v>147</v>
      </c>
      <c r="E172" s="220" t="s">
        <v>378</v>
      </c>
      <c r="F172" s="221" t="s">
        <v>379</v>
      </c>
      <c r="G172" s="222" t="s">
        <v>343</v>
      </c>
      <c r="H172" s="223">
        <v>1</v>
      </c>
      <c r="I172" s="224"/>
      <c r="J172" s="225">
        <f>ROUND(I172*H172,2)</f>
        <v>0</v>
      </c>
      <c r="K172" s="221" t="s">
        <v>22</v>
      </c>
      <c r="L172" s="70"/>
      <c r="M172" s="226" t="s">
        <v>22</v>
      </c>
      <c r="N172" s="227" t="s">
        <v>46</v>
      </c>
      <c r="O172" s="45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AR172" s="22" t="s">
        <v>167</v>
      </c>
      <c r="AT172" s="22" t="s">
        <v>147</v>
      </c>
      <c r="AU172" s="22" t="s">
        <v>84</v>
      </c>
      <c r="AY172" s="22" t="s">
        <v>144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22" t="s">
        <v>24</v>
      </c>
      <c r="BK172" s="230">
        <f>ROUND(I172*H172,2)</f>
        <v>0</v>
      </c>
      <c r="BL172" s="22" t="s">
        <v>167</v>
      </c>
      <c r="BM172" s="22" t="s">
        <v>380</v>
      </c>
    </row>
    <row r="173" spans="2:47" s="1" customFormat="1" ht="13.5">
      <c r="B173" s="44"/>
      <c r="C173" s="72"/>
      <c r="D173" s="231" t="s">
        <v>154</v>
      </c>
      <c r="E173" s="72"/>
      <c r="F173" s="232" t="s">
        <v>379</v>
      </c>
      <c r="G173" s="72"/>
      <c r="H173" s="72"/>
      <c r="I173" s="189"/>
      <c r="J173" s="72"/>
      <c r="K173" s="72"/>
      <c r="L173" s="70"/>
      <c r="M173" s="233"/>
      <c r="N173" s="45"/>
      <c r="O173" s="45"/>
      <c r="P173" s="45"/>
      <c r="Q173" s="45"/>
      <c r="R173" s="45"/>
      <c r="S173" s="45"/>
      <c r="T173" s="93"/>
      <c r="AT173" s="22" t="s">
        <v>154</v>
      </c>
      <c r="AU173" s="22" t="s">
        <v>84</v>
      </c>
    </row>
    <row r="174" spans="2:65" s="1" customFormat="1" ht="38.25" customHeight="1">
      <c r="B174" s="44"/>
      <c r="C174" s="219" t="s">
        <v>381</v>
      </c>
      <c r="D174" s="219" t="s">
        <v>147</v>
      </c>
      <c r="E174" s="220" t="s">
        <v>382</v>
      </c>
      <c r="F174" s="221" t="s">
        <v>383</v>
      </c>
      <c r="G174" s="222" t="s">
        <v>343</v>
      </c>
      <c r="H174" s="223">
        <v>1</v>
      </c>
      <c r="I174" s="224"/>
      <c r="J174" s="225">
        <f>ROUND(I174*H174,2)</f>
        <v>0</v>
      </c>
      <c r="K174" s="221" t="s">
        <v>22</v>
      </c>
      <c r="L174" s="70"/>
      <c r="M174" s="226" t="s">
        <v>22</v>
      </c>
      <c r="N174" s="227" t="s">
        <v>46</v>
      </c>
      <c r="O174" s="45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AR174" s="22" t="s">
        <v>167</v>
      </c>
      <c r="AT174" s="22" t="s">
        <v>147</v>
      </c>
      <c r="AU174" s="22" t="s">
        <v>84</v>
      </c>
      <c r="AY174" s="22" t="s">
        <v>144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22" t="s">
        <v>24</v>
      </c>
      <c r="BK174" s="230">
        <f>ROUND(I174*H174,2)</f>
        <v>0</v>
      </c>
      <c r="BL174" s="22" t="s">
        <v>167</v>
      </c>
      <c r="BM174" s="22" t="s">
        <v>384</v>
      </c>
    </row>
    <row r="175" spans="2:47" s="1" customFormat="1" ht="13.5">
      <c r="B175" s="44"/>
      <c r="C175" s="72"/>
      <c r="D175" s="231" t="s">
        <v>154</v>
      </c>
      <c r="E175" s="72"/>
      <c r="F175" s="232" t="s">
        <v>383</v>
      </c>
      <c r="G175" s="72"/>
      <c r="H175" s="72"/>
      <c r="I175" s="189"/>
      <c r="J175" s="72"/>
      <c r="K175" s="72"/>
      <c r="L175" s="70"/>
      <c r="M175" s="233"/>
      <c r="N175" s="45"/>
      <c r="O175" s="45"/>
      <c r="P175" s="45"/>
      <c r="Q175" s="45"/>
      <c r="R175" s="45"/>
      <c r="S175" s="45"/>
      <c r="T175" s="93"/>
      <c r="AT175" s="22" t="s">
        <v>154</v>
      </c>
      <c r="AU175" s="22" t="s">
        <v>84</v>
      </c>
    </row>
    <row r="176" spans="2:65" s="1" customFormat="1" ht="16.5" customHeight="1">
      <c r="B176" s="44"/>
      <c r="C176" s="219" t="s">
        <v>385</v>
      </c>
      <c r="D176" s="219" t="s">
        <v>147</v>
      </c>
      <c r="E176" s="220" t="s">
        <v>386</v>
      </c>
      <c r="F176" s="221" t="s">
        <v>387</v>
      </c>
      <c r="G176" s="222" t="s">
        <v>359</v>
      </c>
      <c r="H176" s="223">
        <v>1</v>
      </c>
      <c r="I176" s="224"/>
      <c r="J176" s="225">
        <f>ROUND(I176*H176,2)</f>
        <v>0</v>
      </c>
      <c r="K176" s="221" t="s">
        <v>22</v>
      </c>
      <c r="L176" s="70"/>
      <c r="M176" s="226" t="s">
        <v>22</v>
      </c>
      <c r="N176" s="227" t="s">
        <v>46</v>
      </c>
      <c r="O176" s="45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AR176" s="22" t="s">
        <v>167</v>
      </c>
      <c r="AT176" s="22" t="s">
        <v>147</v>
      </c>
      <c r="AU176" s="22" t="s">
        <v>84</v>
      </c>
      <c r="AY176" s="22" t="s">
        <v>144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22" t="s">
        <v>24</v>
      </c>
      <c r="BK176" s="230">
        <f>ROUND(I176*H176,2)</f>
        <v>0</v>
      </c>
      <c r="BL176" s="22" t="s">
        <v>167</v>
      </c>
      <c r="BM176" s="22" t="s">
        <v>388</v>
      </c>
    </row>
    <row r="177" spans="2:47" s="1" customFormat="1" ht="13.5">
      <c r="B177" s="44"/>
      <c r="C177" s="72"/>
      <c r="D177" s="231" t="s">
        <v>154</v>
      </c>
      <c r="E177" s="72"/>
      <c r="F177" s="232" t="s">
        <v>387</v>
      </c>
      <c r="G177" s="72"/>
      <c r="H177" s="72"/>
      <c r="I177" s="189"/>
      <c r="J177" s="72"/>
      <c r="K177" s="72"/>
      <c r="L177" s="70"/>
      <c r="M177" s="233"/>
      <c r="N177" s="45"/>
      <c r="O177" s="45"/>
      <c r="P177" s="45"/>
      <c r="Q177" s="45"/>
      <c r="R177" s="45"/>
      <c r="S177" s="45"/>
      <c r="T177" s="93"/>
      <c r="AT177" s="22" t="s">
        <v>154</v>
      </c>
      <c r="AU177" s="22" t="s">
        <v>84</v>
      </c>
    </row>
    <row r="178" spans="2:63" s="10" customFormat="1" ht="29.85" customHeight="1">
      <c r="B178" s="203"/>
      <c r="C178" s="204"/>
      <c r="D178" s="205" t="s">
        <v>74</v>
      </c>
      <c r="E178" s="217" t="s">
        <v>389</v>
      </c>
      <c r="F178" s="217" t="s">
        <v>390</v>
      </c>
      <c r="G178" s="204"/>
      <c r="H178" s="204"/>
      <c r="I178" s="207"/>
      <c r="J178" s="218">
        <f>BK178</f>
        <v>0</v>
      </c>
      <c r="K178" s="204"/>
      <c r="L178" s="209"/>
      <c r="M178" s="210"/>
      <c r="N178" s="211"/>
      <c r="O178" s="211"/>
      <c r="P178" s="212">
        <f>SUM(P179:P204)</f>
        <v>0</v>
      </c>
      <c r="Q178" s="211"/>
      <c r="R178" s="212">
        <f>SUM(R179:R204)</f>
        <v>0</v>
      </c>
      <c r="S178" s="211"/>
      <c r="T178" s="213">
        <f>SUM(T179:T204)</f>
        <v>75.19061299999998</v>
      </c>
      <c r="AR178" s="214" t="s">
        <v>24</v>
      </c>
      <c r="AT178" s="215" t="s">
        <v>74</v>
      </c>
      <c r="AU178" s="215" t="s">
        <v>24</v>
      </c>
      <c r="AY178" s="214" t="s">
        <v>144</v>
      </c>
      <c r="BK178" s="216">
        <f>SUM(BK179:BK204)</f>
        <v>0</v>
      </c>
    </row>
    <row r="179" spans="2:65" s="1" customFormat="1" ht="16.5" customHeight="1">
      <c r="B179" s="44"/>
      <c r="C179" s="219" t="s">
        <v>391</v>
      </c>
      <c r="D179" s="219" t="s">
        <v>147</v>
      </c>
      <c r="E179" s="220" t="s">
        <v>392</v>
      </c>
      <c r="F179" s="221" t="s">
        <v>393</v>
      </c>
      <c r="G179" s="222" t="s">
        <v>249</v>
      </c>
      <c r="H179" s="223">
        <v>23.235</v>
      </c>
      <c r="I179" s="224"/>
      <c r="J179" s="225">
        <f>ROUND(I179*H179,2)</f>
        <v>0</v>
      </c>
      <c r="K179" s="221" t="s">
        <v>151</v>
      </c>
      <c r="L179" s="70"/>
      <c r="M179" s="226" t="s">
        <v>22</v>
      </c>
      <c r="N179" s="227" t="s">
        <v>46</v>
      </c>
      <c r="O179" s="45"/>
      <c r="P179" s="228">
        <f>O179*H179</f>
        <v>0</v>
      </c>
      <c r="Q179" s="228">
        <v>0</v>
      </c>
      <c r="R179" s="228">
        <f>Q179*H179</f>
        <v>0</v>
      </c>
      <c r="S179" s="228">
        <v>2.4</v>
      </c>
      <c r="T179" s="229">
        <f>S179*H179</f>
        <v>55.763999999999996</v>
      </c>
      <c r="AR179" s="22" t="s">
        <v>167</v>
      </c>
      <c r="AT179" s="22" t="s">
        <v>147</v>
      </c>
      <c r="AU179" s="22" t="s">
        <v>84</v>
      </c>
      <c r="AY179" s="22" t="s">
        <v>144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22" t="s">
        <v>24</v>
      </c>
      <c r="BK179" s="230">
        <f>ROUND(I179*H179,2)</f>
        <v>0</v>
      </c>
      <c r="BL179" s="22" t="s">
        <v>167</v>
      </c>
      <c r="BM179" s="22" t="s">
        <v>394</v>
      </c>
    </row>
    <row r="180" spans="2:47" s="1" customFormat="1" ht="13.5">
      <c r="B180" s="44"/>
      <c r="C180" s="72"/>
      <c r="D180" s="231" t="s">
        <v>154</v>
      </c>
      <c r="E180" s="72"/>
      <c r="F180" s="232" t="s">
        <v>395</v>
      </c>
      <c r="G180" s="72"/>
      <c r="H180" s="72"/>
      <c r="I180" s="189"/>
      <c r="J180" s="72"/>
      <c r="K180" s="72"/>
      <c r="L180" s="70"/>
      <c r="M180" s="233"/>
      <c r="N180" s="45"/>
      <c r="O180" s="45"/>
      <c r="P180" s="45"/>
      <c r="Q180" s="45"/>
      <c r="R180" s="45"/>
      <c r="S180" s="45"/>
      <c r="T180" s="93"/>
      <c r="AT180" s="22" t="s">
        <v>154</v>
      </c>
      <c r="AU180" s="22" t="s">
        <v>84</v>
      </c>
    </row>
    <row r="181" spans="2:51" s="11" customFormat="1" ht="13.5">
      <c r="B181" s="237"/>
      <c r="C181" s="238"/>
      <c r="D181" s="231" t="s">
        <v>252</v>
      </c>
      <c r="E181" s="239" t="s">
        <v>22</v>
      </c>
      <c r="F181" s="240" t="s">
        <v>396</v>
      </c>
      <c r="G181" s="238"/>
      <c r="H181" s="241">
        <v>2.985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AT181" s="247" t="s">
        <v>252</v>
      </c>
      <c r="AU181" s="247" t="s">
        <v>84</v>
      </c>
      <c r="AV181" s="11" t="s">
        <v>84</v>
      </c>
      <c r="AW181" s="11" t="s">
        <v>39</v>
      </c>
      <c r="AX181" s="11" t="s">
        <v>75</v>
      </c>
      <c r="AY181" s="247" t="s">
        <v>144</v>
      </c>
    </row>
    <row r="182" spans="2:51" s="11" customFormat="1" ht="13.5">
      <c r="B182" s="237"/>
      <c r="C182" s="238"/>
      <c r="D182" s="231" t="s">
        <v>252</v>
      </c>
      <c r="E182" s="239" t="s">
        <v>22</v>
      </c>
      <c r="F182" s="240" t="s">
        <v>397</v>
      </c>
      <c r="G182" s="238"/>
      <c r="H182" s="241">
        <v>0.054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252</v>
      </c>
      <c r="AU182" s="247" t="s">
        <v>84</v>
      </c>
      <c r="AV182" s="11" t="s">
        <v>84</v>
      </c>
      <c r="AW182" s="11" t="s">
        <v>39</v>
      </c>
      <c r="AX182" s="11" t="s">
        <v>75</v>
      </c>
      <c r="AY182" s="247" t="s">
        <v>144</v>
      </c>
    </row>
    <row r="183" spans="2:51" s="11" customFormat="1" ht="13.5">
      <c r="B183" s="237"/>
      <c r="C183" s="238"/>
      <c r="D183" s="231" t="s">
        <v>252</v>
      </c>
      <c r="E183" s="239" t="s">
        <v>22</v>
      </c>
      <c r="F183" s="240" t="s">
        <v>398</v>
      </c>
      <c r="G183" s="238"/>
      <c r="H183" s="241">
        <v>19.536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AT183" s="247" t="s">
        <v>252</v>
      </c>
      <c r="AU183" s="247" t="s">
        <v>84</v>
      </c>
      <c r="AV183" s="11" t="s">
        <v>84</v>
      </c>
      <c r="AW183" s="11" t="s">
        <v>39</v>
      </c>
      <c r="AX183" s="11" t="s">
        <v>75</v>
      </c>
      <c r="AY183" s="247" t="s">
        <v>144</v>
      </c>
    </row>
    <row r="184" spans="2:51" s="11" customFormat="1" ht="13.5">
      <c r="B184" s="237"/>
      <c r="C184" s="238"/>
      <c r="D184" s="231" t="s">
        <v>252</v>
      </c>
      <c r="E184" s="239" t="s">
        <v>22</v>
      </c>
      <c r="F184" s="240" t="s">
        <v>399</v>
      </c>
      <c r="G184" s="238"/>
      <c r="H184" s="241">
        <v>0.66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AT184" s="247" t="s">
        <v>252</v>
      </c>
      <c r="AU184" s="247" t="s">
        <v>84</v>
      </c>
      <c r="AV184" s="11" t="s">
        <v>84</v>
      </c>
      <c r="AW184" s="11" t="s">
        <v>39</v>
      </c>
      <c r="AX184" s="11" t="s">
        <v>75</v>
      </c>
      <c r="AY184" s="247" t="s">
        <v>144</v>
      </c>
    </row>
    <row r="185" spans="2:65" s="1" customFormat="1" ht="16.5" customHeight="1">
      <c r="B185" s="44"/>
      <c r="C185" s="219" t="s">
        <v>400</v>
      </c>
      <c r="D185" s="219" t="s">
        <v>147</v>
      </c>
      <c r="E185" s="220" t="s">
        <v>401</v>
      </c>
      <c r="F185" s="221" t="s">
        <v>402</v>
      </c>
      <c r="G185" s="222" t="s">
        <v>249</v>
      </c>
      <c r="H185" s="223">
        <v>6.105</v>
      </c>
      <c r="I185" s="224"/>
      <c r="J185" s="225">
        <f>ROUND(I185*H185,2)</f>
        <v>0</v>
      </c>
      <c r="K185" s="221" t="s">
        <v>151</v>
      </c>
      <c r="L185" s="70"/>
      <c r="M185" s="226" t="s">
        <v>22</v>
      </c>
      <c r="N185" s="227" t="s">
        <v>46</v>
      </c>
      <c r="O185" s="45"/>
      <c r="P185" s="228">
        <f>O185*H185</f>
        <v>0</v>
      </c>
      <c r="Q185" s="228">
        <v>0</v>
      </c>
      <c r="R185" s="228">
        <f>Q185*H185</f>
        <v>0</v>
      </c>
      <c r="S185" s="228">
        <v>2.1</v>
      </c>
      <c r="T185" s="229">
        <f>S185*H185</f>
        <v>12.820500000000001</v>
      </c>
      <c r="AR185" s="22" t="s">
        <v>167</v>
      </c>
      <c r="AT185" s="22" t="s">
        <v>147</v>
      </c>
      <c r="AU185" s="22" t="s">
        <v>84</v>
      </c>
      <c r="AY185" s="22" t="s">
        <v>144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22" t="s">
        <v>24</v>
      </c>
      <c r="BK185" s="230">
        <f>ROUND(I185*H185,2)</f>
        <v>0</v>
      </c>
      <c r="BL185" s="22" t="s">
        <v>167</v>
      </c>
      <c r="BM185" s="22" t="s">
        <v>403</v>
      </c>
    </row>
    <row r="186" spans="2:47" s="1" customFormat="1" ht="13.5">
      <c r="B186" s="44"/>
      <c r="C186" s="72"/>
      <c r="D186" s="231" t="s">
        <v>154</v>
      </c>
      <c r="E186" s="72"/>
      <c r="F186" s="232" t="s">
        <v>404</v>
      </c>
      <c r="G186" s="72"/>
      <c r="H186" s="72"/>
      <c r="I186" s="189"/>
      <c r="J186" s="72"/>
      <c r="K186" s="72"/>
      <c r="L186" s="70"/>
      <c r="M186" s="233"/>
      <c r="N186" s="45"/>
      <c r="O186" s="45"/>
      <c r="P186" s="45"/>
      <c r="Q186" s="45"/>
      <c r="R186" s="45"/>
      <c r="S186" s="45"/>
      <c r="T186" s="93"/>
      <c r="AT186" s="22" t="s">
        <v>154</v>
      </c>
      <c r="AU186" s="22" t="s">
        <v>84</v>
      </c>
    </row>
    <row r="187" spans="2:51" s="11" customFormat="1" ht="13.5">
      <c r="B187" s="237"/>
      <c r="C187" s="238"/>
      <c r="D187" s="231" t="s">
        <v>252</v>
      </c>
      <c r="E187" s="239" t="s">
        <v>22</v>
      </c>
      <c r="F187" s="240" t="s">
        <v>405</v>
      </c>
      <c r="G187" s="238"/>
      <c r="H187" s="241">
        <v>1.586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AT187" s="247" t="s">
        <v>252</v>
      </c>
      <c r="AU187" s="247" t="s">
        <v>84</v>
      </c>
      <c r="AV187" s="11" t="s">
        <v>84</v>
      </c>
      <c r="AW187" s="11" t="s">
        <v>39</v>
      </c>
      <c r="AX187" s="11" t="s">
        <v>75</v>
      </c>
      <c r="AY187" s="247" t="s">
        <v>144</v>
      </c>
    </row>
    <row r="188" spans="2:51" s="11" customFormat="1" ht="13.5">
      <c r="B188" s="237"/>
      <c r="C188" s="238"/>
      <c r="D188" s="231" t="s">
        <v>252</v>
      </c>
      <c r="E188" s="239" t="s">
        <v>22</v>
      </c>
      <c r="F188" s="240" t="s">
        <v>406</v>
      </c>
      <c r="G188" s="238"/>
      <c r="H188" s="241">
        <v>6.105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AT188" s="247" t="s">
        <v>252</v>
      </c>
      <c r="AU188" s="247" t="s">
        <v>84</v>
      </c>
      <c r="AV188" s="11" t="s">
        <v>84</v>
      </c>
      <c r="AW188" s="11" t="s">
        <v>39</v>
      </c>
      <c r="AX188" s="11" t="s">
        <v>24</v>
      </c>
      <c r="AY188" s="247" t="s">
        <v>144</v>
      </c>
    </row>
    <row r="189" spans="2:65" s="1" customFormat="1" ht="25.5" customHeight="1">
      <c r="B189" s="44"/>
      <c r="C189" s="219" t="s">
        <v>407</v>
      </c>
      <c r="D189" s="219" t="s">
        <v>147</v>
      </c>
      <c r="E189" s="220" t="s">
        <v>408</v>
      </c>
      <c r="F189" s="221" t="s">
        <v>409</v>
      </c>
      <c r="G189" s="222" t="s">
        <v>249</v>
      </c>
      <c r="H189" s="223">
        <v>2.828</v>
      </c>
      <c r="I189" s="224"/>
      <c r="J189" s="225">
        <f>ROUND(I189*H189,2)</f>
        <v>0</v>
      </c>
      <c r="K189" s="221" t="s">
        <v>151</v>
      </c>
      <c r="L189" s="70"/>
      <c r="M189" s="226" t="s">
        <v>22</v>
      </c>
      <c r="N189" s="227" t="s">
        <v>46</v>
      </c>
      <c r="O189" s="45"/>
      <c r="P189" s="228">
        <f>O189*H189</f>
        <v>0</v>
      </c>
      <c r="Q189" s="228">
        <v>0</v>
      </c>
      <c r="R189" s="228">
        <f>Q189*H189</f>
        <v>0</v>
      </c>
      <c r="S189" s="228">
        <v>2.2</v>
      </c>
      <c r="T189" s="229">
        <f>S189*H189</f>
        <v>6.2216000000000005</v>
      </c>
      <c r="AR189" s="22" t="s">
        <v>167</v>
      </c>
      <c r="AT189" s="22" t="s">
        <v>147</v>
      </c>
      <c r="AU189" s="22" t="s">
        <v>84</v>
      </c>
      <c r="AY189" s="22" t="s">
        <v>144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22" t="s">
        <v>24</v>
      </c>
      <c r="BK189" s="230">
        <f>ROUND(I189*H189,2)</f>
        <v>0</v>
      </c>
      <c r="BL189" s="22" t="s">
        <v>167</v>
      </c>
      <c r="BM189" s="22" t="s">
        <v>410</v>
      </c>
    </row>
    <row r="190" spans="2:47" s="1" customFormat="1" ht="13.5">
      <c r="B190" s="44"/>
      <c r="C190" s="72"/>
      <c r="D190" s="231" t="s">
        <v>154</v>
      </c>
      <c r="E190" s="72"/>
      <c r="F190" s="232" t="s">
        <v>411</v>
      </c>
      <c r="G190" s="72"/>
      <c r="H190" s="72"/>
      <c r="I190" s="189"/>
      <c r="J190" s="72"/>
      <c r="K190" s="72"/>
      <c r="L190" s="70"/>
      <c r="M190" s="233"/>
      <c r="N190" s="45"/>
      <c r="O190" s="45"/>
      <c r="P190" s="45"/>
      <c r="Q190" s="45"/>
      <c r="R190" s="45"/>
      <c r="S190" s="45"/>
      <c r="T190" s="93"/>
      <c r="AT190" s="22" t="s">
        <v>154</v>
      </c>
      <c r="AU190" s="22" t="s">
        <v>84</v>
      </c>
    </row>
    <row r="191" spans="2:51" s="11" customFormat="1" ht="13.5">
      <c r="B191" s="237"/>
      <c r="C191" s="238"/>
      <c r="D191" s="231" t="s">
        <v>252</v>
      </c>
      <c r="E191" s="239" t="s">
        <v>22</v>
      </c>
      <c r="F191" s="240" t="s">
        <v>412</v>
      </c>
      <c r="G191" s="238"/>
      <c r="H191" s="241">
        <v>0.793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AT191" s="247" t="s">
        <v>252</v>
      </c>
      <c r="AU191" s="247" t="s">
        <v>84</v>
      </c>
      <c r="AV191" s="11" t="s">
        <v>84</v>
      </c>
      <c r="AW191" s="11" t="s">
        <v>39</v>
      </c>
      <c r="AX191" s="11" t="s">
        <v>75</v>
      </c>
      <c r="AY191" s="247" t="s">
        <v>144</v>
      </c>
    </row>
    <row r="192" spans="2:51" s="11" customFormat="1" ht="13.5">
      <c r="B192" s="237"/>
      <c r="C192" s="238"/>
      <c r="D192" s="231" t="s">
        <v>252</v>
      </c>
      <c r="E192" s="239" t="s">
        <v>22</v>
      </c>
      <c r="F192" s="240" t="s">
        <v>413</v>
      </c>
      <c r="G192" s="238"/>
      <c r="H192" s="241">
        <v>2.035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AT192" s="247" t="s">
        <v>252</v>
      </c>
      <c r="AU192" s="247" t="s">
        <v>84</v>
      </c>
      <c r="AV192" s="11" t="s">
        <v>84</v>
      </c>
      <c r="AW192" s="11" t="s">
        <v>39</v>
      </c>
      <c r="AX192" s="11" t="s">
        <v>75</v>
      </c>
      <c r="AY192" s="247" t="s">
        <v>144</v>
      </c>
    </row>
    <row r="193" spans="2:65" s="1" customFormat="1" ht="25.5" customHeight="1">
      <c r="B193" s="44"/>
      <c r="C193" s="219" t="s">
        <v>414</v>
      </c>
      <c r="D193" s="219" t="s">
        <v>147</v>
      </c>
      <c r="E193" s="220" t="s">
        <v>415</v>
      </c>
      <c r="F193" s="221" t="s">
        <v>416</v>
      </c>
      <c r="G193" s="222" t="s">
        <v>249</v>
      </c>
      <c r="H193" s="223">
        <v>0.793</v>
      </c>
      <c r="I193" s="224"/>
      <c r="J193" s="225">
        <f>ROUND(I193*H193,2)</f>
        <v>0</v>
      </c>
      <c r="K193" s="221" t="s">
        <v>151</v>
      </c>
      <c r="L193" s="70"/>
      <c r="M193" s="226" t="s">
        <v>22</v>
      </c>
      <c r="N193" s="227" t="s">
        <v>46</v>
      </c>
      <c r="O193" s="45"/>
      <c r="P193" s="228">
        <f>O193*H193</f>
        <v>0</v>
      </c>
      <c r="Q193" s="228">
        <v>0</v>
      </c>
      <c r="R193" s="228">
        <f>Q193*H193</f>
        <v>0</v>
      </c>
      <c r="S193" s="228">
        <v>0.029</v>
      </c>
      <c r="T193" s="229">
        <f>S193*H193</f>
        <v>0.022997000000000004</v>
      </c>
      <c r="AR193" s="22" t="s">
        <v>167</v>
      </c>
      <c r="AT193" s="22" t="s">
        <v>147</v>
      </c>
      <c r="AU193" s="22" t="s">
        <v>84</v>
      </c>
      <c r="AY193" s="22" t="s">
        <v>144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22" t="s">
        <v>24</v>
      </c>
      <c r="BK193" s="230">
        <f>ROUND(I193*H193,2)</f>
        <v>0</v>
      </c>
      <c r="BL193" s="22" t="s">
        <v>167</v>
      </c>
      <c r="BM193" s="22" t="s">
        <v>417</v>
      </c>
    </row>
    <row r="194" spans="2:47" s="1" customFormat="1" ht="13.5">
      <c r="B194" s="44"/>
      <c r="C194" s="72"/>
      <c r="D194" s="231" t="s">
        <v>154</v>
      </c>
      <c r="E194" s="72"/>
      <c r="F194" s="232" t="s">
        <v>418</v>
      </c>
      <c r="G194" s="72"/>
      <c r="H194" s="72"/>
      <c r="I194" s="189"/>
      <c r="J194" s="72"/>
      <c r="K194" s="72"/>
      <c r="L194" s="70"/>
      <c r="M194" s="233"/>
      <c r="N194" s="45"/>
      <c r="O194" s="45"/>
      <c r="P194" s="45"/>
      <c r="Q194" s="45"/>
      <c r="R194" s="45"/>
      <c r="S194" s="45"/>
      <c r="T194" s="93"/>
      <c r="AT194" s="22" t="s">
        <v>154</v>
      </c>
      <c r="AU194" s="22" t="s">
        <v>84</v>
      </c>
    </row>
    <row r="195" spans="2:65" s="1" customFormat="1" ht="16.5" customHeight="1">
      <c r="B195" s="44"/>
      <c r="C195" s="219" t="s">
        <v>419</v>
      </c>
      <c r="D195" s="219" t="s">
        <v>147</v>
      </c>
      <c r="E195" s="220" t="s">
        <v>420</v>
      </c>
      <c r="F195" s="221" t="s">
        <v>421</v>
      </c>
      <c r="G195" s="222" t="s">
        <v>322</v>
      </c>
      <c r="H195" s="223">
        <v>3.016</v>
      </c>
      <c r="I195" s="224"/>
      <c r="J195" s="225">
        <f>ROUND(I195*H195,2)</f>
        <v>0</v>
      </c>
      <c r="K195" s="221" t="s">
        <v>151</v>
      </c>
      <c r="L195" s="70"/>
      <c r="M195" s="226" t="s">
        <v>22</v>
      </c>
      <c r="N195" s="227" t="s">
        <v>46</v>
      </c>
      <c r="O195" s="45"/>
      <c r="P195" s="228">
        <f>O195*H195</f>
        <v>0</v>
      </c>
      <c r="Q195" s="228">
        <v>0</v>
      </c>
      <c r="R195" s="228">
        <f>Q195*H195</f>
        <v>0</v>
      </c>
      <c r="S195" s="228">
        <v>0.076</v>
      </c>
      <c r="T195" s="229">
        <f>S195*H195</f>
        <v>0.229216</v>
      </c>
      <c r="AR195" s="22" t="s">
        <v>167</v>
      </c>
      <c r="AT195" s="22" t="s">
        <v>147</v>
      </c>
      <c r="AU195" s="22" t="s">
        <v>84</v>
      </c>
      <c r="AY195" s="22" t="s">
        <v>144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22" t="s">
        <v>24</v>
      </c>
      <c r="BK195" s="230">
        <f>ROUND(I195*H195,2)</f>
        <v>0</v>
      </c>
      <c r="BL195" s="22" t="s">
        <v>167</v>
      </c>
      <c r="BM195" s="22" t="s">
        <v>422</v>
      </c>
    </row>
    <row r="196" spans="2:47" s="1" customFormat="1" ht="13.5">
      <c r="B196" s="44"/>
      <c r="C196" s="72"/>
      <c r="D196" s="231" t="s">
        <v>154</v>
      </c>
      <c r="E196" s="72"/>
      <c r="F196" s="232" t="s">
        <v>423</v>
      </c>
      <c r="G196" s="72"/>
      <c r="H196" s="72"/>
      <c r="I196" s="189"/>
      <c r="J196" s="72"/>
      <c r="K196" s="72"/>
      <c r="L196" s="70"/>
      <c r="M196" s="233"/>
      <c r="N196" s="45"/>
      <c r="O196" s="45"/>
      <c r="P196" s="45"/>
      <c r="Q196" s="45"/>
      <c r="R196" s="45"/>
      <c r="S196" s="45"/>
      <c r="T196" s="93"/>
      <c r="AT196" s="22" t="s">
        <v>154</v>
      </c>
      <c r="AU196" s="22" t="s">
        <v>84</v>
      </c>
    </row>
    <row r="197" spans="2:51" s="11" customFormat="1" ht="13.5">
      <c r="B197" s="237"/>
      <c r="C197" s="238"/>
      <c r="D197" s="231" t="s">
        <v>252</v>
      </c>
      <c r="E197" s="239" t="s">
        <v>22</v>
      </c>
      <c r="F197" s="240" t="s">
        <v>424</v>
      </c>
      <c r="G197" s="238"/>
      <c r="H197" s="241">
        <v>1.576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AT197" s="247" t="s">
        <v>252</v>
      </c>
      <c r="AU197" s="247" t="s">
        <v>84</v>
      </c>
      <c r="AV197" s="11" t="s">
        <v>84</v>
      </c>
      <c r="AW197" s="11" t="s">
        <v>39</v>
      </c>
      <c r="AX197" s="11" t="s">
        <v>75</v>
      </c>
      <c r="AY197" s="247" t="s">
        <v>144</v>
      </c>
    </row>
    <row r="198" spans="2:51" s="11" customFormat="1" ht="13.5">
      <c r="B198" s="237"/>
      <c r="C198" s="238"/>
      <c r="D198" s="231" t="s">
        <v>252</v>
      </c>
      <c r="E198" s="239" t="s">
        <v>22</v>
      </c>
      <c r="F198" s="240" t="s">
        <v>425</v>
      </c>
      <c r="G198" s="238"/>
      <c r="H198" s="241">
        <v>1.44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AT198" s="247" t="s">
        <v>252</v>
      </c>
      <c r="AU198" s="247" t="s">
        <v>84</v>
      </c>
      <c r="AV198" s="11" t="s">
        <v>84</v>
      </c>
      <c r="AW198" s="11" t="s">
        <v>39</v>
      </c>
      <c r="AX198" s="11" t="s">
        <v>75</v>
      </c>
      <c r="AY198" s="247" t="s">
        <v>144</v>
      </c>
    </row>
    <row r="199" spans="2:65" s="1" customFormat="1" ht="16.5" customHeight="1">
      <c r="B199" s="44"/>
      <c r="C199" s="219" t="s">
        <v>426</v>
      </c>
      <c r="D199" s="219" t="s">
        <v>147</v>
      </c>
      <c r="E199" s="220" t="s">
        <v>427</v>
      </c>
      <c r="F199" s="221" t="s">
        <v>428</v>
      </c>
      <c r="G199" s="222" t="s">
        <v>322</v>
      </c>
      <c r="H199" s="223">
        <v>0.9</v>
      </c>
      <c r="I199" s="224"/>
      <c r="J199" s="225">
        <f>ROUND(I199*H199,2)</f>
        <v>0</v>
      </c>
      <c r="K199" s="221" t="s">
        <v>151</v>
      </c>
      <c r="L199" s="70"/>
      <c r="M199" s="226" t="s">
        <v>22</v>
      </c>
      <c r="N199" s="227" t="s">
        <v>46</v>
      </c>
      <c r="O199" s="45"/>
      <c r="P199" s="228">
        <f>O199*H199</f>
        <v>0</v>
      </c>
      <c r="Q199" s="228">
        <v>0</v>
      </c>
      <c r="R199" s="228">
        <f>Q199*H199</f>
        <v>0</v>
      </c>
      <c r="S199" s="228">
        <v>0.065</v>
      </c>
      <c r="T199" s="229">
        <f>S199*H199</f>
        <v>0.0585</v>
      </c>
      <c r="AR199" s="22" t="s">
        <v>167</v>
      </c>
      <c r="AT199" s="22" t="s">
        <v>147</v>
      </c>
      <c r="AU199" s="22" t="s">
        <v>84</v>
      </c>
      <c r="AY199" s="22" t="s">
        <v>144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22" t="s">
        <v>24</v>
      </c>
      <c r="BK199" s="230">
        <f>ROUND(I199*H199,2)</f>
        <v>0</v>
      </c>
      <c r="BL199" s="22" t="s">
        <v>167</v>
      </c>
      <c r="BM199" s="22" t="s">
        <v>429</v>
      </c>
    </row>
    <row r="200" spans="2:47" s="1" customFormat="1" ht="13.5">
      <c r="B200" s="44"/>
      <c r="C200" s="72"/>
      <c r="D200" s="231" t="s">
        <v>154</v>
      </c>
      <c r="E200" s="72"/>
      <c r="F200" s="232" t="s">
        <v>430</v>
      </c>
      <c r="G200" s="72"/>
      <c r="H200" s="72"/>
      <c r="I200" s="189"/>
      <c r="J200" s="72"/>
      <c r="K200" s="72"/>
      <c r="L200" s="70"/>
      <c r="M200" s="233"/>
      <c r="N200" s="45"/>
      <c r="O200" s="45"/>
      <c r="P200" s="45"/>
      <c r="Q200" s="45"/>
      <c r="R200" s="45"/>
      <c r="S200" s="45"/>
      <c r="T200" s="93"/>
      <c r="AT200" s="22" t="s">
        <v>154</v>
      </c>
      <c r="AU200" s="22" t="s">
        <v>84</v>
      </c>
    </row>
    <row r="201" spans="2:51" s="11" customFormat="1" ht="13.5">
      <c r="B201" s="237"/>
      <c r="C201" s="238"/>
      <c r="D201" s="231" t="s">
        <v>252</v>
      </c>
      <c r="E201" s="239" t="s">
        <v>22</v>
      </c>
      <c r="F201" s="240" t="s">
        <v>431</v>
      </c>
      <c r="G201" s="238"/>
      <c r="H201" s="241">
        <v>0.9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AT201" s="247" t="s">
        <v>252</v>
      </c>
      <c r="AU201" s="247" t="s">
        <v>84</v>
      </c>
      <c r="AV201" s="11" t="s">
        <v>84</v>
      </c>
      <c r="AW201" s="11" t="s">
        <v>39</v>
      </c>
      <c r="AX201" s="11" t="s">
        <v>24</v>
      </c>
      <c r="AY201" s="247" t="s">
        <v>144</v>
      </c>
    </row>
    <row r="202" spans="2:65" s="1" customFormat="1" ht="16.5" customHeight="1">
      <c r="B202" s="44"/>
      <c r="C202" s="219" t="s">
        <v>432</v>
      </c>
      <c r="D202" s="219" t="s">
        <v>147</v>
      </c>
      <c r="E202" s="220" t="s">
        <v>433</v>
      </c>
      <c r="F202" s="221" t="s">
        <v>434</v>
      </c>
      <c r="G202" s="222" t="s">
        <v>322</v>
      </c>
      <c r="H202" s="223">
        <v>1.8</v>
      </c>
      <c r="I202" s="224"/>
      <c r="J202" s="225">
        <f>ROUND(I202*H202,2)</f>
        <v>0</v>
      </c>
      <c r="K202" s="221" t="s">
        <v>151</v>
      </c>
      <c r="L202" s="70"/>
      <c r="M202" s="226" t="s">
        <v>22</v>
      </c>
      <c r="N202" s="227" t="s">
        <v>46</v>
      </c>
      <c r="O202" s="45"/>
      <c r="P202" s="228">
        <f>O202*H202</f>
        <v>0</v>
      </c>
      <c r="Q202" s="228">
        <v>0</v>
      </c>
      <c r="R202" s="228">
        <f>Q202*H202</f>
        <v>0</v>
      </c>
      <c r="S202" s="228">
        <v>0.041</v>
      </c>
      <c r="T202" s="229">
        <f>S202*H202</f>
        <v>0.0738</v>
      </c>
      <c r="AR202" s="22" t="s">
        <v>167</v>
      </c>
      <c r="AT202" s="22" t="s">
        <v>147</v>
      </c>
      <c r="AU202" s="22" t="s">
        <v>84</v>
      </c>
      <c r="AY202" s="22" t="s">
        <v>144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22" t="s">
        <v>24</v>
      </c>
      <c r="BK202" s="230">
        <f>ROUND(I202*H202,2)</f>
        <v>0</v>
      </c>
      <c r="BL202" s="22" t="s">
        <v>167</v>
      </c>
      <c r="BM202" s="22" t="s">
        <v>435</v>
      </c>
    </row>
    <row r="203" spans="2:47" s="1" customFormat="1" ht="13.5">
      <c r="B203" s="44"/>
      <c r="C203" s="72"/>
      <c r="D203" s="231" t="s">
        <v>154</v>
      </c>
      <c r="E203" s="72"/>
      <c r="F203" s="232" t="s">
        <v>436</v>
      </c>
      <c r="G203" s="72"/>
      <c r="H203" s="72"/>
      <c r="I203" s="189"/>
      <c r="J203" s="72"/>
      <c r="K203" s="72"/>
      <c r="L203" s="70"/>
      <c r="M203" s="233"/>
      <c r="N203" s="45"/>
      <c r="O203" s="45"/>
      <c r="P203" s="45"/>
      <c r="Q203" s="45"/>
      <c r="R203" s="45"/>
      <c r="S203" s="45"/>
      <c r="T203" s="93"/>
      <c r="AT203" s="22" t="s">
        <v>154</v>
      </c>
      <c r="AU203" s="22" t="s">
        <v>84</v>
      </c>
    </row>
    <row r="204" spans="2:51" s="11" customFormat="1" ht="13.5">
      <c r="B204" s="237"/>
      <c r="C204" s="238"/>
      <c r="D204" s="231" t="s">
        <v>252</v>
      </c>
      <c r="E204" s="239" t="s">
        <v>22</v>
      </c>
      <c r="F204" s="240" t="s">
        <v>437</v>
      </c>
      <c r="G204" s="238"/>
      <c r="H204" s="241">
        <v>1.8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AT204" s="247" t="s">
        <v>252</v>
      </c>
      <c r="AU204" s="247" t="s">
        <v>84</v>
      </c>
      <c r="AV204" s="11" t="s">
        <v>84</v>
      </c>
      <c r="AW204" s="11" t="s">
        <v>39</v>
      </c>
      <c r="AX204" s="11" t="s">
        <v>24</v>
      </c>
      <c r="AY204" s="247" t="s">
        <v>144</v>
      </c>
    </row>
    <row r="205" spans="2:63" s="10" customFormat="1" ht="29.85" customHeight="1">
      <c r="B205" s="203"/>
      <c r="C205" s="204"/>
      <c r="D205" s="205" t="s">
        <v>74</v>
      </c>
      <c r="E205" s="217" t="s">
        <v>438</v>
      </c>
      <c r="F205" s="217" t="s">
        <v>439</v>
      </c>
      <c r="G205" s="204"/>
      <c r="H205" s="204"/>
      <c r="I205" s="207"/>
      <c r="J205" s="218">
        <f>BK205</f>
        <v>0</v>
      </c>
      <c r="K205" s="204"/>
      <c r="L205" s="209"/>
      <c r="M205" s="210"/>
      <c r="N205" s="211"/>
      <c r="O205" s="211"/>
      <c r="P205" s="212">
        <f>SUM(P206:P225)</f>
        <v>0</v>
      </c>
      <c r="Q205" s="211"/>
      <c r="R205" s="212">
        <f>SUM(R206:R225)</f>
        <v>0.031926</v>
      </c>
      <c r="S205" s="211"/>
      <c r="T205" s="213">
        <f>SUM(T206:T225)</f>
        <v>3.6396</v>
      </c>
      <c r="AR205" s="214" t="s">
        <v>24</v>
      </c>
      <c r="AT205" s="215" t="s">
        <v>74</v>
      </c>
      <c r="AU205" s="215" t="s">
        <v>24</v>
      </c>
      <c r="AY205" s="214" t="s">
        <v>144</v>
      </c>
      <c r="BK205" s="216">
        <f>SUM(BK206:BK225)</f>
        <v>0</v>
      </c>
    </row>
    <row r="206" spans="2:65" s="1" customFormat="1" ht="25.5" customHeight="1">
      <c r="B206" s="44"/>
      <c r="C206" s="219" t="s">
        <v>440</v>
      </c>
      <c r="D206" s="219" t="s">
        <v>147</v>
      </c>
      <c r="E206" s="220" t="s">
        <v>441</v>
      </c>
      <c r="F206" s="221" t="s">
        <v>442</v>
      </c>
      <c r="G206" s="222" t="s">
        <v>249</v>
      </c>
      <c r="H206" s="223">
        <v>0.115</v>
      </c>
      <c r="I206" s="224"/>
      <c r="J206" s="225">
        <f>ROUND(I206*H206,2)</f>
        <v>0</v>
      </c>
      <c r="K206" s="221" t="s">
        <v>151</v>
      </c>
      <c r="L206" s="70"/>
      <c r="M206" s="226" t="s">
        <v>22</v>
      </c>
      <c r="N206" s="227" t="s">
        <v>46</v>
      </c>
      <c r="O206" s="45"/>
      <c r="P206" s="228">
        <f>O206*H206</f>
        <v>0</v>
      </c>
      <c r="Q206" s="228">
        <v>0</v>
      </c>
      <c r="R206" s="228">
        <f>Q206*H206</f>
        <v>0</v>
      </c>
      <c r="S206" s="228">
        <v>1.8</v>
      </c>
      <c r="T206" s="229">
        <f>S206*H206</f>
        <v>0.20700000000000002</v>
      </c>
      <c r="AR206" s="22" t="s">
        <v>167</v>
      </c>
      <c r="AT206" s="22" t="s">
        <v>147</v>
      </c>
      <c r="AU206" s="22" t="s">
        <v>84</v>
      </c>
      <c r="AY206" s="22" t="s">
        <v>144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22" t="s">
        <v>24</v>
      </c>
      <c r="BK206" s="230">
        <f>ROUND(I206*H206,2)</f>
        <v>0</v>
      </c>
      <c r="BL206" s="22" t="s">
        <v>167</v>
      </c>
      <c r="BM206" s="22" t="s">
        <v>443</v>
      </c>
    </row>
    <row r="207" spans="2:47" s="1" customFormat="1" ht="13.5">
      <c r="B207" s="44"/>
      <c r="C207" s="72"/>
      <c r="D207" s="231" t="s">
        <v>154</v>
      </c>
      <c r="E207" s="72"/>
      <c r="F207" s="232" t="s">
        <v>444</v>
      </c>
      <c r="G207" s="72"/>
      <c r="H207" s="72"/>
      <c r="I207" s="189"/>
      <c r="J207" s="72"/>
      <c r="K207" s="72"/>
      <c r="L207" s="70"/>
      <c r="M207" s="233"/>
      <c r="N207" s="45"/>
      <c r="O207" s="45"/>
      <c r="P207" s="45"/>
      <c r="Q207" s="45"/>
      <c r="R207" s="45"/>
      <c r="S207" s="45"/>
      <c r="T207" s="93"/>
      <c r="AT207" s="22" t="s">
        <v>154</v>
      </c>
      <c r="AU207" s="22" t="s">
        <v>84</v>
      </c>
    </row>
    <row r="208" spans="2:51" s="11" customFormat="1" ht="13.5">
      <c r="B208" s="237"/>
      <c r="C208" s="238"/>
      <c r="D208" s="231" t="s">
        <v>252</v>
      </c>
      <c r="E208" s="239" t="s">
        <v>22</v>
      </c>
      <c r="F208" s="240" t="s">
        <v>445</v>
      </c>
      <c r="G208" s="238"/>
      <c r="H208" s="241">
        <v>0.115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AT208" s="247" t="s">
        <v>252</v>
      </c>
      <c r="AU208" s="247" t="s">
        <v>84</v>
      </c>
      <c r="AV208" s="11" t="s">
        <v>84</v>
      </c>
      <c r="AW208" s="11" t="s">
        <v>39</v>
      </c>
      <c r="AX208" s="11" t="s">
        <v>24</v>
      </c>
      <c r="AY208" s="247" t="s">
        <v>144</v>
      </c>
    </row>
    <row r="209" spans="2:65" s="1" customFormat="1" ht="25.5" customHeight="1">
      <c r="B209" s="44"/>
      <c r="C209" s="219" t="s">
        <v>446</v>
      </c>
      <c r="D209" s="219" t="s">
        <v>147</v>
      </c>
      <c r="E209" s="220" t="s">
        <v>447</v>
      </c>
      <c r="F209" s="221" t="s">
        <v>448</v>
      </c>
      <c r="G209" s="222" t="s">
        <v>249</v>
      </c>
      <c r="H209" s="223">
        <v>0.868</v>
      </c>
      <c r="I209" s="224"/>
      <c r="J209" s="225">
        <f>ROUND(I209*H209,2)</f>
        <v>0</v>
      </c>
      <c r="K209" s="221" t="s">
        <v>151</v>
      </c>
      <c r="L209" s="70"/>
      <c r="M209" s="226" t="s">
        <v>22</v>
      </c>
      <c r="N209" s="227" t="s">
        <v>46</v>
      </c>
      <c r="O209" s="45"/>
      <c r="P209" s="228">
        <f>O209*H209</f>
        <v>0</v>
      </c>
      <c r="Q209" s="228">
        <v>0</v>
      </c>
      <c r="R209" s="228">
        <f>Q209*H209</f>
        <v>0</v>
      </c>
      <c r="S209" s="228">
        <v>1.8</v>
      </c>
      <c r="T209" s="229">
        <f>S209*H209</f>
        <v>1.5624</v>
      </c>
      <c r="AR209" s="22" t="s">
        <v>167</v>
      </c>
      <c r="AT209" s="22" t="s">
        <v>147</v>
      </c>
      <c r="AU209" s="22" t="s">
        <v>84</v>
      </c>
      <c r="AY209" s="22" t="s">
        <v>144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22" t="s">
        <v>24</v>
      </c>
      <c r="BK209" s="230">
        <f>ROUND(I209*H209,2)</f>
        <v>0</v>
      </c>
      <c r="BL209" s="22" t="s">
        <v>167</v>
      </c>
      <c r="BM209" s="22" t="s">
        <v>449</v>
      </c>
    </row>
    <row r="210" spans="2:47" s="1" customFormat="1" ht="13.5">
      <c r="B210" s="44"/>
      <c r="C210" s="72"/>
      <c r="D210" s="231" t="s">
        <v>154</v>
      </c>
      <c r="E210" s="72"/>
      <c r="F210" s="232" t="s">
        <v>450</v>
      </c>
      <c r="G210" s="72"/>
      <c r="H210" s="72"/>
      <c r="I210" s="189"/>
      <c r="J210" s="72"/>
      <c r="K210" s="72"/>
      <c r="L210" s="70"/>
      <c r="M210" s="233"/>
      <c r="N210" s="45"/>
      <c r="O210" s="45"/>
      <c r="P210" s="45"/>
      <c r="Q210" s="45"/>
      <c r="R210" s="45"/>
      <c r="S210" s="45"/>
      <c r="T210" s="93"/>
      <c r="AT210" s="22" t="s">
        <v>154</v>
      </c>
      <c r="AU210" s="22" t="s">
        <v>84</v>
      </c>
    </row>
    <row r="211" spans="2:51" s="11" customFormat="1" ht="13.5">
      <c r="B211" s="237"/>
      <c r="C211" s="238"/>
      <c r="D211" s="231" t="s">
        <v>252</v>
      </c>
      <c r="E211" s="239" t="s">
        <v>22</v>
      </c>
      <c r="F211" s="240" t="s">
        <v>451</v>
      </c>
      <c r="G211" s="238"/>
      <c r="H211" s="241">
        <v>0.54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252</v>
      </c>
      <c r="AU211" s="247" t="s">
        <v>84</v>
      </c>
      <c r="AV211" s="11" t="s">
        <v>84</v>
      </c>
      <c r="AW211" s="11" t="s">
        <v>39</v>
      </c>
      <c r="AX211" s="11" t="s">
        <v>75</v>
      </c>
      <c r="AY211" s="247" t="s">
        <v>144</v>
      </c>
    </row>
    <row r="212" spans="2:51" s="11" customFormat="1" ht="13.5">
      <c r="B212" s="237"/>
      <c r="C212" s="238"/>
      <c r="D212" s="231" t="s">
        <v>252</v>
      </c>
      <c r="E212" s="239" t="s">
        <v>22</v>
      </c>
      <c r="F212" s="240" t="s">
        <v>452</v>
      </c>
      <c r="G212" s="238"/>
      <c r="H212" s="241">
        <v>0.328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AT212" s="247" t="s">
        <v>252</v>
      </c>
      <c r="AU212" s="247" t="s">
        <v>84</v>
      </c>
      <c r="AV212" s="11" t="s">
        <v>84</v>
      </c>
      <c r="AW212" s="11" t="s">
        <v>39</v>
      </c>
      <c r="AX212" s="11" t="s">
        <v>75</v>
      </c>
      <c r="AY212" s="247" t="s">
        <v>144</v>
      </c>
    </row>
    <row r="213" spans="2:65" s="1" customFormat="1" ht="25.5" customHeight="1">
      <c r="B213" s="44"/>
      <c r="C213" s="219" t="s">
        <v>453</v>
      </c>
      <c r="D213" s="219" t="s">
        <v>147</v>
      </c>
      <c r="E213" s="220" t="s">
        <v>454</v>
      </c>
      <c r="F213" s="221" t="s">
        <v>455</v>
      </c>
      <c r="G213" s="222" t="s">
        <v>456</v>
      </c>
      <c r="H213" s="223">
        <v>35.6</v>
      </c>
      <c r="I213" s="224"/>
      <c r="J213" s="225">
        <f>ROUND(I213*H213,2)</f>
        <v>0</v>
      </c>
      <c r="K213" s="221" t="s">
        <v>151</v>
      </c>
      <c r="L213" s="70"/>
      <c r="M213" s="226" t="s">
        <v>22</v>
      </c>
      <c r="N213" s="227" t="s">
        <v>46</v>
      </c>
      <c r="O213" s="45"/>
      <c r="P213" s="228">
        <f>O213*H213</f>
        <v>0</v>
      </c>
      <c r="Q213" s="228">
        <v>0</v>
      </c>
      <c r="R213" s="228">
        <f>Q213*H213</f>
        <v>0</v>
      </c>
      <c r="S213" s="228">
        <v>0.042</v>
      </c>
      <c r="T213" s="229">
        <f>S213*H213</f>
        <v>1.4952</v>
      </c>
      <c r="AR213" s="22" t="s">
        <v>167</v>
      </c>
      <c r="AT213" s="22" t="s">
        <v>147</v>
      </c>
      <c r="AU213" s="22" t="s">
        <v>84</v>
      </c>
      <c r="AY213" s="22" t="s">
        <v>144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22" t="s">
        <v>24</v>
      </c>
      <c r="BK213" s="230">
        <f>ROUND(I213*H213,2)</f>
        <v>0</v>
      </c>
      <c r="BL213" s="22" t="s">
        <v>167</v>
      </c>
      <c r="BM213" s="22" t="s">
        <v>457</v>
      </c>
    </row>
    <row r="214" spans="2:47" s="1" customFormat="1" ht="13.5">
      <c r="B214" s="44"/>
      <c r="C214" s="72"/>
      <c r="D214" s="231" t="s">
        <v>154</v>
      </c>
      <c r="E214" s="72"/>
      <c r="F214" s="232" t="s">
        <v>458</v>
      </c>
      <c r="G214" s="72"/>
      <c r="H214" s="72"/>
      <c r="I214" s="189"/>
      <c r="J214" s="72"/>
      <c r="K214" s="72"/>
      <c r="L214" s="70"/>
      <c r="M214" s="233"/>
      <c r="N214" s="45"/>
      <c r="O214" s="45"/>
      <c r="P214" s="45"/>
      <c r="Q214" s="45"/>
      <c r="R214" s="45"/>
      <c r="S214" s="45"/>
      <c r="T214" s="93"/>
      <c r="AT214" s="22" t="s">
        <v>154</v>
      </c>
      <c r="AU214" s="22" t="s">
        <v>84</v>
      </c>
    </row>
    <row r="215" spans="2:51" s="11" customFormat="1" ht="13.5">
      <c r="B215" s="237"/>
      <c r="C215" s="238"/>
      <c r="D215" s="231" t="s">
        <v>252</v>
      </c>
      <c r="E215" s="239" t="s">
        <v>22</v>
      </c>
      <c r="F215" s="240" t="s">
        <v>459</v>
      </c>
      <c r="G215" s="238"/>
      <c r="H215" s="241">
        <v>8.4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AT215" s="247" t="s">
        <v>252</v>
      </c>
      <c r="AU215" s="247" t="s">
        <v>84</v>
      </c>
      <c r="AV215" s="11" t="s">
        <v>84</v>
      </c>
      <c r="AW215" s="11" t="s">
        <v>39</v>
      </c>
      <c r="AX215" s="11" t="s">
        <v>75</v>
      </c>
      <c r="AY215" s="247" t="s">
        <v>144</v>
      </c>
    </row>
    <row r="216" spans="2:51" s="11" customFormat="1" ht="13.5">
      <c r="B216" s="237"/>
      <c r="C216" s="238"/>
      <c r="D216" s="231" t="s">
        <v>252</v>
      </c>
      <c r="E216" s="239" t="s">
        <v>22</v>
      </c>
      <c r="F216" s="240" t="s">
        <v>460</v>
      </c>
      <c r="G216" s="238"/>
      <c r="H216" s="241">
        <v>7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AT216" s="247" t="s">
        <v>252</v>
      </c>
      <c r="AU216" s="247" t="s">
        <v>84</v>
      </c>
      <c r="AV216" s="11" t="s">
        <v>84</v>
      </c>
      <c r="AW216" s="11" t="s">
        <v>39</v>
      </c>
      <c r="AX216" s="11" t="s">
        <v>75</v>
      </c>
      <c r="AY216" s="247" t="s">
        <v>144</v>
      </c>
    </row>
    <row r="217" spans="2:51" s="11" customFormat="1" ht="13.5">
      <c r="B217" s="237"/>
      <c r="C217" s="238"/>
      <c r="D217" s="231" t="s">
        <v>252</v>
      </c>
      <c r="E217" s="239" t="s">
        <v>22</v>
      </c>
      <c r="F217" s="240" t="s">
        <v>461</v>
      </c>
      <c r="G217" s="238"/>
      <c r="H217" s="241">
        <v>5.8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AT217" s="247" t="s">
        <v>252</v>
      </c>
      <c r="AU217" s="247" t="s">
        <v>84</v>
      </c>
      <c r="AV217" s="11" t="s">
        <v>84</v>
      </c>
      <c r="AW217" s="11" t="s">
        <v>39</v>
      </c>
      <c r="AX217" s="11" t="s">
        <v>75</v>
      </c>
      <c r="AY217" s="247" t="s">
        <v>144</v>
      </c>
    </row>
    <row r="218" spans="2:51" s="11" customFormat="1" ht="13.5">
      <c r="B218" s="237"/>
      <c r="C218" s="238"/>
      <c r="D218" s="231" t="s">
        <v>252</v>
      </c>
      <c r="E218" s="239" t="s">
        <v>22</v>
      </c>
      <c r="F218" s="240" t="s">
        <v>462</v>
      </c>
      <c r="G218" s="238"/>
      <c r="H218" s="241">
        <v>8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AT218" s="247" t="s">
        <v>252</v>
      </c>
      <c r="AU218" s="247" t="s">
        <v>84</v>
      </c>
      <c r="AV218" s="11" t="s">
        <v>84</v>
      </c>
      <c r="AW218" s="11" t="s">
        <v>39</v>
      </c>
      <c r="AX218" s="11" t="s">
        <v>75</v>
      </c>
      <c r="AY218" s="247" t="s">
        <v>144</v>
      </c>
    </row>
    <row r="219" spans="2:51" s="11" customFormat="1" ht="13.5">
      <c r="B219" s="237"/>
      <c r="C219" s="238"/>
      <c r="D219" s="231" t="s">
        <v>252</v>
      </c>
      <c r="E219" s="239" t="s">
        <v>22</v>
      </c>
      <c r="F219" s="240" t="s">
        <v>463</v>
      </c>
      <c r="G219" s="238"/>
      <c r="H219" s="241">
        <v>6.4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AT219" s="247" t="s">
        <v>252</v>
      </c>
      <c r="AU219" s="247" t="s">
        <v>84</v>
      </c>
      <c r="AV219" s="11" t="s">
        <v>84</v>
      </c>
      <c r="AW219" s="11" t="s">
        <v>39</v>
      </c>
      <c r="AX219" s="11" t="s">
        <v>75</v>
      </c>
      <c r="AY219" s="247" t="s">
        <v>144</v>
      </c>
    </row>
    <row r="220" spans="2:65" s="1" customFormat="1" ht="16.5" customHeight="1">
      <c r="B220" s="44"/>
      <c r="C220" s="219" t="s">
        <v>464</v>
      </c>
      <c r="D220" s="219" t="s">
        <v>147</v>
      </c>
      <c r="E220" s="220" t="s">
        <v>465</v>
      </c>
      <c r="F220" s="221" t="s">
        <v>466</v>
      </c>
      <c r="G220" s="222" t="s">
        <v>456</v>
      </c>
      <c r="H220" s="223">
        <v>93.75</v>
      </c>
      <c r="I220" s="224"/>
      <c r="J220" s="225">
        <f>ROUND(I220*H220,2)</f>
        <v>0</v>
      </c>
      <c r="K220" s="221" t="s">
        <v>151</v>
      </c>
      <c r="L220" s="70"/>
      <c r="M220" s="226" t="s">
        <v>22</v>
      </c>
      <c r="N220" s="227" t="s">
        <v>46</v>
      </c>
      <c r="O220" s="45"/>
      <c r="P220" s="228">
        <f>O220*H220</f>
        <v>0</v>
      </c>
      <c r="Q220" s="228">
        <v>0.00034</v>
      </c>
      <c r="R220" s="228">
        <f>Q220*H220</f>
        <v>0.031875</v>
      </c>
      <c r="S220" s="228">
        <v>0.004</v>
      </c>
      <c r="T220" s="229">
        <f>S220*H220</f>
        <v>0.375</v>
      </c>
      <c r="AR220" s="22" t="s">
        <v>167</v>
      </c>
      <c r="AT220" s="22" t="s">
        <v>147</v>
      </c>
      <c r="AU220" s="22" t="s">
        <v>84</v>
      </c>
      <c r="AY220" s="22" t="s">
        <v>144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22" t="s">
        <v>24</v>
      </c>
      <c r="BK220" s="230">
        <f>ROUND(I220*H220,2)</f>
        <v>0</v>
      </c>
      <c r="BL220" s="22" t="s">
        <v>167</v>
      </c>
      <c r="BM220" s="22" t="s">
        <v>467</v>
      </c>
    </row>
    <row r="221" spans="2:47" s="1" customFormat="1" ht="13.5">
      <c r="B221" s="44"/>
      <c r="C221" s="72"/>
      <c r="D221" s="231" t="s">
        <v>154</v>
      </c>
      <c r="E221" s="72"/>
      <c r="F221" s="232" t="s">
        <v>468</v>
      </c>
      <c r="G221" s="72"/>
      <c r="H221" s="72"/>
      <c r="I221" s="189"/>
      <c r="J221" s="72"/>
      <c r="K221" s="72"/>
      <c r="L221" s="70"/>
      <c r="M221" s="233"/>
      <c r="N221" s="45"/>
      <c r="O221" s="45"/>
      <c r="P221" s="45"/>
      <c r="Q221" s="45"/>
      <c r="R221" s="45"/>
      <c r="S221" s="45"/>
      <c r="T221" s="93"/>
      <c r="AT221" s="22" t="s">
        <v>154</v>
      </c>
      <c r="AU221" s="22" t="s">
        <v>84</v>
      </c>
    </row>
    <row r="222" spans="2:51" s="11" customFormat="1" ht="13.5">
      <c r="B222" s="237"/>
      <c r="C222" s="238"/>
      <c r="D222" s="231" t="s">
        <v>252</v>
      </c>
      <c r="E222" s="239" t="s">
        <v>22</v>
      </c>
      <c r="F222" s="240" t="s">
        <v>469</v>
      </c>
      <c r="G222" s="238"/>
      <c r="H222" s="241">
        <v>93.75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AT222" s="247" t="s">
        <v>252</v>
      </c>
      <c r="AU222" s="247" t="s">
        <v>84</v>
      </c>
      <c r="AV222" s="11" t="s">
        <v>84</v>
      </c>
      <c r="AW222" s="11" t="s">
        <v>39</v>
      </c>
      <c r="AX222" s="11" t="s">
        <v>24</v>
      </c>
      <c r="AY222" s="247" t="s">
        <v>144</v>
      </c>
    </row>
    <row r="223" spans="2:65" s="1" customFormat="1" ht="16.5" customHeight="1">
      <c r="B223" s="44"/>
      <c r="C223" s="219" t="s">
        <v>470</v>
      </c>
      <c r="D223" s="219" t="s">
        <v>147</v>
      </c>
      <c r="E223" s="220" t="s">
        <v>471</v>
      </c>
      <c r="F223" s="221" t="s">
        <v>472</v>
      </c>
      <c r="G223" s="222" t="s">
        <v>456</v>
      </c>
      <c r="H223" s="223">
        <v>5.1</v>
      </c>
      <c r="I223" s="224"/>
      <c r="J223" s="225">
        <f>ROUND(I223*H223,2)</f>
        <v>0</v>
      </c>
      <c r="K223" s="221" t="s">
        <v>22</v>
      </c>
      <c r="L223" s="70"/>
      <c r="M223" s="226" t="s">
        <v>22</v>
      </c>
      <c r="N223" s="227" t="s">
        <v>46</v>
      </c>
      <c r="O223" s="45"/>
      <c r="P223" s="228">
        <f>O223*H223</f>
        <v>0</v>
      </c>
      <c r="Q223" s="228">
        <v>1E-05</v>
      </c>
      <c r="R223" s="228">
        <f>Q223*H223</f>
        <v>5.1E-05</v>
      </c>
      <c r="S223" s="228">
        <v>0</v>
      </c>
      <c r="T223" s="229">
        <f>S223*H223</f>
        <v>0</v>
      </c>
      <c r="AR223" s="22" t="s">
        <v>167</v>
      </c>
      <c r="AT223" s="22" t="s">
        <v>147</v>
      </c>
      <c r="AU223" s="22" t="s">
        <v>84</v>
      </c>
      <c r="AY223" s="22" t="s">
        <v>144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22" t="s">
        <v>24</v>
      </c>
      <c r="BK223" s="230">
        <f>ROUND(I223*H223,2)</f>
        <v>0</v>
      </c>
      <c r="BL223" s="22" t="s">
        <v>167</v>
      </c>
      <c r="BM223" s="22" t="s">
        <v>473</v>
      </c>
    </row>
    <row r="224" spans="2:47" s="1" customFormat="1" ht="13.5">
      <c r="B224" s="44"/>
      <c r="C224" s="72"/>
      <c r="D224" s="231" t="s">
        <v>154</v>
      </c>
      <c r="E224" s="72"/>
      <c r="F224" s="232" t="s">
        <v>474</v>
      </c>
      <c r="G224" s="72"/>
      <c r="H224" s="72"/>
      <c r="I224" s="189"/>
      <c r="J224" s="72"/>
      <c r="K224" s="72"/>
      <c r="L224" s="70"/>
      <c r="M224" s="233"/>
      <c r="N224" s="45"/>
      <c r="O224" s="45"/>
      <c r="P224" s="45"/>
      <c r="Q224" s="45"/>
      <c r="R224" s="45"/>
      <c r="S224" s="45"/>
      <c r="T224" s="93"/>
      <c r="AT224" s="22" t="s">
        <v>154</v>
      </c>
      <c r="AU224" s="22" t="s">
        <v>84</v>
      </c>
    </row>
    <row r="225" spans="2:51" s="11" customFormat="1" ht="13.5">
      <c r="B225" s="237"/>
      <c r="C225" s="238"/>
      <c r="D225" s="231" t="s">
        <v>252</v>
      </c>
      <c r="E225" s="239" t="s">
        <v>22</v>
      </c>
      <c r="F225" s="240" t="s">
        <v>475</v>
      </c>
      <c r="G225" s="238"/>
      <c r="H225" s="241">
        <v>5.1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AT225" s="247" t="s">
        <v>252</v>
      </c>
      <c r="AU225" s="247" t="s">
        <v>84</v>
      </c>
      <c r="AV225" s="11" t="s">
        <v>84</v>
      </c>
      <c r="AW225" s="11" t="s">
        <v>39</v>
      </c>
      <c r="AX225" s="11" t="s">
        <v>75</v>
      </c>
      <c r="AY225" s="247" t="s">
        <v>144</v>
      </c>
    </row>
    <row r="226" spans="2:63" s="10" customFormat="1" ht="29.85" customHeight="1">
      <c r="B226" s="203"/>
      <c r="C226" s="204"/>
      <c r="D226" s="205" t="s">
        <v>74</v>
      </c>
      <c r="E226" s="217" t="s">
        <v>476</v>
      </c>
      <c r="F226" s="217" t="s">
        <v>477</v>
      </c>
      <c r="G226" s="204"/>
      <c r="H226" s="204"/>
      <c r="I226" s="207"/>
      <c r="J226" s="218">
        <f>BK226</f>
        <v>0</v>
      </c>
      <c r="K226" s="204"/>
      <c r="L226" s="209"/>
      <c r="M226" s="210"/>
      <c r="N226" s="211"/>
      <c r="O226" s="211"/>
      <c r="P226" s="212">
        <f>SUM(P227:P235)</f>
        <v>0</v>
      </c>
      <c r="Q226" s="211"/>
      <c r="R226" s="212">
        <f>SUM(R227:R235)</f>
        <v>0</v>
      </c>
      <c r="S226" s="211"/>
      <c r="T226" s="213">
        <f>SUM(T227:T235)</f>
        <v>0.396</v>
      </c>
      <c r="AR226" s="214" t="s">
        <v>24</v>
      </c>
      <c r="AT226" s="215" t="s">
        <v>74</v>
      </c>
      <c r="AU226" s="215" t="s">
        <v>24</v>
      </c>
      <c r="AY226" s="214" t="s">
        <v>144</v>
      </c>
      <c r="BK226" s="216">
        <f>SUM(BK227:BK235)</f>
        <v>0</v>
      </c>
    </row>
    <row r="227" spans="2:65" s="1" customFormat="1" ht="16.5" customHeight="1">
      <c r="B227" s="44"/>
      <c r="C227" s="219" t="s">
        <v>478</v>
      </c>
      <c r="D227" s="219" t="s">
        <v>147</v>
      </c>
      <c r="E227" s="220" t="s">
        <v>479</v>
      </c>
      <c r="F227" s="221" t="s">
        <v>480</v>
      </c>
      <c r="G227" s="222" t="s">
        <v>322</v>
      </c>
      <c r="H227" s="223">
        <v>6</v>
      </c>
      <c r="I227" s="224"/>
      <c r="J227" s="225">
        <f>ROUND(I227*H227,2)</f>
        <v>0</v>
      </c>
      <c r="K227" s="221" t="s">
        <v>151</v>
      </c>
      <c r="L227" s="70"/>
      <c r="M227" s="226" t="s">
        <v>22</v>
      </c>
      <c r="N227" s="227" t="s">
        <v>46</v>
      </c>
      <c r="O227" s="45"/>
      <c r="P227" s="228">
        <f>O227*H227</f>
        <v>0</v>
      </c>
      <c r="Q227" s="228">
        <v>0</v>
      </c>
      <c r="R227" s="228">
        <f>Q227*H227</f>
        <v>0</v>
      </c>
      <c r="S227" s="228">
        <v>0.066</v>
      </c>
      <c r="T227" s="229">
        <f>S227*H227</f>
        <v>0.396</v>
      </c>
      <c r="AR227" s="22" t="s">
        <v>167</v>
      </c>
      <c r="AT227" s="22" t="s">
        <v>147</v>
      </c>
      <c r="AU227" s="22" t="s">
        <v>84</v>
      </c>
      <c r="AY227" s="22" t="s">
        <v>144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22" t="s">
        <v>24</v>
      </c>
      <c r="BK227" s="230">
        <f>ROUND(I227*H227,2)</f>
        <v>0</v>
      </c>
      <c r="BL227" s="22" t="s">
        <v>167</v>
      </c>
      <c r="BM227" s="22" t="s">
        <v>481</v>
      </c>
    </row>
    <row r="228" spans="2:47" s="1" customFormat="1" ht="13.5">
      <c r="B228" s="44"/>
      <c r="C228" s="72"/>
      <c r="D228" s="231" t="s">
        <v>154</v>
      </c>
      <c r="E228" s="72"/>
      <c r="F228" s="232" t="s">
        <v>482</v>
      </c>
      <c r="G228" s="72"/>
      <c r="H228" s="72"/>
      <c r="I228" s="189"/>
      <c r="J228" s="72"/>
      <c r="K228" s="72"/>
      <c r="L228" s="70"/>
      <c r="M228" s="233"/>
      <c r="N228" s="45"/>
      <c r="O228" s="45"/>
      <c r="P228" s="45"/>
      <c r="Q228" s="45"/>
      <c r="R228" s="45"/>
      <c r="S228" s="45"/>
      <c r="T228" s="93"/>
      <c r="AT228" s="22" t="s">
        <v>154</v>
      </c>
      <c r="AU228" s="22" t="s">
        <v>84</v>
      </c>
    </row>
    <row r="229" spans="2:51" s="11" customFormat="1" ht="13.5">
      <c r="B229" s="237"/>
      <c r="C229" s="238"/>
      <c r="D229" s="231" t="s">
        <v>252</v>
      </c>
      <c r="E229" s="239" t="s">
        <v>22</v>
      </c>
      <c r="F229" s="240" t="s">
        <v>483</v>
      </c>
      <c r="G229" s="238"/>
      <c r="H229" s="241">
        <v>6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AT229" s="247" t="s">
        <v>252</v>
      </c>
      <c r="AU229" s="247" t="s">
        <v>84</v>
      </c>
      <c r="AV229" s="11" t="s">
        <v>84</v>
      </c>
      <c r="AW229" s="11" t="s">
        <v>39</v>
      </c>
      <c r="AX229" s="11" t="s">
        <v>24</v>
      </c>
      <c r="AY229" s="247" t="s">
        <v>144</v>
      </c>
    </row>
    <row r="230" spans="2:65" s="1" customFormat="1" ht="16.5" customHeight="1">
      <c r="B230" s="44"/>
      <c r="C230" s="219" t="s">
        <v>484</v>
      </c>
      <c r="D230" s="219" t="s">
        <v>147</v>
      </c>
      <c r="E230" s="220" t="s">
        <v>485</v>
      </c>
      <c r="F230" s="221" t="s">
        <v>486</v>
      </c>
      <c r="G230" s="222" t="s">
        <v>322</v>
      </c>
      <c r="H230" s="223">
        <v>123.3</v>
      </c>
      <c r="I230" s="224"/>
      <c r="J230" s="225">
        <f>ROUND(I230*H230,2)</f>
        <v>0</v>
      </c>
      <c r="K230" s="221" t="s">
        <v>151</v>
      </c>
      <c r="L230" s="70"/>
      <c r="M230" s="226" t="s">
        <v>22</v>
      </c>
      <c r="N230" s="227" t="s">
        <v>46</v>
      </c>
      <c r="O230" s="45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AR230" s="22" t="s">
        <v>167</v>
      </c>
      <c r="AT230" s="22" t="s">
        <v>147</v>
      </c>
      <c r="AU230" s="22" t="s">
        <v>84</v>
      </c>
      <c r="AY230" s="22" t="s">
        <v>144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22" t="s">
        <v>24</v>
      </c>
      <c r="BK230" s="230">
        <f>ROUND(I230*H230,2)</f>
        <v>0</v>
      </c>
      <c r="BL230" s="22" t="s">
        <v>167</v>
      </c>
      <c r="BM230" s="22" t="s">
        <v>487</v>
      </c>
    </row>
    <row r="231" spans="2:47" s="1" customFormat="1" ht="13.5">
      <c r="B231" s="44"/>
      <c r="C231" s="72"/>
      <c r="D231" s="231" t="s">
        <v>154</v>
      </c>
      <c r="E231" s="72"/>
      <c r="F231" s="232" t="s">
        <v>486</v>
      </c>
      <c r="G231" s="72"/>
      <c r="H231" s="72"/>
      <c r="I231" s="189"/>
      <c r="J231" s="72"/>
      <c r="K231" s="72"/>
      <c r="L231" s="70"/>
      <c r="M231" s="233"/>
      <c r="N231" s="45"/>
      <c r="O231" s="45"/>
      <c r="P231" s="45"/>
      <c r="Q231" s="45"/>
      <c r="R231" s="45"/>
      <c r="S231" s="45"/>
      <c r="T231" s="93"/>
      <c r="AT231" s="22" t="s">
        <v>154</v>
      </c>
      <c r="AU231" s="22" t="s">
        <v>84</v>
      </c>
    </row>
    <row r="232" spans="2:51" s="11" customFormat="1" ht="13.5">
      <c r="B232" s="237"/>
      <c r="C232" s="238"/>
      <c r="D232" s="231" t="s">
        <v>252</v>
      </c>
      <c r="E232" s="239" t="s">
        <v>22</v>
      </c>
      <c r="F232" s="240" t="s">
        <v>488</v>
      </c>
      <c r="G232" s="238"/>
      <c r="H232" s="241">
        <v>123.3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AT232" s="247" t="s">
        <v>252</v>
      </c>
      <c r="AU232" s="247" t="s">
        <v>84</v>
      </c>
      <c r="AV232" s="11" t="s">
        <v>84</v>
      </c>
      <c r="AW232" s="11" t="s">
        <v>39</v>
      </c>
      <c r="AX232" s="11" t="s">
        <v>24</v>
      </c>
      <c r="AY232" s="247" t="s">
        <v>144</v>
      </c>
    </row>
    <row r="233" spans="2:65" s="1" customFormat="1" ht="16.5" customHeight="1">
      <c r="B233" s="44"/>
      <c r="C233" s="219" t="s">
        <v>489</v>
      </c>
      <c r="D233" s="219" t="s">
        <v>147</v>
      </c>
      <c r="E233" s="220" t="s">
        <v>490</v>
      </c>
      <c r="F233" s="221" t="s">
        <v>491</v>
      </c>
      <c r="G233" s="222" t="s">
        <v>322</v>
      </c>
      <c r="H233" s="223">
        <v>13.8</v>
      </c>
      <c r="I233" s="224"/>
      <c r="J233" s="225">
        <f>ROUND(I233*H233,2)</f>
        <v>0</v>
      </c>
      <c r="K233" s="221" t="s">
        <v>151</v>
      </c>
      <c r="L233" s="70"/>
      <c r="M233" s="226" t="s">
        <v>22</v>
      </c>
      <c r="N233" s="227" t="s">
        <v>46</v>
      </c>
      <c r="O233" s="45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AR233" s="22" t="s">
        <v>167</v>
      </c>
      <c r="AT233" s="22" t="s">
        <v>147</v>
      </c>
      <c r="AU233" s="22" t="s">
        <v>84</v>
      </c>
      <c r="AY233" s="22" t="s">
        <v>144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22" t="s">
        <v>24</v>
      </c>
      <c r="BK233" s="230">
        <f>ROUND(I233*H233,2)</f>
        <v>0</v>
      </c>
      <c r="BL233" s="22" t="s">
        <v>167</v>
      </c>
      <c r="BM233" s="22" t="s">
        <v>492</v>
      </c>
    </row>
    <row r="234" spans="2:47" s="1" customFormat="1" ht="13.5">
      <c r="B234" s="44"/>
      <c r="C234" s="72"/>
      <c r="D234" s="231" t="s">
        <v>154</v>
      </c>
      <c r="E234" s="72"/>
      <c r="F234" s="232" t="s">
        <v>493</v>
      </c>
      <c r="G234" s="72"/>
      <c r="H234" s="72"/>
      <c r="I234" s="189"/>
      <c r="J234" s="72"/>
      <c r="K234" s="72"/>
      <c r="L234" s="70"/>
      <c r="M234" s="233"/>
      <c r="N234" s="45"/>
      <c r="O234" s="45"/>
      <c r="P234" s="45"/>
      <c r="Q234" s="45"/>
      <c r="R234" s="45"/>
      <c r="S234" s="45"/>
      <c r="T234" s="93"/>
      <c r="AT234" s="22" t="s">
        <v>154</v>
      </c>
      <c r="AU234" s="22" t="s">
        <v>84</v>
      </c>
    </row>
    <row r="235" spans="2:51" s="11" customFormat="1" ht="13.5">
      <c r="B235" s="237"/>
      <c r="C235" s="238"/>
      <c r="D235" s="231" t="s">
        <v>252</v>
      </c>
      <c r="E235" s="239" t="s">
        <v>22</v>
      </c>
      <c r="F235" s="240" t="s">
        <v>494</v>
      </c>
      <c r="G235" s="238"/>
      <c r="H235" s="241">
        <v>13.8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AT235" s="247" t="s">
        <v>252</v>
      </c>
      <c r="AU235" s="247" t="s">
        <v>84</v>
      </c>
      <c r="AV235" s="11" t="s">
        <v>84</v>
      </c>
      <c r="AW235" s="11" t="s">
        <v>39</v>
      </c>
      <c r="AX235" s="11" t="s">
        <v>24</v>
      </c>
      <c r="AY235" s="247" t="s">
        <v>144</v>
      </c>
    </row>
    <row r="236" spans="2:63" s="10" customFormat="1" ht="29.85" customHeight="1">
      <c r="B236" s="203"/>
      <c r="C236" s="204"/>
      <c r="D236" s="205" t="s">
        <v>74</v>
      </c>
      <c r="E236" s="217" t="s">
        <v>495</v>
      </c>
      <c r="F236" s="217" t="s">
        <v>496</v>
      </c>
      <c r="G236" s="204"/>
      <c r="H236" s="204"/>
      <c r="I236" s="207"/>
      <c r="J236" s="218">
        <f>BK236</f>
        <v>0</v>
      </c>
      <c r="K236" s="204"/>
      <c r="L236" s="209"/>
      <c r="M236" s="210"/>
      <c r="N236" s="211"/>
      <c r="O236" s="211"/>
      <c r="P236" s="212">
        <f>SUM(P237:P254)</f>
        <v>0</v>
      </c>
      <c r="Q236" s="211"/>
      <c r="R236" s="212">
        <f>SUM(R237:R254)</f>
        <v>0</v>
      </c>
      <c r="S236" s="211"/>
      <c r="T236" s="213">
        <f>SUM(T237:T254)</f>
        <v>0</v>
      </c>
      <c r="AR236" s="214" t="s">
        <v>24</v>
      </c>
      <c r="AT236" s="215" t="s">
        <v>74</v>
      </c>
      <c r="AU236" s="215" t="s">
        <v>24</v>
      </c>
      <c r="AY236" s="214" t="s">
        <v>144</v>
      </c>
      <c r="BK236" s="216">
        <f>SUM(BK237:BK254)</f>
        <v>0</v>
      </c>
    </row>
    <row r="237" spans="2:65" s="1" customFormat="1" ht="25.5" customHeight="1">
      <c r="B237" s="44"/>
      <c r="C237" s="219" t="s">
        <v>497</v>
      </c>
      <c r="D237" s="219" t="s">
        <v>147</v>
      </c>
      <c r="E237" s="220" t="s">
        <v>498</v>
      </c>
      <c r="F237" s="221" t="s">
        <v>499</v>
      </c>
      <c r="G237" s="222" t="s">
        <v>292</v>
      </c>
      <c r="H237" s="223">
        <v>79.969</v>
      </c>
      <c r="I237" s="224"/>
      <c r="J237" s="225">
        <f>ROUND(I237*H237,2)</f>
        <v>0</v>
      </c>
      <c r="K237" s="221" t="s">
        <v>151</v>
      </c>
      <c r="L237" s="70"/>
      <c r="M237" s="226" t="s">
        <v>22</v>
      </c>
      <c r="N237" s="227" t="s">
        <v>46</v>
      </c>
      <c r="O237" s="45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AR237" s="22" t="s">
        <v>167</v>
      </c>
      <c r="AT237" s="22" t="s">
        <v>147</v>
      </c>
      <c r="AU237" s="22" t="s">
        <v>84</v>
      </c>
      <c r="AY237" s="22" t="s">
        <v>144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22" t="s">
        <v>24</v>
      </c>
      <c r="BK237" s="230">
        <f>ROUND(I237*H237,2)</f>
        <v>0</v>
      </c>
      <c r="BL237" s="22" t="s">
        <v>167</v>
      </c>
      <c r="BM237" s="22" t="s">
        <v>500</v>
      </c>
    </row>
    <row r="238" spans="2:47" s="1" customFormat="1" ht="13.5">
      <c r="B238" s="44"/>
      <c r="C238" s="72"/>
      <c r="D238" s="231" t="s">
        <v>154</v>
      </c>
      <c r="E238" s="72"/>
      <c r="F238" s="232" t="s">
        <v>501</v>
      </c>
      <c r="G238" s="72"/>
      <c r="H238" s="72"/>
      <c r="I238" s="189"/>
      <c r="J238" s="72"/>
      <c r="K238" s="72"/>
      <c r="L238" s="70"/>
      <c r="M238" s="233"/>
      <c r="N238" s="45"/>
      <c r="O238" s="45"/>
      <c r="P238" s="45"/>
      <c r="Q238" s="45"/>
      <c r="R238" s="45"/>
      <c r="S238" s="45"/>
      <c r="T238" s="93"/>
      <c r="AT238" s="22" t="s">
        <v>154</v>
      </c>
      <c r="AU238" s="22" t="s">
        <v>84</v>
      </c>
    </row>
    <row r="239" spans="2:65" s="1" customFormat="1" ht="25.5" customHeight="1">
      <c r="B239" s="44"/>
      <c r="C239" s="219" t="s">
        <v>502</v>
      </c>
      <c r="D239" s="219" t="s">
        <v>147</v>
      </c>
      <c r="E239" s="220" t="s">
        <v>503</v>
      </c>
      <c r="F239" s="221" t="s">
        <v>504</v>
      </c>
      <c r="G239" s="222" t="s">
        <v>292</v>
      </c>
      <c r="H239" s="223">
        <v>159.938</v>
      </c>
      <c r="I239" s="224"/>
      <c r="J239" s="225">
        <f>ROUND(I239*H239,2)</f>
        <v>0</v>
      </c>
      <c r="K239" s="221" t="s">
        <v>151</v>
      </c>
      <c r="L239" s="70"/>
      <c r="M239" s="226" t="s">
        <v>22</v>
      </c>
      <c r="N239" s="227" t="s">
        <v>46</v>
      </c>
      <c r="O239" s="45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AR239" s="22" t="s">
        <v>167</v>
      </c>
      <c r="AT239" s="22" t="s">
        <v>147</v>
      </c>
      <c r="AU239" s="22" t="s">
        <v>84</v>
      </c>
      <c r="AY239" s="22" t="s">
        <v>144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22" t="s">
        <v>24</v>
      </c>
      <c r="BK239" s="230">
        <f>ROUND(I239*H239,2)</f>
        <v>0</v>
      </c>
      <c r="BL239" s="22" t="s">
        <v>167</v>
      </c>
      <c r="BM239" s="22" t="s">
        <v>505</v>
      </c>
    </row>
    <row r="240" spans="2:47" s="1" customFormat="1" ht="13.5">
      <c r="B240" s="44"/>
      <c r="C240" s="72"/>
      <c r="D240" s="231" t="s">
        <v>154</v>
      </c>
      <c r="E240" s="72"/>
      <c r="F240" s="232" t="s">
        <v>506</v>
      </c>
      <c r="G240" s="72"/>
      <c r="H240" s="72"/>
      <c r="I240" s="189"/>
      <c r="J240" s="72"/>
      <c r="K240" s="72"/>
      <c r="L240" s="70"/>
      <c r="M240" s="233"/>
      <c r="N240" s="45"/>
      <c r="O240" s="45"/>
      <c r="P240" s="45"/>
      <c r="Q240" s="45"/>
      <c r="R240" s="45"/>
      <c r="S240" s="45"/>
      <c r="T240" s="93"/>
      <c r="AT240" s="22" t="s">
        <v>154</v>
      </c>
      <c r="AU240" s="22" t="s">
        <v>84</v>
      </c>
    </row>
    <row r="241" spans="2:51" s="11" customFormat="1" ht="13.5">
      <c r="B241" s="237"/>
      <c r="C241" s="238"/>
      <c r="D241" s="231" t="s">
        <v>252</v>
      </c>
      <c r="E241" s="238"/>
      <c r="F241" s="240" t="s">
        <v>507</v>
      </c>
      <c r="G241" s="238"/>
      <c r="H241" s="241">
        <v>159.938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AT241" s="247" t="s">
        <v>252</v>
      </c>
      <c r="AU241" s="247" t="s">
        <v>84</v>
      </c>
      <c r="AV241" s="11" t="s">
        <v>84</v>
      </c>
      <c r="AW241" s="11" t="s">
        <v>6</v>
      </c>
      <c r="AX241" s="11" t="s">
        <v>24</v>
      </c>
      <c r="AY241" s="247" t="s">
        <v>144</v>
      </c>
    </row>
    <row r="242" spans="2:65" s="1" customFormat="1" ht="25.5" customHeight="1">
      <c r="B242" s="44"/>
      <c r="C242" s="219" t="s">
        <v>508</v>
      </c>
      <c r="D242" s="219" t="s">
        <v>147</v>
      </c>
      <c r="E242" s="220" t="s">
        <v>509</v>
      </c>
      <c r="F242" s="221" t="s">
        <v>510</v>
      </c>
      <c r="G242" s="222" t="s">
        <v>292</v>
      </c>
      <c r="H242" s="223">
        <v>79.969</v>
      </c>
      <c r="I242" s="224"/>
      <c r="J242" s="225">
        <f>ROUND(I242*H242,2)</f>
        <v>0</v>
      </c>
      <c r="K242" s="221" t="s">
        <v>151</v>
      </c>
      <c r="L242" s="70"/>
      <c r="M242" s="226" t="s">
        <v>22</v>
      </c>
      <c r="N242" s="227" t="s">
        <v>46</v>
      </c>
      <c r="O242" s="45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AR242" s="22" t="s">
        <v>167</v>
      </c>
      <c r="AT242" s="22" t="s">
        <v>147</v>
      </c>
      <c r="AU242" s="22" t="s">
        <v>84</v>
      </c>
      <c r="AY242" s="22" t="s">
        <v>144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22" t="s">
        <v>24</v>
      </c>
      <c r="BK242" s="230">
        <f>ROUND(I242*H242,2)</f>
        <v>0</v>
      </c>
      <c r="BL242" s="22" t="s">
        <v>167</v>
      </c>
      <c r="BM242" s="22" t="s">
        <v>511</v>
      </c>
    </row>
    <row r="243" spans="2:47" s="1" customFormat="1" ht="13.5">
      <c r="B243" s="44"/>
      <c r="C243" s="72"/>
      <c r="D243" s="231" t="s">
        <v>154</v>
      </c>
      <c r="E243" s="72"/>
      <c r="F243" s="232" t="s">
        <v>512</v>
      </c>
      <c r="G243" s="72"/>
      <c r="H243" s="72"/>
      <c r="I243" s="189"/>
      <c r="J243" s="72"/>
      <c r="K243" s="72"/>
      <c r="L243" s="70"/>
      <c r="M243" s="233"/>
      <c r="N243" s="45"/>
      <c r="O243" s="45"/>
      <c r="P243" s="45"/>
      <c r="Q243" s="45"/>
      <c r="R243" s="45"/>
      <c r="S243" s="45"/>
      <c r="T243" s="93"/>
      <c r="AT243" s="22" t="s">
        <v>154</v>
      </c>
      <c r="AU243" s="22" t="s">
        <v>84</v>
      </c>
    </row>
    <row r="244" spans="2:65" s="1" customFormat="1" ht="25.5" customHeight="1">
      <c r="B244" s="44"/>
      <c r="C244" s="219" t="s">
        <v>513</v>
      </c>
      <c r="D244" s="219" t="s">
        <v>147</v>
      </c>
      <c r="E244" s="220" t="s">
        <v>514</v>
      </c>
      <c r="F244" s="221" t="s">
        <v>515</v>
      </c>
      <c r="G244" s="222" t="s">
        <v>292</v>
      </c>
      <c r="H244" s="223">
        <v>2319.101</v>
      </c>
      <c r="I244" s="224"/>
      <c r="J244" s="225">
        <f>ROUND(I244*H244,2)</f>
        <v>0</v>
      </c>
      <c r="K244" s="221" t="s">
        <v>151</v>
      </c>
      <c r="L244" s="70"/>
      <c r="M244" s="226" t="s">
        <v>22</v>
      </c>
      <c r="N244" s="227" t="s">
        <v>46</v>
      </c>
      <c r="O244" s="45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AR244" s="22" t="s">
        <v>167</v>
      </c>
      <c r="AT244" s="22" t="s">
        <v>147</v>
      </c>
      <c r="AU244" s="22" t="s">
        <v>84</v>
      </c>
      <c r="AY244" s="22" t="s">
        <v>144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22" t="s">
        <v>24</v>
      </c>
      <c r="BK244" s="230">
        <f>ROUND(I244*H244,2)</f>
        <v>0</v>
      </c>
      <c r="BL244" s="22" t="s">
        <v>167</v>
      </c>
      <c r="BM244" s="22" t="s">
        <v>516</v>
      </c>
    </row>
    <row r="245" spans="2:47" s="1" customFormat="1" ht="13.5">
      <c r="B245" s="44"/>
      <c r="C245" s="72"/>
      <c r="D245" s="231" t="s">
        <v>154</v>
      </c>
      <c r="E245" s="72"/>
      <c r="F245" s="232" t="s">
        <v>517</v>
      </c>
      <c r="G245" s="72"/>
      <c r="H245" s="72"/>
      <c r="I245" s="189"/>
      <c r="J245" s="72"/>
      <c r="K245" s="72"/>
      <c r="L245" s="70"/>
      <c r="M245" s="233"/>
      <c r="N245" s="45"/>
      <c r="O245" s="45"/>
      <c r="P245" s="45"/>
      <c r="Q245" s="45"/>
      <c r="R245" s="45"/>
      <c r="S245" s="45"/>
      <c r="T245" s="93"/>
      <c r="AT245" s="22" t="s">
        <v>154</v>
      </c>
      <c r="AU245" s="22" t="s">
        <v>84</v>
      </c>
    </row>
    <row r="246" spans="2:51" s="11" customFormat="1" ht="13.5">
      <c r="B246" s="237"/>
      <c r="C246" s="238"/>
      <c r="D246" s="231" t="s">
        <v>252</v>
      </c>
      <c r="E246" s="238"/>
      <c r="F246" s="240" t="s">
        <v>518</v>
      </c>
      <c r="G246" s="238"/>
      <c r="H246" s="241">
        <v>2319.101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AT246" s="247" t="s">
        <v>252</v>
      </c>
      <c r="AU246" s="247" t="s">
        <v>84</v>
      </c>
      <c r="AV246" s="11" t="s">
        <v>84</v>
      </c>
      <c r="AW246" s="11" t="s">
        <v>6</v>
      </c>
      <c r="AX246" s="11" t="s">
        <v>24</v>
      </c>
      <c r="AY246" s="247" t="s">
        <v>144</v>
      </c>
    </row>
    <row r="247" spans="2:65" s="1" customFormat="1" ht="16.5" customHeight="1">
      <c r="B247" s="44"/>
      <c r="C247" s="219" t="s">
        <v>519</v>
      </c>
      <c r="D247" s="219" t="s">
        <v>147</v>
      </c>
      <c r="E247" s="220" t="s">
        <v>520</v>
      </c>
      <c r="F247" s="221" t="s">
        <v>521</v>
      </c>
      <c r="G247" s="222" t="s">
        <v>292</v>
      </c>
      <c r="H247" s="223">
        <v>6.22</v>
      </c>
      <c r="I247" s="224"/>
      <c r="J247" s="225">
        <f>ROUND(I247*H247,2)</f>
        <v>0</v>
      </c>
      <c r="K247" s="221" t="s">
        <v>151</v>
      </c>
      <c r="L247" s="70"/>
      <c r="M247" s="226" t="s">
        <v>22</v>
      </c>
      <c r="N247" s="227" t="s">
        <v>46</v>
      </c>
      <c r="O247" s="45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AR247" s="22" t="s">
        <v>167</v>
      </c>
      <c r="AT247" s="22" t="s">
        <v>147</v>
      </c>
      <c r="AU247" s="22" t="s">
        <v>84</v>
      </c>
      <c r="AY247" s="22" t="s">
        <v>144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22" t="s">
        <v>24</v>
      </c>
      <c r="BK247" s="230">
        <f>ROUND(I247*H247,2)</f>
        <v>0</v>
      </c>
      <c r="BL247" s="22" t="s">
        <v>167</v>
      </c>
      <c r="BM247" s="22" t="s">
        <v>522</v>
      </c>
    </row>
    <row r="248" spans="2:47" s="1" customFormat="1" ht="13.5">
      <c r="B248" s="44"/>
      <c r="C248" s="72"/>
      <c r="D248" s="231" t="s">
        <v>154</v>
      </c>
      <c r="E248" s="72"/>
      <c r="F248" s="232" t="s">
        <v>523</v>
      </c>
      <c r="G248" s="72"/>
      <c r="H248" s="72"/>
      <c r="I248" s="189"/>
      <c r="J248" s="72"/>
      <c r="K248" s="72"/>
      <c r="L248" s="70"/>
      <c r="M248" s="233"/>
      <c r="N248" s="45"/>
      <c r="O248" s="45"/>
      <c r="P248" s="45"/>
      <c r="Q248" s="45"/>
      <c r="R248" s="45"/>
      <c r="S248" s="45"/>
      <c r="T248" s="93"/>
      <c r="AT248" s="22" t="s">
        <v>154</v>
      </c>
      <c r="AU248" s="22" t="s">
        <v>84</v>
      </c>
    </row>
    <row r="249" spans="2:65" s="1" customFormat="1" ht="25.5" customHeight="1">
      <c r="B249" s="44"/>
      <c r="C249" s="219" t="s">
        <v>524</v>
      </c>
      <c r="D249" s="219" t="s">
        <v>147</v>
      </c>
      <c r="E249" s="220" t="s">
        <v>525</v>
      </c>
      <c r="F249" s="221" t="s">
        <v>526</v>
      </c>
      <c r="G249" s="222" t="s">
        <v>292</v>
      </c>
      <c r="H249" s="223">
        <v>68.585</v>
      </c>
      <c r="I249" s="224"/>
      <c r="J249" s="225">
        <f>ROUND(I249*H249,2)</f>
        <v>0</v>
      </c>
      <c r="K249" s="221" t="s">
        <v>151</v>
      </c>
      <c r="L249" s="70"/>
      <c r="M249" s="226" t="s">
        <v>22</v>
      </c>
      <c r="N249" s="227" t="s">
        <v>46</v>
      </c>
      <c r="O249" s="45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AR249" s="22" t="s">
        <v>167</v>
      </c>
      <c r="AT249" s="22" t="s">
        <v>147</v>
      </c>
      <c r="AU249" s="22" t="s">
        <v>84</v>
      </c>
      <c r="AY249" s="22" t="s">
        <v>144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22" t="s">
        <v>24</v>
      </c>
      <c r="BK249" s="230">
        <f>ROUND(I249*H249,2)</f>
        <v>0</v>
      </c>
      <c r="BL249" s="22" t="s">
        <v>167</v>
      </c>
      <c r="BM249" s="22" t="s">
        <v>527</v>
      </c>
    </row>
    <row r="250" spans="2:47" s="1" customFormat="1" ht="13.5">
      <c r="B250" s="44"/>
      <c r="C250" s="72"/>
      <c r="D250" s="231" t="s">
        <v>154</v>
      </c>
      <c r="E250" s="72"/>
      <c r="F250" s="232" t="s">
        <v>528</v>
      </c>
      <c r="G250" s="72"/>
      <c r="H250" s="72"/>
      <c r="I250" s="189"/>
      <c r="J250" s="72"/>
      <c r="K250" s="72"/>
      <c r="L250" s="70"/>
      <c r="M250" s="233"/>
      <c r="N250" s="45"/>
      <c r="O250" s="45"/>
      <c r="P250" s="45"/>
      <c r="Q250" s="45"/>
      <c r="R250" s="45"/>
      <c r="S250" s="45"/>
      <c r="T250" s="93"/>
      <c r="AT250" s="22" t="s">
        <v>154</v>
      </c>
      <c r="AU250" s="22" t="s">
        <v>84</v>
      </c>
    </row>
    <row r="251" spans="2:65" s="1" customFormat="1" ht="25.5" customHeight="1">
      <c r="B251" s="44"/>
      <c r="C251" s="219" t="s">
        <v>529</v>
      </c>
      <c r="D251" s="219" t="s">
        <v>147</v>
      </c>
      <c r="E251" s="220" t="s">
        <v>530</v>
      </c>
      <c r="F251" s="221" t="s">
        <v>531</v>
      </c>
      <c r="G251" s="222" t="s">
        <v>292</v>
      </c>
      <c r="H251" s="223">
        <v>3.67</v>
      </c>
      <c r="I251" s="224"/>
      <c r="J251" s="225">
        <f>ROUND(I251*H251,2)</f>
        <v>0</v>
      </c>
      <c r="K251" s="221" t="s">
        <v>151</v>
      </c>
      <c r="L251" s="70"/>
      <c r="M251" s="226" t="s">
        <v>22</v>
      </c>
      <c r="N251" s="227" t="s">
        <v>46</v>
      </c>
      <c r="O251" s="45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AR251" s="22" t="s">
        <v>167</v>
      </c>
      <c r="AT251" s="22" t="s">
        <v>147</v>
      </c>
      <c r="AU251" s="22" t="s">
        <v>84</v>
      </c>
      <c r="AY251" s="22" t="s">
        <v>144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22" t="s">
        <v>24</v>
      </c>
      <c r="BK251" s="230">
        <f>ROUND(I251*H251,2)</f>
        <v>0</v>
      </c>
      <c r="BL251" s="22" t="s">
        <v>167</v>
      </c>
      <c r="BM251" s="22" t="s">
        <v>532</v>
      </c>
    </row>
    <row r="252" spans="2:47" s="1" customFormat="1" ht="13.5">
      <c r="B252" s="44"/>
      <c r="C252" s="72"/>
      <c r="D252" s="231" t="s">
        <v>154</v>
      </c>
      <c r="E252" s="72"/>
      <c r="F252" s="232" t="s">
        <v>533</v>
      </c>
      <c r="G252" s="72"/>
      <c r="H252" s="72"/>
      <c r="I252" s="189"/>
      <c r="J252" s="72"/>
      <c r="K252" s="72"/>
      <c r="L252" s="70"/>
      <c r="M252" s="233"/>
      <c r="N252" s="45"/>
      <c r="O252" s="45"/>
      <c r="P252" s="45"/>
      <c r="Q252" s="45"/>
      <c r="R252" s="45"/>
      <c r="S252" s="45"/>
      <c r="T252" s="93"/>
      <c r="AT252" s="22" t="s">
        <v>154</v>
      </c>
      <c r="AU252" s="22" t="s">
        <v>84</v>
      </c>
    </row>
    <row r="253" spans="2:65" s="1" customFormat="1" ht="16.5" customHeight="1">
      <c r="B253" s="44"/>
      <c r="C253" s="219" t="s">
        <v>534</v>
      </c>
      <c r="D253" s="219" t="s">
        <v>147</v>
      </c>
      <c r="E253" s="220" t="s">
        <v>535</v>
      </c>
      <c r="F253" s="221" t="s">
        <v>536</v>
      </c>
      <c r="G253" s="222" t="s">
        <v>292</v>
      </c>
      <c r="H253" s="223">
        <v>0.86</v>
      </c>
      <c r="I253" s="224"/>
      <c r="J253" s="225">
        <f>ROUND(I253*H253,2)</f>
        <v>0</v>
      </c>
      <c r="K253" s="221" t="s">
        <v>151</v>
      </c>
      <c r="L253" s="70"/>
      <c r="M253" s="226" t="s">
        <v>22</v>
      </c>
      <c r="N253" s="227" t="s">
        <v>46</v>
      </c>
      <c r="O253" s="45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AR253" s="22" t="s">
        <v>167</v>
      </c>
      <c r="AT253" s="22" t="s">
        <v>147</v>
      </c>
      <c r="AU253" s="22" t="s">
        <v>84</v>
      </c>
      <c r="AY253" s="22" t="s">
        <v>144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22" t="s">
        <v>24</v>
      </c>
      <c r="BK253" s="230">
        <f>ROUND(I253*H253,2)</f>
        <v>0</v>
      </c>
      <c r="BL253" s="22" t="s">
        <v>167</v>
      </c>
      <c r="BM253" s="22" t="s">
        <v>537</v>
      </c>
    </row>
    <row r="254" spans="2:47" s="1" customFormat="1" ht="13.5">
      <c r="B254" s="44"/>
      <c r="C254" s="72"/>
      <c r="D254" s="231" t="s">
        <v>154</v>
      </c>
      <c r="E254" s="72"/>
      <c r="F254" s="232" t="s">
        <v>538</v>
      </c>
      <c r="G254" s="72"/>
      <c r="H254" s="72"/>
      <c r="I254" s="189"/>
      <c r="J254" s="72"/>
      <c r="K254" s="72"/>
      <c r="L254" s="70"/>
      <c r="M254" s="233"/>
      <c r="N254" s="45"/>
      <c r="O254" s="45"/>
      <c r="P254" s="45"/>
      <c r="Q254" s="45"/>
      <c r="R254" s="45"/>
      <c r="S254" s="45"/>
      <c r="T254" s="93"/>
      <c r="AT254" s="22" t="s">
        <v>154</v>
      </c>
      <c r="AU254" s="22" t="s">
        <v>84</v>
      </c>
    </row>
    <row r="255" spans="2:63" s="10" customFormat="1" ht="29.85" customHeight="1">
      <c r="B255" s="203"/>
      <c r="C255" s="204"/>
      <c r="D255" s="205" t="s">
        <v>74</v>
      </c>
      <c r="E255" s="217" t="s">
        <v>539</v>
      </c>
      <c r="F255" s="217" t="s">
        <v>540</v>
      </c>
      <c r="G255" s="204"/>
      <c r="H255" s="204"/>
      <c r="I255" s="207"/>
      <c r="J255" s="218">
        <f>BK255</f>
        <v>0</v>
      </c>
      <c r="K255" s="204"/>
      <c r="L255" s="209"/>
      <c r="M255" s="210"/>
      <c r="N255" s="211"/>
      <c r="O255" s="211"/>
      <c r="P255" s="212">
        <f>SUM(P256:P257)</f>
        <v>0</v>
      </c>
      <c r="Q255" s="211"/>
      <c r="R255" s="212">
        <f>SUM(R256:R257)</f>
        <v>0</v>
      </c>
      <c r="S255" s="211"/>
      <c r="T255" s="213">
        <f>SUM(T256:T257)</f>
        <v>0</v>
      </c>
      <c r="AR255" s="214" t="s">
        <v>24</v>
      </c>
      <c r="AT255" s="215" t="s">
        <v>74</v>
      </c>
      <c r="AU255" s="215" t="s">
        <v>24</v>
      </c>
      <c r="AY255" s="214" t="s">
        <v>144</v>
      </c>
      <c r="BK255" s="216">
        <f>SUM(BK256:BK257)</f>
        <v>0</v>
      </c>
    </row>
    <row r="256" spans="2:65" s="1" customFormat="1" ht="16.5" customHeight="1">
      <c r="B256" s="44"/>
      <c r="C256" s="219" t="s">
        <v>541</v>
      </c>
      <c r="D256" s="219" t="s">
        <v>147</v>
      </c>
      <c r="E256" s="220" t="s">
        <v>542</v>
      </c>
      <c r="F256" s="221" t="s">
        <v>543</v>
      </c>
      <c r="G256" s="222" t="s">
        <v>292</v>
      </c>
      <c r="H256" s="223">
        <v>3.564</v>
      </c>
      <c r="I256" s="224"/>
      <c r="J256" s="225">
        <f>ROUND(I256*H256,2)</f>
        <v>0</v>
      </c>
      <c r="K256" s="221" t="s">
        <v>151</v>
      </c>
      <c r="L256" s="70"/>
      <c r="M256" s="226" t="s">
        <v>22</v>
      </c>
      <c r="N256" s="227" t="s">
        <v>46</v>
      </c>
      <c r="O256" s="45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AR256" s="22" t="s">
        <v>167</v>
      </c>
      <c r="AT256" s="22" t="s">
        <v>147</v>
      </c>
      <c r="AU256" s="22" t="s">
        <v>84</v>
      </c>
      <c r="AY256" s="22" t="s">
        <v>144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22" t="s">
        <v>24</v>
      </c>
      <c r="BK256" s="230">
        <f>ROUND(I256*H256,2)</f>
        <v>0</v>
      </c>
      <c r="BL256" s="22" t="s">
        <v>167</v>
      </c>
      <c r="BM256" s="22" t="s">
        <v>544</v>
      </c>
    </row>
    <row r="257" spans="2:47" s="1" customFormat="1" ht="13.5">
      <c r="B257" s="44"/>
      <c r="C257" s="72"/>
      <c r="D257" s="231" t="s">
        <v>154</v>
      </c>
      <c r="E257" s="72"/>
      <c r="F257" s="232" t="s">
        <v>545</v>
      </c>
      <c r="G257" s="72"/>
      <c r="H257" s="72"/>
      <c r="I257" s="189"/>
      <c r="J257" s="72"/>
      <c r="K257" s="72"/>
      <c r="L257" s="70"/>
      <c r="M257" s="233"/>
      <c r="N257" s="45"/>
      <c r="O257" s="45"/>
      <c r="P257" s="45"/>
      <c r="Q257" s="45"/>
      <c r="R257" s="45"/>
      <c r="S257" s="45"/>
      <c r="T257" s="93"/>
      <c r="AT257" s="22" t="s">
        <v>154</v>
      </c>
      <c r="AU257" s="22" t="s">
        <v>84</v>
      </c>
    </row>
    <row r="258" spans="2:63" s="10" customFormat="1" ht="37.4" customHeight="1">
      <c r="B258" s="203"/>
      <c r="C258" s="204"/>
      <c r="D258" s="205" t="s">
        <v>74</v>
      </c>
      <c r="E258" s="206" t="s">
        <v>546</v>
      </c>
      <c r="F258" s="206" t="s">
        <v>547</v>
      </c>
      <c r="G258" s="204"/>
      <c r="H258" s="204"/>
      <c r="I258" s="207"/>
      <c r="J258" s="208">
        <f>BK258</f>
        <v>0</v>
      </c>
      <c r="K258" s="204"/>
      <c r="L258" s="209"/>
      <c r="M258" s="210"/>
      <c r="N258" s="211"/>
      <c r="O258" s="211"/>
      <c r="P258" s="212">
        <f>P259</f>
        <v>0</v>
      </c>
      <c r="Q258" s="211"/>
      <c r="R258" s="212">
        <f>R259</f>
        <v>0</v>
      </c>
      <c r="S258" s="211"/>
      <c r="T258" s="213">
        <f>T259</f>
        <v>0.743025</v>
      </c>
      <c r="AR258" s="214" t="s">
        <v>84</v>
      </c>
      <c r="AT258" s="215" t="s">
        <v>74</v>
      </c>
      <c r="AU258" s="215" t="s">
        <v>75</v>
      </c>
      <c r="AY258" s="214" t="s">
        <v>144</v>
      </c>
      <c r="BK258" s="216">
        <f>BK259</f>
        <v>0</v>
      </c>
    </row>
    <row r="259" spans="2:63" s="10" customFormat="1" ht="19.9" customHeight="1">
      <c r="B259" s="203"/>
      <c r="C259" s="204"/>
      <c r="D259" s="205" t="s">
        <v>74</v>
      </c>
      <c r="E259" s="217" t="s">
        <v>548</v>
      </c>
      <c r="F259" s="217" t="s">
        <v>549</v>
      </c>
      <c r="G259" s="204"/>
      <c r="H259" s="204"/>
      <c r="I259" s="207"/>
      <c r="J259" s="218">
        <f>BK259</f>
        <v>0</v>
      </c>
      <c r="K259" s="204"/>
      <c r="L259" s="209"/>
      <c r="M259" s="210"/>
      <c r="N259" s="211"/>
      <c r="O259" s="211"/>
      <c r="P259" s="212">
        <f>SUM(P260:P266)</f>
        <v>0</v>
      </c>
      <c r="Q259" s="211"/>
      <c r="R259" s="212">
        <f>SUM(R260:R266)</f>
        <v>0</v>
      </c>
      <c r="S259" s="211"/>
      <c r="T259" s="213">
        <f>SUM(T260:T266)</f>
        <v>0.743025</v>
      </c>
      <c r="AR259" s="214" t="s">
        <v>84</v>
      </c>
      <c r="AT259" s="215" t="s">
        <v>74</v>
      </c>
      <c r="AU259" s="215" t="s">
        <v>24</v>
      </c>
      <c r="AY259" s="214" t="s">
        <v>144</v>
      </c>
      <c r="BK259" s="216">
        <f>SUM(BK260:BK266)</f>
        <v>0</v>
      </c>
    </row>
    <row r="260" spans="2:65" s="1" customFormat="1" ht="16.5" customHeight="1">
      <c r="B260" s="44"/>
      <c r="C260" s="219" t="s">
        <v>550</v>
      </c>
      <c r="D260" s="219" t="s">
        <v>147</v>
      </c>
      <c r="E260" s="220" t="s">
        <v>551</v>
      </c>
      <c r="F260" s="221" t="s">
        <v>552</v>
      </c>
      <c r="G260" s="222" t="s">
        <v>322</v>
      </c>
      <c r="H260" s="223">
        <v>33.21</v>
      </c>
      <c r="I260" s="224"/>
      <c r="J260" s="225">
        <f>ROUND(I260*H260,2)</f>
        <v>0</v>
      </c>
      <c r="K260" s="221" t="s">
        <v>151</v>
      </c>
      <c r="L260" s="70"/>
      <c r="M260" s="226" t="s">
        <v>22</v>
      </c>
      <c r="N260" s="227" t="s">
        <v>46</v>
      </c>
      <c r="O260" s="45"/>
      <c r="P260" s="228">
        <f>O260*H260</f>
        <v>0</v>
      </c>
      <c r="Q260" s="228">
        <v>0</v>
      </c>
      <c r="R260" s="228">
        <f>Q260*H260</f>
        <v>0</v>
      </c>
      <c r="S260" s="228">
        <v>0.0025</v>
      </c>
      <c r="T260" s="229">
        <f>S260*H260</f>
        <v>0.083025</v>
      </c>
      <c r="AR260" s="22" t="s">
        <v>340</v>
      </c>
      <c r="AT260" s="22" t="s">
        <v>147</v>
      </c>
      <c r="AU260" s="22" t="s">
        <v>84</v>
      </c>
      <c r="AY260" s="22" t="s">
        <v>144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22" t="s">
        <v>24</v>
      </c>
      <c r="BK260" s="230">
        <f>ROUND(I260*H260,2)</f>
        <v>0</v>
      </c>
      <c r="BL260" s="22" t="s">
        <v>340</v>
      </c>
      <c r="BM260" s="22" t="s">
        <v>553</v>
      </c>
    </row>
    <row r="261" spans="2:47" s="1" customFormat="1" ht="13.5">
      <c r="B261" s="44"/>
      <c r="C261" s="72"/>
      <c r="D261" s="231" t="s">
        <v>154</v>
      </c>
      <c r="E261" s="72"/>
      <c r="F261" s="232" t="s">
        <v>554</v>
      </c>
      <c r="G261" s="72"/>
      <c r="H261" s="72"/>
      <c r="I261" s="189"/>
      <c r="J261" s="72"/>
      <c r="K261" s="72"/>
      <c r="L261" s="70"/>
      <c r="M261" s="233"/>
      <c r="N261" s="45"/>
      <c r="O261" s="45"/>
      <c r="P261" s="45"/>
      <c r="Q261" s="45"/>
      <c r="R261" s="45"/>
      <c r="S261" s="45"/>
      <c r="T261" s="93"/>
      <c r="AT261" s="22" t="s">
        <v>154</v>
      </c>
      <c r="AU261" s="22" t="s">
        <v>84</v>
      </c>
    </row>
    <row r="262" spans="2:51" s="11" customFormat="1" ht="13.5">
      <c r="B262" s="237"/>
      <c r="C262" s="238"/>
      <c r="D262" s="231" t="s">
        <v>252</v>
      </c>
      <c r="E262" s="239" t="s">
        <v>22</v>
      </c>
      <c r="F262" s="240" t="s">
        <v>555</v>
      </c>
      <c r="G262" s="238"/>
      <c r="H262" s="241">
        <v>27.77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AT262" s="247" t="s">
        <v>252</v>
      </c>
      <c r="AU262" s="247" t="s">
        <v>84</v>
      </c>
      <c r="AV262" s="11" t="s">
        <v>84</v>
      </c>
      <c r="AW262" s="11" t="s">
        <v>39</v>
      </c>
      <c r="AX262" s="11" t="s">
        <v>75</v>
      </c>
      <c r="AY262" s="247" t="s">
        <v>144</v>
      </c>
    </row>
    <row r="263" spans="2:51" s="11" customFormat="1" ht="13.5">
      <c r="B263" s="237"/>
      <c r="C263" s="238"/>
      <c r="D263" s="231" t="s">
        <v>252</v>
      </c>
      <c r="E263" s="239" t="s">
        <v>22</v>
      </c>
      <c r="F263" s="240" t="s">
        <v>556</v>
      </c>
      <c r="G263" s="238"/>
      <c r="H263" s="241">
        <v>5.44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AT263" s="247" t="s">
        <v>252</v>
      </c>
      <c r="AU263" s="247" t="s">
        <v>84</v>
      </c>
      <c r="AV263" s="11" t="s">
        <v>84</v>
      </c>
      <c r="AW263" s="11" t="s">
        <v>39</v>
      </c>
      <c r="AX263" s="11" t="s">
        <v>75</v>
      </c>
      <c r="AY263" s="247" t="s">
        <v>144</v>
      </c>
    </row>
    <row r="264" spans="2:65" s="1" customFormat="1" ht="16.5" customHeight="1">
      <c r="B264" s="44"/>
      <c r="C264" s="219" t="s">
        <v>557</v>
      </c>
      <c r="D264" s="219" t="s">
        <v>147</v>
      </c>
      <c r="E264" s="220" t="s">
        <v>558</v>
      </c>
      <c r="F264" s="221" t="s">
        <v>559</v>
      </c>
      <c r="G264" s="222" t="s">
        <v>322</v>
      </c>
      <c r="H264" s="223">
        <v>220</v>
      </c>
      <c r="I264" s="224"/>
      <c r="J264" s="225">
        <f>ROUND(I264*H264,2)</f>
        <v>0</v>
      </c>
      <c r="K264" s="221" t="s">
        <v>151</v>
      </c>
      <c r="L264" s="70"/>
      <c r="M264" s="226" t="s">
        <v>22</v>
      </c>
      <c r="N264" s="227" t="s">
        <v>46</v>
      </c>
      <c r="O264" s="45"/>
      <c r="P264" s="228">
        <f>O264*H264</f>
        <v>0</v>
      </c>
      <c r="Q264" s="228">
        <v>0</v>
      </c>
      <c r="R264" s="228">
        <f>Q264*H264</f>
        <v>0</v>
      </c>
      <c r="S264" s="228">
        <v>0.003</v>
      </c>
      <c r="T264" s="229">
        <f>S264*H264</f>
        <v>0.66</v>
      </c>
      <c r="AR264" s="22" t="s">
        <v>167</v>
      </c>
      <c r="AT264" s="22" t="s">
        <v>147</v>
      </c>
      <c r="AU264" s="22" t="s">
        <v>84</v>
      </c>
      <c r="AY264" s="22" t="s">
        <v>144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22" t="s">
        <v>24</v>
      </c>
      <c r="BK264" s="230">
        <f>ROUND(I264*H264,2)</f>
        <v>0</v>
      </c>
      <c r="BL264" s="22" t="s">
        <v>167</v>
      </c>
      <c r="BM264" s="22" t="s">
        <v>560</v>
      </c>
    </row>
    <row r="265" spans="2:47" s="1" customFormat="1" ht="13.5">
      <c r="B265" s="44"/>
      <c r="C265" s="72"/>
      <c r="D265" s="231" t="s">
        <v>154</v>
      </c>
      <c r="E265" s="72"/>
      <c r="F265" s="232" t="s">
        <v>559</v>
      </c>
      <c r="G265" s="72"/>
      <c r="H265" s="72"/>
      <c r="I265" s="189"/>
      <c r="J265" s="72"/>
      <c r="K265" s="72"/>
      <c r="L265" s="70"/>
      <c r="M265" s="233"/>
      <c r="N265" s="45"/>
      <c r="O265" s="45"/>
      <c r="P265" s="45"/>
      <c r="Q265" s="45"/>
      <c r="R265" s="45"/>
      <c r="S265" s="45"/>
      <c r="T265" s="93"/>
      <c r="AT265" s="22" t="s">
        <v>154</v>
      </c>
      <c r="AU265" s="22" t="s">
        <v>84</v>
      </c>
    </row>
    <row r="266" spans="2:51" s="11" customFormat="1" ht="13.5">
      <c r="B266" s="237"/>
      <c r="C266" s="238"/>
      <c r="D266" s="231" t="s">
        <v>252</v>
      </c>
      <c r="E266" s="239" t="s">
        <v>22</v>
      </c>
      <c r="F266" s="240" t="s">
        <v>561</v>
      </c>
      <c r="G266" s="238"/>
      <c r="H266" s="241">
        <v>220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AT266" s="247" t="s">
        <v>252</v>
      </c>
      <c r="AU266" s="247" t="s">
        <v>84</v>
      </c>
      <c r="AV266" s="11" t="s">
        <v>84</v>
      </c>
      <c r="AW266" s="11" t="s">
        <v>39</v>
      </c>
      <c r="AX266" s="11" t="s">
        <v>24</v>
      </c>
      <c r="AY266" s="247" t="s">
        <v>144</v>
      </c>
    </row>
    <row r="267" spans="2:63" s="10" customFormat="1" ht="37.4" customHeight="1">
      <c r="B267" s="203"/>
      <c r="C267" s="204"/>
      <c r="D267" s="205" t="s">
        <v>74</v>
      </c>
      <c r="E267" s="206" t="s">
        <v>562</v>
      </c>
      <c r="F267" s="206" t="s">
        <v>563</v>
      </c>
      <c r="G267" s="204"/>
      <c r="H267" s="204"/>
      <c r="I267" s="207"/>
      <c r="J267" s="208">
        <f>BK267</f>
        <v>0</v>
      </c>
      <c r="K267" s="204"/>
      <c r="L267" s="209"/>
      <c r="M267" s="210"/>
      <c r="N267" s="211"/>
      <c r="O267" s="211"/>
      <c r="P267" s="212">
        <f>SUM(P268:P271)</f>
        <v>0</v>
      </c>
      <c r="Q267" s="211"/>
      <c r="R267" s="212">
        <f>SUM(R268:R271)</f>
        <v>0</v>
      </c>
      <c r="S267" s="211"/>
      <c r="T267" s="213">
        <f>SUM(T268:T271)</f>
        <v>0</v>
      </c>
      <c r="AR267" s="214" t="s">
        <v>167</v>
      </c>
      <c r="AT267" s="215" t="s">
        <v>74</v>
      </c>
      <c r="AU267" s="215" t="s">
        <v>75</v>
      </c>
      <c r="AY267" s="214" t="s">
        <v>144</v>
      </c>
      <c r="BK267" s="216">
        <f>SUM(BK268:BK271)</f>
        <v>0</v>
      </c>
    </row>
    <row r="268" spans="2:65" s="1" customFormat="1" ht="16.5" customHeight="1">
      <c r="B268" s="44"/>
      <c r="C268" s="219" t="s">
        <v>564</v>
      </c>
      <c r="D268" s="219" t="s">
        <v>147</v>
      </c>
      <c r="E268" s="220" t="s">
        <v>565</v>
      </c>
      <c r="F268" s="221" t="s">
        <v>566</v>
      </c>
      <c r="G268" s="222" t="s">
        <v>567</v>
      </c>
      <c r="H268" s="223">
        <v>40</v>
      </c>
      <c r="I268" s="224"/>
      <c r="J268" s="225">
        <f>ROUND(I268*H268,2)</f>
        <v>0</v>
      </c>
      <c r="K268" s="221" t="s">
        <v>151</v>
      </c>
      <c r="L268" s="70"/>
      <c r="M268" s="226" t="s">
        <v>22</v>
      </c>
      <c r="N268" s="227" t="s">
        <v>46</v>
      </c>
      <c r="O268" s="45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AR268" s="22" t="s">
        <v>568</v>
      </c>
      <c r="AT268" s="22" t="s">
        <v>147</v>
      </c>
      <c r="AU268" s="22" t="s">
        <v>24</v>
      </c>
      <c r="AY268" s="22" t="s">
        <v>144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22" t="s">
        <v>24</v>
      </c>
      <c r="BK268" s="230">
        <f>ROUND(I268*H268,2)</f>
        <v>0</v>
      </c>
      <c r="BL268" s="22" t="s">
        <v>568</v>
      </c>
      <c r="BM268" s="22" t="s">
        <v>569</v>
      </c>
    </row>
    <row r="269" spans="2:47" s="1" customFormat="1" ht="13.5">
      <c r="B269" s="44"/>
      <c r="C269" s="72"/>
      <c r="D269" s="231" t="s">
        <v>154</v>
      </c>
      <c r="E269" s="72"/>
      <c r="F269" s="232" t="s">
        <v>570</v>
      </c>
      <c r="G269" s="72"/>
      <c r="H269" s="72"/>
      <c r="I269" s="189"/>
      <c r="J269" s="72"/>
      <c r="K269" s="72"/>
      <c r="L269" s="70"/>
      <c r="M269" s="233"/>
      <c r="N269" s="45"/>
      <c r="O269" s="45"/>
      <c r="P269" s="45"/>
      <c r="Q269" s="45"/>
      <c r="R269" s="45"/>
      <c r="S269" s="45"/>
      <c r="T269" s="93"/>
      <c r="AT269" s="22" t="s">
        <v>154</v>
      </c>
      <c r="AU269" s="22" t="s">
        <v>24</v>
      </c>
    </row>
    <row r="270" spans="2:65" s="1" customFormat="1" ht="16.5" customHeight="1">
      <c r="B270" s="44"/>
      <c r="C270" s="219" t="s">
        <v>571</v>
      </c>
      <c r="D270" s="219" t="s">
        <v>147</v>
      </c>
      <c r="E270" s="220" t="s">
        <v>572</v>
      </c>
      <c r="F270" s="221" t="s">
        <v>573</v>
      </c>
      <c r="G270" s="222" t="s">
        <v>567</v>
      </c>
      <c r="H270" s="223">
        <v>40</v>
      </c>
      <c r="I270" s="224"/>
      <c r="J270" s="225">
        <f>ROUND(I270*H270,2)</f>
        <v>0</v>
      </c>
      <c r="K270" s="221" t="s">
        <v>151</v>
      </c>
      <c r="L270" s="70"/>
      <c r="M270" s="226" t="s">
        <v>22</v>
      </c>
      <c r="N270" s="227" t="s">
        <v>46</v>
      </c>
      <c r="O270" s="45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AR270" s="22" t="s">
        <v>568</v>
      </c>
      <c r="AT270" s="22" t="s">
        <v>147</v>
      </c>
      <c r="AU270" s="22" t="s">
        <v>24</v>
      </c>
      <c r="AY270" s="22" t="s">
        <v>144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22" t="s">
        <v>24</v>
      </c>
      <c r="BK270" s="230">
        <f>ROUND(I270*H270,2)</f>
        <v>0</v>
      </c>
      <c r="BL270" s="22" t="s">
        <v>568</v>
      </c>
      <c r="BM270" s="22" t="s">
        <v>574</v>
      </c>
    </row>
    <row r="271" spans="2:47" s="1" customFormat="1" ht="13.5">
      <c r="B271" s="44"/>
      <c r="C271" s="72"/>
      <c r="D271" s="231" t="s">
        <v>154</v>
      </c>
      <c r="E271" s="72"/>
      <c r="F271" s="232" t="s">
        <v>575</v>
      </c>
      <c r="G271" s="72"/>
      <c r="H271" s="72"/>
      <c r="I271" s="189"/>
      <c r="J271" s="72"/>
      <c r="K271" s="72"/>
      <c r="L271" s="70"/>
      <c r="M271" s="234"/>
      <c r="N271" s="235"/>
      <c r="O271" s="235"/>
      <c r="P271" s="235"/>
      <c r="Q271" s="235"/>
      <c r="R271" s="235"/>
      <c r="S271" s="235"/>
      <c r="T271" s="236"/>
      <c r="AT271" s="22" t="s">
        <v>154</v>
      </c>
      <c r="AU271" s="22" t="s">
        <v>24</v>
      </c>
    </row>
    <row r="272" spans="2:12" s="1" customFormat="1" ht="6.95" customHeight="1">
      <c r="B272" s="65"/>
      <c r="C272" s="66"/>
      <c r="D272" s="66"/>
      <c r="E272" s="66"/>
      <c r="F272" s="66"/>
      <c r="G272" s="66"/>
      <c r="H272" s="66"/>
      <c r="I272" s="164"/>
      <c r="J272" s="66"/>
      <c r="K272" s="66"/>
      <c r="L272" s="70"/>
    </row>
  </sheetData>
  <sheetProtection password="CC35" sheet="1" objects="1" scenarios="1" formatColumns="0" formatRows="0" autoFilter="0"/>
  <autoFilter ref="C88:K271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8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109</v>
      </c>
      <c r="G1" s="137" t="s">
        <v>110</v>
      </c>
      <c r="H1" s="137"/>
      <c r="I1" s="138"/>
      <c r="J1" s="137" t="s">
        <v>111</v>
      </c>
      <c r="K1" s="136" t="s">
        <v>112</v>
      </c>
      <c r="L1" s="137" t="s">
        <v>113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91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84</v>
      </c>
    </row>
    <row r="4" spans="2:46" ht="36.95" customHeight="1">
      <c r="B4" s="26"/>
      <c r="C4" s="27"/>
      <c r="D4" s="28" t="s">
        <v>114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„Rekonstrukce technologie chlazení zimního stadionu ve Studénce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115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576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21</v>
      </c>
      <c r="E11" s="45"/>
      <c r="F11" s="33" t="s">
        <v>22</v>
      </c>
      <c r="G11" s="45"/>
      <c r="H11" s="45"/>
      <c r="I11" s="144" t="s">
        <v>23</v>
      </c>
      <c r="J11" s="33" t="s">
        <v>22</v>
      </c>
      <c r="K11" s="49"/>
    </row>
    <row r="12" spans="2:11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24. 8. 2016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31</v>
      </c>
      <c r="E14" s="45"/>
      <c r="F14" s="45"/>
      <c r="G14" s="45"/>
      <c r="H14" s="45"/>
      <c r="I14" s="144" t="s">
        <v>32</v>
      </c>
      <c r="J14" s="33" t="s">
        <v>33</v>
      </c>
      <c r="K14" s="49"/>
    </row>
    <row r="15" spans="2:11" s="1" customFormat="1" ht="18" customHeight="1">
      <c r="B15" s="44"/>
      <c r="C15" s="45"/>
      <c r="D15" s="45"/>
      <c r="E15" s="33" t="s">
        <v>34</v>
      </c>
      <c r="F15" s="45"/>
      <c r="G15" s="45"/>
      <c r="H15" s="45"/>
      <c r="I15" s="144" t="s">
        <v>35</v>
      </c>
      <c r="J15" s="33" t="s">
        <v>22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36</v>
      </c>
      <c r="E17" s="45"/>
      <c r="F17" s="45"/>
      <c r="G17" s="45"/>
      <c r="H17" s="45"/>
      <c r="I17" s="144" t="s">
        <v>32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35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38</v>
      </c>
      <c r="E20" s="45"/>
      <c r="F20" s="45"/>
      <c r="G20" s="45"/>
      <c r="H20" s="45"/>
      <c r="I20" s="144" t="s">
        <v>32</v>
      </c>
      <c r="J20" s="33" t="s">
        <v>33</v>
      </c>
      <c r="K20" s="49"/>
    </row>
    <row r="21" spans="2:11" s="1" customFormat="1" ht="18" customHeight="1">
      <c r="B21" s="44"/>
      <c r="C21" s="45"/>
      <c r="D21" s="45"/>
      <c r="E21" s="33" t="s">
        <v>34</v>
      </c>
      <c r="F21" s="45"/>
      <c r="G21" s="45"/>
      <c r="H21" s="45"/>
      <c r="I21" s="144" t="s">
        <v>35</v>
      </c>
      <c r="J21" s="33" t="s">
        <v>22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40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22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41</v>
      </c>
      <c r="E27" s="45"/>
      <c r="F27" s="45"/>
      <c r="G27" s="45"/>
      <c r="H27" s="45"/>
      <c r="I27" s="142"/>
      <c r="J27" s="153">
        <f>ROUND(J97,2)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43</v>
      </c>
      <c r="G29" s="45"/>
      <c r="H29" s="45"/>
      <c r="I29" s="154" t="s">
        <v>42</v>
      </c>
      <c r="J29" s="50" t="s">
        <v>44</v>
      </c>
      <c r="K29" s="49"/>
    </row>
    <row r="30" spans="2:11" s="1" customFormat="1" ht="14.4" customHeight="1">
      <c r="B30" s="44"/>
      <c r="C30" s="45"/>
      <c r="D30" s="53" t="s">
        <v>45</v>
      </c>
      <c r="E30" s="53" t="s">
        <v>46</v>
      </c>
      <c r="F30" s="155">
        <f>ROUND(SUM(BE97:BE480),2)</f>
        <v>0</v>
      </c>
      <c r="G30" s="45"/>
      <c r="H30" s="45"/>
      <c r="I30" s="156">
        <v>0.21</v>
      </c>
      <c r="J30" s="155">
        <f>ROUND(ROUND((SUM(BE97:BE480)),2)*I30,2)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47</v>
      </c>
      <c r="F31" s="155">
        <f>ROUND(SUM(BF97:BF480),2)</f>
        <v>0</v>
      </c>
      <c r="G31" s="45"/>
      <c r="H31" s="45"/>
      <c r="I31" s="156">
        <v>0.15</v>
      </c>
      <c r="J31" s="155">
        <f>ROUND(ROUND((SUM(BF97:BF480)),2)*I31,2)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48</v>
      </c>
      <c r="F32" s="155">
        <f>ROUND(SUM(BG97:BG480),2)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49</v>
      </c>
      <c r="F33" s="155">
        <f>ROUND(SUM(BH97:BH480),2)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50</v>
      </c>
      <c r="F34" s="155">
        <f>ROUND(SUM(BI97:BI480),2)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51</v>
      </c>
      <c r="E36" s="96"/>
      <c r="F36" s="96"/>
      <c r="G36" s="159" t="s">
        <v>52</v>
      </c>
      <c r="H36" s="160" t="s">
        <v>53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117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„Rekonstrukce technologie chlazení zimního stadionu ve Studénce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115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258/3 - Nové konstrukce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25</v>
      </c>
      <c r="D49" s="45"/>
      <c r="E49" s="45"/>
      <c r="F49" s="33" t="str">
        <f>F12</f>
        <v>Budovatelská 770</v>
      </c>
      <c r="G49" s="45"/>
      <c r="H49" s="45"/>
      <c r="I49" s="144" t="s">
        <v>27</v>
      </c>
      <c r="J49" s="145" t="str">
        <f>IF(J12="","",J12)</f>
        <v>24. 8. 2016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31</v>
      </c>
      <c r="D51" s="45"/>
      <c r="E51" s="45"/>
      <c r="F51" s="33" t="str">
        <f>E15</f>
        <v>B.B.D. s.r.o., Rokycanova 30, Praha 3</v>
      </c>
      <c r="G51" s="45"/>
      <c r="H51" s="45"/>
      <c r="I51" s="144" t="s">
        <v>38</v>
      </c>
      <c r="J51" s="42" t="str">
        <f>E21</f>
        <v>B.B.D. s.r.o., Rokycanova 30, Praha 3</v>
      </c>
      <c r="K51" s="49"/>
    </row>
    <row r="52" spans="2:11" s="1" customFormat="1" ht="14.4" customHeight="1">
      <c r="B52" s="44"/>
      <c r="C52" s="38" t="s">
        <v>36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118</v>
      </c>
      <c r="D54" s="157"/>
      <c r="E54" s="157"/>
      <c r="F54" s="157"/>
      <c r="G54" s="157"/>
      <c r="H54" s="157"/>
      <c r="I54" s="171"/>
      <c r="J54" s="172" t="s">
        <v>119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120</v>
      </c>
      <c r="D56" s="45"/>
      <c r="E56" s="45"/>
      <c r="F56" s="45"/>
      <c r="G56" s="45"/>
      <c r="H56" s="45"/>
      <c r="I56" s="142"/>
      <c r="J56" s="153">
        <f>J97</f>
        <v>0</v>
      </c>
      <c r="K56" s="49"/>
      <c r="AU56" s="22" t="s">
        <v>121</v>
      </c>
    </row>
    <row r="57" spans="2:11" s="7" customFormat="1" ht="24.95" customHeight="1">
      <c r="B57" s="175"/>
      <c r="C57" s="176"/>
      <c r="D57" s="177" t="s">
        <v>231</v>
      </c>
      <c r="E57" s="178"/>
      <c r="F57" s="178"/>
      <c r="G57" s="178"/>
      <c r="H57" s="178"/>
      <c r="I57" s="179"/>
      <c r="J57" s="180">
        <f>J98</f>
        <v>0</v>
      </c>
      <c r="K57" s="181"/>
    </row>
    <row r="58" spans="2:11" s="8" customFormat="1" ht="19.9" customHeight="1">
      <c r="B58" s="182"/>
      <c r="C58" s="183"/>
      <c r="D58" s="184" t="s">
        <v>232</v>
      </c>
      <c r="E58" s="185"/>
      <c r="F58" s="185"/>
      <c r="G58" s="185"/>
      <c r="H58" s="185"/>
      <c r="I58" s="186"/>
      <c r="J58" s="187">
        <f>J99</f>
        <v>0</v>
      </c>
      <c r="K58" s="188"/>
    </row>
    <row r="59" spans="2:11" s="8" customFormat="1" ht="19.9" customHeight="1">
      <c r="B59" s="182"/>
      <c r="C59" s="183"/>
      <c r="D59" s="184" t="s">
        <v>577</v>
      </c>
      <c r="E59" s="185"/>
      <c r="F59" s="185"/>
      <c r="G59" s="185"/>
      <c r="H59" s="185"/>
      <c r="I59" s="186"/>
      <c r="J59" s="187">
        <f>J108</f>
        <v>0</v>
      </c>
      <c r="K59" s="188"/>
    </row>
    <row r="60" spans="2:11" s="8" customFormat="1" ht="19.9" customHeight="1">
      <c r="B60" s="182"/>
      <c r="C60" s="183"/>
      <c r="D60" s="184" t="s">
        <v>233</v>
      </c>
      <c r="E60" s="185"/>
      <c r="F60" s="185"/>
      <c r="G60" s="185"/>
      <c r="H60" s="185"/>
      <c r="I60" s="186"/>
      <c r="J60" s="187">
        <f>J140</f>
        <v>0</v>
      </c>
      <c r="K60" s="188"/>
    </row>
    <row r="61" spans="2:11" s="8" customFormat="1" ht="19.9" customHeight="1">
      <c r="B61" s="182"/>
      <c r="C61" s="183"/>
      <c r="D61" s="184" t="s">
        <v>234</v>
      </c>
      <c r="E61" s="185"/>
      <c r="F61" s="185"/>
      <c r="G61" s="185"/>
      <c r="H61" s="185"/>
      <c r="I61" s="186"/>
      <c r="J61" s="187">
        <f>J147</f>
        <v>0</v>
      </c>
      <c r="K61" s="188"/>
    </row>
    <row r="62" spans="2:11" s="8" customFormat="1" ht="19.9" customHeight="1">
      <c r="B62" s="182"/>
      <c r="C62" s="183"/>
      <c r="D62" s="184" t="s">
        <v>578</v>
      </c>
      <c r="E62" s="185"/>
      <c r="F62" s="185"/>
      <c r="G62" s="185"/>
      <c r="H62" s="185"/>
      <c r="I62" s="186"/>
      <c r="J62" s="187">
        <f>J168</f>
        <v>0</v>
      </c>
      <c r="K62" s="188"/>
    </row>
    <row r="63" spans="2:11" s="8" customFormat="1" ht="19.9" customHeight="1">
      <c r="B63" s="182"/>
      <c r="C63" s="183"/>
      <c r="D63" s="184" t="s">
        <v>579</v>
      </c>
      <c r="E63" s="185"/>
      <c r="F63" s="185"/>
      <c r="G63" s="185"/>
      <c r="H63" s="185"/>
      <c r="I63" s="186"/>
      <c r="J63" s="187">
        <f>J183</f>
        <v>0</v>
      </c>
      <c r="K63" s="188"/>
    </row>
    <row r="64" spans="2:11" s="8" customFormat="1" ht="19.9" customHeight="1">
      <c r="B64" s="182"/>
      <c r="C64" s="183"/>
      <c r="D64" s="184" t="s">
        <v>580</v>
      </c>
      <c r="E64" s="185"/>
      <c r="F64" s="185"/>
      <c r="G64" s="185"/>
      <c r="H64" s="185"/>
      <c r="I64" s="186"/>
      <c r="J64" s="187">
        <f>J190</f>
        <v>0</v>
      </c>
      <c r="K64" s="188"/>
    </row>
    <row r="65" spans="2:11" s="8" customFormat="1" ht="19.9" customHeight="1">
      <c r="B65" s="182"/>
      <c r="C65" s="183"/>
      <c r="D65" s="184" t="s">
        <v>581</v>
      </c>
      <c r="E65" s="185"/>
      <c r="F65" s="185"/>
      <c r="G65" s="185"/>
      <c r="H65" s="185"/>
      <c r="I65" s="186"/>
      <c r="J65" s="187">
        <f>J236</f>
        <v>0</v>
      </c>
      <c r="K65" s="188"/>
    </row>
    <row r="66" spans="2:11" s="8" customFormat="1" ht="19.9" customHeight="1">
      <c r="B66" s="182"/>
      <c r="C66" s="183"/>
      <c r="D66" s="184" t="s">
        <v>582</v>
      </c>
      <c r="E66" s="185"/>
      <c r="F66" s="185"/>
      <c r="G66" s="185"/>
      <c r="H66" s="185"/>
      <c r="I66" s="186"/>
      <c r="J66" s="187">
        <f>J247</f>
        <v>0</v>
      </c>
      <c r="K66" s="188"/>
    </row>
    <row r="67" spans="2:11" s="8" customFormat="1" ht="19.9" customHeight="1">
      <c r="B67" s="182"/>
      <c r="C67" s="183"/>
      <c r="D67" s="184" t="s">
        <v>235</v>
      </c>
      <c r="E67" s="185"/>
      <c r="F67" s="185"/>
      <c r="G67" s="185"/>
      <c r="H67" s="185"/>
      <c r="I67" s="186"/>
      <c r="J67" s="187">
        <f>J250</f>
        <v>0</v>
      </c>
      <c r="K67" s="188"/>
    </row>
    <row r="68" spans="2:11" s="8" customFormat="1" ht="19.9" customHeight="1">
      <c r="B68" s="182"/>
      <c r="C68" s="183"/>
      <c r="D68" s="184" t="s">
        <v>240</v>
      </c>
      <c r="E68" s="185"/>
      <c r="F68" s="185"/>
      <c r="G68" s="185"/>
      <c r="H68" s="185"/>
      <c r="I68" s="186"/>
      <c r="J68" s="187">
        <f>J285</f>
        <v>0</v>
      </c>
      <c r="K68" s="188"/>
    </row>
    <row r="69" spans="2:11" s="7" customFormat="1" ht="24.95" customHeight="1">
      <c r="B69" s="175"/>
      <c r="C69" s="176"/>
      <c r="D69" s="177" t="s">
        <v>241</v>
      </c>
      <c r="E69" s="178"/>
      <c r="F69" s="178"/>
      <c r="G69" s="178"/>
      <c r="H69" s="178"/>
      <c r="I69" s="179"/>
      <c r="J69" s="180">
        <f>J288</f>
        <v>0</v>
      </c>
      <c r="K69" s="181"/>
    </row>
    <row r="70" spans="2:11" s="8" customFormat="1" ht="19.9" customHeight="1">
      <c r="B70" s="182"/>
      <c r="C70" s="183"/>
      <c r="D70" s="184" t="s">
        <v>583</v>
      </c>
      <c r="E70" s="185"/>
      <c r="F70" s="185"/>
      <c r="G70" s="185"/>
      <c r="H70" s="185"/>
      <c r="I70" s="186"/>
      <c r="J70" s="187">
        <f>J289</f>
        <v>0</v>
      </c>
      <c r="K70" s="188"/>
    </row>
    <row r="71" spans="2:11" s="8" customFormat="1" ht="19.9" customHeight="1">
      <c r="B71" s="182"/>
      <c r="C71" s="183"/>
      <c r="D71" s="184" t="s">
        <v>584</v>
      </c>
      <c r="E71" s="185"/>
      <c r="F71" s="185"/>
      <c r="G71" s="185"/>
      <c r="H71" s="185"/>
      <c r="I71" s="186"/>
      <c r="J71" s="187">
        <f>J327</f>
        <v>0</v>
      </c>
      <c r="K71" s="188"/>
    </row>
    <row r="72" spans="2:11" s="8" customFormat="1" ht="19.9" customHeight="1">
      <c r="B72" s="182"/>
      <c r="C72" s="183"/>
      <c r="D72" s="184" t="s">
        <v>585</v>
      </c>
      <c r="E72" s="185"/>
      <c r="F72" s="185"/>
      <c r="G72" s="185"/>
      <c r="H72" s="185"/>
      <c r="I72" s="186"/>
      <c r="J72" s="187">
        <f>J345</f>
        <v>0</v>
      </c>
      <c r="K72" s="188"/>
    </row>
    <row r="73" spans="2:11" s="8" customFormat="1" ht="19.9" customHeight="1">
      <c r="B73" s="182"/>
      <c r="C73" s="183"/>
      <c r="D73" s="184" t="s">
        <v>586</v>
      </c>
      <c r="E73" s="185"/>
      <c r="F73" s="185"/>
      <c r="G73" s="185"/>
      <c r="H73" s="185"/>
      <c r="I73" s="186"/>
      <c r="J73" s="187">
        <f>J352</f>
        <v>0</v>
      </c>
      <c r="K73" s="188"/>
    </row>
    <row r="74" spans="2:11" s="8" customFormat="1" ht="19.9" customHeight="1">
      <c r="B74" s="182"/>
      <c r="C74" s="183"/>
      <c r="D74" s="184" t="s">
        <v>242</v>
      </c>
      <c r="E74" s="185"/>
      <c r="F74" s="185"/>
      <c r="G74" s="185"/>
      <c r="H74" s="185"/>
      <c r="I74" s="186"/>
      <c r="J74" s="187">
        <f>J391</f>
        <v>0</v>
      </c>
      <c r="K74" s="188"/>
    </row>
    <row r="75" spans="2:11" s="8" customFormat="1" ht="19.9" customHeight="1">
      <c r="B75" s="182"/>
      <c r="C75" s="183"/>
      <c r="D75" s="184" t="s">
        <v>587</v>
      </c>
      <c r="E75" s="185"/>
      <c r="F75" s="185"/>
      <c r="G75" s="185"/>
      <c r="H75" s="185"/>
      <c r="I75" s="186"/>
      <c r="J75" s="187">
        <f>J409</f>
        <v>0</v>
      </c>
      <c r="K75" s="188"/>
    </row>
    <row r="76" spans="2:11" s="8" customFormat="1" ht="19.9" customHeight="1">
      <c r="B76" s="182"/>
      <c r="C76" s="183"/>
      <c r="D76" s="184" t="s">
        <v>588</v>
      </c>
      <c r="E76" s="185"/>
      <c r="F76" s="185"/>
      <c r="G76" s="185"/>
      <c r="H76" s="185"/>
      <c r="I76" s="186"/>
      <c r="J76" s="187">
        <f>J420</f>
        <v>0</v>
      </c>
      <c r="K76" s="188"/>
    </row>
    <row r="77" spans="2:11" s="8" customFormat="1" ht="19.9" customHeight="1">
      <c r="B77" s="182"/>
      <c r="C77" s="183"/>
      <c r="D77" s="184" t="s">
        <v>589</v>
      </c>
      <c r="E77" s="185"/>
      <c r="F77" s="185"/>
      <c r="G77" s="185"/>
      <c r="H77" s="185"/>
      <c r="I77" s="186"/>
      <c r="J77" s="187">
        <f>J472</f>
        <v>0</v>
      </c>
      <c r="K77" s="188"/>
    </row>
    <row r="78" spans="2:11" s="1" customFormat="1" ht="21.8" customHeight="1">
      <c r="B78" s="44"/>
      <c r="C78" s="45"/>
      <c r="D78" s="45"/>
      <c r="E78" s="45"/>
      <c r="F78" s="45"/>
      <c r="G78" s="45"/>
      <c r="H78" s="45"/>
      <c r="I78" s="142"/>
      <c r="J78" s="45"/>
      <c r="K78" s="49"/>
    </row>
    <row r="79" spans="2:11" s="1" customFormat="1" ht="6.95" customHeight="1">
      <c r="B79" s="65"/>
      <c r="C79" s="66"/>
      <c r="D79" s="66"/>
      <c r="E79" s="66"/>
      <c r="F79" s="66"/>
      <c r="G79" s="66"/>
      <c r="H79" s="66"/>
      <c r="I79" s="164"/>
      <c r="J79" s="66"/>
      <c r="K79" s="67"/>
    </row>
    <row r="83" spans="2:12" s="1" customFormat="1" ht="6.95" customHeight="1">
      <c r="B83" s="68"/>
      <c r="C83" s="69"/>
      <c r="D83" s="69"/>
      <c r="E83" s="69"/>
      <c r="F83" s="69"/>
      <c r="G83" s="69"/>
      <c r="H83" s="69"/>
      <c r="I83" s="167"/>
      <c r="J83" s="69"/>
      <c r="K83" s="69"/>
      <c r="L83" s="70"/>
    </row>
    <row r="84" spans="2:12" s="1" customFormat="1" ht="36.95" customHeight="1">
      <c r="B84" s="44"/>
      <c r="C84" s="71" t="s">
        <v>128</v>
      </c>
      <c r="D84" s="72"/>
      <c r="E84" s="72"/>
      <c r="F84" s="72"/>
      <c r="G84" s="72"/>
      <c r="H84" s="72"/>
      <c r="I84" s="189"/>
      <c r="J84" s="72"/>
      <c r="K84" s="72"/>
      <c r="L84" s="70"/>
    </row>
    <row r="85" spans="2:12" s="1" customFormat="1" ht="6.95" customHeight="1">
      <c r="B85" s="44"/>
      <c r="C85" s="72"/>
      <c r="D85" s="72"/>
      <c r="E85" s="72"/>
      <c r="F85" s="72"/>
      <c r="G85" s="72"/>
      <c r="H85" s="72"/>
      <c r="I85" s="189"/>
      <c r="J85" s="72"/>
      <c r="K85" s="72"/>
      <c r="L85" s="70"/>
    </row>
    <row r="86" spans="2:12" s="1" customFormat="1" ht="14.4" customHeight="1">
      <c r="B86" s="44"/>
      <c r="C86" s="74" t="s">
        <v>18</v>
      </c>
      <c r="D86" s="72"/>
      <c r="E86" s="72"/>
      <c r="F86" s="72"/>
      <c r="G86" s="72"/>
      <c r="H86" s="72"/>
      <c r="I86" s="189"/>
      <c r="J86" s="72"/>
      <c r="K86" s="72"/>
      <c r="L86" s="70"/>
    </row>
    <row r="87" spans="2:12" s="1" customFormat="1" ht="16.5" customHeight="1">
      <c r="B87" s="44"/>
      <c r="C87" s="72"/>
      <c r="D87" s="72"/>
      <c r="E87" s="190" t="str">
        <f>E7</f>
        <v>„Rekonstrukce technologie chlazení zimního stadionu ve Studénce</v>
      </c>
      <c r="F87" s="74"/>
      <c r="G87" s="74"/>
      <c r="H87" s="74"/>
      <c r="I87" s="189"/>
      <c r="J87" s="72"/>
      <c r="K87" s="72"/>
      <c r="L87" s="70"/>
    </row>
    <row r="88" spans="2:12" s="1" customFormat="1" ht="14.4" customHeight="1">
      <c r="B88" s="44"/>
      <c r="C88" s="74" t="s">
        <v>115</v>
      </c>
      <c r="D88" s="72"/>
      <c r="E88" s="72"/>
      <c r="F88" s="72"/>
      <c r="G88" s="72"/>
      <c r="H88" s="72"/>
      <c r="I88" s="189"/>
      <c r="J88" s="72"/>
      <c r="K88" s="72"/>
      <c r="L88" s="70"/>
    </row>
    <row r="89" spans="2:12" s="1" customFormat="1" ht="17.25" customHeight="1">
      <c r="B89" s="44"/>
      <c r="C89" s="72"/>
      <c r="D89" s="72"/>
      <c r="E89" s="80" t="str">
        <f>E9</f>
        <v>258/3 - Nové konstrukce</v>
      </c>
      <c r="F89" s="72"/>
      <c r="G89" s="72"/>
      <c r="H89" s="72"/>
      <c r="I89" s="189"/>
      <c r="J89" s="72"/>
      <c r="K89" s="72"/>
      <c r="L89" s="70"/>
    </row>
    <row r="90" spans="2:12" s="1" customFormat="1" ht="6.95" customHeight="1">
      <c r="B90" s="44"/>
      <c r="C90" s="72"/>
      <c r="D90" s="72"/>
      <c r="E90" s="72"/>
      <c r="F90" s="72"/>
      <c r="G90" s="72"/>
      <c r="H90" s="72"/>
      <c r="I90" s="189"/>
      <c r="J90" s="72"/>
      <c r="K90" s="72"/>
      <c r="L90" s="70"/>
    </row>
    <row r="91" spans="2:12" s="1" customFormat="1" ht="18" customHeight="1">
      <c r="B91" s="44"/>
      <c r="C91" s="74" t="s">
        <v>25</v>
      </c>
      <c r="D91" s="72"/>
      <c r="E91" s="72"/>
      <c r="F91" s="191" t="str">
        <f>F12</f>
        <v>Budovatelská 770</v>
      </c>
      <c r="G91" s="72"/>
      <c r="H91" s="72"/>
      <c r="I91" s="192" t="s">
        <v>27</v>
      </c>
      <c r="J91" s="83" t="str">
        <f>IF(J12="","",J12)</f>
        <v>24. 8. 2016</v>
      </c>
      <c r="K91" s="72"/>
      <c r="L91" s="70"/>
    </row>
    <row r="92" spans="2:12" s="1" customFormat="1" ht="6.95" customHeight="1">
      <c r="B92" s="44"/>
      <c r="C92" s="72"/>
      <c r="D92" s="72"/>
      <c r="E92" s="72"/>
      <c r="F92" s="72"/>
      <c r="G92" s="72"/>
      <c r="H92" s="72"/>
      <c r="I92" s="189"/>
      <c r="J92" s="72"/>
      <c r="K92" s="72"/>
      <c r="L92" s="70"/>
    </row>
    <row r="93" spans="2:12" s="1" customFormat="1" ht="13.5">
      <c r="B93" s="44"/>
      <c r="C93" s="74" t="s">
        <v>31</v>
      </c>
      <c r="D93" s="72"/>
      <c r="E93" s="72"/>
      <c r="F93" s="191" t="str">
        <f>E15</f>
        <v>B.B.D. s.r.o., Rokycanova 30, Praha 3</v>
      </c>
      <c r="G93" s="72"/>
      <c r="H93" s="72"/>
      <c r="I93" s="192" t="s">
        <v>38</v>
      </c>
      <c r="J93" s="191" t="str">
        <f>E21</f>
        <v>B.B.D. s.r.o., Rokycanova 30, Praha 3</v>
      </c>
      <c r="K93" s="72"/>
      <c r="L93" s="70"/>
    </row>
    <row r="94" spans="2:12" s="1" customFormat="1" ht="14.4" customHeight="1">
      <c r="B94" s="44"/>
      <c r="C94" s="74" t="s">
        <v>36</v>
      </c>
      <c r="D94" s="72"/>
      <c r="E94" s="72"/>
      <c r="F94" s="191" t="str">
        <f>IF(E18="","",E18)</f>
        <v/>
      </c>
      <c r="G94" s="72"/>
      <c r="H94" s="72"/>
      <c r="I94" s="189"/>
      <c r="J94" s="72"/>
      <c r="K94" s="72"/>
      <c r="L94" s="70"/>
    </row>
    <row r="95" spans="2:12" s="1" customFormat="1" ht="10.3" customHeight="1">
      <c r="B95" s="44"/>
      <c r="C95" s="72"/>
      <c r="D95" s="72"/>
      <c r="E95" s="72"/>
      <c r="F95" s="72"/>
      <c r="G95" s="72"/>
      <c r="H95" s="72"/>
      <c r="I95" s="189"/>
      <c r="J95" s="72"/>
      <c r="K95" s="72"/>
      <c r="L95" s="70"/>
    </row>
    <row r="96" spans="2:20" s="9" customFormat="1" ht="29.25" customHeight="1">
      <c r="B96" s="193"/>
      <c r="C96" s="194" t="s">
        <v>129</v>
      </c>
      <c r="D96" s="195" t="s">
        <v>60</v>
      </c>
      <c r="E96" s="195" t="s">
        <v>56</v>
      </c>
      <c r="F96" s="195" t="s">
        <v>130</v>
      </c>
      <c r="G96" s="195" t="s">
        <v>131</v>
      </c>
      <c r="H96" s="195" t="s">
        <v>132</v>
      </c>
      <c r="I96" s="196" t="s">
        <v>133</v>
      </c>
      <c r="J96" s="195" t="s">
        <v>119</v>
      </c>
      <c r="K96" s="197" t="s">
        <v>134</v>
      </c>
      <c r="L96" s="198"/>
      <c r="M96" s="100" t="s">
        <v>135</v>
      </c>
      <c r="N96" s="101" t="s">
        <v>45</v>
      </c>
      <c r="O96" s="101" t="s">
        <v>136</v>
      </c>
      <c r="P96" s="101" t="s">
        <v>137</v>
      </c>
      <c r="Q96" s="101" t="s">
        <v>138</v>
      </c>
      <c r="R96" s="101" t="s">
        <v>139</v>
      </c>
      <c r="S96" s="101" t="s">
        <v>140</v>
      </c>
      <c r="T96" s="102" t="s">
        <v>141</v>
      </c>
    </row>
    <row r="97" spans="2:63" s="1" customFormat="1" ht="29.25" customHeight="1">
      <c r="B97" s="44"/>
      <c r="C97" s="106" t="s">
        <v>120</v>
      </c>
      <c r="D97" s="72"/>
      <c r="E97" s="72"/>
      <c r="F97" s="72"/>
      <c r="G97" s="72"/>
      <c r="H97" s="72"/>
      <c r="I97" s="189"/>
      <c r="J97" s="199">
        <f>BK97</f>
        <v>0</v>
      </c>
      <c r="K97" s="72"/>
      <c r="L97" s="70"/>
      <c r="M97" s="103"/>
      <c r="N97" s="104"/>
      <c r="O97" s="104"/>
      <c r="P97" s="200">
        <f>P98+P288</f>
        <v>0</v>
      </c>
      <c r="Q97" s="104"/>
      <c r="R97" s="200">
        <f>R98+R288</f>
        <v>920.0949335599998</v>
      </c>
      <c r="S97" s="104"/>
      <c r="T97" s="201">
        <f>T98+T288</f>
        <v>0</v>
      </c>
      <c r="AT97" s="22" t="s">
        <v>74</v>
      </c>
      <c r="AU97" s="22" t="s">
        <v>121</v>
      </c>
      <c r="BK97" s="202">
        <f>BK98+BK288</f>
        <v>0</v>
      </c>
    </row>
    <row r="98" spans="2:63" s="10" customFormat="1" ht="37.4" customHeight="1">
      <c r="B98" s="203"/>
      <c r="C98" s="204"/>
      <c r="D98" s="205" t="s">
        <v>74</v>
      </c>
      <c r="E98" s="206" t="s">
        <v>244</v>
      </c>
      <c r="F98" s="206" t="s">
        <v>245</v>
      </c>
      <c r="G98" s="204"/>
      <c r="H98" s="204"/>
      <c r="I98" s="207"/>
      <c r="J98" s="208">
        <f>BK98</f>
        <v>0</v>
      </c>
      <c r="K98" s="204"/>
      <c r="L98" s="209"/>
      <c r="M98" s="210"/>
      <c r="N98" s="211"/>
      <c r="O98" s="211"/>
      <c r="P98" s="212">
        <f>P99+P108+P140+P147+P168+P183+P190+P236+P247+P250+P285</f>
        <v>0</v>
      </c>
      <c r="Q98" s="211"/>
      <c r="R98" s="212">
        <f>R99+R108+R140+R147+R168+R183+R190+R236+R247+R250+R285</f>
        <v>900.2836586399999</v>
      </c>
      <c r="S98" s="211"/>
      <c r="T98" s="213">
        <f>T99+T108+T140+T147+T168+T183+T190+T236+T247+T250+T285</f>
        <v>0</v>
      </c>
      <c r="AR98" s="214" t="s">
        <v>24</v>
      </c>
      <c r="AT98" s="215" t="s">
        <v>74</v>
      </c>
      <c r="AU98" s="215" t="s">
        <v>75</v>
      </c>
      <c r="AY98" s="214" t="s">
        <v>144</v>
      </c>
      <c r="BK98" s="216">
        <f>BK99+BK108+BK140+BK147+BK168+BK183+BK190+BK236+BK247+BK250+BK285</f>
        <v>0</v>
      </c>
    </row>
    <row r="99" spans="2:63" s="10" customFormat="1" ht="19.9" customHeight="1">
      <c r="B99" s="203"/>
      <c r="C99" s="204"/>
      <c r="D99" s="205" t="s">
        <v>74</v>
      </c>
      <c r="E99" s="217" t="s">
        <v>24</v>
      </c>
      <c r="F99" s="217" t="s">
        <v>246</v>
      </c>
      <c r="G99" s="204"/>
      <c r="H99" s="204"/>
      <c r="I99" s="207"/>
      <c r="J99" s="218">
        <f>BK99</f>
        <v>0</v>
      </c>
      <c r="K99" s="204"/>
      <c r="L99" s="209"/>
      <c r="M99" s="210"/>
      <c r="N99" s="211"/>
      <c r="O99" s="211"/>
      <c r="P99" s="212">
        <f>SUM(P100:P107)</f>
        <v>0</v>
      </c>
      <c r="Q99" s="211"/>
      <c r="R99" s="212">
        <f>SUM(R100:R107)</f>
        <v>22.2</v>
      </c>
      <c r="S99" s="211"/>
      <c r="T99" s="213">
        <f>SUM(T100:T107)</f>
        <v>0</v>
      </c>
      <c r="AR99" s="214" t="s">
        <v>24</v>
      </c>
      <c r="AT99" s="215" t="s">
        <v>74</v>
      </c>
      <c r="AU99" s="215" t="s">
        <v>24</v>
      </c>
      <c r="AY99" s="214" t="s">
        <v>144</v>
      </c>
      <c r="BK99" s="216">
        <f>SUM(BK100:BK107)</f>
        <v>0</v>
      </c>
    </row>
    <row r="100" spans="2:65" s="1" customFormat="1" ht="16.5" customHeight="1">
      <c r="B100" s="44"/>
      <c r="C100" s="219" t="s">
        <v>24</v>
      </c>
      <c r="D100" s="219" t="s">
        <v>147</v>
      </c>
      <c r="E100" s="220" t="s">
        <v>590</v>
      </c>
      <c r="F100" s="221" t="s">
        <v>591</v>
      </c>
      <c r="G100" s="222" t="s">
        <v>249</v>
      </c>
      <c r="H100" s="223">
        <v>106.6</v>
      </c>
      <c r="I100" s="224"/>
      <c r="J100" s="225">
        <f>ROUND(I100*H100,2)</f>
        <v>0</v>
      </c>
      <c r="K100" s="221" t="s">
        <v>151</v>
      </c>
      <c r="L100" s="70"/>
      <c r="M100" s="226" t="s">
        <v>22</v>
      </c>
      <c r="N100" s="227" t="s">
        <v>46</v>
      </c>
      <c r="O100" s="45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AR100" s="22" t="s">
        <v>167</v>
      </c>
      <c r="AT100" s="22" t="s">
        <v>147</v>
      </c>
      <c r="AU100" s="22" t="s">
        <v>84</v>
      </c>
      <c r="AY100" s="22" t="s">
        <v>144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22" t="s">
        <v>24</v>
      </c>
      <c r="BK100" s="230">
        <f>ROUND(I100*H100,2)</f>
        <v>0</v>
      </c>
      <c r="BL100" s="22" t="s">
        <v>167</v>
      </c>
      <c r="BM100" s="22" t="s">
        <v>592</v>
      </c>
    </row>
    <row r="101" spans="2:47" s="1" customFormat="1" ht="13.5">
      <c r="B101" s="44"/>
      <c r="C101" s="72"/>
      <c r="D101" s="231" t="s">
        <v>154</v>
      </c>
      <c r="E101" s="72"/>
      <c r="F101" s="232" t="s">
        <v>593</v>
      </c>
      <c r="G101" s="72"/>
      <c r="H101" s="72"/>
      <c r="I101" s="189"/>
      <c r="J101" s="72"/>
      <c r="K101" s="72"/>
      <c r="L101" s="70"/>
      <c r="M101" s="233"/>
      <c r="N101" s="45"/>
      <c r="O101" s="45"/>
      <c r="P101" s="45"/>
      <c r="Q101" s="45"/>
      <c r="R101" s="45"/>
      <c r="S101" s="45"/>
      <c r="T101" s="93"/>
      <c r="AT101" s="22" t="s">
        <v>154</v>
      </c>
      <c r="AU101" s="22" t="s">
        <v>84</v>
      </c>
    </row>
    <row r="102" spans="2:65" s="1" customFormat="1" ht="16.5" customHeight="1">
      <c r="B102" s="44"/>
      <c r="C102" s="248" t="s">
        <v>84</v>
      </c>
      <c r="D102" s="248" t="s">
        <v>594</v>
      </c>
      <c r="E102" s="249" t="s">
        <v>595</v>
      </c>
      <c r="F102" s="250" t="s">
        <v>596</v>
      </c>
      <c r="G102" s="251" t="s">
        <v>292</v>
      </c>
      <c r="H102" s="252">
        <v>22.2</v>
      </c>
      <c r="I102" s="253"/>
      <c r="J102" s="254">
        <f>ROUND(I102*H102,2)</f>
        <v>0</v>
      </c>
      <c r="K102" s="250" t="s">
        <v>151</v>
      </c>
      <c r="L102" s="255"/>
      <c r="M102" s="256" t="s">
        <v>22</v>
      </c>
      <c r="N102" s="257" t="s">
        <v>46</v>
      </c>
      <c r="O102" s="45"/>
      <c r="P102" s="228">
        <f>O102*H102</f>
        <v>0</v>
      </c>
      <c r="Q102" s="228">
        <v>1</v>
      </c>
      <c r="R102" s="228">
        <f>Q102*H102</f>
        <v>22.2</v>
      </c>
      <c r="S102" s="228">
        <v>0</v>
      </c>
      <c r="T102" s="229">
        <f>S102*H102</f>
        <v>0</v>
      </c>
      <c r="AR102" s="22" t="s">
        <v>188</v>
      </c>
      <c r="AT102" s="22" t="s">
        <v>594</v>
      </c>
      <c r="AU102" s="22" t="s">
        <v>84</v>
      </c>
      <c r="AY102" s="22" t="s">
        <v>144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22" t="s">
        <v>24</v>
      </c>
      <c r="BK102" s="230">
        <f>ROUND(I102*H102,2)</f>
        <v>0</v>
      </c>
      <c r="BL102" s="22" t="s">
        <v>167</v>
      </c>
      <c r="BM102" s="22" t="s">
        <v>597</v>
      </c>
    </row>
    <row r="103" spans="2:47" s="1" customFormat="1" ht="13.5">
      <c r="B103" s="44"/>
      <c r="C103" s="72"/>
      <c r="D103" s="231" t="s">
        <v>154</v>
      </c>
      <c r="E103" s="72"/>
      <c r="F103" s="232" t="s">
        <v>598</v>
      </c>
      <c r="G103" s="72"/>
      <c r="H103" s="72"/>
      <c r="I103" s="189"/>
      <c r="J103" s="72"/>
      <c r="K103" s="72"/>
      <c r="L103" s="70"/>
      <c r="M103" s="233"/>
      <c r="N103" s="45"/>
      <c r="O103" s="45"/>
      <c r="P103" s="45"/>
      <c r="Q103" s="45"/>
      <c r="R103" s="45"/>
      <c r="S103" s="45"/>
      <c r="T103" s="93"/>
      <c r="AT103" s="22" t="s">
        <v>154</v>
      </c>
      <c r="AU103" s="22" t="s">
        <v>84</v>
      </c>
    </row>
    <row r="104" spans="2:51" s="11" customFormat="1" ht="13.5">
      <c r="B104" s="237"/>
      <c r="C104" s="238"/>
      <c r="D104" s="231" t="s">
        <v>252</v>
      </c>
      <c r="E104" s="238"/>
      <c r="F104" s="240" t="s">
        <v>599</v>
      </c>
      <c r="G104" s="238"/>
      <c r="H104" s="241">
        <v>22.2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AT104" s="247" t="s">
        <v>252</v>
      </c>
      <c r="AU104" s="247" t="s">
        <v>84</v>
      </c>
      <c r="AV104" s="11" t="s">
        <v>84</v>
      </c>
      <c r="AW104" s="11" t="s">
        <v>6</v>
      </c>
      <c r="AX104" s="11" t="s">
        <v>24</v>
      </c>
      <c r="AY104" s="247" t="s">
        <v>144</v>
      </c>
    </row>
    <row r="105" spans="2:65" s="1" customFormat="1" ht="16.5" customHeight="1">
      <c r="B105" s="44"/>
      <c r="C105" s="219" t="s">
        <v>162</v>
      </c>
      <c r="D105" s="219" t="s">
        <v>147</v>
      </c>
      <c r="E105" s="220" t="s">
        <v>600</v>
      </c>
      <c r="F105" s="221" t="s">
        <v>601</v>
      </c>
      <c r="G105" s="222" t="s">
        <v>322</v>
      </c>
      <c r="H105" s="223">
        <v>3.04</v>
      </c>
      <c r="I105" s="224"/>
      <c r="J105" s="225">
        <f>ROUND(I105*H105,2)</f>
        <v>0</v>
      </c>
      <c r="K105" s="221" t="s">
        <v>151</v>
      </c>
      <c r="L105" s="70"/>
      <c r="M105" s="226" t="s">
        <v>22</v>
      </c>
      <c r="N105" s="227" t="s">
        <v>46</v>
      </c>
      <c r="O105" s="45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AR105" s="22" t="s">
        <v>167</v>
      </c>
      <c r="AT105" s="22" t="s">
        <v>147</v>
      </c>
      <c r="AU105" s="22" t="s">
        <v>84</v>
      </c>
      <c r="AY105" s="22" t="s">
        <v>144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" t="s">
        <v>24</v>
      </c>
      <c r="BK105" s="230">
        <f>ROUND(I105*H105,2)</f>
        <v>0</v>
      </c>
      <c r="BL105" s="22" t="s">
        <v>167</v>
      </c>
      <c r="BM105" s="22" t="s">
        <v>602</v>
      </c>
    </row>
    <row r="106" spans="2:47" s="1" customFormat="1" ht="13.5">
      <c r="B106" s="44"/>
      <c r="C106" s="72"/>
      <c r="D106" s="231" t="s">
        <v>154</v>
      </c>
      <c r="E106" s="72"/>
      <c r="F106" s="232" t="s">
        <v>603</v>
      </c>
      <c r="G106" s="72"/>
      <c r="H106" s="72"/>
      <c r="I106" s="189"/>
      <c r="J106" s="72"/>
      <c r="K106" s="72"/>
      <c r="L106" s="70"/>
      <c r="M106" s="233"/>
      <c r="N106" s="45"/>
      <c r="O106" s="45"/>
      <c r="P106" s="45"/>
      <c r="Q106" s="45"/>
      <c r="R106" s="45"/>
      <c r="S106" s="45"/>
      <c r="T106" s="93"/>
      <c r="AT106" s="22" t="s">
        <v>154</v>
      </c>
      <c r="AU106" s="22" t="s">
        <v>84</v>
      </c>
    </row>
    <row r="107" spans="2:51" s="11" customFormat="1" ht="13.5">
      <c r="B107" s="237"/>
      <c r="C107" s="238"/>
      <c r="D107" s="231" t="s">
        <v>252</v>
      </c>
      <c r="E107" s="239" t="s">
        <v>22</v>
      </c>
      <c r="F107" s="240" t="s">
        <v>604</v>
      </c>
      <c r="G107" s="238"/>
      <c r="H107" s="241">
        <v>3.04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AT107" s="247" t="s">
        <v>252</v>
      </c>
      <c r="AU107" s="247" t="s">
        <v>84</v>
      </c>
      <c r="AV107" s="11" t="s">
        <v>84</v>
      </c>
      <c r="AW107" s="11" t="s">
        <v>39</v>
      </c>
      <c r="AX107" s="11" t="s">
        <v>75</v>
      </c>
      <c r="AY107" s="247" t="s">
        <v>144</v>
      </c>
    </row>
    <row r="108" spans="2:63" s="10" customFormat="1" ht="29.85" customHeight="1">
      <c r="B108" s="203"/>
      <c r="C108" s="204"/>
      <c r="D108" s="205" t="s">
        <v>74</v>
      </c>
      <c r="E108" s="217" t="s">
        <v>84</v>
      </c>
      <c r="F108" s="217" t="s">
        <v>605</v>
      </c>
      <c r="G108" s="204"/>
      <c r="H108" s="204"/>
      <c r="I108" s="207"/>
      <c r="J108" s="218">
        <f>BK108</f>
        <v>0</v>
      </c>
      <c r="K108" s="204"/>
      <c r="L108" s="209"/>
      <c r="M108" s="210"/>
      <c r="N108" s="211"/>
      <c r="O108" s="211"/>
      <c r="P108" s="212">
        <f>SUM(P109:P139)</f>
        <v>0</v>
      </c>
      <c r="Q108" s="211"/>
      <c r="R108" s="212">
        <f>SUM(R109:R139)</f>
        <v>561.0284971899999</v>
      </c>
      <c r="S108" s="211"/>
      <c r="T108" s="213">
        <f>SUM(T109:T139)</f>
        <v>0</v>
      </c>
      <c r="AR108" s="214" t="s">
        <v>24</v>
      </c>
      <c r="AT108" s="215" t="s">
        <v>74</v>
      </c>
      <c r="AU108" s="215" t="s">
        <v>24</v>
      </c>
      <c r="AY108" s="214" t="s">
        <v>144</v>
      </c>
      <c r="BK108" s="216">
        <f>SUM(BK109:BK139)</f>
        <v>0</v>
      </c>
    </row>
    <row r="109" spans="2:65" s="1" customFormat="1" ht="16.5" customHeight="1">
      <c r="B109" s="44"/>
      <c r="C109" s="219" t="s">
        <v>167</v>
      </c>
      <c r="D109" s="219" t="s">
        <v>147</v>
      </c>
      <c r="E109" s="220" t="s">
        <v>606</v>
      </c>
      <c r="F109" s="221" t="s">
        <v>607</v>
      </c>
      <c r="G109" s="222" t="s">
        <v>249</v>
      </c>
      <c r="H109" s="223">
        <v>0.34</v>
      </c>
      <c r="I109" s="224"/>
      <c r="J109" s="225">
        <f>ROUND(I109*H109,2)</f>
        <v>0</v>
      </c>
      <c r="K109" s="221" t="s">
        <v>151</v>
      </c>
      <c r="L109" s="70"/>
      <c r="M109" s="226" t="s">
        <v>22</v>
      </c>
      <c r="N109" s="227" t="s">
        <v>46</v>
      </c>
      <c r="O109" s="45"/>
      <c r="P109" s="228">
        <f>O109*H109</f>
        <v>0</v>
      </c>
      <c r="Q109" s="228">
        <v>2.45329</v>
      </c>
      <c r="R109" s="228">
        <f>Q109*H109</f>
        <v>0.8341186</v>
      </c>
      <c r="S109" s="228">
        <v>0</v>
      </c>
      <c r="T109" s="229">
        <f>S109*H109</f>
        <v>0</v>
      </c>
      <c r="AR109" s="22" t="s">
        <v>167</v>
      </c>
      <c r="AT109" s="22" t="s">
        <v>147</v>
      </c>
      <c r="AU109" s="22" t="s">
        <v>84</v>
      </c>
      <c r="AY109" s="22" t="s">
        <v>144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22" t="s">
        <v>24</v>
      </c>
      <c r="BK109" s="230">
        <f>ROUND(I109*H109,2)</f>
        <v>0</v>
      </c>
      <c r="BL109" s="22" t="s">
        <v>167</v>
      </c>
      <c r="BM109" s="22" t="s">
        <v>608</v>
      </c>
    </row>
    <row r="110" spans="2:47" s="1" customFormat="1" ht="13.5">
      <c r="B110" s="44"/>
      <c r="C110" s="72"/>
      <c r="D110" s="231" t="s">
        <v>154</v>
      </c>
      <c r="E110" s="72"/>
      <c r="F110" s="232" t="s">
        <v>609</v>
      </c>
      <c r="G110" s="72"/>
      <c r="H110" s="72"/>
      <c r="I110" s="189"/>
      <c r="J110" s="72"/>
      <c r="K110" s="72"/>
      <c r="L110" s="70"/>
      <c r="M110" s="233"/>
      <c r="N110" s="45"/>
      <c r="O110" s="45"/>
      <c r="P110" s="45"/>
      <c r="Q110" s="45"/>
      <c r="R110" s="45"/>
      <c r="S110" s="45"/>
      <c r="T110" s="93"/>
      <c r="AT110" s="22" t="s">
        <v>154</v>
      </c>
      <c r="AU110" s="22" t="s">
        <v>84</v>
      </c>
    </row>
    <row r="111" spans="2:51" s="11" customFormat="1" ht="13.5">
      <c r="B111" s="237"/>
      <c r="C111" s="238"/>
      <c r="D111" s="231" t="s">
        <v>252</v>
      </c>
      <c r="E111" s="239" t="s">
        <v>22</v>
      </c>
      <c r="F111" s="240" t="s">
        <v>610</v>
      </c>
      <c r="G111" s="238"/>
      <c r="H111" s="241">
        <v>0.34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252</v>
      </c>
      <c r="AU111" s="247" t="s">
        <v>84</v>
      </c>
      <c r="AV111" s="11" t="s">
        <v>84</v>
      </c>
      <c r="AW111" s="11" t="s">
        <v>39</v>
      </c>
      <c r="AX111" s="11" t="s">
        <v>24</v>
      </c>
      <c r="AY111" s="247" t="s">
        <v>144</v>
      </c>
    </row>
    <row r="112" spans="2:65" s="1" customFormat="1" ht="25.5" customHeight="1">
      <c r="B112" s="44"/>
      <c r="C112" s="219" t="s">
        <v>143</v>
      </c>
      <c r="D112" s="219" t="s">
        <v>147</v>
      </c>
      <c r="E112" s="220" t="s">
        <v>611</v>
      </c>
      <c r="F112" s="221" t="s">
        <v>612</v>
      </c>
      <c r="G112" s="222" t="s">
        <v>249</v>
      </c>
      <c r="H112" s="223">
        <v>210.813</v>
      </c>
      <c r="I112" s="224"/>
      <c r="J112" s="225">
        <f>ROUND(I112*H112,2)</f>
        <v>0</v>
      </c>
      <c r="K112" s="221" t="s">
        <v>22</v>
      </c>
      <c r="L112" s="70"/>
      <c r="M112" s="226" t="s">
        <v>22</v>
      </c>
      <c r="N112" s="227" t="s">
        <v>46</v>
      </c>
      <c r="O112" s="45"/>
      <c r="P112" s="228">
        <f>O112*H112</f>
        <v>0</v>
      </c>
      <c r="Q112" s="228">
        <v>2.45329</v>
      </c>
      <c r="R112" s="228">
        <f>Q112*H112</f>
        <v>517.1854247699999</v>
      </c>
      <c r="S112" s="228">
        <v>0</v>
      </c>
      <c r="T112" s="229">
        <f>S112*H112</f>
        <v>0</v>
      </c>
      <c r="AR112" s="22" t="s">
        <v>167</v>
      </c>
      <c r="AT112" s="22" t="s">
        <v>147</v>
      </c>
      <c r="AU112" s="22" t="s">
        <v>84</v>
      </c>
      <c r="AY112" s="22" t="s">
        <v>144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22" t="s">
        <v>24</v>
      </c>
      <c r="BK112" s="230">
        <f>ROUND(I112*H112,2)</f>
        <v>0</v>
      </c>
      <c r="BL112" s="22" t="s">
        <v>167</v>
      </c>
      <c r="BM112" s="22" t="s">
        <v>613</v>
      </c>
    </row>
    <row r="113" spans="2:47" s="1" customFormat="1" ht="13.5">
      <c r="B113" s="44"/>
      <c r="C113" s="72"/>
      <c r="D113" s="231" t="s">
        <v>154</v>
      </c>
      <c r="E113" s="72"/>
      <c r="F113" s="232" t="s">
        <v>614</v>
      </c>
      <c r="G113" s="72"/>
      <c r="H113" s="72"/>
      <c r="I113" s="189"/>
      <c r="J113" s="72"/>
      <c r="K113" s="72"/>
      <c r="L113" s="70"/>
      <c r="M113" s="233"/>
      <c r="N113" s="45"/>
      <c r="O113" s="45"/>
      <c r="P113" s="45"/>
      <c r="Q113" s="45"/>
      <c r="R113" s="45"/>
      <c r="S113" s="45"/>
      <c r="T113" s="93"/>
      <c r="AT113" s="22" t="s">
        <v>154</v>
      </c>
      <c r="AU113" s="22" t="s">
        <v>84</v>
      </c>
    </row>
    <row r="114" spans="2:51" s="11" customFormat="1" ht="13.5">
      <c r="B114" s="237"/>
      <c r="C114" s="238"/>
      <c r="D114" s="231" t="s">
        <v>252</v>
      </c>
      <c r="E114" s="239" t="s">
        <v>22</v>
      </c>
      <c r="F114" s="240" t="s">
        <v>615</v>
      </c>
      <c r="G114" s="238"/>
      <c r="H114" s="241">
        <v>210.813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252</v>
      </c>
      <c r="AU114" s="247" t="s">
        <v>84</v>
      </c>
      <c r="AV114" s="11" t="s">
        <v>84</v>
      </c>
      <c r="AW114" s="11" t="s">
        <v>39</v>
      </c>
      <c r="AX114" s="11" t="s">
        <v>24</v>
      </c>
      <c r="AY114" s="247" t="s">
        <v>144</v>
      </c>
    </row>
    <row r="115" spans="2:65" s="1" customFormat="1" ht="16.5" customHeight="1">
      <c r="B115" s="44"/>
      <c r="C115" s="219" t="s">
        <v>176</v>
      </c>
      <c r="D115" s="219" t="s">
        <v>147</v>
      </c>
      <c r="E115" s="220" t="s">
        <v>616</v>
      </c>
      <c r="F115" s="221" t="s">
        <v>617</v>
      </c>
      <c r="G115" s="222" t="s">
        <v>292</v>
      </c>
      <c r="H115" s="223">
        <v>11.989</v>
      </c>
      <c r="I115" s="224"/>
      <c r="J115" s="225">
        <f>ROUND(I115*H115,2)</f>
        <v>0</v>
      </c>
      <c r="K115" s="221" t="s">
        <v>151</v>
      </c>
      <c r="L115" s="70"/>
      <c r="M115" s="226" t="s">
        <v>22</v>
      </c>
      <c r="N115" s="227" t="s">
        <v>46</v>
      </c>
      <c r="O115" s="45"/>
      <c r="P115" s="228">
        <f>O115*H115</f>
        <v>0</v>
      </c>
      <c r="Q115" s="228">
        <v>1.06017</v>
      </c>
      <c r="R115" s="228">
        <f>Q115*H115</f>
        <v>12.710378130000002</v>
      </c>
      <c r="S115" s="228">
        <v>0</v>
      </c>
      <c r="T115" s="229">
        <f>S115*H115</f>
        <v>0</v>
      </c>
      <c r="AR115" s="22" t="s">
        <v>167</v>
      </c>
      <c r="AT115" s="22" t="s">
        <v>147</v>
      </c>
      <c r="AU115" s="22" t="s">
        <v>84</v>
      </c>
      <c r="AY115" s="22" t="s">
        <v>144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22" t="s">
        <v>24</v>
      </c>
      <c r="BK115" s="230">
        <f>ROUND(I115*H115,2)</f>
        <v>0</v>
      </c>
      <c r="BL115" s="22" t="s">
        <v>167</v>
      </c>
      <c r="BM115" s="22" t="s">
        <v>618</v>
      </c>
    </row>
    <row r="116" spans="2:47" s="1" customFormat="1" ht="13.5">
      <c r="B116" s="44"/>
      <c r="C116" s="72"/>
      <c r="D116" s="231" t="s">
        <v>154</v>
      </c>
      <c r="E116" s="72"/>
      <c r="F116" s="232" t="s">
        <v>619</v>
      </c>
      <c r="G116" s="72"/>
      <c r="H116" s="72"/>
      <c r="I116" s="189"/>
      <c r="J116" s="72"/>
      <c r="K116" s="72"/>
      <c r="L116" s="70"/>
      <c r="M116" s="233"/>
      <c r="N116" s="45"/>
      <c r="O116" s="45"/>
      <c r="P116" s="45"/>
      <c r="Q116" s="45"/>
      <c r="R116" s="45"/>
      <c r="S116" s="45"/>
      <c r="T116" s="93"/>
      <c r="AT116" s="22" t="s">
        <v>154</v>
      </c>
      <c r="AU116" s="22" t="s">
        <v>84</v>
      </c>
    </row>
    <row r="117" spans="2:51" s="11" customFormat="1" ht="13.5">
      <c r="B117" s="237"/>
      <c r="C117" s="238"/>
      <c r="D117" s="231" t="s">
        <v>252</v>
      </c>
      <c r="E117" s="239" t="s">
        <v>22</v>
      </c>
      <c r="F117" s="240" t="s">
        <v>620</v>
      </c>
      <c r="G117" s="238"/>
      <c r="H117" s="241">
        <v>10.899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AT117" s="247" t="s">
        <v>252</v>
      </c>
      <c r="AU117" s="247" t="s">
        <v>84</v>
      </c>
      <c r="AV117" s="11" t="s">
        <v>84</v>
      </c>
      <c r="AW117" s="11" t="s">
        <v>39</v>
      </c>
      <c r="AX117" s="11" t="s">
        <v>75</v>
      </c>
      <c r="AY117" s="247" t="s">
        <v>144</v>
      </c>
    </row>
    <row r="118" spans="2:51" s="11" customFormat="1" ht="13.5">
      <c r="B118" s="237"/>
      <c r="C118" s="238"/>
      <c r="D118" s="231" t="s">
        <v>252</v>
      </c>
      <c r="E118" s="238"/>
      <c r="F118" s="240" t="s">
        <v>621</v>
      </c>
      <c r="G118" s="238"/>
      <c r="H118" s="241">
        <v>11.989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AT118" s="247" t="s">
        <v>252</v>
      </c>
      <c r="AU118" s="247" t="s">
        <v>84</v>
      </c>
      <c r="AV118" s="11" t="s">
        <v>84</v>
      </c>
      <c r="AW118" s="11" t="s">
        <v>6</v>
      </c>
      <c r="AX118" s="11" t="s">
        <v>24</v>
      </c>
      <c r="AY118" s="247" t="s">
        <v>144</v>
      </c>
    </row>
    <row r="119" spans="2:65" s="1" customFormat="1" ht="16.5" customHeight="1">
      <c r="B119" s="44"/>
      <c r="C119" s="219" t="s">
        <v>181</v>
      </c>
      <c r="D119" s="219" t="s">
        <v>147</v>
      </c>
      <c r="E119" s="220" t="s">
        <v>622</v>
      </c>
      <c r="F119" s="221" t="s">
        <v>623</v>
      </c>
      <c r="G119" s="222" t="s">
        <v>292</v>
      </c>
      <c r="H119" s="223">
        <v>26.599</v>
      </c>
      <c r="I119" s="224"/>
      <c r="J119" s="225">
        <f>ROUND(I119*H119,2)</f>
        <v>0</v>
      </c>
      <c r="K119" s="221" t="s">
        <v>151</v>
      </c>
      <c r="L119" s="70"/>
      <c r="M119" s="226" t="s">
        <v>22</v>
      </c>
      <c r="N119" s="227" t="s">
        <v>46</v>
      </c>
      <c r="O119" s="45"/>
      <c r="P119" s="228">
        <f>O119*H119</f>
        <v>0</v>
      </c>
      <c r="Q119" s="228">
        <v>1.05306</v>
      </c>
      <c r="R119" s="228">
        <f>Q119*H119</f>
        <v>28.010342940000005</v>
      </c>
      <c r="S119" s="228">
        <v>0</v>
      </c>
      <c r="T119" s="229">
        <f>S119*H119</f>
        <v>0</v>
      </c>
      <c r="AR119" s="22" t="s">
        <v>167</v>
      </c>
      <c r="AT119" s="22" t="s">
        <v>147</v>
      </c>
      <c r="AU119" s="22" t="s">
        <v>84</v>
      </c>
      <c r="AY119" s="22" t="s">
        <v>144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22" t="s">
        <v>24</v>
      </c>
      <c r="BK119" s="230">
        <f>ROUND(I119*H119,2)</f>
        <v>0</v>
      </c>
      <c r="BL119" s="22" t="s">
        <v>167</v>
      </c>
      <c r="BM119" s="22" t="s">
        <v>624</v>
      </c>
    </row>
    <row r="120" spans="2:47" s="1" customFormat="1" ht="13.5">
      <c r="B120" s="44"/>
      <c r="C120" s="72"/>
      <c r="D120" s="231" t="s">
        <v>154</v>
      </c>
      <c r="E120" s="72"/>
      <c r="F120" s="232" t="s">
        <v>625</v>
      </c>
      <c r="G120" s="72"/>
      <c r="H120" s="72"/>
      <c r="I120" s="189"/>
      <c r="J120" s="72"/>
      <c r="K120" s="72"/>
      <c r="L120" s="70"/>
      <c r="M120" s="233"/>
      <c r="N120" s="45"/>
      <c r="O120" s="45"/>
      <c r="P120" s="45"/>
      <c r="Q120" s="45"/>
      <c r="R120" s="45"/>
      <c r="S120" s="45"/>
      <c r="T120" s="93"/>
      <c r="AT120" s="22" t="s">
        <v>154</v>
      </c>
      <c r="AU120" s="22" t="s">
        <v>84</v>
      </c>
    </row>
    <row r="121" spans="2:51" s="11" customFormat="1" ht="13.5">
      <c r="B121" s="237"/>
      <c r="C121" s="238"/>
      <c r="D121" s="231" t="s">
        <v>252</v>
      </c>
      <c r="E121" s="239" t="s">
        <v>22</v>
      </c>
      <c r="F121" s="240" t="s">
        <v>626</v>
      </c>
      <c r="G121" s="238"/>
      <c r="H121" s="241">
        <v>0.008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252</v>
      </c>
      <c r="AU121" s="247" t="s">
        <v>84</v>
      </c>
      <c r="AV121" s="11" t="s">
        <v>84</v>
      </c>
      <c r="AW121" s="11" t="s">
        <v>39</v>
      </c>
      <c r="AX121" s="11" t="s">
        <v>75</v>
      </c>
      <c r="AY121" s="247" t="s">
        <v>144</v>
      </c>
    </row>
    <row r="122" spans="2:51" s="11" customFormat="1" ht="13.5">
      <c r="B122" s="237"/>
      <c r="C122" s="238"/>
      <c r="D122" s="231" t="s">
        <v>252</v>
      </c>
      <c r="E122" s="239" t="s">
        <v>22</v>
      </c>
      <c r="F122" s="240" t="s">
        <v>627</v>
      </c>
      <c r="G122" s="238"/>
      <c r="H122" s="241">
        <v>26.591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AT122" s="247" t="s">
        <v>252</v>
      </c>
      <c r="AU122" s="247" t="s">
        <v>84</v>
      </c>
      <c r="AV122" s="11" t="s">
        <v>84</v>
      </c>
      <c r="AW122" s="11" t="s">
        <v>39</v>
      </c>
      <c r="AX122" s="11" t="s">
        <v>75</v>
      </c>
      <c r="AY122" s="247" t="s">
        <v>144</v>
      </c>
    </row>
    <row r="123" spans="2:65" s="1" customFormat="1" ht="25.5" customHeight="1">
      <c r="B123" s="44"/>
      <c r="C123" s="219" t="s">
        <v>188</v>
      </c>
      <c r="D123" s="219" t="s">
        <v>147</v>
      </c>
      <c r="E123" s="220" t="s">
        <v>628</v>
      </c>
      <c r="F123" s="221" t="s">
        <v>629</v>
      </c>
      <c r="G123" s="222" t="s">
        <v>322</v>
      </c>
      <c r="H123" s="223">
        <v>2.304</v>
      </c>
      <c r="I123" s="224"/>
      <c r="J123" s="225">
        <f>ROUND(I123*H123,2)</f>
        <v>0</v>
      </c>
      <c r="K123" s="221" t="s">
        <v>22</v>
      </c>
      <c r="L123" s="70"/>
      <c r="M123" s="226" t="s">
        <v>22</v>
      </c>
      <c r="N123" s="227" t="s">
        <v>46</v>
      </c>
      <c r="O123" s="45"/>
      <c r="P123" s="228">
        <f>O123*H123</f>
        <v>0</v>
      </c>
      <c r="Q123" s="228">
        <v>0.90802</v>
      </c>
      <c r="R123" s="228">
        <f>Q123*H123</f>
        <v>2.09207808</v>
      </c>
      <c r="S123" s="228">
        <v>0</v>
      </c>
      <c r="T123" s="229">
        <f>S123*H123</f>
        <v>0</v>
      </c>
      <c r="AR123" s="22" t="s">
        <v>167</v>
      </c>
      <c r="AT123" s="22" t="s">
        <v>147</v>
      </c>
      <c r="AU123" s="22" t="s">
        <v>84</v>
      </c>
      <c r="AY123" s="22" t="s">
        <v>144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22" t="s">
        <v>24</v>
      </c>
      <c r="BK123" s="230">
        <f>ROUND(I123*H123,2)</f>
        <v>0</v>
      </c>
      <c r="BL123" s="22" t="s">
        <v>167</v>
      </c>
      <c r="BM123" s="22" t="s">
        <v>630</v>
      </c>
    </row>
    <row r="124" spans="2:47" s="1" customFormat="1" ht="13.5">
      <c r="B124" s="44"/>
      <c r="C124" s="72"/>
      <c r="D124" s="231" t="s">
        <v>154</v>
      </c>
      <c r="E124" s="72"/>
      <c r="F124" s="232" t="s">
        <v>631</v>
      </c>
      <c r="G124" s="72"/>
      <c r="H124" s="72"/>
      <c r="I124" s="189"/>
      <c r="J124" s="72"/>
      <c r="K124" s="72"/>
      <c r="L124" s="70"/>
      <c r="M124" s="233"/>
      <c r="N124" s="45"/>
      <c r="O124" s="45"/>
      <c r="P124" s="45"/>
      <c r="Q124" s="45"/>
      <c r="R124" s="45"/>
      <c r="S124" s="45"/>
      <c r="T124" s="93"/>
      <c r="AT124" s="22" t="s">
        <v>154</v>
      </c>
      <c r="AU124" s="22" t="s">
        <v>84</v>
      </c>
    </row>
    <row r="125" spans="2:51" s="11" customFormat="1" ht="13.5">
      <c r="B125" s="237"/>
      <c r="C125" s="238"/>
      <c r="D125" s="231" t="s">
        <v>252</v>
      </c>
      <c r="E125" s="239" t="s">
        <v>22</v>
      </c>
      <c r="F125" s="240" t="s">
        <v>632</v>
      </c>
      <c r="G125" s="238"/>
      <c r="H125" s="241">
        <v>2.304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AT125" s="247" t="s">
        <v>252</v>
      </c>
      <c r="AU125" s="247" t="s">
        <v>84</v>
      </c>
      <c r="AV125" s="11" t="s">
        <v>84</v>
      </c>
      <c r="AW125" s="11" t="s">
        <v>39</v>
      </c>
      <c r="AX125" s="11" t="s">
        <v>24</v>
      </c>
      <c r="AY125" s="247" t="s">
        <v>144</v>
      </c>
    </row>
    <row r="126" spans="2:65" s="1" customFormat="1" ht="16.5" customHeight="1">
      <c r="B126" s="44"/>
      <c r="C126" s="219" t="s">
        <v>193</v>
      </c>
      <c r="D126" s="219" t="s">
        <v>147</v>
      </c>
      <c r="E126" s="220" t="s">
        <v>633</v>
      </c>
      <c r="F126" s="221" t="s">
        <v>634</v>
      </c>
      <c r="G126" s="222" t="s">
        <v>292</v>
      </c>
      <c r="H126" s="223">
        <v>0.004</v>
      </c>
      <c r="I126" s="224"/>
      <c r="J126" s="225">
        <f>ROUND(I126*H126,2)</f>
        <v>0</v>
      </c>
      <c r="K126" s="221" t="s">
        <v>151</v>
      </c>
      <c r="L126" s="70"/>
      <c r="M126" s="226" t="s">
        <v>22</v>
      </c>
      <c r="N126" s="227" t="s">
        <v>46</v>
      </c>
      <c r="O126" s="45"/>
      <c r="P126" s="228">
        <f>O126*H126</f>
        <v>0</v>
      </c>
      <c r="Q126" s="228">
        <v>1.05871</v>
      </c>
      <c r="R126" s="228">
        <f>Q126*H126</f>
        <v>0.00423484</v>
      </c>
      <c r="S126" s="228">
        <v>0</v>
      </c>
      <c r="T126" s="229">
        <f>S126*H126</f>
        <v>0</v>
      </c>
      <c r="AR126" s="22" t="s">
        <v>167</v>
      </c>
      <c r="AT126" s="22" t="s">
        <v>147</v>
      </c>
      <c r="AU126" s="22" t="s">
        <v>84</v>
      </c>
      <c r="AY126" s="22" t="s">
        <v>144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22" t="s">
        <v>24</v>
      </c>
      <c r="BK126" s="230">
        <f>ROUND(I126*H126,2)</f>
        <v>0</v>
      </c>
      <c r="BL126" s="22" t="s">
        <v>167</v>
      </c>
      <c r="BM126" s="22" t="s">
        <v>635</v>
      </c>
    </row>
    <row r="127" spans="2:47" s="1" customFormat="1" ht="13.5">
      <c r="B127" s="44"/>
      <c r="C127" s="72"/>
      <c r="D127" s="231" t="s">
        <v>154</v>
      </c>
      <c r="E127" s="72"/>
      <c r="F127" s="232" t="s">
        <v>636</v>
      </c>
      <c r="G127" s="72"/>
      <c r="H127" s="72"/>
      <c r="I127" s="189"/>
      <c r="J127" s="72"/>
      <c r="K127" s="72"/>
      <c r="L127" s="70"/>
      <c r="M127" s="233"/>
      <c r="N127" s="45"/>
      <c r="O127" s="45"/>
      <c r="P127" s="45"/>
      <c r="Q127" s="45"/>
      <c r="R127" s="45"/>
      <c r="S127" s="45"/>
      <c r="T127" s="93"/>
      <c r="AT127" s="22" t="s">
        <v>154</v>
      </c>
      <c r="AU127" s="22" t="s">
        <v>84</v>
      </c>
    </row>
    <row r="128" spans="2:51" s="11" customFormat="1" ht="13.5">
      <c r="B128" s="237"/>
      <c r="C128" s="238"/>
      <c r="D128" s="231" t="s">
        <v>252</v>
      </c>
      <c r="E128" s="239" t="s">
        <v>22</v>
      </c>
      <c r="F128" s="240" t="s">
        <v>637</v>
      </c>
      <c r="G128" s="238"/>
      <c r="H128" s="241">
        <v>0.004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AT128" s="247" t="s">
        <v>252</v>
      </c>
      <c r="AU128" s="247" t="s">
        <v>84</v>
      </c>
      <c r="AV128" s="11" t="s">
        <v>84</v>
      </c>
      <c r="AW128" s="11" t="s">
        <v>39</v>
      </c>
      <c r="AX128" s="11" t="s">
        <v>24</v>
      </c>
      <c r="AY128" s="247" t="s">
        <v>144</v>
      </c>
    </row>
    <row r="129" spans="2:65" s="1" customFormat="1" ht="25.5" customHeight="1">
      <c r="B129" s="44"/>
      <c r="C129" s="219" t="s">
        <v>29</v>
      </c>
      <c r="D129" s="219" t="s">
        <v>147</v>
      </c>
      <c r="E129" s="220" t="s">
        <v>638</v>
      </c>
      <c r="F129" s="221" t="s">
        <v>639</v>
      </c>
      <c r="G129" s="222" t="s">
        <v>343</v>
      </c>
      <c r="H129" s="223">
        <v>8</v>
      </c>
      <c r="I129" s="224"/>
      <c r="J129" s="225">
        <f>ROUND(I129*H129,2)</f>
        <v>0</v>
      </c>
      <c r="K129" s="221" t="s">
        <v>151</v>
      </c>
      <c r="L129" s="70"/>
      <c r="M129" s="226" t="s">
        <v>22</v>
      </c>
      <c r="N129" s="227" t="s">
        <v>46</v>
      </c>
      <c r="O129" s="45"/>
      <c r="P129" s="228">
        <f>O129*H129</f>
        <v>0</v>
      </c>
      <c r="Q129" s="228">
        <v>1E-05</v>
      </c>
      <c r="R129" s="228">
        <f>Q129*H129</f>
        <v>8E-05</v>
      </c>
      <c r="S129" s="228">
        <v>0</v>
      </c>
      <c r="T129" s="229">
        <f>S129*H129</f>
        <v>0</v>
      </c>
      <c r="AR129" s="22" t="s">
        <v>167</v>
      </c>
      <c r="AT129" s="22" t="s">
        <v>147</v>
      </c>
      <c r="AU129" s="22" t="s">
        <v>84</v>
      </c>
      <c r="AY129" s="22" t="s">
        <v>144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22" t="s">
        <v>24</v>
      </c>
      <c r="BK129" s="230">
        <f>ROUND(I129*H129,2)</f>
        <v>0</v>
      </c>
      <c r="BL129" s="22" t="s">
        <v>167</v>
      </c>
      <c r="BM129" s="22" t="s">
        <v>640</v>
      </c>
    </row>
    <row r="130" spans="2:47" s="1" customFormat="1" ht="13.5">
      <c r="B130" s="44"/>
      <c r="C130" s="72"/>
      <c r="D130" s="231" t="s">
        <v>154</v>
      </c>
      <c r="E130" s="72"/>
      <c r="F130" s="232" t="s">
        <v>641</v>
      </c>
      <c r="G130" s="72"/>
      <c r="H130" s="72"/>
      <c r="I130" s="189"/>
      <c r="J130" s="72"/>
      <c r="K130" s="72"/>
      <c r="L130" s="70"/>
      <c r="M130" s="233"/>
      <c r="N130" s="45"/>
      <c r="O130" s="45"/>
      <c r="P130" s="45"/>
      <c r="Q130" s="45"/>
      <c r="R130" s="45"/>
      <c r="S130" s="45"/>
      <c r="T130" s="93"/>
      <c r="AT130" s="22" t="s">
        <v>154</v>
      </c>
      <c r="AU130" s="22" t="s">
        <v>84</v>
      </c>
    </row>
    <row r="131" spans="2:65" s="1" customFormat="1" ht="25.5" customHeight="1">
      <c r="B131" s="44"/>
      <c r="C131" s="219" t="s">
        <v>204</v>
      </c>
      <c r="D131" s="219" t="s">
        <v>147</v>
      </c>
      <c r="E131" s="220" t="s">
        <v>642</v>
      </c>
      <c r="F131" s="221" t="s">
        <v>643</v>
      </c>
      <c r="G131" s="222" t="s">
        <v>249</v>
      </c>
      <c r="H131" s="223">
        <v>210.813</v>
      </c>
      <c r="I131" s="224"/>
      <c r="J131" s="225">
        <f>ROUND(I131*H131,2)</f>
        <v>0</v>
      </c>
      <c r="K131" s="221" t="s">
        <v>151</v>
      </c>
      <c r="L131" s="70"/>
      <c r="M131" s="226" t="s">
        <v>22</v>
      </c>
      <c r="N131" s="227" t="s">
        <v>46</v>
      </c>
      <c r="O131" s="45"/>
      <c r="P131" s="228">
        <f>O131*H131</f>
        <v>0</v>
      </c>
      <c r="Q131" s="228">
        <v>0.00091</v>
      </c>
      <c r="R131" s="228">
        <f>Q131*H131</f>
        <v>0.19183983</v>
      </c>
      <c r="S131" s="228">
        <v>0</v>
      </c>
      <c r="T131" s="229">
        <f>S131*H131</f>
        <v>0</v>
      </c>
      <c r="AR131" s="22" t="s">
        <v>167</v>
      </c>
      <c r="AT131" s="22" t="s">
        <v>147</v>
      </c>
      <c r="AU131" s="22" t="s">
        <v>84</v>
      </c>
      <c r="AY131" s="22" t="s">
        <v>144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22" t="s">
        <v>24</v>
      </c>
      <c r="BK131" s="230">
        <f>ROUND(I131*H131,2)</f>
        <v>0</v>
      </c>
      <c r="BL131" s="22" t="s">
        <v>167</v>
      </c>
      <c r="BM131" s="22" t="s">
        <v>644</v>
      </c>
    </row>
    <row r="132" spans="2:47" s="1" customFormat="1" ht="13.5">
      <c r="B132" s="44"/>
      <c r="C132" s="72"/>
      <c r="D132" s="231" t="s">
        <v>154</v>
      </c>
      <c r="E132" s="72"/>
      <c r="F132" s="232" t="s">
        <v>645</v>
      </c>
      <c r="G132" s="72"/>
      <c r="H132" s="72"/>
      <c r="I132" s="189"/>
      <c r="J132" s="72"/>
      <c r="K132" s="72"/>
      <c r="L132" s="70"/>
      <c r="M132" s="233"/>
      <c r="N132" s="45"/>
      <c r="O132" s="45"/>
      <c r="P132" s="45"/>
      <c r="Q132" s="45"/>
      <c r="R132" s="45"/>
      <c r="S132" s="45"/>
      <c r="T132" s="93"/>
      <c r="AT132" s="22" t="s">
        <v>154</v>
      </c>
      <c r="AU132" s="22" t="s">
        <v>84</v>
      </c>
    </row>
    <row r="133" spans="2:65" s="1" customFormat="1" ht="16.5" customHeight="1">
      <c r="B133" s="44"/>
      <c r="C133" s="219" t="s">
        <v>209</v>
      </c>
      <c r="D133" s="219" t="s">
        <v>147</v>
      </c>
      <c r="E133" s="220" t="s">
        <v>646</v>
      </c>
      <c r="F133" s="221" t="s">
        <v>647</v>
      </c>
      <c r="G133" s="222" t="s">
        <v>322</v>
      </c>
      <c r="H133" s="223">
        <v>1686.5</v>
      </c>
      <c r="I133" s="224"/>
      <c r="J133" s="225">
        <f>ROUND(I133*H133,2)</f>
        <v>0</v>
      </c>
      <c r="K133" s="221" t="s">
        <v>151</v>
      </c>
      <c r="L133" s="70"/>
      <c r="M133" s="226" t="s">
        <v>22</v>
      </c>
      <c r="N133" s="227" t="s">
        <v>46</v>
      </c>
      <c r="O133" s="45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AR133" s="22" t="s">
        <v>167</v>
      </c>
      <c r="AT133" s="22" t="s">
        <v>147</v>
      </c>
      <c r="AU133" s="22" t="s">
        <v>84</v>
      </c>
      <c r="AY133" s="22" t="s">
        <v>144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22" t="s">
        <v>24</v>
      </c>
      <c r="BK133" s="230">
        <f>ROUND(I133*H133,2)</f>
        <v>0</v>
      </c>
      <c r="BL133" s="22" t="s">
        <v>167</v>
      </c>
      <c r="BM133" s="22" t="s">
        <v>648</v>
      </c>
    </row>
    <row r="134" spans="2:47" s="1" customFormat="1" ht="13.5">
      <c r="B134" s="44"/>
      <c r="C134" s="72"/>
      <c r="D134" s="231" t="s">
        <v>154</v>
      </c>
      <c r="E134" s="72"/>
      <c r="F134" s="232" t="s">
        <v>649</v>
      </c>
      <c r="G134" s="72"/>
      <c r="H134" s="72"/>
      <c r="I134" s="189"/>
      <c r="J134" s="72"/>
      <c r="K134" s="72"/>
      <c r="L134" s="70"/>
      <c r="M134" s="233"/>
      <c r="N134" s="45"/>
      <c r="O134" s="45"/>
      <c r="P134" s="45"/>
      <c r="Q134" s="45"/>
      <c r="R134" s="45"/>
      <c r="S134" s="45"/>
      <c r="T134" s="93"/>
      <c r="AT134" s="22" t="s">
        <v>154</v>
      </c>
      <c r="AU134" s="22" t="s">
        <v>84</v>
      </c>
    </row>
    <row r="135" spans="2:51" s="11" customFormat="1" ht="13.5">
      <c r="B135" s="237"/>
      <c r="C135" s="238"/>
      <c r="D135" s="231" t="s">
        <v>252</v>
      </c>
      <c r="E135" s="239" t="s">
        <v>22</v>
      </c>
      <c r="F135" s="240" t="s">
        <v>650</v>
      </c>
      <c r="G135" s="238"/>
      <c r="H135" s="241">
        <v>1686.5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252</v>
      </c>
      <c r="AU135" s="247" t="s">
        <v>84</v>
      </c>
      <c r="AV135" s="11" t="s">
        <v>84</v>
      </c>
      <c r="AW135" s="11" t="s">
        <v>39</v>
      </c>
      <c r="AX135" s="11" t="s">
        <v>24</v>
      </c>
      <c r="AY135" s="247" t="s">
        <v>144</v>
      </c>
    </row>
    <row r="136" spans="2:65" s="1" customFormat="1" ht="16.5" customHeight="1">
      <c r="B136" s="44"/>
      <c r="C136" s="219" t="s">
        <v>214</v>
      </c>
      <c r="D136" s="219" t="s">
        <v>147</v>
      </c>
      <c r="E136" s="220" t="s">
        <v>651</v>
      </c>
      <c r="F136" s="221" t="s">
        <v>652</v>
      </c>
      <c r="G136" s="222" t="s">
        <v>456</v>
      </c>
      <c r="H136" s="223">
        <v>3355</v>
      </c>
      <c r="I136" s="224"/>
      <c r="J136" s="225">
        <f>ROUND(I136*H136,2)</f>
        <v>0</v>
      </c>
      <c r="K136" s="221" t="s">
        <v>22</v>
      </c>
      <c r="L136" s="70"/>
      <c r="M136" s="226" t="s">
        <v>22</v>
      </c>
      <c r="N136" s="227" t="s">
        <v>46</v>
      </c>
      <c r="O136" s="45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AR136" s="22" t="s">
        <v>167</v>
      </c>
      <c r="AT136" s="22" t="s">
        <v>147</v>
      </c>
      <c r="AU136" s="22" t="s">
        <v>84</v>
      </c>
      <c r="AY136" s="22" t="s">
        <v>144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22" t="s">
        <v>24</v>
      </c>
      <c r="BK136" s="230">
        <f>ROUND(I136*H136,2)</f>
        <v>0</v>
      </c>
      <c r="BL136" s="22" t="s">
        <v>167</v>
      </c>
      <c r="BM136" s="22" t="s">
        <v>653</v>
      </c>
    </row>
    <row r="137" spans="2:47" s="1" customFormat="1" ht="13.5">
      <c r="B137" s="44"/>
      <c r="C137" s="72"/>
      <c r="D137" s="231" t="s">
        <v>154</v>
      </c>
      <c r="E137" s="72"/>
      <c r="F137" s="232" t="s">
        <v>652</v>
      </c>
      <c r="G137" s="72"/>
      <c r="H137" s="72"/>
      <c r="I137" s="189"/>
      <c r="J137" s="72"/>
      <c r="K137" s="72"/>
      <c r="L137" s="70"/>
      <c r="M137" s="233"/>
      <c r="N137" s="45"/>
      <c r="O137" s="45"/>
      <c r="P137" s="45"/>
      <c r="Q137" s="45"/>
      <c r="R137" s="45"/>
      <c r="S137" s="45"/>
      <c r="T137" s="93"/>
      <c r="AT137" s="22" t="s">
        <v>154</v>
      </c>
      <c r="AU137" s="22" t="s">
        <v>84</v>
      </c>
    </row>
    <row r="138" spans="2:65" s="1" customFormat="1" ht="16.5" customHeight="1">
      <c r="B138" s="44"/>
      <c r="C138" s="219" t="s">
        <v>221</v>
      </c>
      <c r="D138" s="219" t="s">
        <v>147</v>
      </c>
      <c r="E138" s="220" t="s">
        <v>654</v>
      </c>
      <c r="F138" s="221" t="s">
        <v>655</v>
      </c>
      <c r="G138" s="222" t="s">
        <v>322</v>
      </c>
      <c r="H138" s="223">
        <v>1686.5</v>
      </c>
      <c r="I138" s="224"/>
      <c r="J138" s="225">
        <f>ROUND(I138*H138,2)</f>
        <v>0</v>
      </c>
      <c r="K138" s="221" t="s">
        <v>22</v>
      </c>
      <c r="L138" s="70"/>
      <c r="M138" s="226" t="s">
        <v>22</v>
      </c>
      <c r="N138" s="227" t="s">
        <v>46</v>
      </c>
      <c r="O138" s="45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AR138" s="22" t="s">
        <v>167</v>
      </c>
      <c r="AT138" s="22" t="s">
        <v>147</v>
      </c>
      <c r="AU138" s="22" t="s">
        <v>84</v>
      </c>
      <c r="AY138" s="22" t="s">
        <v>144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22" t="s">
        <v>24</v>
      </c>
      <c r="BK138" s="230">
        <f>ROUND(I138*H138,2)</f>
        <v>0</v>
      </c>
      <c r="BL138" s="22" t="s">
        <v>167</v>
      </c>
      <c r="BM138" s="22" t="s">
        <v>656</v>
      </c>
    </row>
    <row r="139" spans="2:47" s="1" customFormat="1" ht="13.5">
      <c r="B139" s="44"/>
      <c r="C139" s="72"/>
      <c r="D139" s="231" t="s">
        <v>154</v>
      </c>
      <c r="E139" s="72"/>
      <c r="F139" s="232" t="s">
        <v>655</v>
      </c>
      <c r="G139" s="72"/>
      <c r="H139" s="72"/>
      <c r="I139" s="189"/>
      <c r="J139" s="72"/>
      <c r="K139" s="72"/>
      <c r="L139" s="70"/>
      <c r="M139" s="233"/>
      <c r="N139" s="45"/>
      <c r="O139" s="45"/>
      <c r="P139" s="45"/>
      <c r="Q139" s="45"/>
      <c r="R139" s="45"/>
      <c r="S139" s="45"/>
      <c r="T139" s="93"/>
      <c r="AT139" s="22" t="s">
        <v>154</v>
      </c>
      <c r="AU139" s="22" t="s">
        <v>84</v>
      </c>
    </row>
    <row r="140" spans="2:63" s="10" customFormat="1" ht="29.85" customHeight="1">
      <c r="B140" s="203"/>
      <c r="C140" s="204"/>
      <c r="D140" s="205" t="s">
        <v>74</v>
      </c>
      <c r="E140" s="217" t="s">
        <v>162</v>
      </c>
      <c r="F140" s="217" t="s">
        <v>301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SUM(P141:P146)</f>
        <v>0</v>
      </c>
      <c r="Q140" s="211"/>
      <c r="R140" s="212">
        <f>SUM(R141:R146)</f>
        <v>1.13406</v>
      </c>
      <c r="S140" s="211"/>
      <c r="T140" s="213">
        <f>SUM(T141:T146)</f>
        <v>0</v>
      </c>
      <c r="AR140" s="214" t="s">
        <v>24</v>
      </c>
      <c r="AT140" s="215" t="s">
        <v>74</v>
      </c>
      <c r="AU140" s="215" t="s">
        <v>24</v>
      </c>
      <c r="AY140" s="214" t="s">
        <v>144</v>
      </c>
      <c r="BK140" s="216">
        <f>SUM(BK141:BK146)</f>
        <v>0</v>
      </c>
    </row>
    <row r="141" spans="2:65" s="1" customFormat="1" ht="25.5" customHeight="1">
      <c r="B141" s="44"/>
      <c r="C141" s="219" t="s">
        <v>10</v>
      </c>
      <c r="D141" s="219" t="s">
        <v>147</v>
      </c>
      <c r="E141" s="220" t="s">
        <v>657</v>
      </c>
      <c r="F141" s="221" t="s">
        <v>658</v>
      </c>
      <c r="G141" s="222" t="s">
        <v>343</v>
      </c>
      <c r="H141" s="223">
        <v>1</v>
      </c>
      <c r="I141" s="224"/>
      <c r="J141" s="225">
        <f>ROUND(I141*H141,2)</f>
        <v>0</v>
      </c>
      <c r="K141" s="221" t="s">
        <v>151</v>
      </c>
      <c r="L141" s="70"/>
      <c r="M141" s="226" t="s">
        <v>22</v>
      </c>
      <c r="N141" s="227" t="s">
        <v>46</v>
      </c>
      <c r="O141" s="45"/>
      <c r="P141" s="228">
        <f>O141*H141</f>
        <v>0</v>
      </c>
      <c r="Q141" s="228">
        <v>0.12021</v>
      </c>
      <c r="R141" s="228">
        <f>Q141*H141</f>
        <v>0.12021</v>
      </c>
      <c r="S141" s="228">
        <v>0</v>
      </c>
      <c r="T141" s="229">
        <f>S141*H141</f>
        <v>0</v>
      </c>
      <c r="AR141" s="22" t="s">
        <v>167</v>
      </c>
      <c r="AT141" s="22" t="s">
        <v>147</v>
      </c>
      <c r="AU141" s="22" t="s">
        <v>84</v>
      </c>
      <c r="AY141" s="22" t="s">
        <v>144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22" t="s">
        <v>24</v>
      </c>
      <c r="BK141" s="230">
        <f>ROUND(I141*H141,2)</f>
        <v>0</v>
      </c>
      <c r="BL141" s="22" t="s">
        <v>167</v>
      </c>
      <c r="BM141" s="22" t="s">
        <v>659</v>
      </c>
    </row>
    <row r="142" spans="2:47" s="1" customFormat="1" ht="13.5">
      <c r="B142" s="44"/>
      <c r="C142" s="72"/>
      <c r="D142" s="231" t="s">
        <v>154</v>
      </c>
      <c r="E142" s="72"/>
      <c r="F142" s="232" t="s">
        <v>658</v>
      </c>
      <c r="G142" s="72"/>
      <c r="H142" s="72"/>
      <c r="I142" s="189"/>
      <c r="J142" s="72"/>
      <c r="K142" s="72"/>
      <c r="L142" s="70"/>
      <c r="M142" s="233"/>
      <c r="N142" s="45"/>
      <c r="O142" s="45"/>
      <c r="P142" s="45"/>
      <c r="Q142" s="45"/>
      <c r="R142" s="45"/>
      <c r="S142" s="45"/>
      <c r="T142" s="93"/>
      <c r="AT142" s="22" t="s">
        <v>154</v>
      </c>
      <c r="AU142" s="22" t="s">
        <v>84</v>
      </c>
    </row>
    <row r="143" spans="2:51" s="11" customFormat="1" ht="13.5">
      <c r="B143" s="237"/>
      <c r="C143" s="238"/>
      <c r="D143" s="231" t="s">
        <v>252</v>
      </c>
      <c r="E143" s="239" t="s">
        <v>22</v>
      </c>
      <c r="F143" s="240" t="s">
        <v>660</v>
      </c>
      <c r="G143" s="238"/>
      <c r="H143" s="241">
        <v>1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AT143" s="247" t="s">
        <v>252</v>
      </c>
      <c r="AU143" s="247" t="s">
        <v>84</v>
      </c>
      <c r="AV143" s="11" t="s">
        <v>84</v>
      </c>
      <c r="AW143" s="11" t="s">
        <v>39</v>
      </c>
      <c r="AX143" s="11" t="s">
        <v>24</v>
      </c>
      <c r="AY143" s="247" t="s">
        <v>144</v>
      </c>
    </row>
    <row r="144" spans="2:65" s="1" customFormat="1" ht="25.5" customHeight="1">
      <c r="B144" s="44"/>
      <c r="C144" s="219" t="s">
        <v>340</v>
      </c>
      <c r="D144" s="219" t="s">
        <v>147</v>
      </c>
      <c r="E144" s="220" t="s">
        <v>661</v>
      </c>
      <c r="F144" s="221" t="s">
        <v>662</v>
      </c>
      <c r="G144" s="222" t="s">
        <v>249</v>
      </c>
      <c r="H144" s="223">
        <v>0.54</v>
      </c>
      <c r="I144" s="224"/>
      <c r="J144" s="225">
        <f>ROUND(I144*H144,2)</f>
        <v>0</v>
      </c>
      <c r="K144" s="221" t="s">
        <v>151</v>
      </c>
      <c r="L144" s="70"/>
      <c r="M144" s="226" t="s">
        <v>22</v>
      </c>
      <c r="N144" s="227" t="s">
        <v>46</v>
      </c>
      <c r="O144" s="45"/>
      <c r="P144" s="228">
        <f>O144*H144</f>
        <v>0</v>
      </c>
      <c r="Q144" s="228">
        <v>1.8775</v>
      </c>
      <c r="R144" s="228">
        <f>Q144*H144</f>
        <v>1.0138500000000001</v>
      </c>
      <c r="S144" s="228">
        <v>0</v>
      </c>
      <c r="T144" s="229">
        <f>S144*H144</f>
        <v>0</v>
      </c>
      <c r="AR144" s="22" t="s">
        <v>167</v>
      </c>
      <c r="AT144" s="22" t="s">
        <v>147</v>
      </c>
      <c r="AU144" s="22" t="s">
        <v>84</v>
      </c>
      <c r="AY144" s="22" t="s">
        <v>144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22" t="s">
        <v>24</v>
      </c>
      <c r="BK144" s="230">
        <f>ROUND(I144*H144,2)</f>
        <v>0</v>
      </c>
      <c r="BL144" s="22" t="s">
        <v>167</v>
      </c>
      <c r="BM144" s="22" t="s">
        <v>663</v>
      </c>
    </row>
    <row r="145" spans="2:47" s="1" customFormat="1" ht="13.5">
      <c r="B145" s="44"/>
      <c r="C145" s="72"/>
      <c r="D145" s="231" t="s">
        <v>154</v>
      </c>
      <c r="E145" s="72"/>
      <c r="F145" s="232" t="s">
        <v>664</v>
      </c>
      <c r="G145" s="72"/>
      <c r="H145" s="72"/>
      <c r="I145" s="189"/>
      <c r="J145" s="72"/>
      <c r="K145" s="72"/>
      <c r="L145" s="70"/>
      <c r="M145" s="233"/>
      <c r="N145" s="45"/>
      <c r="O145" s="45"/>
      <c r="P145" s="45"/>
      <c r="Q145" s="45"/>
      <c r="R145" s="45"/>
      <c r="S145" s="45"/>
      <c r="T145" s="93"/>
      <c r="AT145" s="22" t="s">
        <v>154</v>
      </c>
      <c r="AU145" s="22" t="s">
        <v>84</v>
      </c>
    </row>
    <row r="146" spans="2:51" s="11" customFormat="1" ht="13.5">
      <c r="B146" s="237"/>
      <c r="C146" s="238"/>
      <c r="D146" s="231" t="s">
        <v>252</v>
      </c>
      <c r="E146" s="239" t="s">
        <v>22</v>
      </c>
      <c r="F146" s="240" t="s">
        <v>665</v>
      </c>
      <c r="G146" s="238"/>
      <c r="H146" s="241">
        <v>0.54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AT146" s="247" t="s">
        <v>252</v>
      </c>
      <c r="AU146" s="247" t="s">
        <v>84</v>
      </c>
      <c r="AV146" s="11" t="s">
        <v>84</v>
      </c>
      <c r="AW146" s="11" t="s">
        <v>39</v>
      </c>
      <c r="AX146" s="11" t="s">
        <v>24</v>
      </c>
      <c r="AY146" s="247" t="s">
        <v>144</v>
      </c>
    </row>
    <row r="147" spans="2:63" s="10" customFormat="1" ht="29.85" customHeight="1">
      <c r="B147" s="203"/>
      <c r="C147" s="204"/>
      <c r="D147" s="205" t="s">
        <v>74</v>
      </c>
      <c r="E147" s="217" t="s">
        <v>167</v>
      </c>
      <c r="F147" s="217" t="s">
        <v>339</v>
      </c>
      <c r="G147" s="204"/>
      <c r="H147" s="204"/>
      <c r="I147" s="207"/>
      <c r="J147" s="218">
        <f>BK147</f>
        <v>0</v>
      </c>
      <c r="K147" s="204"/>
      <c r="L147" s="209"/>
      <c r="M147" s="210"/>
      <c r="N147" s="211"/>
      <c r="O147" s="211"/>
      <c r="P147" s="212">
        <f>SUM(P148:P167)</f>
        <v>0</v>
      </c>
      <c r="Q147" s="211"/>
      <c r="R147" s="212">
        <f>SUM(R148:R167)</f>
        <v>0.90413392</v>
      </c>
      <c r="S147" s="211"/>
      <c r="T147" s="213">
        <f>SUM(T148:T167)</f>
        <v>0</v>
      </c>
      <c r="AR147" s="214" t="s">
        <v>24</v>
      </c>
      <c r="AT147" s="215" t="s">
        <v>74</v>
      </c>
      <c r="AU147" s="215" t="s">
        <v>24</v>
      </c>
      <c r="AY147" s="214" t="s">
        <v>144</v>
      </c>
      <c r="BK147" s="216">
        <f>SUM(BK148:BK167)</f>
        <v>0</v>
      </c>
    </row>
    <row r="148" spans="2:65" s="1" customFormat="1" ht="16.5" customHeight="1">
      <c r="B148" s="44"/>
      <c r="C148" s="219" t="s">
        <v>352</v>
      </c>
      <c r="D148" s="219" t="s">
        <v>147</v>
      </c>
      <c r="E148" s="220" t="s">
        <v>666</v>
      </c>
      <c r="F148" s="221" t="s">
        <v>667</v>
      </c>
      <c r="G148" s="222" t="s">
        <v>343</v>
      </c>
      <c r="H148" s="223">
        <v>78</v>
      </c>
      <c r="I148" s="224"/>
      <c r="J148" s="225">
        <f>ROUND(I148*H148,2)</f>
        <v>0</v>
      </c>
      <c r="K148" s="221" t="s">
        <v>151</v>
      </c>
      <c r="L148" s="70"/>
      <c r="M148" s="226" t="s">
        <v>22</v>
      </c>
      <c r="N148" s="227" t="s">
        <v>46</v>
      </c>
      <c r="O148" s="45"/>
      <c r="P148" s="228">
        <f>O148*H148</f>
        <v>0</v>
      </c>
      <c r="Q148" s="228">
        <v>0.00459</v>
      </c>
      <c r="R148" s="228">
        <f>Q148*H148</f>
        <v>0.35802</v>
      </c>
      <c r="S148" s="228">
        <v>0</v>
      </c>
      <c r="T148" s="229">
        <f>S148*H148</f>
        <v>0</v>
      </c>
      <c r="AR148" s="22" t="s">
        <v>167</v>
      </c>
      <c r="AT148" s="22" t="s">
        <v>147</v>
      </c>
      <c r="AU148" s="22" t="s">
        <v>84</v>
      </c>
      <c r="AY148" s="22" t="s">
        <v>144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22" t="s">
        <v>24</v>
      </c>
      <c r="BK148" s="230">
        <f>ROUND(I148*H148,2)</f>
        <v>0</v>
      </c>
      <c r="BL148" s="22" t="s">
        <v>167</v>
      </c>
      <c r="BM148" s="22" t="s">
        <v>668</v>
      </c>
    </row>
    <row r="149" spans="2:47" s="1" customFormat="1" ht="13.5">
      <c r="B149" s="44"/>
      <c r="C149" s="72"/>
      <c r="D149" s="231" t="s">
        <v>154</v>
      </c>
      <c r="E149" s="72"/>
      <c r="F149" s="232" t="s">
        <v>669</v>
      </c>
      <c r="G149" s="72"/>
      <c r="H149" s="72"/>
      <c r="I149" s="189"/>
      <c r="J149" s="72"/>
      <c r="K149" s="72"/>
      <c r="L149" s="70"/>
      <c r="M149" s="233"/>
      <c r="N149" s="45"/>
      <c r="O149" s="45"/>
      <c r="P149" s="45"/>
      <c r="Q149" s="45"/>
      <c r="R149" s="45"/>
      <c r="S149" s="45"/>
      <c r="T149" s="93"/>
      <c r="AT149" s="22" t="s">
        <v>154</v>
      </c>
      <c r="AU149" s="22" t="s">
        <v>84</v>
      </c>
    </row>
    <row r="150" spans="2:51" s="11" customFormat="1" ht="13.5">
      <c r="B150" s="237"/>
      <c r="C150" s="238"/>
      <c r="D150" s="231" t="s">
        <v>252</v>
      </c>
      <c r="E150" s="239" t="s">
        <v>22</v>
      </c>
      <c r="F150" s="240" t="s">
        <v>670</v>
      </c>
      <c r="G150" s="238"/>
      <c r="H150" s="241">
        <v>78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AT150" s="247" t="s">
        <v>252</v>
      </c>
      <c r="AU150" s="247" t="s">
        <v>84</v>
      </c>
      <c r="AV150" s="11" t="s">
        <v>84</v>
      </c>
      <c r="AW150" s="11" t="s">
        <v>39</v>
      </c>
      <c r="AX150" s="11" t="s">
        <v>24</v>
      </c>
      <c r="AY150" s="247" t="s">
        <v>144</v>
      </c>
    </row>
    <row r="151" spans="2:65" s="1" customFormat="1" ht="16.5" customHeight="1">
      <c r="B151" s="44"/>
      <c r="C151" s="219" t="s">
        <v>356</v>
      </c>
      <c r="D151" s="219" t="s">
        <v>147</v>
      </c>
      <c r="E151" s="220" t="s">
        <v>671</v>
      </c>
      <c r="F151" s="221" t="s">
        <v>672</v>
      </c>
      <c r="G151" s="222" t="s">
        <v>249</v>
      </c>
      <c r="H151" s="223">
        <v>0.214</v>
      </c>
      <c r="I151" s="224"/>
      <c r="J151" s="225">
        <f>ROUND(I151*H151,2)</f>
        <v>0</v>
      </c>
      <c r="K151" s="221" t="s">
        <v>151</v>
      </c>
      <c r="L151" s="70"/>
      <c r="M151" s="226" t="s">
        <v>22</v>
      </c>
      <c r="N151" s="227" t="s">
        <v>46</v>
      </c>
      <c r="O151" s="45"/>
      <c r="P151" s="228">
        <f>O151*H151</f>
        <v>0</v>
      </c>
      <c r="Q151" s="228">
        <v>2.45343</v>
      </c>
      <c r="R151" s="228">
        <f>Q151*H151</f>
        <v>0.52503402</v>
      </c>
      <c r="S151" s="228">
        <v>0</v>
      </c>
      <c r="T151" s="229">
        <f>S151*H151</f>
        <v>0</v>
      </c>
      <c r="AR151" s="22" t="s">
        <v>167</v>
      </c>
      <c r="AT151" s="22" t="s">
        <v>147</v>
      </c>
      <c r="AU151" s="22" t="s">
        <v>84</v>
      </c>
      <c r="AY151" s="22" t="s">
        <v>144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22" t="s">
        <v>24</v>
      </c>
      <c r="BK151" s="230">
        <f>ROUND(I151*H151,2)</f>
        <v>0</v>
      </c>
      <c r="BL151" s="22" t="s">
        <v>167</v>
      </c>
      <c r="BM151" s="22" t="s">
        <v>673</v>
      </c>
    </row>
    <row r="152" spans="2:47" s="1" customFormat="1" ht="13.5">
      <c r="B152" s="44"/>
      <c r="C152" s="72"/>
      <c r="D152" s="231" t="s">
        <v>154</v>
      </c>
      <c r="E152" s="72"/>
      <c r="F152" s="232" t="s">
        <v>674</v>
      </c>
      <c r="G152" s="72"/>
      <c r="H152" s="72"/>
      <c r="I152" s="189"/>
      <c r="J152" s="72"/>
      <c r="K152" s="72"/>
      <c r="L152" s="70"/>
      <c r="M152" s="233"/>
      <c r="N152" s="45"/>
      <c r="O152" s="45"/>
      <c r="P152" s="45"/>
      <c r="Q152" s="45"/>
      <c r="R152" s="45"/>
      <c r="S152" s="45"/>
      <c r="T152" s="93"/>
      <c r="AT152" s="22" t="s">
        <v>154</v>
      </c>
      <c r="AU152" s="22" t="s">
        <v>84</v>
      </c>
    </row>
    <row r="153" spans="2:51" s="11" customFormat="1" ht="13.5">
      <c r="B153" s="237"/>
      <c r="C153" s="238"/>
      <c r="D153" s="231" t="s">
        <v>252</v>
      </c>
      <c r="E153" s="239" t="s">
        <v>22</v>
      </c>
      <c r="F153" s="240" t="s">
        <v>675</v>
      </c>
      <c r="G153" s="238"/>
      <c r="H153" s="241">
        <v>0.214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252</v>
      </c>
      <c r="AU153" s="247" t="s">
        <v>84</v>
      </c>
      <c r="AV153" s="11" t="s">
        <v>84</v>
      </c>
      <c r="AW153" s="11" t="s">
        <v>39</v>
      </c>
      <c r="AX153" s="11" t="s">
        <v>24</v>
      </c>
      <c r="AY153" s="247" t="s">
        <v>144</v>
      </c>
    </row>
    <row r="154" spans="2:65" s="1" customFormat="1" ht="16.5" customHeight="1">
      <c r="B154" s="44"/>
      <c r="C154" s="219" t="s">
        <v>361</v>
      </c>
      <c r="D154" s="219" t="s">
        <v>147</v>
      </c>
      <c r="E154" s="220" t="s">
        <v>676</v>
      </c>
      <c r="F154" s="221" t="s">
        <v>677</v>
      </c>
      <c r="G154" s="222" t="s">
        <v>322</v>
      </c>
      <c r="H154" s="223">
        <v>2.14</v>
      </c>
      <c r="I154" s="224"/>
      <c r="J154" s="225">
        <f>ROUND(I154*H154,2)</f>
        <v>0</v>
      </c>
      <c r="K154" s="221" t="s">
        <v>151</v>
      </c>
      <c r="L154" s="70"/>
      <c r="M154" s="226" t="s">
        <v>22</v>
      </c>
      <c r="N154" s="227" t="s">
        <v>46</v>
      </c>
      <c r="O154" s="45"/>
      <c r="P154" s="228">
        <f>O154*H154</f>
        <v>0</v>
      </c>
      <c r="Q154" s="228">
        <v>0.00215</v>
      </c>
      <c r="R154" s="228">
        <f>Q154*H154</f>
        <v>0.004601</v>
      </c>
      <c r="S154" s="228">
        <v>0</v>
      </c>
      <c r="T154" s="229">
        <f>S154*H154</f>
        <v>0</v>
      </c>
      <c r="AR154" s="22" t="s">
        <v>167</v>
      </c>
      <c r="AT154" s="22" t="s">
        <v>147</v>
      </c>
      <c r="AU154" s="22" t="s">
        <v>84</v>
      </c>
      <c r="AY154" s="22" t="s">
        <v>144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22" t="s">
        <v>24</v>
      </c>
      <c r="BK154" s="230">
        <f>ROUND(I154*H154,2)</f>
        <v>0</v>
      </c>
      <c r="BL154" s="22" t="s">
        <v>167</v>
      </c>
      <c r="BM154" s="22" t="s">
        <v>678</v>
      </c>
    </row>
    <row r="155" spans="2:47" s="1" customFormat="1" ht="13.5">
      <c r="B155" s="44"/>
      <c r="C155" s="72"/>
      <c r="D155" s="231" t="s">
        <v>154</v>
      </c>
      <c r="E155" s="72"/>
      <c r="F155" s="232" t="s">
        <v>679</v>
      </c>
      <c r="G155" s="72"/>
      <c r="H155" s="72"/>
      <c r="I155" s="189"/>
      <c r="J155" s="72"/>
      <c r="K155" s="72"/>
      <c r="L155" s="70"/>
      <c r="M155" s="233"/>
      <c r="N155" s="45"/>
      <c r="O155" s="45"/>
      <c r="P155" s="45"/>
      <c r="Q155" s="45"/>
      <c r="R155" s="45"/>
      <c r="S155" s="45"/>
      <c r="T155" s="93"/>
      <c r="AT155" s="22" t="s">
        <v>154</v>
      </c>
      <c r="AU155" s="22" t="s">
        <v>84</v>
      </c>
    </row>
    <row r="156" spans="2:65" s="1" customFormat="1" ht="16.5" customHeight="1">
      <c r="B156" s="44"/>
      <c r="C156" s="219" t="s">
        <v>365</v>
      </c>
      <c r="D156" s="219" t="s">
        <v>147</v>
      </c>
      <c r="E156" s="220" t="s">
        <v>680</v>
      </c>
      <c r="F156" s="221" t="s">
        <v>681</v>
      </c>
      <c r="G156" s="222" t="s">
        <v>322</v>
      </c>
      <c r="H156" s="223">
        <v>2.14</v>
      </c>
      <c r="I156" s="224"/>
      <c r="J156" s="225">
        <f>ROUND(I156*H156,2)</f>
        <v>0</v>
      </c>
      <c r="K156" s="221" t="s">
        <v>151</v>
      </c>
      <c r="L156" s="70"/>
      <c r="M156" s="226" t="s">
        <v>22</v>
      </c>
      <c r="N156" s="227" t="s">
        <v>46</v>
      </c>
      <c r="O156" s="45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AR156" s="22" t="s">
        <v>167</v>
      </c>
      <c r="AT156" s="22" t="s">
        <v>147</v>
      </c>
      <c r="AU156" s="22" t="s">
        <v>84</v>
      </c>
      <c r="AY156" s="22" t="s">
        <v>144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22" t="s">
        <v>24</v>
      </c>
      <c r="BK156" s="230">
        <f>ROUND(I156*H156,2)</f>
        <v>0</v>
      </c>
      <c r="BL156" s="22" t="s">
        <v>167</v>
      </c>
      <c r="BM156" s="22" t="s">
        <v>682</v>
      </c>
    </row>
    <row r="157" spans="2:47" s="1" customFormat="1" ht="13.5">
      <c r="B157" s="44"/>
      <c r="C157" s="72"/>
      <c r="D157" s="231" t="s">
        <v>154</v>
      </c>
      <c r="E157" s="72"/>
      <c r="F157" s="232" t="s">
        <v>683</v>
      </c>
      <c r="G157" s="72"/>
      <c r="H157" s="72"/>
      <c r="I157" s="189"/>
      <c r="J157" s="72"/>
      <c r="K157" s="72"/>
      <c r="L157" s="70"/>
      <c r="M157" s="233"/>
      <c r="N157" s="45"/>
      <c r="O157" s="45"/>
      <c r="P157" s="45"/>
      <c r="Q157" s="45"/>
      <c r="R157" s="45"/>
      <c r="S157" s="45"/>
      <c r="T157" s="93"/>
      <c r="AT157" s="22" t="s">
        <v>154</v>
      </c>
      <c r="AU157" s="22" t="s">
        <v>84</v>
      </c>
    </row>
    <row r="158" spans="2:65" s="1" customFormat="1" ht="16.5" customHeight="1">
      <c r="B158" s="44"/>
      <c r="C158" s="219" t="s">
        <v>9</v>
      </c>
      <c r="D158" s="219" t="s">
        <v>147</v>
      </c>
      <c r="E158" s="220" t="s">
        <v>684</v>
      </c>
      <c r="F158" s="221" t="s">
        <v>685</v>
      </c>
      <c r="G158" s="222" t="s">
        <v>322</v>
      </c>
      <c r="H158" s="223">
        <v>2.14</v>
      </c>
      <c r="I158" s="224"/>
      <c r="J158" s="225">
        <f>ROUND(I158*H158,2)</f>
        <v>0</v>
      </c>
      <c r="K158" s="221" t="s">
        <v>151</v>
      </c>
      <c r="L158" s="70"/>
      <c r="M158" s="226" t="s">
        <v>22</v>
      </c>
      <c r="N158" s="227" t="s">
        <v>46</v>
      </c>
      <c r="O158" s="45"/>
      <c r="P158" s="228">
        <f>O158*H158</f>
        <v>0</v>
      </c>
      <c r="Q158" s="228">
        <v>0.00524</v>
      </c>
      <c r="R158" s="228">
        <f>Q158*H158</f>
        <v>0.0112136</v>
      </c>
      <c r="S158" s="228">
        <v>0</v>
      </c>
      <c r="T158" s="229">
        <f>S158*H158</f>
        <v>0</v>
      </c>
      <c r="AR158" s="22" t="s">
        <v>167</v>
      </c>
      <c r="AT158" s="22" t="s">
        <v>147</v>
      </c>
      <c r="AU158" s="22" t="s">
        <v>84</v>
      </c>
      <c r="AY158" s="22" t="s">
        <v>144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22" t="s">
        <v>24</v>
      </c>
      <c r="BK158" s="230">
        <f>ROUND(I158*H158,2)</f>
        <v>0</v>
      </c>
      <c r="BL158" s="22" t="s">
        <v>167</v>
      </c>
      <c r="BM158" s="22" t="s">
        <v>686</v>
      </c>
    </row>
    <row r="159" spans="2:47" s="1" customFormat="1" ht="13.5">
      <c r="B159" s="44"/>
      <c r="C159" s="72"/>
      <c r="D159" s="231" t="s">
        <v>154</v>
      </c>
      <c r="E159" s="72"/>
      <c r="F159" s="232" t="s">
        <v>687</v>
      </c>
      <c r="G159" s="72"/>
      <c r="H159" s="72"/>
      <c r="I159" s="189"/>
      <c r="J159" s="72"/>
      <c r="K159" s="72"/>
      <c r="L159" s="70"/>
      <c r="M159" s="233"/>
      <c r="N159" s="45"/>
      <c r="O159" s="45"/>
      <c r="P159" s="45"/>
      <c r="Q159" s="45"/>
      <c r="R159" s="45"/>
      <c r="S159" s="45"/>
      <c r="T159" s="93"/>
      <c r="AT159" s="22" t="s">
        <v>154</v>
      </c>
      <c r="AU159" s="22" t="s">
        <v>84</v>
      </c>
    </row>
    <row r="160" spans="2:51" s="11" customFormat="1" ht="13.5">
      <c r="B160" s="237"/>
      <c r="C160" s="238"/>
      <c r="D160" s="231" t="s">
        <v>252</v>
      </c>
      <c r="E160" s="239" t="s">
        <v>22</v>
      </c>
      <c r="F160" s="240" t="s">
        <v>688</v>
      </c>
      <c r="G160" s="238"/>
      <c r="H160" s="241">
        <v>2.14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AT160" s="247" t="s">
        <v>252</v>
      </c>
      <c r="AU160" s="247" t="s">
        <v>84</v>
      </c>
      <c r="AV160" s="11" t="s">
        <v>84</v>
      </c>
      <c r="AW160" s="11" t="s">
        <v>39</v>
      </c>
      <c r="AX160" s="11" t="s">
        <v>24</v>
      </c>
      <c r="AY160" s="247" t="s">
        <v>144</v>
      </c>
    </row>
    <row r="161" spans="2:65" s="1" customFormat="1" ht="16.5" customHeight="1">
      <c r="B161" s="44"/>
      <c r="C161" s="219" t="s">
        <v>373</v>
      </c>
      <c r="D161" s="219" t="s">
        <v>147</v>
      </c>
      <c r="E161" s="220" t="s">
        <v>689</v>
      </c>
      <c r="F161" s="221" t="s">
        <v>690</v>
      </c>
      <c r="G161" s="222" t="s">
        <v>322</v>
      </c>
      <c r="H161" s="223">
        <v>2.14</v>
      </c>
      <c r="I161" s="224"/>
      <c r="J161" s="225">
        <f>ROUND(I161*H161,2)</f>
        <v>0</v>
      </c>
      <c r="K161" s="221" t="s">
        <v>151</v>
      </c>
      <c r="L161" s="70"/>
      <c r="M161" s="226" t="s">
        <v>22</v>
      </c>
      <c r="N161" s="227" t="s">
        <v>46</v>
      </c>
      <c r="O161" s="45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AR161" s="22" t="s">
        <v>167</v>
      </c>
      <c r="AT161" s="22" t="s">
        <v>147</v>
      </c>
      <c r="AU161" s="22" t="s">
        <v>84</v>
      </c>
      <c r="AY161" s="22" t="s">
        <v>144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22" t="s">
        <v>24</v>
      </c>
      <c r="BK161" s="230">
        <f>ROUND(I161*H161,2)</f>
        <v>0</v>
      </c>
      <c r="BL161" s="22" t="s">
        <v>167</v>
      </c>
      <c r="BM161" s="22" t="s">
        <v>691</v>
      </c>
    </row>
    <row r="162" spans="2:47" s="1" customFormat="1" ht="13.5">
      <c r="B162" s="44"/>
      <c r="C162" s="72"/>
      <c r="D162" s="231" t="s">
        <v>154</v>
      </c>
      <c r="E162" s="72"/>
      <c r="F162" s="232" t="s">
        <v>692</v>
      </c>
      <c r="G162" s="72"/>
      <c r="H162" s="72"/>
      <c r="I162" s="189"/>
      <c r="J162" s="72"/>
      <c r="K162" s="72"/>
      <c r="L162" s="70"/>
      <c r="M162" s="233"/>
      <c r="N162" s="45"/>
      <c r="O162" s="45"/>
      <c r="P162" s="45"/>
      <c r="Q162" s="45"/>
      <c r="R162" s="45"/>
      <c r="S162" s="45"/>
      <c r="T162" s="93"/>
      <c r="AT162" s="22" t="s">
        <v>154</v>
      </c>
      <c r="AU162" s="22" t="s">
        <v>84</v>
      </c>
    </row>
    <row r="163" spans="2:65" s="1" customFormat="1" ht="16.5" customHeight="1">
      <c r="B163" s="44"/>
      <c r="C163" s="219" t="s">
        <v>377</v>
      </c>
      <c r="D163" s="219" t="s">
        <v>147</v>
      </c>
      <c r="E163" s="220" t="s">
        <v>693</v>
      </c>
      <c r="F163" s="221" t="s">
        <v>694</v>
      </c>
      <c r="G163" s="222" t="s">
        <v>292</v>
      </c>
      <c r="H163" s="223">
        <v>0.005</v>
      </c>
      <c r="I163" s="224"/>
      <c r="J163" s="225">
        <f>ROUND(I163*H163,2)</f>
        <v>0</v>
      </c>
      <c r="K163" s="221" t="s">
        <v>151</v>
      </c>
      <c r="L163" s="70"/>
      <c r="M163" s="226" t="s">
        <v>22</v>
      </c>
      <c r="N163" s="227" t="s">
        <v>46</v>
      </c>
      <c r="O163" s="45"/>
      <c r="P163" s="228">
        <f>O163*H163</f>
        <v>0</v>
      </c>
      <c r="Q163" s="228">
        <v>1.05306</v>
      </c>
      <c r="R163" s="228">
        <f>Q163*H163</f>
        <v>0.0052653000000000005</v>
      </c>
      <c r="S163" s="228">
        <v>0</v>
      </c>
      <c r="T163" s="229">
        <f>S163*H163</f>
        <v>0</v>
      </c>
      <c r="AR163" s="22" t="s">
        <v>167</v>
      </c>
      <c r="AT163" s="22" t="s">
        <v>147</v>
      </c>
      <c r="AU163" s="22" t="s">
        <v>84</v>
      </c>
      <c r="AY163" s="22" t="s">
        <v>144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22" t="s">
        <v>24</v>
      </c>
      <c r="BK163" s="230">
        <f>ROUND(I163*H163,2)</f>
        <v>0</v>
      </c>
      <c r="BL163" s="22" t="s">
        <v>167</v>
      </c>
      <c r="BM163" s="22" t="s">
        <v>695</v>
      </c>
    </row>
    <row r="164" spans="2:47" s="1" customFormat="1" ht="13.5">
      <c r="B164" s="44"/>
      <c r="C164" s="72"/>
      <c r="D164" s="231" t="s">
        <v>154</v>
      </c>
      <c r="E164" s="72"/>
      <c r="F164" s="232" t="s">
        <v>696</v>
      </c>
      <c r="G164" s="72"/>
      <c r="H164" s="72"/>
      <c r="I164" s="189"/>
      <c r="J164" s="72"/>
      <c r="K164" s="72"/>
      <c r="L164" s="70"/>
      <c r="M164" s="233"/>
      <c r="N164" s="45"/>
      <c r="O164" s="45"/>
      <c r="P164" s="45"/>
      <c r="Q164" s="45"/>
      <c r="R164" s="45"/>
      <c r="S164" s="45"/>
      <c r="T164" s="93"/>
      <c r="AT164" s="22" t="s">
        <v>154</v>
      </c>
      <c r="AU164" s="22" t="s">
        <v>84</v>
      </c>
    </row>
    <row r="165" spans="2:51" s="11" customFormat="1" ht="13.5">
      <c r="B165" s="237"/>
      <c r="C165" s="238"/>
      <c r="D165" s="231" t="s">
        <v>252</v>
      </c>
      <c r="E165" s="239" t="s">
        <v>22</v>
      </c>
      <c r="F165" s="240" t="s">
        <v>697</v>
      </c>
      <c r="G165" s="238"/>
      <c r="H165" s="241">
        <v>0.005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252</v>
      </c>
      <c r="AU165" s="247" t="s">
        <v>84</v>
      </c>
      <c r="AV165" s="11" t="s">
        <v>84</v>
      </c>
      <c r="AW165" s="11" t="s">
        <v>39</v>
      </c>
      <c r="AX165" s="11" t="s">
        <v>24</v>
      </c>
      <c r="AY165" s="247" t="s">
        <v>144</v>
      </c>
    </row>
    <row r="166" spans="2:65" s="1" customFormat="1" ht="25.5" customHeight="1">
      <c r="B166" s="44"/>
      <c r="C166" s="219" t="s">
        <v>381</v>
      </c>
      <c r="D166" s="219" t="s">
        <v>147</v>
      </c>
      <c r="E166" s="220" t="s">
        <v>698</v>
      </c>
      <c r="F166" s="221" t="s">
        <v>699</v>
      </c>
      <c r="G166" s="222" t="s">
        <v>359</v>
      </c>
      <c r="H166" s="223">
        <v>1</v>
      </c>
      <c r="I166" s="224"/>
      <c r="J166" s="225">
        <f>ROUND(I166*H166,2)</f>
        <v>0</v>
      </c>
      <c r="K166" s="221" t="s">
        <v>22</v>
      </c>
      <c r="L166" s="70"/>
      <c r="M166" s="226" t="s">
        <v>22</v>
      </c>
      <c r="N166" s="227" t="s">
        <v>46</v>
      </c>
      <c r="O166" s="45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AR166" s="22" t="s">
        <v>167</v>
      </c>
      <c r="AT166" s="22" t="s">
        <v>147</v>
      </c>
      <c r="AU166" s="22" t="s">
        <v>84</v>
      </c>
      <c r="AY166" s="22" t="s">
        <v>144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22" t="s">
        <v>24</v>
      </c>
      <c r="BK166" s="230">
        <f>ROUND(I166*H166,2)</f>
        <v>0</v>
      </c>
      <c r="BL166" s="22" t="s">
        <v>167</v>
      </c>
      <c r="BM166" s="22" t="s">
        <v>700</v>
      </c>
    </row>
    <row r="167" spans="2:47" s="1" customFormat="1" ht="13.5">
      <c r="B167" s="44"/>
      <c r="C167" s="72"/>
      <c r="D167" s="231" t="s">
        <v>154</v>
      </c>
      <c r="E167" s="72"/>
      <c r="F167" s="232" t="s">
        <v>699</v>
      </c>
      <c r="G167" s="72"/>
      <c r="H167" s="72"/>
      <c r="I167" s="189"/>
      <c r="J167" s="72"/>
      <c r="K167" s="72"/>
      <c r="L167" s="70"/>
      <c r="M167" s="233"/>
      <c r="N167" s="45"/>
      <c r="O167" s="45"/>
      <c r="P167" s="45"/>
      <c r="Q167" s="45"/>
      <c r="R167" s="45"/>
      <c r="S167" s="45"/>
      <c r="T167" s="93"/>
      <c r="AT167" s="22" t="s">
        <v>154</v>
      </c>
      <c r="AU167" s="22" t="s">
        <v>84</v>
      </c>
    </row>
    <row r="168" spans="2:63" s="10" customFormat="1" ht="29.85" customHeight="1">
      <c r="B168" s="203"/>
      <c r="C168" s="204"/>
      <c r="D168" s="205" t="s">
        <v>74</v>
      </c>
      <c r="E168" s="217" t="s">
        <v>701</v>
      </c>
      <c r="F168" s="217" t="s">
        <v>702</v>
      </c>
      <c r="G168" s="204"/>
      <c r="H168" s="204"/>
      <c r="I168" s="207"/>
      <c r="J168" s="218">
        <f>BK168</f>
        <v>0</v>
      </c>
      <c r="K168" s="204"/>
      <c r="L168" s="209"/>
      <c r="M168" s="210"/>
      <c r="N168" s="211"/>
      <c r="O168" s="211"/>
      <c r="P168" s="212">
        <f>SUM(P169:P182)</f>
        <v>0</v>
      </c>
      <c r="Q168" s="211"/>
      <c r="R168" s="212">
        <f>SUM(R169:R182)</f>
        <v>7.354696840000001</v>
      </c>
      <c r="S168" s="211"/>
      <c r="T168" s="213">
        <f>SUM(T169:T182)</f>
        <v>0</v>
      </c>
      <c r="AR168" s="214" t="s">
        <v>24</v>
      </c>
      <c r="AT168" s="215" t="s">
        <v>74</v>
      </c>
      <c r="AU168" s="215" t="s">
        <v>24</v>
      </c>
      <c r="AY168" s="214" t="s">
        <v>144</v>
      </c>
      <c r="BK168" s="216">
        <f>SUM(BK169:BK182)</f>
        <v>0</v>
      </c>
    </row>
    <row r="169" spans="2:65" s="1" customFormat="1" ht="25.5" customHeight="1">
      <c r="B169" s="44"/>
      <c r="C169" s="219" t="s">
        <v>385</v>
      </c>
      <c r="D169" s="219" t="s">
        <v>147</v>
      </c>
      <c r="E169" s="220" t="s">
        <v>703</v>
      </c>
      <c r="F169" s="221" t="s">
        <v>704</v>
      </c>
      <c r="G169" s="222" t="s">
        <v>322</v>
      </c>
      <c r="H169" s="223">
        <v>134.08</v>
      </c>
      <c r="I169" s="224"/>
      <c r="J169" s="225">
        <f>ROUND(I169*H169,2)</f>
        <v>0</v>
      </c>
      <c r="K169" s="221" t="s">
        <v>151</v>
      </c>
      <c r="L169" s="70"/>
      <c r="M169" s="226" t="s">
        <v>22</v>
      </c>
      <c r="N169" s="227" t="s">
        <v>46</v>
      </c>
      <c r="O169" s="45"/>
      <c r="P169" s="228">
        <f>O169*H169</f>
        <v>0</v>
      </c>
      <c r="Q169" s="228">
        <v>0.017</v>
      </c>
      <c r="R169" s="228">
        <f>Q169*H169</f>
        <v>2.2793600000000005</v>
      </c>
      <c r="S169" s="228">
        <v>0</v>
      </c>
      <c r="T169" s="229">
        <f>S169*H169</f>
        <v>0</v>
      </c>
      <c r="AR169" s="22" t="s">
        <v>167</v>
      </c>
      <c r="AT169" s="22" t="s">
        <v>147</v>
      </c>
      <c r="AU169" s="22" t="s">
        <v>84</v>
      </c>
      <c r="AY169" s="22" t="s">
        <v>144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22" t="s">
        <v>24</v>
      </c>
      <c r="BK169" s="230">
        <f>ROUND(I169*H169,2)</f>
        <v>0</v>
      </c>
      <c r="BL169" s="22" t="s">
        <v>167</v>
      </c>
      <c r="BM169" s="22" t="s">
        <v>705</v>
      </c>
    </row>
    <row r="170" spans="2:47" s="1" customFormat="1" ht="13.5">
      <c r="B170" s="44"/>
      <c r="C170" s="72"/>
      <c r="D170" s="231" t="s">
        <v>154</v>
      </c>
      <c r="E170" s="72"/>
      <c r="F170" s="232" t="s">
        <v>706</v>
      </c>
      <c r="G170" s="72"/>
      <c r="H170" s="72"/>
      <c r="I170" s="189"/>
      <c r="J170" s="72"/>
      <c r="K170" s="72"/>
      <c r="L170" s="70"/>
      <c r="M170" s="233"/>
      <c r="N170" s="45"/>
      <c r="O170" s="45"/>
      <c r="P170" s="45"/>
      <c r="Q170" s="45"/>
      <c r="R170" s="45"/>
      <c r="S170" s="45"/>
      <c r="T170" s="93"/>
      <c r="AT170" s="22" t="s">
        <v>154</v>
      </c>
      <c r="AU170" s="22" t="s">
        <v>84</v>
      </c>
    </row>
    <row r="171" spans="2:51" s="11" customFormat="1" ht="13.5">
      <c r="B171" s="237"/>
      <c r="C171" s="238"/>
      <c r="D171" s="231" t="s">
        <v>252</v>
      </c>
      <c r="E171" s="239" t="s">
        <v>22</v>
      </c>
      <c r="F171" s="240" t="s">
        <v>707</v>
      </c>
      <c r="G171" s="238"/>
      <c r="H171" s="241">
        <v>128.8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252</v>
      </c>
      <c r="AU171" s="247" t="s">
        <v>84</v>
      </c>
      <c r="AV171" s="11" t="s">
        <v>84</v>
      </c>
      <c r="AW171" s="11" t="s">
        <v>39</v>
      </c>
      <c r="AX171" s="11" t="s">
        <v>75</v>
      </c>
      <c r="AY171" s="247" t="s">
        <v>144</v>
      </c>
    </row>
    <row r="172" spans="2:51" s="11" customFormat="1" ht="13.5">
      <c r="B172" s="237"/>
      <c r="C172" s="238"/>
      <c r="D172" s="231" t="s">
        <v>252</v>
      </c>
      <c r="E172" s="239" t="s">
        <v>22</v>
      </c>
      <c r="F172" s="240" t="s">
        <v>708</v>
      </c>
      <c r="G172" s="238"/>
      <c r="H172" s="241">
        <v>5.28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AT172" s="247" t="s">
        <v>252</v>
      </c>
      <c r="AU172" s="247" t="s">
        <v>84</v>
      </c>
      <c r="AV172" s="11" t="s">
        <v>84</v>
      </c>
      <c r="AW172" s="11" t="s">
        <v>39</v>
      </c>
      <c r="AX172" s="11" t="s">
        <v>75</v>
      </c>
      <c r="AY172" s="247" t="s">
        <v>144</v>
      </c>
    </row>
    <row r="173" spans="2:65" s="1" customFormat="1" ht="16.5" customHeight="1">
      <c r="B173" s="44"/>
      <c r="C173" s="219" t="s">
        <v>391</v>
      </c>
      <c r="D173" s="219" t="s">
        <v>147</v>
      </c>
      <c r="E173" s="220" t="s">
        <v>709</v>
      </c>
      <c r="F173" s="221" t="s">
        <v>710</v>
      </c>
      <c r="G173" s="222" t="s">
        <v>322</v>
      </c>
      <c r="H173" s="223">
        <v>1.8</v>
      </c>
      <c r="I173" s="224"/>
      <c r="J173" s="225">
        <f>ROUND(I173*H173,2)</f>
        <v>0</v>
      </c>
      <c r="K173" s="221" t="s">
        <v>151</v>
      </c>
      <c r="L173" s="70"/>
      <c r="M173" s="226" t="s">
        <v>22</v>
      </c>
      <c r="N173" s="227" t="s">
        <v>46</v>
      </c>
      <c r="O173" s="45"/>
      <c r="P173" s="228">
        <f>O173*H173</f>
        <v>0</v>
      </c>
      <c r="Q173" s="228">
        <v>0.01838</v>
      </c>
      <c r="R173" s="228">
        <f>Q173*H173</f>
        <v>0.033084</v>
      </c>
      <c r="S173" s="228">
        <v>0</v>
      </c>
      <c r="T173" s="229">
        <f>S173*H173</f>
        <v>0</v>
      </c>
      <c r="AR173" s="22" t="s">
        <v>167</v>
      </c>
      <c r="AT173" s="22" t="s">
        <v>147</v>
      </c>
      <c r="AU173" s="22" t="s">
        <v>84</v>
      </c>
      <c r="AY173" s="22" t="s">
        <v>144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22" t="s">
        <v>24</v>
      </c>
      <c r="BK173" s="230">
        <f>ROUND(I173*H173,2)</f>
        <v>0</v>
      </c>
      <c r="BL173" s="22" t="s">
        <v>167</v>
      </c>
      <c r="BM173" s="22" t="s">
        <v>711</v>
      </c>
    </row>
    <row r="174" spans="2:47" s="1" customFormat="1" ht="13.5">
      <c r="B174" s="44"/>
      <c r="C174" s="72"/>
      <c r="D174" s="231" t="s">
        <v>154</v>
      </c>
      <c r="E174" s="72"/>
      <c r="F174" s="232" t="s">
        <v>712</v>
      </c>
      <c r="G174" s="72"/>
      <c r="H174" s="72"/>
      <c r="I174" s="189"/>
      <c r="J174" s="72"/>
      <c r="K174" s="72"/>
      <c r="L174" s="70"/>
      <c r="M174" s="233"/>
      <c r="N174" s="45"/>
      <c r="O174" s="45"/>
      <c r="P174" s="45"/>
      <c r="Q174" s="45"/>
      <c r="R174" s="45"/>
      <c r="S174" s="45"/>
      <c r="T174" s="93"/>
      <c r="AT174" s="22" t="s">
        <v>154</v>
      </c>
      <c r="AU174" s="22" t="s">
        <v>84</v>
      </c>
    </row>
    <row r="175" spans="2:65" s="1" customFormat="1" ht="16.5" customHeight="1">
      <c r="B175" s="44"/>
      <c r="C175" s="219" t="s">
        <v>400</v>
      </c>
      <c r="D175" s="219" t="s">
        <v>147</v>
      </c>
      <c r="E175" s="220" t="s">
        <v>713</v>
      </c>
      <c r="F175" s="221" t="s">
        <v>714</v>
      </c>
      <c r="G175" s="222" t="s">
        <v>322</v>
      </c>
      <c r="H175" s="223">
        <v>2.748</v>
      </c>
      <c r="I175" s="224"/>
      <c r="J175" s="225">
        <f>ROUND(I175*H175,2)</f>
        <v>0</v>
      </c>
      <c r="K175" s="221" t="s">
        <v>151</v>
      </c>
      <c r="L175" s="70"/>
      <c r="M175" s="226" t="s">
        <v>22</v>
      </c>
      <c r="N175" s="227" t="s">
        <v>46</v>
      </c>
      <c r="O175" s="45"/>
      <c r="P175" s="228">
        <f>O175*H175</f>
        <v>0</v>
      </c>
      <c r="Q175" s="228">
        <v>0.03358</v>
      </c>
      <c r="R175" s="228">
        <f>Q175*H175</f>
        <v>0.09227784</v>
      </c>
      <c r="S175" s="228">
        <v>0</v>
      </c>
      <c r="T175" s="229">
        <f>S175*H175</f>
        <v>0</v>
      </c>
      <c r="AR175" s="22" t="s">
        <v>167</v>
      </c>
      <c r="AT175" s="22" t="s">
        <v>147</v>
      </c>
      <c r="AU175" s="22" t="s">
        <v>84</v>
      </c>
      <c r="AY175" s="22" t="s">
        <v>144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22" t="s">
        <v>24</v>
      </c>
      <c r="BK175" s="230">
        <f>ROUND(I175*H175,2)</f>
        <v>0</v>
      </c>
      <c r="BL175" s="22" t="s">
        <v>167</v>
      </c>
      <c r="BM175" s="22" t="s">
        <v>715</v>
      </c>
    </row>
    <row r="176" spans="2:47" s="1" customFormat="1" ht="13.5">
      <c r="B176" s="44"/>
      <c r="C176" s="72"/>
      <c r="D176" s="231" t="s">
        <v>154</v>
      </c>
      <c r="E176" s="72"/>
      <c r="F176" s="232" t="s">
        <v>716</v>
      </c>
      <c r="G176" s="72"/>
      <c r="H176" s="72"/>
      <c r="I176" s="189"/>
      <c r="J176" s="72"/>
      <c r="K176" s="72"/>
      <c r="L176" s="70"/>
      <c r="M176" s="233"/>
      <c r="N176" s="45"/>
      <c r="O176" s="45"/>
      <c r="P176" s="45"/>
      <c r="Q176" s="45"/>
      <c r="R176" s="45"/>
      <c r="S176" s="45"/>
      <c r="T176" s="93"/>
      <c r="AT176" s="22" t="s">
        <v>154</v>
      </c>
      <c r="AU176" s="22" t="s">
        <v>84</v>
      </c>
    </row>
    <row r="177" spans="2:51" s="11" customFormat="1" ht="13.5">
      <c r="B177" s="237"/>
      <c r="C177" s="238"/>
      <c r="D177" s="231" t="s">
        <v>252</v>
      </c>
      <c r="E177" s="239" t="s">
        <v>22</v>
      </c>
      <c r="F177" s="240" t="s">
        <v>717</v>
      </c>
      <c r="G177" s="238"/>
      <c r="H177" s="241">
        <v>1.92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252</v>
      </c>
      <c r="AU177" s="247" t="s">
        <v>84</v>
      </c>
      <c r="AV177" s="11" t="s">
        <v>84</v>
      </c>
      <c r="AW177" s="11" t="s">
        <v>39</v>
      </c>
      <c r="AX177" s="11" t="s">
        <v>75</v>
      </c>
      <c r="AY177" s="247" t="s">
        <v>144</v>
      </c>
    </row>
    <row r="178" spans="2:51" s="11" customFormat="1" ht="13.5">
      <c r="B178" s="237"/>
      <c r="C178" s="238"/>
      <c r="D178" s="231" t="s">
        <v>252</v>
      </c>
      <c r="E178" s="239" t="s">
        <v>22</v>
      </c>
      <c r="F178" s="240" t="s">
        <v>718</v>
      </c>
      <c r="G178" s="238"/>
      <c r="H178" s="241">
        <v>0.828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AT178" s="247" t="s">
        <v>252</v>
      </c>
      <c r="AU178" s="247" t="s">
        <v>84</v>
      </c>
      <c r="AV178" s="11" t="s">
        <v>84</v>
      </c>
      <c r="AW178" s="11" t="s">
        <v>39</v>
      </c>
      <c r="AX178" s="11" t="s">
        <v>75</v>
      </c>
      <c r="AY178" s="247" t="s">
        <v>144</v>
      </c>
    </row>
    <row r="179" spans="2:65" s="1" customFormat="1" ht="25.5" customHeight="1">
      <c r="B179" s="44"/>
      <c r="C179" s="219" t="s">
        <v>407</v>
      </c>
      <c r="D179" s="219" t="s">
        <v>147</v>
      </c>
      <c r="E179" s="220" t="s">
        <v>719</v>
      </c>
      <c r="F179" s="221" t="s">
        <v>720</v>
      </c>
      <c r="G179" s="222" t="s">
        <v>322</v>
      </c>
      <c r="H179" s="223">
        <v>291.175</v>
      </c>
      <c r="I179" s="224"/>
      <c r="J179" s="225">
        <f>ROUND(I179*H179,2)</f>
        <v>0</v>
      </c>
      <c r="K179" s="221" t="s">
        <v>151</v>
      </c>
      <c r="L179" s="70"/>
      <c r="M179" s="226" t="s">
        <v>22</v>
      </c>
      <c r="N179" s="227" t="s">
        <v>46</v>
      </c>
      <c r="O179" s="45"/>
      <c r="P179" s="228">
        <f>O179*H179</f>
        <v>0</v>
      </c>
      <c r="Q179" s="228">
        <v>0.017</v>
      </c>
      <c r="R179" s="228">
        <f>Q179*H179</f>
        <v>4.949975</v>
      </c>
      <c r="S179" s="228">
        <v>0</v>
      </c>
      <c r="T179" s="229">
        <f>S179*H179</f>
        <v>0</v>
      </c>
      <c r="AR179" s="22" t="s">
        <v>167</v>
      </c>
      <c r="AT179" s="22" t="s">
        <v>147</v>
      </c>
      <c r="AU179" s="22" t="s">
        <v>84</v>
      </c>
      <c r="AY179" s="22" t="s">
        <v>144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22" t="s">
        <v>24</v>
      </c>
      <c r="BK179" s="230">
        <f>ROUND(I179*H179,2)</f>
        <v>0</v>
      </c>
      <c r="BL179" s="22" t="s">
        <v>167</v>
      </c>
      <c r="BM179" s="22" t="s">
        <v>721</v>
      </c>
    </row>
    <row r="180" spans="2:47" s="1" customFormat="1" ht="13.5">
      <c r="B180" s="44"/>
      <c r="C180" s="72"/>
      <c r="D180" s="231" t="s">
        <v>154</v>
      </c>
      <c r="E180" s="72"/>
      <c r="F180" s="232" t="s">
        <v>722</v>
      </c>
      <c r="G180" s="72"/>
      <c r="H180" s="72"/>
      <c r="I180" s="189"/>
      <c r="J180" s="72"/>
      <c r="K180" s="72"/>
      <c r="L180" s="70"/>
      <c r="M180" s="233"/>
      <c r="N180" s="45"/>
      <c r="O180" s="45"/>
      <c r="P180" s="45"/>
      <c r="Q180" s="45"/>
      <c r="R180" s="45"/>
      <c r="S180" s="45"/>
      <c r="T180" s="93"/>
      <c r="AT180" s="22" t="s">
        <v>154</v>
      </c>
      <c r="AU180" s="22" t="s">
        <v>84</v>
      </c>
    </row>
    <row r="181" spans="2:51" s="11" customFormat="1" ht="13.5">
      <c r="B181" s="237"/>
      <c r="C181" s="238"/>
      <c r="D181" s="231" t="s">
        <v>252</v>
      </c>
      <c r="E181" s="239" t="s">
        <v>22</v>
      </c>
      <c r="F181" s="240" t="s">
        <v>723</v>
      </c>
      <c r="G181" s="238"/>
      <c r="H181" s="241">
        <v>324.635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AT181" s="247" t="s">
        <v>252</v>
      </c>
      <c r="AU181" s="247" t="s">
        <v>84</v>
      </c>
      <c r="AV181" s="11" t="s">
        <v>84</v>
      </c>
      <c r="AW181" s="11" t="s">
        <v>39</v>
      </c>
      <c r="AX181" s="11" t="s">
        <v>75</v>
      </c>
      <c r="AY181" s="247" t="s">
        <v>144</v>
      </c>
    </row>
    <row r="182" spans="2:51" s="11" customFormat="1" ht="13.5">
      <c r="B182" s="237"/>
      <c r="C182" s="238"/>
      <c r="D182" s="231" t="s">
        <v>252</v>
      </c>
      <c r="E182" s="239" t="s">
        <v>22</v>
      </c>
      <c r="F182" s="240" t="s">
        <v>724</v>
      </c>
      <c r="G182" s="238"/>
      <c r="H182" s="241">
        <v>-33.46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252</v>
      </c>
      <c r="AU182" s="247" t="s">
        <v>84</v>
      </c>
      <c r="AV182" s="11" t="s">
        <v>84</v>
      </c>
      <c r="AW182" s="11" t="s">
        <v>39</v>
      </c>
      <c r="AX182" s="11" t="s">
        <v>75</v>
      </c>
      <c r="AY182" s="247" t="s">
        <v>144</v>
      </c>
    </row>
    <row r="183" spans="2:63" s="10" customFormat="1" ht="29.85" customHeight="1">
      <c r="B183" s="203"/>
      <c r="C183" s="204"/>
      <c r="D183" s="205" t="s">
        <v>74</v>
      </c>
      <c r="E183" s="217" t="s">
        <v>725</v>
      </c>
      <c r="F183" s="217" t="s">
        <v>726</v>
      </c>
      <c r="G183" s="204"/>
      <c r="H183" s="204"/>
      <c r="I183" s="207"/>
      <c r="J183" s="218">
        <f>BK183</f>
        <v>0</v>
      </c>
      <c r="K183" s="204"/>
      <c r="L183" s="209"/>
      <c r="M183" s="210"/>
      <c r="N183" s="211"/>
      <c r="O183" s="211"/>
      <c r="P183" s="212">
        <f>SUM(P184:P189)</f>
        <v>0</v>
      </c>
      <c r="Q183" s="211"/>
      <c r="R183" s="212">
        <f>SUM(R184:R189)</f>
        <v>1.60719</v>
      </c>
      <c r="S183" s="211"/>
      <c r="T183" s="213">
        <f>SUM(T184:T189)</f>
        <v>0</v>
      </c>
      <c r="AR183" s="214" t="s">
        <v>24</v>
      </c>
      <c r="AT183" s="215" t="s">
        <v>74</v>
      </c>
      <c r="AU183" s="215" t="s">
        <v>24</v>
      </c>
      <c r="AY183" s="214" t="s">
        <v>144</v>
      </c>
      <c r="BK183" s="216">
        <f>SUM(BK184:BK189)</f>
        <v>0</v>
      </c>
    </row>
    <row r="184" spans="2:65" s="1" customFormat="1" ht="25.5" customHeight="1">
      <c r="B184" s="44"/>
      <c r="C184" s="219" t="s">
        <v>414</v>
      </c>
      <c r="D184" s="219" t="s">
        <v>147</v>
      </c>
      <c r="E184" s="220" t="s">
        <v>727</v>
      </c>
      <c r="F184" s="221" t="s">
        <v>728</v>
      </c>
      <c r="G184" s="222" t="s">
        <v>322</v>
      </c>
      <c r="H184" s="223">
        <v>84.5</v>
      </c>
      <c r="I184" s="224"/>
      <c r="J184" s="225">
        <f>ROUND(I184*H184,2)</f>
        <v>0</v>
      </c>
      <c r="K184" s="221" t="s">
        <v>151</v>
      </c>
      <c r="L184" s="70"/>
      <c r="M184" s="226" t="s">
        <v>22</v>
      </c>
      <c r="N184" s="227" t="s">
        <v>46</v>
      </c>
      <c r="O184" s="45"/>
      <c r="P184" s="228">
        <f>O184*H184</f>
        <v>0</v>
      </c>
      <c r="Q184" s="228">
        <v>0.01137</v>
      </c>
      <c r="R184" s="228">
        <f>Q184*H184</f>
        <v>0.960765</v>
      </c>
      <c r="S184" s="228">
        <v>0</v>
      </c>
      <c r="T184" s="229">
        <f>S184*H184</f>
        <v>0</v>
      </c>
      <c r="AR184" s="22" t="s">
        <v>167</v>
      </c>
      <c r="AT184" s="22" t="s">
        <v>147</v>
      </c>
      <c r="AU184" s="22" t="s">
        <v>84</v>
      </c>
      <c r="AY184" s="22" t="s">
        <v>144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22" t="s">
        <v>24</v>
      </c>
      <c r="BK184" s="230">
        <f>ROUND(I184*H184,2)</f>
        <v>0</v>
      </c>
      <c r="BL184" s="22" t="s">
        <v>167</v>
      </c>
      <c r="BM184" s="22" t="s">
        <v>729</v>
      </c>
    </row>
    <row r="185" spans="2:47" s="1" customFormat="1" ht="13.5">
      <c r="B185" s="44"/>
      <c r="C185" s="72"/>
      <c r="D185" s="231" t="s">
        <v>154</v>
      </c>
      <c r="E185" s="72"/>
      <c r="F185" s="232" t="s">
        <v>730</v>
      </c>
      <c r="G185" s="72"/>
      <c r="H185" s="72"/>
      <c r="I185" s="189"/>
      <c r="J185" s="72"/>
      <c r="K185" s="72"/>
      <c r="L185" s="70"/>
      <c r="M185" s="233"/>
      <c r="N185" s="45"/>
      <c r="O185" s="45"/>
      <c r="P185" s="45"/>
      <c r="Q185" s="45"/>
      <c r="R185" s="45"/>
      <c r="S185" s="45"/>
      <c r="T185" s="93"/>
      <c r="AT185" s="22" t="s">
        <v>154</v>
      </c>
      <c r="AU185" s="22" t="s">
        <v>84</v>
      </c>
    </row>
    <row r="186" spans="2:51" s="11" customFormat="1" ht="13.5">
      <c r="B186" s="237"/>
      <c r="C186" s="238"/>
      <c r="D186" s="231" t="s">
        <v>252</v>
      </c>
      <c r="E186" s="239" t="s">
        <v>22</v>
      </c>
      <c r="F186" s="240" t="s">
        <v>731</v>
      </c>
      <c r="G186" s="238"/>
      <c r="H186" s="241">
        <v>84.5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AT186" s="247" t="s">
        <v>252</v>
      </c>
      <c r="AU186" s="247" t="s">
        <v>84</v>
      </c>
      <c r="AV186" s="11" t="s">
        <v>84</v>
      </c>
      <c r="AW186" s="11" t="s">
        <v>39</v>
      </c>
      <c r="AX186" s="11" t="s">
        <v>24</v>
      </c>
      <c r="AY186" s="247" t="s">
        <v>144</v>
      </c>
    </row>
    <row r="187" spans="2:65" s="1" customFormat="1" ht="25.5" customHeight="1">
      <c r="B187" s="44"/>
      <c r="C187" s="248" t="s">
        <v>419</v>
      </c>
      <c r="D187" s="248" t="s">
        <v>594</v>
      </c>
      <c r="E187" s="249" t="s">
        <v>732</v>
      </c>
      <c r="F187" s="250" t="s">
        <v>733</v>
      </c>
      <c r="G187" s="251" t="s">
        <v>322</v>
      </c>
      <c r="H187" s="252">
        <v>86.19</v>
      </c>
      <c r="I187" s="253"/>
      <c r="J187" s="254">
        <f>ROUND(I187*H187,2)</f>
        <v>0</v>
      </c>
      <c r="K187" s="250" t="s">
        <v>151</v>
      </c>
      <c r="L187" s="255"/>
      <c r="M187" s="256" t="s">
        <v>22</v>
      </c>
      <c r="N187" s="257" t="s">
        <v>46</v>
      </c>
      <c r="O187" s="45"/>
      <c r="P187" s="228">
        <f>O187*H187</f>
        <v>0</v>
      </c>
      <c r="Q187" s="228">
        <v>0.0075</v>
      </c>
      <c r="R187" s="228">
        <f>Q187*H187</f>
        <v>0.6464249999999999</v>
      </c>
      <c r="S187" s="228">
        <v>0</v>
      </c>
      <c r="T187" s="229">
        <f>S187*H187</f>
        <v>0</v>
      </c>
      <c r="AR187" s="22" t="s">
        <v>188</v>
      </c>
      <c r="AT187" s="22" t="s">
        <v>594</v>
      </c>
      <c r="AU187" s="22" t="s">
        <v>84</v>
      </c>
      <c r="AY187" s="22" t="s">
        <v>144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22" t="s">
        <v>24</v>
      </c>
      <c r="BK187" s="230">
        <f>ROUND(I187*H187,2)</f>
        <v>0</v>
      </c>
      <c r="BL187" s="22" t="s">
        <v>167</v>
      </c>
      <c r="BM187" s="22" t="s">
        <v>734</v>
      </c>
    </row>
    <row r="188" spans="2:47" s="1" customFormat="1" ht="13.5">
      <c r="B188" s="44"/>
      <c r="C188" s="72"/>
      <c r="D188" s="231" t="s">
        <v>154</v>
      </c>
      <c r="E188" s="72"/>
      <c r="F188" s="232" t="s">
        <v>735</v>
      </c>
      <c r="G188" s="72"/>
      <c r="H188" s="72"/>
      <c r="I188" s="189"/>
      <c r="J188" s="72"/>
      <c r="K188" s="72"/>
      <c r="L188" s="70"/>
      <c r="M188" s="233"/>
      <c r="N188" s="45"/>
      <c r="O188" s="45"/>
      <c r="P188" s="45"/>
      <c r="Q188" s="45"/>
      <c r="R188" s="45"/>
      <c r="S188" s="45"/>
      <c r="T188" s="93"/>
      <c r="AT188" s="22" t="s">
        <v>154</v>
      </c>
      <c r="AU188" s="22" t="s">
        <v>84</v>
      </c>
    </row>
    <row r="189" spans="2:51" s="11" customFormat="1" ht="13.5">
      <c r="B189" s="237"/>
      <c r="C189" s="238"/>
      <c r="D189" s="231" t="s">
        <v>252</v>
      </c>
      <c r="E189" s="238"/>
      <c r="F189" s="240" t="s">
        <v>736</v>
      </c>
      <c r="G189" s="238"/>
      <c r="H189" s="241">
        <v>86.19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AT189" s="247" t="s">
        <v>252</v>
      </c>
      <c r="AU189" s="247" t="s">
        <v>84</v>
      </c>
      <c r="AV189" s="11" t="s">
        <v>84</v>
      </c>
      <c r="AW189" s="11" t="s">
        <v>6</v>
      </c>
      <c r="AX189" s="11" t="s">
        <v>24</v>
      </c>
      <c r="AY189" s="247" t="s">
        <v>144</v>
      </c>
    </row>
    <row r="190" spans="2:63" s="10" customFormat="1" ht="29.85" customHeight="1">
      <c r="B190" s="203"/>
      <c r="C190" s="204"/>
      <c r="D190" s="205" t="s">
        <v>74</v>
      </c>
      <c r="E190" s="217" t="s">
        <v>737</v>
      </c>
      <c r="F190" s="217" t="s">
        <v>738</v>
      </c>
      <c r="G190" s="204"/>
      <c r="H190" s="204"/>
      <c r="I190" s="207"/>
      <c r="J190" s="218">
        <f>BK190</f>
        <v>0</v>
      </c>
      <c r="K190" s="204"/>
      <c r="L190" s="209"/>
      <c r="M190" s="210"/>
      <c r="N190" s="211"/>
      <c r="O190" s="211"/>
      <c r="P190" s="212">
        <f>SUM(P191:P235)</f>
        <v>0</v>
      </c>
      <c r="Q190" s="211"/>
      <c r="R190" s="212">
        <f>SUM(R191:R235)</f>
        <v>248.60009098999998</v>
      </c>
      <c r="S190" s="211"/>
      <c r="T190" s="213">
        <f>SUM(T191:T235)</f>
        <v>0</v>
      </c>
      <c r="AR190" s="214" t="s">
        <v>24</v>
      </c>
      <c r="AT190" s="215" t="s">
        <v>74</v>
      </c>
      <c r="AU190" s="215" t="s">
        <v>24</v>
      </c>
      <c r="AY190" s="214" t="s">
        <v>144</v>
      </c>
      <c r="BK190" s="216">
        <f>SUM(BK191:BK235)</f>
        <v>0</v>
      </c>
    </row>
    <row r="191" spans="2:65" s="1" customFormat="1" ht="25.5" customHeight="1">
      <c r="B191" s="44"/>
      <c r="C191" s="219" t="s">
        <v>426</v>
      </c>
      <c r="D191" s="219" t="s">
        <v>147</v>
      </c>
      <c r="E191" s="220" t="s">
        <v>739</v>
      </c>
      <c r="F191" s="221" t="s">
        <v>740</v>
      </c>
      <c r="G191" s="222" t="s">
        <v>249</v>
      </c>
      <c r="H191" s="223">
        <v>79.12</v>
      </c>
      <c r="I191" s="224"/>
      <c r="J191" s="225">
        <f>ROUND(I191*H191,2)</f>
        <v>0</v>
      </c>
      <c r="K191" s="221" t="s">
        <v>151</v>
      </c>
      <c r="L191" s="70"/>
      <c r="M191" s="226" t="s">
        <v>22</v>
      </c>
      <c r="N191" s="227" t="s">
        <v>46</v>
      </c>
      <c r="O191" s="45"/>
      <c r="P191" s="228">
        <f>O191*H191</f>
        <v>0</v>
      </c>
      <c r="Q191" s="228">
        <v>2.25634</v>
      </c>
      <c r="R191" s="228">
        <f>Q191*H191</f>
        <v>178.5216208</v>
      </c>
      <c r="S191" s="228">
        <v>0</v>
      </c>
      <c r="T191" s="229">
        <f>S191*H191</f>
        <v>0</v>
      </c>
      <c r="AR191" s="22" t="s">
        <v>167</v>
      </c>
      <c r="AT191" s="22" t="s">
        <v>147</v>
      </c>
      <c r="AU191" s="22" t="s">
        <v>84</v>
      </c>
      <c r="AY191" s="22" t="s">
        <v>144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22" t="s">
        <v>24</v>
      </c>
      <c r="BK191" s="230">
        <f>ROUND(I191*H191,2)</f>
        <v>0</v>
      </c>
      <c r="BL191" s="22" t="s">
        <v>167</v>
      </c>
      <c r="BM191" s="22" t="s">
        <v>741</v>
      </c>
    </row>
    <row r="192" spans="2:47" s="1" customFormat="1" ht="13.5">
      <c r="B192" s="44"/>
      <c r="C192" s="72"/>
      <c r="D192" s="231" t="s">
        <v>154</v>
      </c>
      <c r="E192" s="72"/>
      <c r="F192" s="232" t="s">
        <v>742</v>
      </c>
      <c r="G192" s="72"/>
      <c r="H192" s="72"/>
      <c r="I192" s="189"/>
      <c r="J192" s="72"/>
      <c r="K192" s="72"/>
      <c r="L192" s="70"/>
      <c r="M192" s="233"/>
      <c r="N192" s="45"/>
      <c r="O192" s="45"/>
      <c r="P192" s="45"/>
      <c r="Q192" s="45"/>
      <c r="R192" s="45"/>
      <c r="S192" s="45"/>
      <c r="T192" s="93"/>
      <c r="AT192" s="22" t="s">
        <v>154</v>
      </c>
      <c r="AU192" s="22" t="s">
        <v>84</v>
      </c>
    </row>
    <row r="193" spans="2:51" s="11" customFormat="1" ht="13.5">
      <c r="B193" s="237"/>
      <c r="C193" s="238"/>
      <c r="D193" s="231" t="s">
        <v>252</v>
      </c>
      <c r="E193" s="239" t="s">
        <v>22</v>
      </c>
      <c r="F193" s="240" t="s">
        <v>743</v>
      </c>
      <c r="G193" s="238"/>
      <c r="H193" s="241">
        <v>74.206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AT193" s="247" t="s">
        <v>252</v>
      </c>
      <c r="AU193" s="247" t="s">
        <v>84</v>
      </c>
      <c r="AV193" s="11" t="s">
        <v>84</v>
      </c>
      <c r="AW193" s="11" t="s">
        <v>39</v>
      </c>
      <c r="AX193" s="11" t="s">
        <v>75</v>
      </c>
      <c r="AY193" s="247" t="s">
        <v>144</v>
      </c>
    </row>
    <row r="194" spans="2:51" s="11" customFormat="1" ht="13.5">
      <c r="B194" s="237"/>
      <c r="C194" s="238"/>
      <c r="D194" s="231" t="s">
        <v>252</v>
      </c>
      <c r="E194" s="239" t="s">
        <v>22</v>
      </c>
      <c r="F194" s="240" t="s">
        <v>744</v>
      </c>
      <c r="G194" s="238"/>
      <c r="H194" s="241">
        <v>3.146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AT194" s="247" t="s">
        <v>252</v>
      </c>
      <c r="AU194" s="247" t="s">
        <v>84</v>
      </c>
      <c r="AV194" s="11" t="s">
        <v>84</v>
      </c>
      <c r="AW194" s="11" t="s">
        <v>39</v>
      </c>
      <c r="AX194" s="11" t="s">
        <v>75</v>
      </c>
      <c r="AY194" s="247" t="s">
        <v>144</v>
      </c>
    </row>
    <row r="195" spans="2:51" s="11" customFormat="1" ht="13.5">
      <c r="B195" s="237"/>
      <c r="C195" s="238"/>
      <c r="D195" s="231" t="s">
        <v>252</v>
      </c>
      <c r="E195" s="239" t="s">
        <v>22</v>
      </c>
      <c r="F195" s="240" t="s">
        <v>745</v>
      </c>
      <c r="G195" s="238"/>
      <c r="H195" s="241">
        <v>1.768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AT195" s="247" t="s">
        <v>252</v>
      </c>
      <c r="AU195" s="247" t="s">
        <v>84</v>
      </c>
      <c r="AV195" s="11" t="s">
        <v>84</v>
      </c>
      <c r="AW195" s="11" t="s">
        <v>39</v>
      </c>
      <c r="AX195" s="11" t="s">
        <v>75</v>
      </c>
      <c r="AY195" s="247" t="s">
        <v>144</v>
      </c>
    </row>
    <row r="196" spans="2:65" s="1" customFormat="1" ht="25.5" customHeight="1">
      <c r="B196" s="44"/>
      <c r="C196" s="219" t="s">
        <v>432</v>
      </c>
      <c r="D196" s="219" t="s">
        <v>147</v>
      </c>
      <c r="E196" s="220" t="s">
        <v>746</v>
      </c>
      <c r="F196" s="221" t="s">
        <v>747</v>
      </c>
      <c r="G196" s="222" t="s">
        <v>249</v>
      </c>
      <c r="H196" s="223">
        <v>9.983</v>
      </c>
      <c r="I196" s="224"/>
      <c r="J196" s="225">
        <f>ROUND(I196*H196,2)</f>
        <v>0</v>
      </c>
      <c r="K196" s="221" t="s">
        <v>22</v>
      </c>
      <c r="L196" s="70"/>
      <c r="M196" s="226" t="s">
        <v>22</v>
      </c>
      <c r="N196" s="227" t="s">
        <v>46</v>
      </c>
      <c r="O196" s="45"/>
      <c r="P196" s="228">
        <f>O196*H196</f>
        <v>0</v>
      </c>
      <c r="Q196" s="228">
        <v>2.45329</v>
      </c>
      <c r="R196" s="228">
        <f>Q196*H196</f>
        <v>24.491194070000002</v>
      </c>
      <c r="S196" s="228">
        <v>0</v>
      </c>
      <c r="T196" s="229">
        <f>S196*H196</f>
        <v>0</v>
      </c>
      <c r="AR196" s="22" t="s">
        <v>167</v>
      </c>
      <c r="AT196" s="22" t="s">
        <v>147</v>
      </c>
      <c r="AU196" s="22" t="s">
        <v>84</v>
      </c>
      <c r="AY196" s="22" t="s">
        <v>144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22" t="s">
        <v>24</v>
      </c>
      <c r="BK196" s="230">
        <f>ROUND(I196*H196,2)</f>
        <v>0</v>
      </c>
      <c r="BL196" s="22" t="s">
        <v>167</v>
      </c>
      <c r="BM196" s="22" t="s">
        <v>748</v>
      </c>
    </row>
    <row r="197" spans="2:47" s="1" customFormat="1" ht="13.5">
      <c r="B197" s="44"/>
      <c r="C197" s="72"/>
      <c r="D197" s="231" t="s">
        <v>154</v>
      </c>
      <c r="E197" s="72"/>
      <c r="F197" s="232" t="s">
        <v>747</v>
      </c>
      <c r="G197" s="72"/>
      <c r="H197" s="72"/>
      <c r="I197" s="189"/>
      <c r="J197" s="72"/>
      <c r="K197" s="72"/>
      <c r="L197" s="70"/>
      <c r="M197" s="233"/>
      <c r="N197" s="45"/>
      <c r="O197" s="45"/>
      <c r="P197" s="45"/>
      <c r="Q197" s="45"/>
      <c r="R197" s="45"/>
      <c r="S197" s="45"/>
      <c r="T197" s="93"/>
      <c r="AT197" s="22" t="s">
        <v>154</v>
      </c>
      <c r="AU197" s="22" t="s">
        <v>84</v>
      </c>
    </row>
    <row r="198" spans="2:51" s="11" customFormat="1" ht="13.5">
      <c r="B198" s="237"/>
      <c r="C198" s="238"/>
      <c r="D198" s="231" t="s">
        <v>252</v>
      </c>
      <c r="E198" s="239" t="s">
        <v>22</v>
      </c>
      <c r="F198" s="240" t="s">
        <v>749</v>
      </c>
      <c r="G198" s="238"/>
      <c r="H198" s="241">
        <v>3.575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AT198" s="247" t="s">
        <v>252</v>
      </c>
      <c r="AU198" s="247" t="s">
        <v>84</v>
      </c>
      <c r="AV198" s="11" t="s">
        <v>84</v>
      </c>
      <c r="AW198" s="11" t="s">
        <v>39</v>
      </c>
      <c r="AX198" s="11" t="s">
        <v>75</v>
      </c>
      <c r="AY198" s="247" t="s">
        <v>144</v>
      </c>
    </row>
    <row r="199" spans="2:51" s="11" customFormat="1" ht="13.5">
      <c r="B199" s="237"/>
      <c r="C199" s="238"/>
      <c r="D199" s="231" t="s">
        <v>252</v>
      </c>
      <c r="E199" s="239" t="s">
        <v>22</v>
      </c>
      <c r="F199" s="240" t="s">
        <v>750</v>
      </c>
      <c r="G199" s="238"/>
      <c r="H199" s="241">
        <v>4.225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AT199" s="247" t="s">
        <v>252</v>
      </c>
      <c r="AU199" s="247" t="s">
        <v>84</v>
      </c>
      <c r="AV199" s="11" t="s">
        <v>84</v>
      </c>
      <c r="AW199" s="11" t="s">
        <v>39</v>
      </c>
      <c r="AX199" s="11" t="s">
        <v>75</v>
      </c>
      <c r="AY199" s="247" t="s">
        <v>144</v>
      </c>
    </row>
    <row r="200" spans="2:51" s="11" customFormat="1" ht="13.5">
      <c r="B200" s="237"/>
      <c r="C200" s="238"/>
      <c r="D200" s="231" t="s">
        <v>252</v>
      </c>
      <c r="E200" s="239" t="s">
        <v>22</v>
      </c>
      <c r="F200" s="240" t="s">
        <v>751</v>
      </c>
      <c r="G200" s="238"/>
      <c r="H200" s="241">
        <v>2.183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252</v>
      </c>
      <c r="AU200" s="247" t="s">
        <v>84</v>
      </c>
      <c r="AV200" s="11" t="s">
        <v>84</v>
      </c>
      <c r="AW200" s="11" t="s">
        <v>39</v>
      </c>
      <c r="AX200" s="11" t="s">
        <v>75</v>
      </c>
      <c r="AY200" s="247" t="s">
        <v>144</v>
      </c>
    </row>
    <row r="201" spans="2:65" s="1" customFormat="1" ht="25.5" customHeight="1">
      <c r="B201" s="44"/>
      <c r="C201" s="219" t="s">
        <v>440</v>
      </c>
      <c r="D201" s="219" t="s">
        <v>147</v>
      </c>
      <c r="E201" s="220" t="s">
        <v>752</v>
      </c>
      <c r="F201" s="221" t="s">
        <v>753</v>
      </c>
      <c r="G201" s="222" t="s">
        <v>249</v>
      </c>
      <c r="H201" s="223">
        <v>1.326</v>
      </c>
      <c r="I201" s="224"/>
      <c r="J201" s="225">
        <f>ROUND(I201*H201,2)</f>
        <v>0</v>
      </c>
      <c r="K201" s="221" t="s">
        <v>22</v>
      </c>
      <c r="L201" s="70"/>
      <c r="M201" s="226" t="s">
        <v>22</v>
      </c>
      <c r="N201" s="227" t="s">
        <v>46</v>
      </c>
      <c r="O201" s="45"/>
      <c r="P201" s="228">
        <f>O201*H201</f>
        <v>0</v>
      </c>
      <c r="Q201" s="228">
        <v>2.45329</v>
      </c>
      <c r="R201" s="228">
        <f>Q201*H201</f>
        <v>3.25306254</v>
      </c>
      <c r="S201" s="228">
        <v>0</v>
      </c>
      <c r="T201" s="229">
        <f>S201*H201</f>
        <v>0</v>
      </c>
      <c r="AR201" s="22" t="s">
        <v>167</v>
      </c>
      <c r="AT201" s="22" t="s">
        <v>147</v>
      </c>
      <c r="AU201" s="22" t="s">
        <v>84</v>
      </c>
      <c r="AY201" s="22" t="s">
        <v>144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22" t="s">
        <v>24</v>
      </c>
      <c r="BK201" s="230">
        <f>ROUND(I201*H201,2)</f>
        <v>0</v>
      </c>
      <c r="BL201" s="22" t="s">
        <v>167</v>
      </c>
      <c r="BM201" s="22" t="s">
        <v>754</v>
      </c>
    </row>
    <row r="202" spans="2:47" s="1" customFormat="1" ht="13.5">
      <c r="B202" s="44"/>
      <c r="C202" s="72"/>
      <c r="D202" s="231" t="s">
        <v>154</v>
      </c>
      <c r="E202" s="72"/>
      <c r="F202" s="232" t="s">
        <v>753</v>
      </c>
      <c r="G202" s="72"/>
      <c r="H202" s="72"/>
      <c r="I202" s="189"/>
      <c r="J202" s="72"/>
      <c r="K202" s="72"/>
      <c r="L202" s="70"/>
      <c r="M202" s="233"/>
      <c r="N202" s="45"/>
      <c r="O202" s="45"/>
      <c r="P202" s="45"/>
      <c r="Q202" s="45"/>
      <c r="R202" s="45"/>
      <c r="S202" s="45"/>
      <c r="T202" s="93"/>
      <c r="AT202" s="22" t="s">
        <v>154</v>
      </c>
      <c r="AU202" s="22" t="s">
        <v>84</v>
      </c>
    </row>
    <row r="203" spans="2:51" s="11" customFormat="1" ht="13.5">
      <c r="B203" s="237"/>
      <c r="C203" s="238"/>
      <c r="D203" s="231" t="s">
        <v>252</v>
      </c>
      <c r="E203" s="239" t="s">
        <v>22</v>
      </c>
      <c r="F203" s="240" t="s">
        <v>755</v>
      </c>
      <c r="G203" s="238"/>
      <c r="H203" s="241">
        <v>1.326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AT203" s="247" t="s">
        <v>252</v>
      </c>
      <c r="AU203" s="247" t="s">
        <v>84</v>
      </c>
      <c r="AV203" s="11" t="s">
        <v>84</v>
      </c>
      <c r="AW203" s="11" t="s">
        <v>39</v>
      </c>
      <c r="AX203" s="11" t="s">
        <v>75</v>
      </c>
      <c r="AY203" s="247" t="s">
        <v>144</v>
      </c>
    </row>
    <row r="204" spans="2:65" s="1" customFormat="1" ht="16.5" customHeight="1">
      <c r="B204" s="44"/>
      <c r="C204" s="219" t="s">
        <v>446</v>
      </c>
      <c r="D204" s="219" t="s">
        <v>147</v>
      </c>
      <c r="E204" s="220" t="s">
        <v>756</v>
      </c>
      <c r="F204" s="221" t="s">
        <v>757</v>
      </c>
      <c r="G204" s="222" t="s">
        <v>249</v>
      </c>
      <c r="H204" s="223">
        <v>10.894</v>
      </c>
      <c r="I204" s="224"/>
      <c r="J204" s="225">
        <f>ROUND(I204*H204,2)</f>
        <v>0</v>
      </c>
      <c r="K204" s="221" t="s">
        <v>151</v>
      </c>
      <c r="L204" s="70"/>
      <c r="M204" s="226" t="s">
        <v>22</v>
      </c>
      <c r="N204" s="227" t="s">
        <v>46</v>
      </c>
      <c r="O204" s="45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AR204" s="22" t="s">
        <v>167</v>
      </c>
      <c r="AT204" s="22" t="s">
        <v>147</v>
      </c>
      <c r="AU204" s="22" t="s">
        <v>84</v>
      </c>
      <c r="AY204" s="22" t="s">
        <v>144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22" t="s">
        <v>24</v>
      </c>
      <c r="BK204" s="230">
        <f>ROUND(I204*H204,2)</f>
        <v>0</v>
      </c>
      <c r="BL204" s="22" t="s">
        <v>167</v>
      </c>
      <c r="BM204" s="22" t="s">
        <v>758</v>
      </c>
    </row>
    <row r="205" spans="2:47" s="1" customFormat="1" ht="13.5">
      <c r="B205" s="44"/>
      <c r="C205" s="72"/>
      <c r="D205" s="231" t="s">
        <v>154</v>
      </c>
      <c r="E205" s="72"/>
      <c r="F205" s="232" t="s">
        <v>759</v>
      </c>
      <c r="G205" s="72"/>
      <c r="H205" s="72"/>
      <c r="I205" s="189"/>
      <c r="J205" s="72"/>
      <c r="K205" s="72"/>
      <c r="L205" s="70"/>
      <c r="M205" s="233"/>
      <c r="N205" s="45"/>
      <c r="O205" s="45"/>
      <c r="P205" s="45"/>
      <c r="Q205" s="45"/>
      <c r="R205" s="45"/>
      <c r="S205" s="45"/>
      <c r="T205" s="93"/>
      <c r="AT205" s="22" t="s">
        <v>154</v>
      </c>
      <c r="AU205" s="22" t="s">
        <v>84</v>
      </c>
    </row>
    <row r="206" spans="2:51" s="11" customFormat="1" ht="13.5">
      <c r="B206" s="237"/>
      <c r="C206" s="238"/>
      <c r="D206" s="231" t="s">
        <v>252</v>
      </c>
      <c r="E206" s="239" t="s">
        <v>22</v>
      </c>
      <c r="F206" s="240" t="s">
        <v>760</v>
      </c>
      <c r="G206" s="238"/>
      <c r="H206" s="241">
        <v>3.575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AT206" s="247" t="s">
        <v>252</v>
      </c>
      <c r="AU206" s="247" t="s">
        <v>84</v>
      </c>
      <c r="AV206" s="11" t="s">
        <v>84</v>
      </c>
      <c r="AW206" s="11" t="s">
        <v>39</v>
      </c>
      <c r="AX206" s="11" t="s">
        <v>75</v>
      </c>
      <c r="AY206" s="247" t="s">
        <v>144</v>
      </c>
    </row>
    <row r="207" spans="2:51" s="11" customFormat="1" ht="13.5">
      <c r="B207" s="237"/>
      <c r="C207" s="238"/>
      <c r="D207" s="231" t="s">
        <v>252</v>
      </c>
      <c r="E207" s="239" t="s">
        <v>22</v>
      </c>
      <c r="F207" s="240" t="s">
        <v>761</v>
      </c>
      <c r="G207" s="238"/>
      <c r="H207" s="241">
        <v>4.225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AT207" s="247" t="s">
        <v>252</v>
      </c>
      <c r="AU207" s="247" t="s">
        <v>84</v>
      </c>
      <c r="AV207" s="11" t="s">
        <v>84</v>
      </c>
      <c r="AW207" s="11" t="s">
        <v>39</v>
      </c>
      <c r="AX207" s="11" t="s">
        <v>75</v>
      </c>
      <c r="AY207" s="247" t="s">
        <v>144</v>
      </c>
    </row>
    <row r="208" spans="2:51" s="11" customFormat="1" ht="13.5">
      <c r="B208" s="237"/>
      <c r="C208" s="238"/>
      <c r="D208" s="231" t="s">
        <v>252</v>
      </c>
      <c r="E208" s="239" t="s">
        <v>22</v>
      </c>
      <c r="F208" s="240" t="s">
        <v>762</v>
      </c>
      <c r="G208" s="238"/>
      <c r="H208" s="241">
        <v>3.094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AT208" s="247" t="s">
        <v>252</v>
      </c>
      <c r="AU208" s="247" t="s">
        <v>84</v>
      </c>
      <c r="AV208" s="11" t="s">
        <v>84</v>
      </c>
      <c r="AW208" s="11" t="s">
        <v>39</v>
      </c>
      <c r="AX208" s="11" t="s">
        <v>75</v>
      </c>
      <c r="AY208" s="247" t="s">
        <v>144</v>
      </c>
    </row>
    <row r="209" spans="2:65" s="1" customFormat="1" ht="25.5" customHeight="1">
      <c r="B209" s="44"/>
      <c r="C209" s="219" t="s">
        <v>453</v>
      </c>
      <c r="D209" s="219" t="s">
        <v>147</v>
      </c>
      <c r="E209" s="220" t="s">
        <v>763</v>
      </c>
      <c r="F209" s="221" t="s">
        <v>764</v>
      </c>
      <c r="G209" s="222" t="s">
        <v>249</v>
      </c>
      <c r="H209" s="223">
        <v>10.894</v>
      </c>
      <c r="I209" s="224"/>
      <c r="J209" s="225">
        <f>ROUND(I209*H209,2)</f>
        <v>0</v>
      </c>
      <c r="K209" s="221" t="s">
        <v>151</v>
      </c>
      <c r="L209" s="70"/>
      <c r="M209" s="226" t="s">
        <v>22</v>
      </c>
      <c r="N209" s="227" t="s">
        <v>46</v>
      </c>
      <c r="O209" s="45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AR209" s="22" t="s">
        <v>167</v>
      </c>
      <c r="AT209" s="22" t="s">
        <v>147</v>
      </c>
      <c r="AU209" s="22" t="s">
        <v>84</v>
      </c>
      <c r="AY209" s="22" t="s">
        <v>144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22" t="s">
        <v>24</v>
      </c>
      <c r="BK209" s="230">
        <f>ROUND(I209*H209,2)</f>
        <v>0</v>
      </c>
      <c r="BL209" s="22" t="s">
        <v>167</v>
      </c>
      <c r="BM209" s="22" t="s">
        <v>765</v>
      </c>
    </row>
    <row r="210" spans="2:47" s="1" customFormat="1" ht="13.5">
      <c r="B210" s="44"/>
      <c r="C210" s="72"/>
      <c r="D210" s="231" t="s">
        <v>154</v>
      </c>
      <c r="E210" s="72"/>
      <c r="F210" s="232" t="s">
        <v>766</v>
      </c>
      <c r="G210" s="72"/>
      <c r="H210" s="72"/>
      <c r="I210" s="189"/>
      <c r="J210" s="72"/>
      <c r="K210" s="72"/>
      <c r="L210" s="70"/>
      <c r="M210" s="233"/>
      <c r="N210" s="45"/>
      <c r="O210" s="45"/>
      <c r="P210" s="45"/>
      <c r="Q210" s="45"/>
      <c r="R210" s="45"/>
      <c r="S210" s="45"/>
      <c r="T210" s="93"/>
      <c r="AT210" s="22" t="s">
        <v>154</v>
      </c>
      <c r="AU210" s="22" t="s">
        <v>84</v>
      </c>
    </row>
    <row r="211" spans="2:65" s="1" customFormat="1" ht="16.5" customHeight="1">
      <c r="B211" s="44"/>
      <c r="C211" s="219" t="s">
        <v>464</v>
      </c>
      <c r="D211" s="219" t="s">
        <v>147</v>
      </c>
      <c r="E211" s="220" t="s">
        <v>767</v>
      </c>
      <c r="F211" s="221" t="s">
        <v>768</v>
      </c>
      <c r="G211" s="222" t="s">
        <v>292</v>
      </c>
      <c r="H211" s="223">
        <v>0.551</v>
      </c>
      <c r="I211" s="224"/>
      <c r="J211" s="225">
        <f>ROUND(I211*H211,2)</f>
        <v>0</v>
      </c>
      <c r="K211" s="221" t="s">
        <v>151</v>
      </c>
      <c r="L211" s="70"/>
      <c r="M211" s="226" t="s">
        <v>22</v>
      </c>
      <c r="N211" s="227" t="s">
        <v>46</v>
      </c>
      <c r="O211" s="45"/>
      <c r="P211" s="228">
        <f>O211*H211</f>
        <v>0</v>
      </c>
      <c r="Q211" s="228">
        <v>1.05306</v>
      </c>
      <c r="R211" s="228">
        <f>Q211*H211</f>
        <v>0.58023606</v>
      </c>
      <c r="S211" s="228">
        <v>0</v>
      </c>
      <c r="T211" s="229">
        <f>S211*H211</f>
        <v>0</v>
      </c>
      <c r="AR211" s="22" t="s">
        <v>167</v>
      </c>
      <c r="AT211" s="22" t="s">
        <v>147</v>
      </c>
      <c r="AU211" s="22" t="s">
        <v>84</v>
      </c>
      <c r="AY211" s="22" t="s">
        <v>144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22" t="s">
        <v>24</v>
      </c>
      <c r="BK211" s="230">
        <f>ROUND(I211*H211,2)</f>
        <v>0</v>
      </c>
      <c r="BL211" s="22" t="s">
        <v>167</v>
      </c>
      <c r="BM211" s="22" t="s">
        <v>769</v>
      </c>
    </row>
    <row r="212" spans="2:47" s="1" customFormat="1" ht="13.5">
      <c r="B212" s="44"/>
      <c r="C212" s="72"/>
      <c r="D212" s="231" t="s">
        <v>154</v>
      </c>
      <c r="E212" s="72"/>
      <c r="F212" s="232" t="s">
        <v>770</v>
      </c>
      <c r="G212" s="72"/>
      <c r="H212" s="72"/>
      <c r="I212" s="189"/>
      <c r="J212" s="72"/>
      <c r="K212" s="72"/>
      <c r="L212" s="70"/>
      <c r="M212" s="233"/>
      <c r="N212" s="45"/>
      <c r="O212" s="45"/>
      <c r="P212" s="45"/>
      <c r="Q212" s="45"/>
      <c r="R212" s="45"/>
      <c r="S212" s="45"/>
      <c r="T212" s="93"/>
      <c r="AT212" s="22" t="s">
        <v>154</v>
      </c>
      <c r="AU212" s="22" t="s">
        <v>84</v>
      </c>
    </row>
    <row r="213" spans="2:51" s="11" customFormat="1" ht="13.5">
      <c r="B213" s="237"/>
      <c r="C213" s="238"/>
      <c r="D213" s="231" t="s">
        <v>252</v>
      </c>
      <c r="E213" s="239" t="s">
        <v>22</v>
      </c>
      <c r="F213" s="240" t="s">
        <v>771</v>
      </c>
      <c r="G213" s="238"/>
      <c r="H213" s="241">
        <v>0.173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AT213" s="247" t="s">
        <v>252</v>
      </c>
      <c r="AU213" s="247" t="s">
        <v>84</v>
      </c>
      <c r="AV213" s="11" t="s">
        <v>84</v>
      </c>
      <c r="AW213" s="11" t="s">
        <v>39</v>
      </c>
      <c r="AX213" s="11" t="s">
        <v>75</v>
      </c>
      <c r="AY213" s="247" t="s">
        <v>144</v>
      </c>
    </row>
    <row r="214" spans="2:51" s="11" customFormat="1" ht="13.5">
      <c r="B214" s="237"/>
      <c r="C214" s="238"/>
      <c r="D214" s="231" t="s">
        <v>252</v>
      </c>
      <c r="E214" s="239" t="s">
        <v>22</v>
      </c>
      <c r="F214" s="240" t="s">
        <v>772</v>
      </c>
      <c r="G214" s="238"/>
      <c r="H214" s="241">
        <v>0.205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AT214" s="247" t="s">
        <v>252</v>
      </c>
      <c r="AU214" s="247" t="s">
        <v>84</v>
      </c>
      <c r="AV214" s="11" t="s">
        <v>84</v>
      </c>
      <c r="AW214" s="11" t="s">
        <v>39</v>
      </c>
      <c r="AX214" s="11" t="s">
        <v>75</v>
      </c>
      <c r="AY214" s="247" t="s">
        <v>144</v>
      </c>
    </row>
    <row r="215" spans="2:51" s="11" customFormat="1" ht="13.5">
      <c r="B215" s="237"/>
      <c r="C215" s="238"/>
      <c r="D215" s="231" t="s">
        <v>252</v>
      </c>
      <c r="E215" s="239" t="s">
        <v>22</v>
      </c>
      <c r="F215" s="240" t="s">
        <v>773</v>
      </c>
      <c r="G215" s="238"/>
      <c r="H215" s="241">
        <v>0.107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AT215" s="247" t="s">
        <v>252</v>
      </c>
      <c r="AU215" s="247" t="s">
        <v>84</v>
      </c>
      <c r="AV215" s="11" t="s">
        <v>84</v>
      </c>
      <c r="AW215" s="11" t="s">
        <v>39</v>
      </c>
      <c r="AX215" s="11" t="s">
        <v>75</v>
      </c>
      <c r="AY215" s="247" t="s">
        <v>144</v>
      </c>
    </row>
    <row r="216" spans="2:51" s="11" customFormat="1" ht="13.5">
      <c r="B216" s="237"/>
      <c r="C216" s="238"/>
      <c r="D216" s="231" t="s">
        <v>252</v>
      </c>
      <c r="E216" s="239" t="s">
        <v>22</v>
      </c>
      <c r="F216" s="240" t="s">
        <v>774</v>
      </c>
      <c r="G216" s="238"/>
      <c r="H216" s="241">
        <v>0.066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AT216" s="247" t="s">
        <v>252</v>
      </c>
      <c r="AU216" s="247" t="s">
        <v>84</v>
      </c>
      <c r="AV216" s="11" t="s">
        <v>84</v>
      </c>
      <c r="AW216" s="11" t="s">
        <v>39</v>
      </c>
      <c r="AX216" s="11" t="s">
        <v>75</v>
      </c>
      <c r="AY216" s="247" t="s">
        <v>144</v>
      </c>
    </row>
    <row r="217" spans="2:65" s="1" customFormat="1" ht="16.5" customHeight="1">
      <c r="B217" s="44"/>
      <c r="C217" s="219" t="s">
        <v>470</v>
      </c>
      <c r="D217" s="219" t="s">
        <v>147</v>
      </c>
      <c r="E217" s="220" t="s">
        <v>775</v>
      </c>
      <c r="F217" s="221" t="s">
        <v>776</v>
      </c>
      <c r="G217" s="222" t="s">
        <v>249</v>
      </c>
      <c r="H217" s="223">
        <v>0.428</v>
      </c>
      <c r="I217" s="224"/>
      <c r="J217" s="225">
        <f>ROUND(I217*H217,2)</f>
        <v>0</v>
      </c>
      <c r="K217" s="221" t="s">
        <v>151</v>
      </c>
      <c r="L217" s="70"/>
      <c r="M217" s="226" t="s">
        <v>22</v>
      </c>
      <c r="N217" s="227" t="s">
        <v>46</v>
      </c>
      <c r="O217" s="45"/>
      <c r="P217" s="228">
        <f>O217*H217</f>
        <v>0</v>
      </c>
      <c r="Q217" s="228">
        <v>2.25634</v>
      </c>
      <c r="R217" s="228">
        <f>Q217*H217</f>
        <v>0.9657135199999999</v>
      </c>
      <c r="S217" s="228">
        <v>0</v>
      </c>
      <c r="T217" s="229">
        <f>S217*H217</f>
        <v>0</v>
      </c>
      <c r="AR217" s="22" t="s">
        <v>167</v>
      </c>
      <c r="AT217" s="22" t="s">
        <v>147</v>
      </c>
      <c r="AU217" s="22" t="s">
        <v>84</v>
      </c>
      <c r="AY217" s="22" t="s">
        <v>144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22" t="s">
        <v>24</v>
      </c>
      <c r="BK217" s="230">
        <f>ROUND(I217*H217,2)</f>
        <v>0</v>
      </c>
      <c r="BL217" s="22" t="s">
        <v>167</v>
      </c>
      <c r="BM217" s="22" t="s">
        <v>777</v>
      </c>
    </row>
    <row r="218" spans="2:47" s="1" customFormat="1" ht="13.5">
      <c r="B218" s="44"/>
      <c r="C218" s="72"/>
      <c r="D218" s="231" t="s">
        <v>154</v>
      </c>
      <c r="E218" s="72"/>
      <c r="F218" s="232" t="s">
        <v>778</v>
      </c>
      <c r="G218" s="72"/>
      <c r="H218" s="72"/>
      <c r="I218" s="189"/>
      <c r="J218" s="72"/>
      <c r="K218" s="72"/>
      <c r="L218" s="70"/>
      <c r="M218" s="233"/>
      <c r="N218" s="45"/>
      <c r="O218" s="45"/>
      <c r="P218" s="45"/>
      <c r="Q218" s="45"/>
      <c r="R218" s="45"/>
      <c r="S218" s="45"/>
      <c r="T218" s="93"/>
      <c r="AT218" s="22" t="s">
        <v>154</v>
      </c>
      <c r="AU218" s="22" t="s">
        <v>84</v>
      </c>
    </row>
    <row r="219" spans="2:51" s="11" customFormat="1" ht="13.5">
      <c r="B219" s="237"/>
      <c r="C219" s="238"/>
      <c r="D219" s="231" t="s">
        <v>252</v>
      </c>
      <c r="E219" s="239" t="s">
        <v>22</v>
      </c>
      <c r="F219" s="240" t="s">
        <v>779</v>
      </c>
      <c r="G219" s="238"/>
      <c r="H219" s="241">
        <v>0.428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AT219" s="247" t="s">
        <v>252</v>
      </c>
      <c r="AU219" s="247" t="s">
        <v>84</v>
      </c>
      <c r="AV219" s="11" t="s">
        <v>84</v>
      </c>
      <c r="AW219" s="11" t="s">
        <v>39</v>
      </c>
      <c r="AX219" s="11" t="s">
        <v>24</v>
      </c>
      <c r="AY219" s="247" t="s">
        <v>144</v>
      </c>
    </row>
    <row r="220" spans="2:65" s="1" customFormat="1" ht="25.5" customHeight="1">
      <c r="B220" s="44"/>
      <c r="C220" s="219" t="s">
        <v>478</v>
      </c>
      <c r="D220" s="219" t="s">
        <v>147</v>
      </c>
      <c r="E220" s="220" t="s">
        <v>780</v>
      </c>
      <c r="F220" s="221" t="s">
        <v>781</v>
      </c>
      <c r="G220" s="222" t="s">
        <v>249</v>
      </c>
      <c r="H220" s="223">
        <v>21.019</v>
      </c>
      <c r="I220" s="224"/>
      <c r="J220" s="225">
        <f>ROUND(I220*H220,2)</f>
        <v>0</v>
      </c>
      <c r="K220" s="221" t="s">
        <v>151</v>
      </c>
      <c r="L220" s="70"/>
      <c r="M220" s="226" t="s">
        <v>22</v>
      </c>
      <c r="N220" s="227" t="s">
        <v>46</v>
      </c>
      <c r="O220" s="45"/>
      <c r="P220" s="228">
        <f>O220*H220</f>
        <v>0</v>
      </c>
      <c r="Q220" s="228">
        <v>1.616</v>
      </c>
      <c r="R220" s="228">
        <f>Q220*H220</f>
        <v>33.966704</v>
      </c>
      <c r="S220" s="228">
        <v>0</v>
      </c>
      <c r="T220" s="229">
        <f>S220*H220</f>
        <v>0</v>
      </c>
      <c r="AR220" s="22" t="s">
        <v>167</v>
      </c>
      <c r="AT220" s="22" t="s">
        <v>147</v>
      </c>
      <c r="AU220" s="22" t="s">
        <v>84</v>
      </c>
      <c r="AY220" s="22" t="s">
        <v>144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22" t="s">
        <v>24</v>
      </c>
      <c r="BK220" s="230">
        <f>ROUND(I220*H220,2)</f>
        <v>0</v>
      </c>
      <c r="BL220" s="22" t="s">
        <v>167</v>
      </c>
      <c r="BM220" s="22" t="s">
        <v>782</v>
      </c>
    </row>
    <row r="221" spans="2:47" s="1" customFormat="1" ht="13.5">
      <c r="B221" s="44"/>
      <c r="C221" s="72"/>
      <c r="D221" s="231" t="s">
        <v>154</v>
      </c>
      <c r="E221" s="72"/>
      <c r="F221" s="232" t="s">
        <v>783</v>
      </c>
      <c r="G221" s="72"/>
      <c r="H221" s="72"/>
      <c r="I221" s="189"/>
      <c r="J221" s="72"/>
      <c r="K221" s="72"/>
      <c r="L221" s="70"/>
      <c r="M221" s="233"/>
      <c r="N221" s="45"/>
      <c r="O221" s="45"/>
      <c r="P221" s="45"/>
      <c r="Q221" s="45"/>
      <c r="R221" s="45"/>
      <c r="S221" s="45"/>
      <c r="T221" s="93"/>
      <c r="AT221" s="22" t="s">
        <v>154</v>
      </c>
      <c r="AU221" s="22" t="s">
        <v>84</v>
      </c>
    </row>
    <row r="222" spans="2:51" s="11" customFormat="1" ht="13.5">
      <c r="B222" s="237"/>
      <c r="C222" s="238"/>
      <c r="D222" s="231" t="s">
        <v>252</v>
      </c>
      <c r="E222" s="239" t="s">
        <v>22</v>
      </c>
      <c r="F222" s="240" t="s">
        <v>784</v>
      </c>
      <c r="G222" s="238"/>
      <c r="H222" s="241">
        <v>15.015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AT222" s="247" t="s">
        <v>252</v>
      </c>
      <c r="AU222" s="247" t="s">
        <v>84</v>
      </c>
      <c r="AV222" s="11" t="s">
        <v>84</v>
      </c>
      <c r="AW222" s="11" t="s">
        <v>39</v>
      </c>
      <c r="AX222" s="11" t="s">
        <v>75</v>
      </c>
      <c r="AY222" s="247" t="s">
        <v>144</v>
      </c>
    </row>
    <row r="223" spans="2:51" s="11" customFormat="1" ht="13.5">
      <c r="B223" s="237"/>
      <c r="C223" s="238"/>
      <c r="D223" s="231" t="s">
        <v>252</v>
      </c>
      <c r="E223" s="239" t="s">
        <v>22</v>
      </c>
      <c r="F223" s="240" t="s">
        <v>785</v>
      </c>
      <c r="G223" s="238"/>
      <c r="H223" s="241">
        <v>6.004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AT223" s="247" t="s">
        <v>252</v>
      </c>
      <c r="AU223" s="247" t="s">
        <v>84</v>
      </c>
      <c r="AV223" s="11" t="s">
        <v>84</v>
      </c>
      <c r="AW223" s="11" t="s">
        <v>39</v>
      </c>
      <c r="AX223" s="11" t="s">
        <v>75</v>
      </c>
      <c r="AY223" s="247" t="s">
        <v>144</v>
      </c>
    </row>
    <row r="224" spans="2:65" s="1" customFormat="1" ht="16.5" customHeight="1">
      <c r="B224" s="44"/>
      <c r="C224" s="219" t="s">
        <v>484</v>
      </c>
      <c r="D224" s="219" t="s">
        <v>147</v>
      </c>
      <c r="E224" s="220" t="s">
        <v>786</v>
      </c>
      <c r="F224" s="221" t="s">
        <v>787</v>
      </c>
      <c r="G224" s="222" t="s">
        <v>322</v>
      </c>
      <c r="H224" s="223">
        <v>5059.5</v>
      </c>
      <c r="I224" s="224"/>
      <c r="J224" s="225">
        <f>ROUND(I224*H224,2)</f>
        <v>0</v>
      </c>
      <c r="K224" s="221" t="s">
        <v>151</v>
      </c>
      <c r="L224" s="70"/>
      <c r="M224" s="226" t="s">
        <v>22</v>
      </c>
      <c r="N224" s="227" t="s">
        <v>46</v>
      </c>
      <c r="O224" s="45"/>
      <c r="P224" s="228">
        <f>O224*H224</f>
        <v>0</v>
      </c>
      <c r="Q224" s="228">
        <v>0.00012</v>
      </c>
      <c r="R224" s="228">
        <f>Q224*H224</f>
        <v>0.60714</v>
      </c>
      <c r="S224" s="228">
        <v>0</v>
      </c>
      <c r="T224" s="229">
        <f>S224*H224</f>
        <v>0</v>
      </c>
      <c r="AR224" s="22" t="s">
        <v>167</v>
      </c>
      <c r="AT224" s="22" t="s">
        <v>147</v>
      </c>
      <c r="AU224" s="22" t="s">
        <v>84</v>
      </c>
      <c r="AY224" s="22" t="s">
        <v>144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22" t="s">
        <v>24</v>
      </c>
      <c r="BK224" s="230">
        <f>ROUND(I224*H224,2)</f>
        <v>0</v>
      </c>
      <c r="BL224" s="22" t="s">
        <v>167</v>
      </c>
      <c r="BM224" s="22" t="s">
        <v>788</v>
      </c>
    </row>
    <row r="225" spans="2:47" s="1" customFormat="1" ht="13.5">
      <c r="B225" s="44"/>
      <c r="C225" s="72"/>
      <c r="D225" s="231" t="s">
        <v>154</v>
      </c>
      <c r="E225" s="72"/>
      <c r="F225" s="232" t="s">
        <v>789</v>
      </c>
      <c r="G225" s="72"/>
      <c r="H225" s="72"/>
      <c r="I225" s="189"/>
      <c r="J225" s="72"/>
      <c r="K225" s="72"/>
      <c r="L225" s="70"/>
      <c r="M225" s="233"/>
      <c r="N225" s="45"/>
      <c r="O225" s="45"/>
      <c r="P225" s="45"/>
      <c r="Q225" s="45"/>
      <c r="R225" s="45"/>
      <c r="S225" s="45"/>
      <c r="T225" s="93"/>
      <c r="AT225" s="22" t="s">
        <v>154</v>
      </c>
      <c r="AU225" s="22" t="s">
        <v>84</v>
      </c>
    </row>
    <row r="226" spans="2:51" s="11" customFormat="1" ht="13.5">
      <c r="B226" s="237"/>
      <c r="C226" s="238"/>
      <c r="D226" s="231" t="s">
        <v>252</v>
      </c>
      <c r="E226" s="239" t="s">
        <v>22</v>
      </c>
      <c r="F226" s="240" t="s">
        <v>790</v>
      </c>
      <c r="G226" s="238"/>
      <c r="H226" s="241">
        <v>5059.5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AT226" s="247" t="s">
        <v>252</v>
      </c>
      <c r="AU226" s="247" t="s">
        <v>84</v>
      </c>
      <c r="AV226" s="11" t="s">
        <v>84</v>
      </c>
      <c r="AW226" s="11" t="s">
        <v>39</v>
      </c>
      <c r="AX226" s="11" t="s">
        <v>24</v>
      </c>
      <c r="AY226" s="247" t="s">
        <v>144</v>
      </c>
    </row>
    <row r="227" spans="2:65" s="1" customFormat="1" ht="16.5" customHeight="1">
      <c r="B227" s="44"/>
      <c r="C227" s="219" t="s">
        <v>489</v>
      </c>
      <c r="D227" s="219" t="s">
        <v>147</v>
      </c>
      <c r="E227" s="220" t="s">
        <v>791</v>
      </c>
      <c r="F227" s="221" t="s">
        <v>792</v>
      </c>
      <c r="G227" s="222" t="s">
        <v>249</v>
      </c>
      <c r="H227" s="223">
        <v>2.55</v>
      </c>
      <c r="I227" s="224"/>
      <c r="J227" s="225">
        <f>ROUND(I227*H227,2)</f>
        <v>0</v>
      </c>
      <c r="K227" s="221" t="s">
        <v>151</v>
      </c>
      <c r="L227" s="70"/>
      <c r="M227" s="226" t="s">
        <v>22</v>
      </c>
      <c r="N227" s="227" t="s">
        <v>46</v>
      </c>
      <c r="O227" s="45"/>
      <c r="P227" s="228">
        <f>O227*H227</f>
        <v>0</v>
      </c>
      <c r="Q227" s="228">
        <v>2.4</v>
      </c>
      <c r="R227" s="228">
        <f>Q227*H227</f>
        <v>6.119999999999999</v>
      </c>
      <c r="S227" s="228">
        <v>0</v>
      </c>
      <c r="T227" s="229">
        <f>S227*H227</f>
        <v>0</v>
      </c>
      <c r="AR227" s="22" t="s">
        <v>167</v>
      </c>
      <c r="AT227" s="22" t="s">
        <v>147</v>
      </c>
      <c r="AU227" s="22" t="s">
        <v>84</v>
      </c>
      <c r="AY227" s="22" t="s">
        <v>144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22" t="s">
        <v>24</v>
      </c>
      <c r="BK227" s="230">
        <f>ROUND(I227*H227,2)</f>
        <v>0</v>
      </c>
      <c r="BL227" s="22" t="s">
        <v>167</v>
      </c>
      <c r="BM227" s="22" t="s">
        <v>793</v>
      </c>
    </row>
    <row r="228" spans="2:47" s="1" customFormat="1" ht="13.5">
      <c r="B228" s="44"/>
      <c r="C228" s="72"/>
      <c r="D228" s="231" t="s">
        <v>154</v>
      </c>
      <c r="E228" s="72"/>
      <c r="F228" s="232" t="s">
        <v>794</v>
      </c>
      <c r="G228" s="72"/>
      <c r="H228" s="72"/>
      <c r="I228" s="189"/>
      <c r="J228" s="72"/>
      <c r="K228" s="72"/>
      <c r="L228" s="70"/>
      <c r="M228" s="233"/>
      <c r="N228" s="45"/>
      <c r="O228" s="45"/>
      <c r="P228" s="45"/>
      <c r="Q228" s="45"/>
      <c r="R228" s="45"/>
      <c r="S228" s="45"/>
      <c r="T228" s="93"/>
      <c r="AT228" s="22" t="s">
        <v>154</v>
      </c>
      <c r="AU228" s="22" t="s">
        <v>84</v>
      </c>
    </row>
    <row r="229" spans="2:51" s="11" customFormat="1" ht="13.5">
      <c r="B229" s="237"/>
      <c r="C229" s="238"/>
      <c r="D229" s="231" t="s">
        <v>252</v>
      </c>
      <c r="E229" s="239" t="s">
        <v>22</v>
      </c>
      <c r="F229" s="240" t="s">
        <v>795</v>
      </c>
      <c r="G229" s="238"/>
      <c r="H229" s="241">
        <v>2.55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AT229" s="247" t="s">
        <v>252</v>
      </c>
      <c r="AU229" s="247" t="s">
        <v>84</v>
      </c>
      <c r="AV229" s="11" t="s">
        <v>84</v>
      </c>
      <c r="AW229" s="11" t="s">
        <v>39</v>
      </c>
      <c r="AX229" s="11" t="s">
        <v>24</v>
      </c>
      <c r="AY229" s="247" t="s">
        <v>144</v>
      </c>
    </row>
    <row r="230" spans="2:65" s="1" customFormat="1" ht="25.5" customHeight="1">
      <c r="B230" s="44"/>
      <c r="C230" s="219" t="s">
        <v>497</v>
      </c>
      <c r="D230" s="219" t="s">
        <v>147</v>
      </c>
      <c r="E230" s="220" t="s">
        <v>796</v>
      </c>
      <c r="F230" s="221" t="s">
        <v>797</v>
      </c>
      <c r="G230" s="222" t="s">
        <v>456</v>
      </c>
      <c r="H230" s="223">
        <v>14</v>
      </c>
      <c r="I230" s="224"/>
      <c r="J230" s="225">
        <f>ROUND(I230*H230,2)</f>
        <v>0</v>
      </c>
      <c r="K230" s="221" t="s">
        <v>151</v>
      </c>
      <c r="L230" s="70"/>
      <c r="M230" s="226" t="s">
        <v>22</v>
      </c>
      <c r="N230" s="227" t="s">
        <v>46</v>
      </c>
      <c r="O230" s="45"/>
      <c r="P230" s="228">
        <f>O230*H230</f>
        <v>0</v>
      </c>
      <c r="Q230" s="228">
        <v>0.00383</v>
      </c>
      <c r="R230" s="228">
        <f>Q230*H230</f>
        <v>0.05362</v>
      </c>
      <c r="S230" s="228">
        <v>0</v>
      </c>
      <c r="T230" s="229">
        <f>S230*H230</f>
        <v>0</v>
      </c>
      <c r="AR230" s="22" t="s">
        <v>167</v>
      </c>
      <c r="AT230" s="22" t="s">
        <v>147</v>
      </c>
      <c r="AU230" s="22" t="s">
        <v>84</v>
      </c>
      <c r="AY230" s="22" t="s">
        <v>144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22" t="s">
        <v>24</v>
      </c>
      <c r="BK230" s="230">
        <f>ROUND(I230*H230,2)</f>
        <v>0</v>
      </c>
      <c r="BL230" s="22" t="s">
        <v>167</v>
      </c>
      <c r="BM230" s="22" t="s">
        <v>798</v>
      </c>
    </row>
    <row r="231" spans="2:47" s="1" customFormat="1" ht="13.5">
      <c r="B231" s="44"/>
      <c r="C231" s="72"/>
      <c r="D231" s="231" t="s">
        <v>154</v>
      </c>
      <c r="E231" s="72"/>
      <c r="F231" s="232" t="s">
        <v>799</v>
      </c>
      <c r="G231" s="72"/>
      <c r="H231" s="72"/>
      <c r="I231" s="189"/>
      <c r="J231" s="72"/>
      <c r="K231" s="72"/>
      <c r="L231" s="70"/>
      <c r="M231" s="233"/>
      <c r="N231" s="45"/>
      <c r="O231" s="45"/>
      <c r="P231" s="45"/>
      <c r="Q231" s="45"/>
      <c r="R231" s="45"/>
      <c r="S231" s="45"/>
      <c r="T231" s="93"/>
      <c r="AT231" s="22" t="s">
        <v>154</v>
      </c>
      <c r="AU231" s="22" t="s">
        <v>84</v>
      </c>
    </row>
    <row r="232" spans="2:51" s="11" customFormat="1" ht="13.5">
      <c r="B232" s="237"/>
      <c r="C232" s="238"/>
      <c r="D232" s="231" t="s">
        <v>252</v>
      </c>
      <c r="E232" s="239" t="s">
        <v>22</v>
      </c>
      <c r="F232" s="240" t="s">
        <v>800</v>
      </c>
      <c r="G232" s="238"/>
      <c r="H232" s="241">
        <v>14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AT232" s="247" t="s">
        <v>252</v>
      </c>
      <c r="AU232" s="247" t="s">
        <v>84</v>
      </c>
      <c r="AV232" s="11" t="s">
        <v>84</v>
      </c>
      <c r="AW232" s="11" t="s">
        <v>39</v>
      </c>
      <c r="AX232" s="11" t="s">
        <v>75</v>
      </c>
      <c r="AY232" s="247" t="s">
        <v>144</v>
      </c>
    </row>
    <row r="233" spans="2:65" s="1" customFormat="1" ht="25.5" customHeight="1">
      <c r="B233" s="44"/>
      <c r="C233" s="219" t="s">
        <v>502</v>
      </c>
      <c r="D233" s="219" t="s">
        <v>147</v>
      </c>
      <c r="E233" s="220" t="s">
        <v>801</v>
      </c>
      <c r="F233" s="221" t="s">
        <v>802</v>
      </c>
      <c r="G233" s="222" t="s">
        <v>456</v>
      </c>
      <c r="H233" s="223">
        <v>48</v>
      </c>
      <c r="I233" s="224"/>
      <c r="J233" s="225">
        <f>ROUND(I233*H233,2)</f>
        <v>0</v>
      </c>
      <c r="K233" s="221" t="s">
        <v>151</v>
      </c>
      <c r="L233" s="70"/>
      <c r="M233" s="226" t="s">
        <v>22</v>
      </c>
      <c r="N233" s="227" t="s">
        <v>46</v>
      </c>
      <c r="O233" s="45"/>
      <c r="P233" s="228">
        <f>O233*H233</f>
        <v>0</v>
      </c>
      <c r="Q233" s="228">
        <v>0.00085</v>
      </c>
      <c r="R233" s="228">
        <f>Q233*H233</f>
        <v>0.040799999999999996</v>
      </c>
      <c r="S233" s="228">
        <v>0</v>
      </c>
      <c r="T233" s="229">
        <f>S233*H233</f>
        <v>0</v>
      </c>
      <c r="AR233" s="22" t="s">
        <v>167</v>
      </c>
      <c r="AT233" s="22" t="s">
        <v>147</v>
      </c>
      <c r="AU233" s="22" t="s">
        <v>84</v>
      </c>
      <c r="AY233" s="22" t="s">
        <v>144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22" t="s">
        <v>24</v>
      </c>
      <c r="BK233" s="230">
        <f>ROUND(I233*H233,2)</f>
        <v>0</v>
      </c>
      <c r="BL233" s="22" t="s">
        <v>167</v>
      </c>
      <c r="BM233" s="22" t="s">
        <v>803</v>
      </c>
    </row>
    <row r="234" spans="2:47" s="1" customFormat="1" ht="13.5">
      <c r="B234" s="44"/>
      <c r="C234" s="72"/>
      <c r="D234" s="231" t="s">
        <v>154</v>
      </c>
      <c r="E234" s="72"/>
      <c r="F234" s="232" t="s">
        <v>804</v>
      </c>
      <c r="G234" s="72"/>
      <c r="H234" s="72"/>
      <c r="I234" s="189"/>
      <c r="J234" s="72"/>
      <c r="K234" s="72"/>
      <c r="L234" s="70"/>
      <c r="M234" s="233"/>
      <c r="N234" s="45"/>
      <c r="O234" s="45"/>
      <c r="P234" s="45"/>
      <c r="Q234" s="45"/>
      <c r="R234" s="45"/>
      <c r="S234" s="45"/>
      <c r="T234" s="93"/>
      <c r="AT234" s="22" t="s">
        <v>154</v>
      </c>
      <c r="AU234" s="22" t="s">
        <v>84</v>
      </c>
    </row>
    <row r="235" spans="2:51" s="11" customFormat="1" ht="13.5">
      <c r="B235" s="237"/>
      <c r="C235" s="238"/>
      <c r="D235" s="231" t="s">
        <v>252</v>
      </c>
      <c r="E235" s="239" t="s">
        <v>22</v>
      </c>
      <c r="F235" s="240" t="s">
        <v>805</v>
      </c>
      <c r="G235" s="238"/>
      <c r="H235" s="241">
        <v>48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AT235" s="247" t="s">
        <v>252</v>
      </c>
      <c r="AU235" s="247" t="s">
        <v>84</v>
      </c>
      <c r="AV235" s="11" t="s">
        <v>84</v>
      </c>
      <c r="AW235" s="11" t="s">
        <v>39</v>
      </c>
      <c r="AX235" s="11" t="s">
        <v>24</v>
      </c>
      <c r="AY235" s="247" t="s">
        <v>144</v>
      </c>
    </row>
    <row r="236" spans="2:63" s="10" customFormat="1" ht="29.85" customHeight="1">
      <c r="B236" s="203"/>
      <c r="C236" s="204"/>
      <c r="D236" s="205" t="s">
        <v>74</v>
      </c>
      <c r="E236" s="217" t="s">
        <v>806</v>
      </c>
      <c r="F236" s="217" t="s">
        <v>807</v>
      </c>
      <c r="G236" s="204"/>
      <c r="H236" s="204"/>
      <c r="I236" s="207"/>
      <c r="J236" s="218">
        <f>BK236</f>
        <v>0</v>
      </c>
      <c r="K236" s="204"/>
      <c r="L236" s="209"/>
      <c r="M236" s="210"/>
      <c r="N236" s="211"/>
      <c r="O236" s="211"/>
      <c r="P236" s="212">
        <f>SUM(P237:P246)</f>
        <v>0</v>
      </c>
      <c r="Q236" s="211"/>
      <c r="R236" s="212">
        <f>SUM(R237:R246)</f>
        <v>0.9107999999999999</v>
      </c>
      <c r="S236" s="211"/>
      <c r="T236" s="213">
        <f>SUM(T237:T246)</f>
        <v>0</v>
      </c>
      <c r="AR236" s="214" t="s">
        <v>24</v>
      </c>
      <c r="AT236" s="215" t="s">
        <v>74</v>
      </c>
      <c r="AU236" s="215" t="s">
        <v>24</v>
      </c>
      <c r="AY236" s="214" t="s">
        <v>144</v>
      </c>
      <c r="BK236" s="216">
        <f>SUM(BK237:BK246)</f>
        <v>0</v>
      </c>
    </row>
    <row r="237" spans="2:65" s="1" customFormat="1" ht="25.5" customHeight="1">
      <c r="B237" s="44"/>
      <c r="C237" s="219" t="s">
        <v>508</v>
      </c>
      <c r="D237" s="219" t="s">
        <v>147</v>
      </c>
      <c r="E237" s="220" t="s">
        <v>808</v>
      </c>
      <c r="F237" s="221" t="s">
        <v>809</v>
      </c>
      <c r="G237" s="222" t="s">
        <v>343</v>
      </c>
      <c r="H237" s="223">
        <v>2</v>
      </c>
      <c r="I237" s="224"/>
      <c r="J237" s="225">
        <f>ROUND(I237*H237,2)</f>
        <v>0</v>
      </c>
      <c r="K237" s="221" t="s">
        <v>151</v>
      </c>
      <c r="L237" s="70"/>
      <c r="M237" s="226" t="s">
        <v>22</v>
      </c>
      <c r="N237" s="227" t="s">
        <v>46</v>
      </c>
      <c r="O237" s="45"/>
      <c r="P237" s="228">
        <f>O237*H237</f>
        <v>0</v>
      </c>
      <c r="Q237" s="228">
        <v>0.4417</v>
      </c>
      <c r="R237" s="228">
        <f>Q237*H237</f>
        <v>0.8834</v>
      </c>
      <c r="S237" s="228">
        <v>0</v>
      </c>
      <c r="T237" s="229">
        <f>S237*H237</f>
        <v>0</v>
      </c>
      <c r="AR237" s="22" t="s">
        <v>167</v>
      </c>
      <c r="AT237" s="22" t="s">
        <v>147</v>
      </c>
      <c r="AU237" s="22" t="s">
        <v>84</v>
      </c>
      <c r="AY237" s="22" t="s">
        <v>144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22" t="s">
        <v>24</v>
      </c>
      <c r="BK237" s="230">
        <f>ROUND(I237*H237,2)</f>
        <v>0</v>
      </c>
      <c r="BL237" s="22" t="s">
        <v>167</v>
      </c>
      <c r="BM237" s="22" t="s">
        <v>810</v>
      </c>
    </row>
    <row r="238" spans="2:47" s="1" customFormat="1" ht="13.5">
      <c r="B238" s="44"/>
      <c r="C238" s="72"/>
      <c r="D238" s="231" t="s">
        <v>154</v>
      </c>
      <c r="E238" s="72"/>
      <c r="F238" s="232" t="s">
        <v>811</v>
      </c>
      <c r="G238" s="72"/>
      <c r="H238" s="72"/>
      <c r="I238" s="189"/>
      <c r="J238" s="72"/>
      <c r="K238" s="72"/>
      <c r="L238" s="70"/>
      <c r="M238" s="233"/>
      <c r="N238" s="45"/>
      <c r="O238" s="45"/>
      <c r="P238" s="45"/>
      <c r="Q238" s="45"/>
      <c r="R238" s="45"/>
      <c r="S238" s="45"/>
      <c r="T238" s="93"/>
      <c r="AT238" s="22" t="s">
        <v>154</v>
      </c>
      <c r="AU238" s="22" t="s">
        <v>84</v>
      </c>
    </row>
    <row r="239" spans="2:51" s="11" customFormat="1" ht="13.5">
      <c r="B239" s="237"/>
      <c r="C239" s="238"/>
      <c r="D239" s="231" t="s">
        <v>252</v>
      </c>
      <c r="E239" s="239" t="s">
        <v>22</v>
      </c>
      <c r="F239" s="240" t="s">
        <v>812</v>
      </c>
      <c r="G239" s="238"/>
      <c r="H239" s="241">
        <v>1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AT239" s="247" t="s">
        <v>252</v>
      </c>
      <c r="AU239" s="247" t="s">
        <v>84</v>
      </c>
      <c r="AV239" s="11" t="s">
        <v>84</v>
      </c>
      <c r="AW239" s="11" t="s">
        <v>39</v>
      </c>
      <c r="AX239" s="11" t="s">
        <v>75</v>
      </c>
      <c r="AY239" s="247" t="s">
        <v>144</v>
      </c>
    </row>
    <row r="240" spans="2:51" s="11" customFormat="1" ht="13.5">
      <c r="B240" s="237"/>
      <c r="C240" s="238"/>
      <c r="D240" s="231" t="s">
        <v>252</v>
      </c>
      <c r="E240" s="239" t="s">
        <v>22</v>
      </c>
      <c r="F240" s="240" t="s">
        <v>813</v>
      </c>
      <c r="G240" s="238"/>
      <c r="H240" s="241">
        <v>1</v>
      </c>
      <c r="I240" s="242"/>
      <c r="J240" s="238"/>
      <c r="K240" s="238"/>
      <c r="L240" s="243"/>
      <c r="M240" s="244"/>
      <c r="N240" s="245"/>
      <c r="O240" s="245"/>
      <c r="P240" s="245"/>
      <c r="Q240" s="245"/>
      <c r="R240" s="245"/>
      <c r="S240" s="245"/>
      <c r="T240" s="246"/>
      <c r="AT240" s="247" t="s">
        <v>252</v>
      </c>
      <c r="AU240" s="247" t="s">
        <v>84</v>
      </c>
      <c r="AV240" s="11" t="s">
        <v>84</v>
      </c>
      <c r="AW240" s="11" t="s">
        <v>39</v>
      </c>
      <c r="AX240" s="11" t="s">
        <v>75</v>
      </c>
      <c r="AY240" s="247" t="s">
        <v>144</v>
      </c>
    </row>
    <row r="241" spans="2:65" s="1" customFormat="1" ht="16.5" customHeight="1">
      <c r="B241" s="44"/>
      <c r="C241" s="248" t="s">
        <v>513</v>
      </c>
      <c r="D241" s="248" t="s">
        <v>594</v>
      </c>
      <c r="E241" s="249" t="s">
        <v>814</v>
      </c>
      <c r="F241" s="250" t="s">
        <v>815</v>
      </c>
      <c r="G241" s="251" t="s">
        <v>343</v>
      </c>
      <c r="H241" s="252">
        <v>2</v>
      </c>
      <c r="I241" s="253"/>
      <c r="J241" s="254">
        <f>ROUND(I241*H241,2)</f>
        <v>0</v>
      </c>
      <c r="K241" s="250" t="s">
        <v>22</v>
      </c>
      <c r="L241" s="255"/>
      <c r="M241" s="256" t="s">
        <v>22</v>
      </c>
      <c r="N241" s="257" t="s">
        <v>46</v>
      </c>
      <c r="O241" s="45"/>
      <c r="P241" s="228">
        <f>O241*H241</f>
        <v>0</v>
      </c>
      <c r="Q241" s="228">
        <v>0.0137</v>
      </c>
      <c r="R241" s="228">
        <f>Q241*H241</f>
        <v>0.0274</v>
      </c>
      <c r="S241" s="228">
        <v>0</v>
      </c>
      <c r="T241" s="229">
        <f>S241*H241</f>
        <v>0</v>
      </c>
      <c r="AR241" s="22" t="s">
        <v>188</v>
      </c>
      <c r="AT241" s="22" t="s">
        <v>594</v>
      </c>
      <c r="AU241" s="22" t="s">
        <v>84</v>
      </c>
      <c r="AY241" s="22" t="s">
        <v>144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22" t="s">
        <v>24</v>
      </c>
      <c r="BK241" s="230">
        <f>ROUND(I241*H241,2)</f>
        <v>0</v>
      </c>
      <c r="BL241" s="22" t="s">
        <v>167</v>
      </c>
      <c r="BM241" s="22" t="s">
        <v>816</v>
      </c>
    </row>
    <row r="242" spans="2:47" s="1" customFormat="1" ht="13.5">
      <c r="B242" s="44"/>
      <c r="C242" s="72"/>
      <c r="D242" s="231" t="s">
        <v>154</v>
      </c>
      <c r="E242" s="72"/>
      <c r="F242" s="232" t="s">
        <v>815</v>
      </c>
      <c r="G242" s="72"/>
      <c r="H242" s="72"/>
      <c r="I242" s="189"/>
      <c r="J242" s="72"/>
      <c r="K242" s="72"/>
      <c r="L242" s="70"/>
      <c r="M242" s="233"/>
      <c r="N242" s="45"/>
      <c r="O242" s="45"/>
      <c r="P242" s="45"/>
      <c r="Q242" s="45"/>
      <c r="R242" s="45"/>
      <c r="S242" s="45"/>
      <c r="T242" s="93"/>
      <c r="AT242" s="22" t="s">
        <v>154</v>
      </c>
      <c r="AU242" s="22" t="s">
        <v>84</v>
      </c>
    </row>
    <row r="243" spans="2:65" s="1" customFormat="1" ht="16.5" customHeight="1">
      <c r="B243" s="44"/>
      <c r="C243" s="248" t="s">
        <v>519</v>
      </c>
      <c r="D243" s="248" t="s">
        <v>594</v>
      </c>
      <c r="E243" s="249" t="s">
        <v>817</v>
      </c>
      <c r="F243" s="250" t="s">
        <v>818</v>
      </c>
      <c r="G243" s="251" t="s">
        <v>343</v>
      </c>
      <c r="H243" s="252">
        <v>1</v>
      </c>
      <c r="I243" s="253"/>
      <c r="J243" s="254">
        <f>ROUND(I243*H243,2)</f>
        <v>0</v>
      </c>
      <c r="K243" s="250" t="s">
        <v>22</v>
      </c>
      <c r="L243" s="255"/>
      <c r="M243" s="256" t="s">
        <v>22</v>
      </c>
      <c r="N243" s="257" t="s">
        <v>46</v>
      </c>
      <c r="O243" s="45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AR243" s="22" t="s">
        <v>188</v>
      </c>
      <c r="AT243" s="22" t="s">
        <v>594</v>
      </c>
      <c r="AU243" s="22" t="s">
        <v>84</v>
      </c>
      <c r="AY243" s="22" t="s">
        <v>144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22" t="s">
        <v>24</v>
      </c>
      <c r="BK243" s="230">
        <f>ROUND(I243*H243,2)</f>
        <v>0</v>
      </c>
      <c r="BL243" s="22" t="s">
        <v>167</v>
      </c>
      <c r="BM243" s="22" t="s">
        <v>819</v>
      </c>
    </row>
    <row r="244" spans="2:47" s="1" customFormat="1" ht="13.5">
      <c r="B244" s="44"/>
      <c r="C244" s="72"/>
      <c r="D244" s="231" t="s">
        <v>154</v>
      </c>
      <c r="E244" s="72"/>
      <c r="F244" s="232" t="s">
        <v>818</v>
      </c>
      <c r="G244" s="72"/>
      <c r="H244" s="72"/>
      <c r="I244" s="189"/>
      <c r="J244" s="72"/>
      <c r="K244" s="72"/>
      <c r="L244" s="70"/>
      <c r="M244" s="233"/>
      <c r="N244" s="45"/>
      <c r="O244" s="45"/>
      <c r="P244" s="45"/>
      <c r="Q244" s="45"/>
      <c r="R244" s="45"/>
      <c r="S244" s="45"/>
      <c r="T244" s="93"/>
      <c r="AT244" s="22" t="s">
        <v>154</v>
      </c>
      <c r="AU244" s="22" t="s">
        <v>84</v>
      </c>
    </row>
    <row r="245" spans="2:65" s="1" customFormat="1" ht="25.5" customHeight="1">
      <c r="B245" s="44"/>
      <c r="C245" s="248" t="s">
        <v>524</v>
      </c>
      <c r="D245" s="248" t="s">
        <v>594</v>
      </c>
      <c r="E245" s="249" t="s">
        <v>820</v>
      </c>
      <c r="F245" s="250" t="s">
        <v>821</v>
      </c>
      <c r="G245" s="251" t="s">
        <v>343</v>
      </c>
      <c r="H245" s="252">
        <v>1</v>
      </c>
      <c r="I245" s="253"/>
      <c r="J245" s="254">
        <f>ROUND(I245*H245,2)</f>
        <v>0</v>
      </c>
      <c r="K245" s="250" t="s">
        <v>22</v>
      </c>
      <c r="L245" s="255"/>
      <c r="M245" s="256" t="s">
        <v>22</v>
      </c>
      <c r="N245" s="257" t="s">
        <v>46</v>
      </c>
      <c r="O245" s="45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AR245" s="22" t="s">
        <v>188</v>
      </c>
      <c r="AT245" s="22" t="s">
        <v>594</v>
      </c>
      <c r="AU245" s="22" t="s">
        <v>84</v>
      </c>
      <c r="AY245" s="22" t="s">
        <v>144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22" t="s">
        <v>24</v>
      </c>
      <c r="BK245" s="230">
        <f>ROUND(I245*H245,2)</f>
        <v>0</v>
      </c>
      <c r="BL245" s="22" t="s">
        <v>167</v>
      </c>
      <c r="BM245" s="22" t="s">
        <v>822</v>
      </c>
    </row>
    <row r="246" spans="2:47" s="1" customFormat="1" ht="13.5">
      <c r="B246" s="44"/>
      <c r="C246" s="72"/>
      <c r="D246" s="231" t="s">
        <v>154</v>
      </c>
      <c r="E246" s="72"/>
      <c r="F246" s="232" t="s">
        <v>821</v>
      </c>
      <c r="G246" s="72"/>
      <c r="H246" s="72"/>
      <c r="I246" s="189"/>
      <c r="J246" s="72"/>
      <c r="K246" s="72"/>
      <c r="L246" s="70"/>
      <c r="M246" s="233"/>
      <c r="N246" s="45"/>
      <c r="O246" s="45"/>
      <c r="P246" s="45"/>
      <c r="Q246" s="45"/>
      <c r="R246" s="45"/>
      <c r="S246" s="45"/>
      <c r="T246" s="93"/>
      <c r="AT246" s="22" t="s">
        <v>154</v>
      </c>
      <c r="AU246" s="22" t="s">
        <v>84</v>
      </c>
    </row>
    <row r="247" spans="2:63" s="10" customFormat="1" ht="29.85" customHeight="1">
      <c r="B247" s="203"/>
      <c r="C247" s="204"/>
      <c r="D247" s="205" t="s">
        <v>74</v>
      </c>
      <c r="E247" s="217" t="s">
        <v>188</v>
      </c>
      <c r="F247" s="217" t="s">
        <v>823</v>
      </c>
      <c r="G247" s="204"/>
      <c r="H247" s="204"/>
      <c r="I247" s="207"/>
      <c r="J247" s="218">
        <f>BK247</f>
        <v>0</v>
      </c>
      <c r="K247" s="204"/>
      <c r="L247" s="209"/>
      <c r="M247" s="210"/>
      <c r="N247" s="211"/>
      <c r="O247" s="211"/>
      <c r="P247" s="212">
        <f>SUM(P248:P249)</f>
        <v>0</v>
      </c>
      <c r="Q247" s="211"/>
      <c r="R247" s="212">
        <f>SUM(R248:R249)</f>
        <v>0</v>
      </c>
      <c r="S247" s="211"/>
      <c r="T247" s="213">
        <f>SUM(T248:T249)</f>
        <v>0</v>
      </c>
      <c r="AR247" s="214" t="s">
        <v>24</v>
      </c>
      <c r="AT247" s="215" t="s">
        <v>74</v>
      </c>
      <c r="AU247" s="215" t="s">
        <v>24</v>
      </c>
      <c r="AY247" s="214" t="s">
        <v>144</v>
      </c>
      <c r="BK247" s="216">
        <f>SUM(BK248:BK249)</f>
        <v>0</v>
      </c>
    </row>
    <row r="248" spans="2:65" s="1" customFormat="1" ht="25.5" customHeight="1">
      <c r="B248" s="44"/>
      <c r="C248" s="219" t="s">
        <v>529</v>
      </c>
      <c r="D248" s="219" t="s">
        <v>147</v>
      </c>
      <c r="E248" s="220" t="s">
        <v>824</v>
      </c>
      <c r="F248" s="221" t="s">
        <v>825</v>
      </c>
      <c r="G248" s="222" t="s">
        <v>249</v>
      </c>
      <c r="H248" s="223">
        <v>2.5</v>
      </c>
      <c r="I248" s="224"/>
      <c r="J248" s="225">
        <f>ROUND(I248*H248,2)</f>
        <v>0</v>
      </c>
      <c r="K248" s="221" t="s">
        <v>151</v>
      </c>
      <c r="L248" s="70"/>
      <c r="M248" s="226" t="s">
        <v>22</v>
      </c>
      <c r="N248" s="227" t="s">
        <v>46</v>
      </c>
      <c r="O248" s="45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AR248" s="22" t="s">
        <v>167</v>
      </c>
      <c r="AT248" s="22" t="s">
        <v>147</v>
      </c>
      <c r="AU248" s="22" t="s">
        <v>84</v>
      </c>
      <c r="AY248" s="22" t="s">
        <v>144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22" t="s">
        <v>24</v>
      </c>
      <c r="BK248" s="230">
        <f>ROUND(I248*H248,2)</f>
        <v>0</v>
      </c>
      <c r="BL248" s="22" t="s">
        <v>167</v>
      </c>
      <c r="BM248" s="22" t="s">
        <v>826</v>
      </c>
    </row>
    <row r="249" spans="2:47" s="1" customFormat="1" ht="13.5">
      <c r="B249" s="44"/>
      <c r="C249" s="72"/>
      <c r="D249" s="231" t="s">
        <v>154</v>
      </c>
      <c r="E249" s="72"/>
      <c r="F249" s="232" t="s">
        <v>827</v>
      </c>
      <c r="G249" s="72"/>
      <c r="H249" s="72"/>
      <c r="I249" s="189"/>
      <c r="J249" s="72"/>
      <c r="K249" s="72"/>
      <c r="L249" s="70"/>
      <c r="M249" s="233"/>
      <c r="N249" s="45"/>
      <c r="O249" s="45"/>
      <c r="P249" s="45"/>
      <c r="Q249" s="45"/>
      <c r="R249" s="45"/>
      <c r="S249" s="45"/>
      <c r="T249" s="93"/>
      <c r="AT249" s="22" t="s">
        <v>154</v>
      </c>
      <c r="AU249" s="22" t="s">
        <v>84</v>
      </c>
    </row>
    <row r="250" spans="2:63" s="10" customFormat="1" ht="29.85" customHeight="1">
      <c r="B250" s="203"/>
      <c r="C250" s="204"/>
      <c r="D250" s="205" t="s">
        <v>74</v>
      </c>
      <c r="E250" s="217" t="s">
        <v>193</v>
      </c>
      <c r="F250" s="217" t="s">
        <v>351</v>
      </c>
      <c r="G250" s="204"/>
      <c r="H250" s="204"/>
      <c r="I250" s="207"/>
      <c r="J250" s="218">
        <f>BK250</f>
        <v>0</v>
      </c>
      <c r="K250" s="204"/>
      <c r="L250" s="209"/>
      <c r="M250" s="210"/>
      <c r="N250" s="211"/>
      <c r="O250" s="211"/>
      <c r="P250" s="212">
        <f>SUM(P251:P284)</f>
        <v>0</v>
      </c>
      <c r="Q250" s="211"/>
      <c r="R250" s="212">
        <f>SUM(R251:R284)</f>
        <v>56.544189700000004</v>
      </c>
      <c r="S250" s="211"/>
      <c r="T250" s="213">
        <f>SUM(T251:T284)</f>
        <v>0</v>
      </c>
      <c r="AR250" s="214" t="s">
        <v>24</v>
      </c>
      <c r="AT250" s="215" t="s">
        <v>74</v>
      </c>
      <c r="AU250" s="215" t="s">
        <v>24</v>
      </c>
      <c r="AY250" s="214" t="s">
        <v>144</v>
      </c>
      <c r="BK250" s="216">
        <f>SUM(BK251:BK284)</f>
        <v>0</v>
      </c>
    </row>
    <row r="251" spans="2:65" s="1" customFormat="1" ht="25.5" customHeight="1">
      <c r="B251" s="44"/>
      <c r="C251" s="219" t="s">
        <v>534</v>
      </c>
      <c r="D251" s="219" t="s">
        <v>147</v>
      </c>
      <c r="E251" s="220" t="s">
        <v>828</v>
      </c>
      <c r="F251" s="221" t="s">
        <v>829</v>
      </c>
      <c r="G251" s="222" t="s">
        <v>456</v>
      </c>
      <c r="H251" s="223">
        <v>171</v>
      </c>
      <c r="I251" s="224"/>
      <c r="J251" s="225">
        <f>ROUND(I251*H251,2)</f>
        <v>0</v>
      </c>
      <c r="K251" s="221" t="s">
        <v>151</v>
      </c>
      <c r="L251" s="70"/>
      <c r="M251" s="226" t="s">
        <v>22</v>
      </c>
      <c r="N251" s="227" t="s">
        <v>46</v>
      </c>
      <c r="O251" s="45"/>
      <c r="P251" s="228">
        <f>O251*H251</f>
        <v>0</v>
      </c>
      <c r="Q251" s="228">
        <v>0.29221</v>
      </c>
      <c r="R251" s="228">
        <f>Q251*H251</f>
        <v>49.96791</v>
      </c>
      <c r="S251" s="228">
        <v>0</v>
      </c>
      <c r="T251" s="229">
        <f>S251*H251</f>
        <v>0</v>
      </c>
      <c r="AR251" s="22" t="s">
        <v>167</v>
      </c>
      <c r="AT251" s="22" t="s">
        <v>147</v>
      </c>
      <c r="AU251" s="22" t="s">
        <v>84</v>
      </c>
      <c r="AY251" s="22" t="s">
        <v>144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22" t="s">
        <v>24</v>
      </c>
      <c r="BK251" s="230">
        <f>ROUND(I251*H251,2)</f>
        <v>0</v>
      </c>
      <c r="BL251" s="22" t="s">
        <v>167</v>
      </c>
      <c r="BM251" s="22" t="s">
        <v>830</v>
      </c>
    </row>
    <row r="252" spans="2:47" s="1" customFormat="1" ht="13.5">
      <c r="B252" s="44"/>
      <c r="C252" s="72"/>
      <c r="D252" s="231" t="s">
        <v>154</v>
      </c>
      <c r="E252" s="72"/>
      <c r="F252" s="232" t="s">
        <v>831</v>
      </c>
      <c r="G252" s="72"/>
      <c r="H252" s="72"/>
      <c r="I252" s="189"/>
      <c r="J252" s="72"/>
      <c r="K252" s="72"/>
      <c r="L252" s="70"/>
      <c r="M252" s="233"/>
      <c r="N252" s="45"/>
      <c r="O252" s="45"/>
      <c r="P252" s="45"/>
      <c r="Q252" s="45"/>
      <c r="R252" s="45"/>
      <c r="S252" s="45"/>
      <c r="T252" s="93"/>
      <c r="AT252" s="22" t="s">
        <v>154</v>
      </c>
      <c r="AU252" s="22" t="s">
        <v>84</v>
      </c>
    </row>
    <row r="253" spans="2:51" s="11" customFormat="1" ht="13.5">
      <c r="B253" s="237"/>
      <c r="C253" s="238"/>
      <c r="D253" s="231" t="s">
        <v>252</v>
      </c>
      <c r="E253" s="239" t="s">
        <v>22</v>
      </c>
      <c r="F253" s="240" t="s">
        <v>832</v>
      </c>
      <c r="G253" s="238"/>
      <c r="H253" s="241">
        <v>171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AT253" s="247" t="s">
        <v>252</v>
      </c>
      <c r="AU253" s="247" t="s">
        <v>84</v>
      </c>
      <c r="AV253" s="11" t="s">
        <v>84</v>
      </c>
      <c r="AW253" s="11" t="s">
        <v>39</v>
      </c>
      <c r="AX253" s="11" t="s">
        <v>24</v>
      </c>
      <c r="AY253" s="247" t="s">
        <v>144</v>
      </c>
    </row>
    <row r="254" spans="2:65" s="1" customFormat="1" ht="25.5" customHeight="1">
      <c r="B254" s="44"/>
      <c r="C254" s="248" t="s">
        <v>541</v>
      </c>
      <c r="D254" s="248" t="s">
        <v>594</v>
      </c>
      <c r="E254" s="249" t="s">
        <v>833</v>
      </c>
      <c r="F254" s="250" t="s">
        <v>834</v>
      </c>
      <c r="G254" s="251" t="s">
        <v>343</v>
      </c>
      <c r="H254" s="252">
        <v>171</v>
      </c>
      <c r="I254" s="253"/>
      <c r="J254" s="254">
        <f>ROUND(I254*H254,2)</f>
        <v>0</v>
      </c>
      <c r="K254" s="250" t="s">
        <v>151</v>
      </c>
      <c r="L254" s="255"/>
      <c r="M254" s="256" t="s">
        <v>22</v>
      </c>
      <c r="N254" s="257" t="s">
        <v>46</v>
      </c>
      <c r="O254" s="45"/>
      <c r="P254" s="228">
        <f>O254*H254</f>
        <v>0</v>
      </c>
      <c r="Q254" s="228">
        <v>0.0332</v>
      </c>
      <c r="R254" s="228">
        <f>Q254*H254</f>
        <v>5.6772</v>
      </c>
      <c r="S254" s="228">
        <v>0</v>
      </c>
      <c r="T254" s="229">
        <f>S254*H254</f>
        <v>0</v>
      </c>
      <c r="AR254" s="22" t="s">
        <v>188</v>
      </c>
      <c r="AT254" s="22" t="s">
        <v>594</v>
      </c>
      <c r="AU254" s="22" t="s">
        <v>84</v>
      </c>
      <c r="AY254" s="22" t="s">
        <v>144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22" t="s">
        <v>24</v>
      </c>
      <c r="BK254" s="230">
        <f>ROUND(I254*H254,2)</f>
        <v>0</v>
      </c>
      <c r="BL254" s="22" t="s">
        <v>167</v>
      </c>
      <c r="BM254" s="22" t="s">
        <v>835</v>
      </c>
    </row>
    <row r="255" spans="2:47" s="1" customFormat="1" ht="13.5">
      <c r="B255" s="44"/>
      <c r="C255" s="72"/>
      <c r="D255" s="231" t="s">
        <v>154</v>
      </c>
      <c r="E255" s="72"/>
      <c r="F255" s="232" t="s">
        <v>836</v>
      </c>
      <c r="G255" s="72"/>
      <c r="H255" s="72"/>
      <c r="I255" s="189"/>
      <c r="J255" s="72"/>
      <c r="K255" s="72"/>
      <c r="L255" s="70"/>
      <c r="M255" s="233"/>
      <c r="N255" s="45"/>
      <c r="O255" s="45"/>
      <c r="P255" s="45"/>
      <c r="Q255" s="45"/>
      <c r="R255" s="45"/>
      <c r="S255" s="45"/>
      <c r="T255" s="93"/>
      <c r="AT255" s="22" t="s">
        <v>154</v>
      </c>
      <c r="AU255" s="22" t="s">
        <v>84</v>
      </c>
    </row>
    <row r="256" spans="2:65" s="1" customFormat="1" ht="16.5" customHeight="1">
      <c r="B256" s="44"/>
      <c r="C256" s="248" t="s">
        <v>550</v>
      </c>
      <c r="D256" s="248" t="s">
        <v>594</v>
      </c>
      <c r="E256" s="249" t="s">
        <v>837</v>
      </c>
      <c r="F256" s="250" t="s">
        <v>838</v>
      </c>
      <c r="G256" s="251" t="s">
        <v>343</v>
      </c>
      <c r="H256" s="252">
        <v>166</v>
      </c>
      <c r="I256" s="253"/>
      <c r="J256" s="254">
        <f>ROUND(I256*H256,2)</f>
        <v>0</v>
      </c>
      <c r="K256" s="250" t="s">
        <v>151</v>
      </c>
      <c r="L256" s="255"/>
      <c r="M256" s="256" t="s">
        <v>22</v>
      </c>
      <c r="N256" s="257" t="s">
        <v>46</v>
      </c>
      <c r="O256" s="45"/>
      <c r="P256" s="228">
        <f>O256*H256</f>
        <v>0</v>
      </c>
      <c r="Q256" s="228">
        <v>0.0027</v>
      </c>
      <c r="R256" s="228">
        <f>Q256*H256</f>
        <v>0.44820000000000004</v>
      </c>
      <c r="S256" s="228">
        <v>0</v>
      </c>
      <c r="T256" s="229">
        <f>S256*H256</f>
        <v>0</v>
      </c>
      <c r="AR256" s="22" t="s">
        <v>188</v>
      </c>
      <c r="AT256" s="22" t="s">
        <v>594</v>
      </c>
      <c r="AU256" s="22" t="s">
        <v>84</v>
      </c>
      <c r="AY256" s="22" t="s">
        <v>144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22" t="s">
        <v>24</v>
      </c>
      <c r="BK256" s="230">
        <f>ROUND(I256*H256,2)</f>
        <v>0</v>
      </c>
      <c r="BL256" s="22" t="s">
        <v>167</v>
      </c>
      <c r="BM256" s="22" t="s">
        <v>839</v>
      </c>
    </row>
    <row r="257" spans="2:47" s="1" customFormat="1" ht="13.5">
      <c r="B257" s="44"/>
      <c r="C257" s="72"/>
      <c r="D257" s="231" t="s">
        <v>154</v>
      </c>
      <c r="E257" s="72"/>
      <c r="F257" s="232" t="s">
        <v>840</v>
      </c>
      <c r="G257" s="72"/>
      <c r="H257" s="72"/>
      <c r="I257" s="189"/>
      <c r="J257" s="72"/>
      <c r="K257" s="72"/>
      <c r="L257" s="70"/>
      <c r="M257" s="233"/>
      <c r="N257" s="45"/>
      <c r="O257" s="45"/>
      <c r="P257" s="45"/>
      <c r="Q257" s="45"/>
      <c r="R257" s="45"/>
      <c r="S257" s="45"/>
      <c r="T257" s="93"/>
      <c r="AT257" s="22" t="s">
        <v>154</v>
      </c>
      <c r="AU257" s="22" t="s">
        <v>84</v>
      </c>
    </row>
    <row r="258" spans="2:65" s="1" customFormat="1" ht="25.5" customHeight="1">
      <c r="B258" s="44"/>
      <c r="C258" s="248" t="s">
        <v>557</v>
      </c>
      <c r="D258" s="248" t="s">
        <v>594</v>
      </c>
      <c r="E258" s="249" t="s">
        <v>841</v>
      </c>
      <c r="F258" s="250" t="s">
        <v>842</v>
      </c>
      <c r="G258" s="251" t="s">
        <v>343</v>
      </c>
      <c r="H258" s="252">
        <v>5</v>
      </c>
      <c r="I258" s="253"/>
      <c r="J258" s="254">
        <f>ROUND(I258*H258,2)</f>
        <v>0</v>
      </c>
      <c r="K258" s="250" t="s">
        <v>151</v>
      </c>
      <c r="L258" s="255"/>
      <c r="M258" s="256" t="s">
        <v>22</v>
      </c>
      <c r="N258" s="257" t="s">
        <v>46</v>
      </c>
      <c r="O258" s="45"/>
      <c r="P258" s="228">
        <f>O258*H258</f>
        <v>0</v>
      </c>
      <c r="Q258" s="228">
        <v>0.0036</v>
      </c>
      <c r="R258" s="228">
        <f>Q258*H258</f>
        <v>0.018</v>
      </c>
      <c r="S258" s="228">
        <v>0</v>
      </c>
      <c r="T258" s="229">
        <f>S258*H258</f>
        <v>0</v>
      </c>
      <c r="AR258" s="22" t="s">
        <v>188</v>
      </c>
      <c r="AT258" s="22" t="s">
        <v>594</v>
      </c>
      <c r="AU258" s="22" t="s">
        <v>84</v>
      </c>
      <c r="AY258" s="22" t="s">
        <v>144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22" t="s">
        <v>24</v>
      </c>
      <c r="BK258" s="230">
        <f>ROUND(I258*H258,2)</f>
        <v>0</v>
      </c>
      <c r="BL258" s="22" t="s">
        <v>167</v>
      </c>
      <c r="BM258" s="22" t="s">
        <v>843</v>
      </c>
    </row>
    <row r="259" spans="2:47" s="1" customFormat="1" ht="13.5">
      <c r="B259" s="44"/>
      <c r="C259" s="72"/>
      <c r="D259" s="231" t="s">
        <v>154</v>
      </c>
      <c r="E259" s="72"/>
      <c r="F259" s="232" t="s">
        <v>844</v>
      </c>
      <c r="G259" s="72"/>
      <c r="H259" s="72"/>
      <c r="I259" s="189"/>
      <c r="J259" s="72"/>
      <c r="K259" s="72"/>
      <c r="L259" s="70"/>
      <c r="M259" s="233"/>
      <c r="N259" s="45"/>
      <c r="O259" s="45"/>
      <c r="P259" s="45"/>
      <c r="Q259" s="45"/>
      <c r="R259" s="45"/>
      <c r="S259" s="45"/>
      <c r="T259" s="93"/>
      <c r="AT259" s="22" t="s">
        <v>154</v>
      </c>
      <c r="AU259" s="22" t="s">
        <v>84</v>
      </c>
    </row>
    <row r="260" spans="2:65" s="1" customFormat="1" ht="16.5" customHeight="1">
      <c r="B260" s="44"/>
      <c r="C260" s="248" t="s">
        <v>564</v>
      </c>
      <c r="D260" s="248" t="s">
        <v>594</v>
      </c>
      <c r="E260" s="249" t="s">
        <v>845</v>
      </c>
      <c r="F260" s="250" t="s">
        <v>846</v>
      </c>
      <c r="G260" s="251" t="s">
        <v>343</v>
      </c>
      <c r="H260" s="252">
        <v>8</v>
      </c>
      <c r="I260" s="253"/>
      <c r="J260" s="254">
        <f>ROUND(I260*H260,2)</f>
        <v>0</v>
      </c>
      <c r="K260" s="250" t="s">
        <v>151</v>
      </c>
      <c r="L260" s="255"/>
      <c r="M260" s="256" t="s">
        <v>22</v>
      </c>
      <c r="N260" s="257" t="s">
        <v>46</v>
      </c>
      <c r="O260" s="45"/>
      <c r="P260" s="228">
        <f>O260*H260</f>
        <v>0</v>
      </c>
      <c r="Q260" s="228">
        <v>0.05</v>
      </c>
      <c r="R260" s="228">
        <f>Q260*H260</f>
        <v>0.4</v>
      </c>
      <c r="S260" s="228">
        <v>0</v>
      </c>
      <c r="T260" s="229">
        <f>S260*H260</f>
        <v>0</v>
      </c>
      <c r="AR260" s="22" t="s">
        <v>188</v>
      </c>
      <c r="AT260" s="22" t="s">
        <v>594</v>
      </c>
      <c r="AU260" s="22" t="s">
        <v>84</v>
      </c>
      <c r="AY260" s="22" t="s">
        <v>144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22" t="s">
        <v>24</v>
      </c>
      <c r="BK260" s="230">
        <f>ROUND(I260*H260,2)</f>
        <v>0</v>
      </c>
      <c r="BL260" s="22" t="s">
        <v>167</v>
      </c>
      <c r="BM260" s="22" t="s">
        <v>847</v>
      </c>
    </row>
    <row r="261" spans="2:47" s="1" customFormat="1" ht="13.5">
      <c r="B261" s="44"/>
      <c r="C261" s="72"/>
      <c r="D261" s="231" t="s">
        <v>154</v>
      </c>
      <c r="E261" s="72"/>
      <c r="F261" s="232" t="s">
        <v>848</v>
      </c>
      <c r="G261" s="72"/>
      <c r="H261" s="72"/>
      <c r="I261" s="189"/>
      <c r="J261" s="72"/>
      <c r="K261" s="72"/>
      <c r="L261" s="70"/>
      <c r="M261" s="233"/>
      <c r="N261" s="45"/>
      <c r="O261" s="45"/>
      <c r="P261" s="45"/>
      <c r="Q261" s="45"/>
      <c r="R261" s="45"/>
      <c r="S261" s="45"/>
      <c r="T261" s="93"/>
      <c r="AT261" s="22" t="s">
        <v>154</v>
      </c>
      <c r="AU261" s="22" t="s">
        <v>84</v>
      </c>
    </row>
    <row r="262" spans="2:65" s="1" customFormat="1" ht="25.5" customHeight="1">
      <c r="B262" s="44"/>
      <c r="C262" s="219" t="s">
        <v>571</v>
      </c>
      <c r="D262" s="219" t="s">
        <v>147</v>
      </c>
      <c r="E262" s="220" t="s">
        <v>849</v>
      </c>
      <c r="F262" s="221" t="s">
        <v>850</v>
      </c>
      <c r="G262" s="222" t="s">
        <v>322</v>
      </c>
      <c r="H262" s="223">
        <v>156.57</v>
      </c>
      <c r="I262" s="224"/>
      <c r="J262" s="225">
        <f>ROUND(I262*H262,2)</f>
        <v>0</v>
      </c>
      <c r="K262" s="221" t="s">
        <v>151</v>
      </c>
      <c r="L262" s="70"/>
      <c r="M262" s="226" t="s">
        <v>22</v>
      </c>
      <c r="N262" s="227" t="s">
        <v>46</v>
      </c>
      <c r="O262" s="45"/>
      <c r="P262" s="228">
        <f>O262*H262</f>
        <v>0</v>
      </c>
      <c r="Q262" s="228">
        <v>0.00021</v>
      </c>
      <c r="R262" s="228">
        <f>Q262*H262</f>
        <v>0.0328797</v>
      </c>
      <c r="S262" s="228">
        <v>0</v>
      </c>
      <c r="T262" s="229">
        <f>S262*H262</f>
        <v>0</v>
      </c>
      <c r="AR262" s="22" t="s">
        <v>167</v>
      </c>
      <c r="AT262" s="22" t="s">
        <v>147</v>
      </c>
      <c r="AU262" s="22" t="s">
        <v>84</v>
      </c>
      <c r="AY262" s="22" t="s">
        <v>144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22" t="s">
        <v>24</v>
      </c>
      <c r="BK262" s="230">
        <f>ROUND(I262*H262,2)</f>
        <v>0</v>
      </c>
      <c r="BL262" s="22" t="s">
        <v>167</v>
      </c>
      <c r="BM262" s="22" t="s">
        <v>851</v>
      </c>
    </row>
    <row r="263" spans="2:47" s="1" customFormat="1" ht="13.5">
      <c r="B263" s="44"/>
      <c r="C263" s="72"/>
      <c r="D263" s="231" t="s">
        <v>154</v>
      </c>
      <c r="E263" s="72"/>
      <c r="F263" s="232" t="s">
        <v>852</v>
      </c>
      <c r="G263" s="72"/>
      <c r="H263" s="72"/>
      <c r="I263" s="189"/>
      <c r="J263" s="72"/>
      <c r="K263" s="72"/>
      <c r="L263" s="70"/>
      <c r="M263" s="233"/>
      <c r="N263" s="45"/>
      <c r="O263" s="45"/>
      <c r="P263" s="45"/>
      <c r="Q263" s="45"/>
      <c r="R263" s="45"/>
      <c r="S263" s="45"/>
      <c r="T263" s="93"/>
      <c r="AT263" s="22" t="s">
        <v>154</v>
      </c>
      <c r="AU263" s="22" t="s">
        <v>84</v>
      </c>
    </row>
    <row r="264" spans="2:51" s="11" customFormat="1" ht="13.5">
      <c r="B264" s="237"/>
      <c r="C264" s="238"/>
      <c r="D264" s="231" t="s">
        <v>252</v>
      </c>
      <c r="E264" s="239" t="s">
        <v>22</v>
      </c>
      <c r="F264" s="240" t="s">
        <v>853</v>
      </c>
      <c r="G264" s="238"/>
      <c r="H264" s="241">
        <v>156.57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AT264" s="247" t="s">
        <v>252</v>
      </c>
      <c r="AU264" s="247" t="s">
        <v>84</v>
      </c>
      <c r="AV264" s="11" t="s">
        <v>84</v>
      </c>
      <c r="AW264" s="11" t="s">
        <v>39</v>
      </c>
      <c r="AX264" s="11" t="s">
        <v>24</v>
      </c>
      <c r="AY264" s="247" t="s">
        <v>144</v>
      </c>
    </row>
    <row r="265" spans="2:65" s="1" customFormat="1" ht="16.5" customHeight="1">
      <c r="B265" s="44"/>
      <c r="C265" s="219" t="s">
        <v>854</v>
      </c>
      <c r="D265" s="219" t="s">
        <v>147</v>
      </c>
      <c r="E265" s="220" t="s">
        <v>855</v>
      </c>
      <c r="F265" s="221" t="s">
        <v>856</v>
      </c>
      <c r="G265" s="222" t="s">
        <v>322</v>
      </c>
      <c r="H265" s="223">
        <v>1686.5</v>
      </c>
      <c r="I265" s="224"/>
      <c r="J265" s="225">
        <f>ROUND(I265*H265,2)</f>
        <v>0</v>
      </c>
      <c r="K265" s="221" t="s">
        <v>151</v>
      </c>
      <c r="L265" s="70"/>
      <c r="M265" s="226" t="s">
        <v>22</v>
      </c>
      <c r="N265" s="227" t="s">
        <v>46</v>
      </c>
      <c r="O265" s="45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AR265" s="22" t="s">
        <v>167</v>
      </c>
      <c r="AT265" s="22" t="s">
        <v>147</v>
      </c>
      <c r="AU265" s="22" t="s">
        <v>84</v>
      </c>
      <c r="AY265" s="22" t="s">
        <v>144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22" t="s">
        <v>24</v>
      </c>
      <c r="BK265" s="230">
        <f>ROUND(I265*H265,2)</f>
        <v>0</v>
      </c>
      <c r="BL265" s="22" t="s">
        <v>167</v>
      </c>
      <c r="BM265" s="22" t="s">
        <v>857</v>
      </c>
    </row>
    <row r="266" spans="2:47" s="1" customFormat="1" ht="13.5">
      <c r="B266" s="44"/>
      <c r="C266" s="72"/>
      <c r="D266" s="231" t="s">
        <v>154</v>
      </c>
      <c r="E266" s="72"/>
      <c r="F266" s="232" t="s">
        <v>858</v>
      </c>
      <c r="G266" s="72"/>
      <c r="H266" s="72"/>
      <c r="I266" s="189"/>
      <c r="J266" s="72"/>
      <c r="K266" s="72"/>
      <c r="L266" s="70"/>
      <c r="M266" s="233"/>
      <c r="N266" s="45"/>
      <c r="O266" s="45"/>
      <c r="P266" s="45"/>
      <c r="Q266" s="45"/>
      <c r="R266" s="45"/>
      <c r="S266" s="45"/>
      <c r="T266" s="93"/>
      <c r="AT266" s="22" t="s">
        <v>154</v>
      </c>
      <c r="AU266" s="22" t="s">
        <v>84</v>
      </c>
    </row>
    <row r="267" spans="2:51" s="11" customFormat="1" ht="13.5">
      <c r="B267" s="237"/>
      <c r="C267" s="238"/>
      <c r="D267" s="231" t="s">
        <v>252</v>
      </c>
      <c r="E267" s="239" t="s">
        <v>22</v>
      </c>
      <c r="F267" s="240" t="s">
        <v>859</v>
      </c>
      <c r="G267" s="238"/>
      <c r="H267" s="241">
        <v>1686.5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AT267" s="247" t="s">
        <v>252</v>
      </c>
      <c r="AU267" s="247" t="s">
        <v>84</v>
      </c>
      <c r="AV267" s="11" t="s">
        <v>84</v>
      </c>
      <c r="AW267" s="11" t="s">
        <v>39</v>
      </c>
      <c r="AX267" s="11" t="s">
        <v>24</v>
      </c>
      <c r="AY267" s="247" t="s">
        <v>144</v>
      </c>
    </row>
    <row r="268" spans="2:65" s="1" customFormat="1" ht="16.5" customHeight="1">
      <c r="B268" s="44"/>
      <c r="C268" s="219" t="s">
        <v>860</v>
      </c>
      <c r="D268" s="219" t="s">
        <v>147</v>
      </c>
      <c r="E268" s="220" t="s">
        <v>861</v>
      </c>
      <c r="F268" s="221" t="s">
        <v>862</v>
      </c>
      <c r="G268" s="222" t="s">
        <v>322</v>
      </c>
      <c r="H268" s="223">
        <v>1686.5</v>
      </c>
      <c r="I268" s="224"/>
      <c r="J268" s="225">
        <f>ROUND(I268*H268,2)</f>
        <v>0</v>
      </c>
      <c r="K268" s="221" t="s">
        <v>151</v>
      </c>
      <c r="L268" s="70"/>
      <c r="M268" s="226" t="s">
        <v>22</v>
      </c>
      <c r="N268" s="227" t="s">
        <v>46</v>
      </c>
      <c r="O268" s="45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AR268" s="22" t="s">
        <v>167</v>
      </c>
      <c r="AT268" s="22" t="s">
        <v>147</v>
      </c>
      <c r="AU268" s="22" t="s">
        <v>84</v>
      </c>
      <c r="AY268" s="22" t="s">
        <v>144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22" t="s">
        <v>24</v>
      </c>
      <c r="BK268" s="230">
        <f>ROUND(I268*H268,2)</f>
        <v>0</v>
      </c>
      <c r="BL268" s="22" t="s">
        <v>167</v>
      </c>
      <c r="BM268" s="22" t="s">
        <v>863</v>
      </c>
    </row>
    <row r="269" spans="2:47" s="1" customFormat="1" ht="13.5">
      <c r="B269" s="44"/>
      <c r="C269" s="72"/>
      <c r="D269" s="231" t="s">
        <v>154</v>
      </c>
      <c r="E269" s="72"/>
      <c r="F269" s="232" t="s">
        <v>864</v>
      </c>
      <c r="G269" s="72"/>
      <c r="H269" s="72"/>
      <c r="I269" s="189"/>
      <c r="J269" s="72"/>
      <c r="K269" s="72"/>
      <c r="L269" s="70"/>
      <c r="M269" s="233"/>
      <c r="N269" s="45"/>
      <c r="O269" s="45"/>
      <c r="P269" s="45"/>
      <c r="Q269" s="45"/>
      <c r="R269" s="45"/>
      <c r="S269" s="45"/>
      <c r="T269" s="93"/>
      <c r="AT269" s="22" t="s">
        <v>154</v>
      </c>
      <c r="AU269" s="22" t="s">
        <v>84</v>
      </c>
    </row>
    <row r="270" spans="2:51" s="11" customFormat="1" ht="13.5">
      <c r="B270" s="237"/>
      <c r="C270" s="238"/>
      <c r="D270" s="231" t="s">
        <v>252</v>
      </c>
      <c r="E270" s="239" t="s">
        <v>22</v>
      </c>
      <c r="F270" s="240" t="s">
        <v>859</v>
      </c>
      <c r="G270" s="238"/>
      <c r="H270" s="241">
        <v>1686.5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AT270" s="247" t="s">
        <v>252</v>
      </c>
      <c r="AU270" s="247" t="s">
        <v>84</v>
      </c>
      <c r="AV270" s="11" t="s">
        <v>84</v>
      </c>
      <c r="AW270" s="11" t="s">
        <v>39</v>
      </c>
      <c r="AX270" s="11" t="s">
        <v>24</v>
      </c>
      <c r="AY270" s="247" t="s">
        <v>144</v>
      </c>
    </row>
    <row r="271" spans="2:65" s="1" customFormat="1" ht="25.5" customHeight="1">
      <c r="B271" s="44"/>
      <c r="C271" s="219" t="s">
        <v>865</v>
      </c>
      <c r="D271" s="219" t="s">
        <v>147</v>
      </c>
      <c r="E271" s="220" t="s">
        <v>353</v>
      </c>
      <c r="F271" s="221" t="s">
        <v>866</v>
      </c>
      <c r="G271" s="222" t="s">
        <v>456</v>
      </c>
      <c r="H271" s="223">
        <v>171</v>
      </c>
      <c r="I271" s="224"/>
      <c r="J271" s="225">
        <f>ROUND(I271*H271,2)</f>
        <v>0</v>
      </c>
      <c r="K271" s="221" t="s">
        <v>22</v>
      </c>
      <c r="L271" s="70"/>
      <c r="M271" s="226" t="s">
        <v>22</v>
      </c>
      <c r="N271" s="227" t="s">
        <v>46</v>
      </c>
      <c r="O271" s="45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AR271" s="22" t="s">
        <v>167</v>
      </c>
      <c r="AT271" s="22" t="s">
        <v>147</v>
      </c>
      <c r="AU271" s="22" t="s">
        <v>84</v>
      </c>
      <c r="AY271" s="22" t="s">
        <v>144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22" t="s">
        <v>24</v>
      </c>
      <c r="BK271" s="230">
        <f>ROUND(I271*H271,2)</f>
        <v>0</v>
      </c>
      <c r="BL271" s="22" t="s">
        <v>167</v>
      </c>
      <c r="BM271" s="22" t="s">
        <v>867</v>
      </c>
    </row>
    <row r="272" spans="2:47" s="1" customFormat="1" ht="13.5">
      <c r="B272" s="44"/>
      <c r="C272" s="72"/>
      <c r="D272" s="231" t="s">
        <v>154</v>
      </c>
      <c r="E272" s="72"/>
      <c r="F272" s="232" t="s">
        <v>866</v>
      </c>
      <c r="G272" s="72"/>
      <c r="H272" s="72"/>
      <c r="I272" s="189"/>
      <c r="J272" s="72"/>
      <c r="K272" s="72"/>
      <c r="L272" s="70"/>
      <c r="M272" s="233"/>
      <c r="N272" s="45"/>
      <c r="O272" s="45"/>
      <c r="P272" s="45"/>
      <c r="Q272" s="45"/>
      <c r="R272" s="45"/>
      <c r="S272" s="45"/>
      <c r="T272" s="93"/>
      <c r="AT272" s="22" t="s">
        <v>154</v>
      </c>
      <c r="AU272" s="22" t="s">
        <v>84</v>
      </c>
    </row>
    <row r="273" spans="2:65" s="1" customFormat="1" ht="25.5" customHeight="1">
      <c r="B273" s="44"/>
      <c r="C273" s="219" t="s">
        <v>868</v>
      </c>
      <c r="D273" s="219" t="s">
        <v>147</v>
      </c>
      <c r="E273" s="220" t="s">
        <v>357</v>
      </c>
      <c r="F273" s="221" t="s">
        <v>869</v>
      </c>
      <c r="G273" s="222" t="s">
        <v>343</v>
      </c>
      <c r="H273" s="223">
        <v>1</v>
      </c>
      <c r="I273" s="224"/>
      <c r="J273" s="225">
        <f>ROUND(I273*H273,2)</f>
        <v>0</v>
      </c>
      <c r="K273" s="221" t="s">
        <v>22</v>
      </c>
      <c r="L273" s="70"/>
      <c r="M273" s="226" t="s">
        <v>22</v>
      </c>
      <c r="N273" s="227" t="s">
        <v>46</v>
      </c>
      <c r="O273" s="45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AR273" s="22" t="s">
        <v>167</v>
      </c>
      <c r="AT273" s="22" t="s">
        <v>147</v>
      </c>
      <c r="AU273" s="22" t="s">
        <v>84</v>
      </c>
      <c r="AY273" s="22" t="s">
        <v>144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22" t="s">
        <v>24</v>
      </c>
      <c r="BK273" s="230">
        <f>ROUND(I273*H273,2)</f>
        <v>0</v>
      </c>
      <c r="BL273" s="22" t="s">
        <v>167</v>
      </c>
      <c r="BM273" s="22" t="s">
        <v>870</v>
      </c>
    </row>
    <row r="274" spans="2:47" s="1" customFormat="1" ht="13.5">
      <c r="B274" s="44"/>
      <c r="C274" s="72"/>
      <c r="D274" s="231" t="s">
        <v>154</v>
      </c>
      <c r="E274" s="72"/>
      <c r="F274" s="232" t="s">
        <v>869</v>
      </c>
      <c r="G274" s="72"/>
      <c r="H274" s="72"/>
      <c r="I274" s="189"/>
      <c r="J274" s="72"/>
      <c r="K274" s="72"/>
      <c r="L274" s="70"/>
      <c r="M274" s="233"/>
      <c r="N274" s="45"/>
      <c r="O274" s="45"/>
      <c r="P274" s="45"/>
      <c r="Q274" s="45"/>
      <c r="R274" s="45"/>
      <c r="S274" s="45"/>
      <c r="T274" s="93"/>
      <c r="AT274" s="22" t="s">
        <v>154</v>
      </c>
      <c r="AU274" s="22" t="s">
        <v>84</v>
      </c>
    </row>
    <row r="275" spans="2:65" s="1" customFormat="1" ht="25.5" customHeight="1">
      <c r="B275" s="44"/>
      <c r="C275" s="219" t="s">
        <v>871</v>
      </c>
      <c r="D275" s="219" t="s">
        <v>147</v>
      </c>
      <c r="E275" s="220" t="s">
        <v>872</v>
      </c>
      <c r="F275" s="221" t="s">
        <v>873</v>
      </c>
      <c r="G275" s="222" t="s">
        <v>343</v>
      </c>
      <c r="H275" s="223">
        <v>1</v>
      </c>
      <c r="I275" s="224"/>
      <c r="J275" s="225">
        <f>ROUND(I275*H275,2)</f>
        <v>0</v>
      </c>
      <c r="K275" s="221" t="s">
        <v>22</v>
      </c>
      <c r="L275" s="70"/>
      <c r="M275" s="226" t="s">
        <v>22</v>
      </c>
      <c r="N275" s="227" t="s">
        <v>46</v>
      </c>
      <c r="O275" s="45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AR275" s="22" t="s">
        <v>167</v>
      </c>
      <c r="AT275" s="22" t="s">
        <v>147</v>
      </c>
      <c r="AU275" s="22" t="s">
        <v>84</v>
      </c>
      <c r="AY275" s="22" t="s">
        <v>144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22" t="s">
        <v>24</v>
      </c>
      <c r="BK275" s="230">
        <f>ROUND(I275*H275,2)</f>
        <v>0</v>
      </c>
      <c r="BL275" s="22" t="s">
        <v>167</v>
      </c>
      <c r="BM275" s="22" t="s">
        <v>874</v>
      </c>
    </row>
    <row r="276" spans="2:47" s="1" customFormat="1" ht="13.5">
      <c r="B276" s="44"/>
      <c r="C276" s="72"/>
      <c r="D276" s="231" t="s">
        <v>154</v>
      </c>
      <c r="E276" s="72"/>
      <c r="F276" s="232" t="s">
        <v>873</v>
      </c>
      <c r="G276" s="72"/>
      <c r="H276" s="72"/>
      <c r="I276" s="189"/>
      <c r="J276" s="72"/>
      <c r="K276" s="72"/>
      <c r="L276" s="70"/>
      <c r="M276" s="233"/>
      <c r="N276" s="45"/>
      <c r="O276" s="45"/>
      <c r="P276" s="45"/>
      <c r="Q276" s="45"/>
      <c r="R276" s="45"/>
      <c r="S276" s="45"/>
      <c r="T276" s="93"/>
      <c r="AT276" s="22" t="s">
        <v>154</v>
      </c>
      <c r="AU276" s="22" t="s">
        <v>84</v>
      </c>
    </row>
    <row r="277" spans="2:65" s="1" customFormat="1" ht="25.5" customHeight="1">
      <c r="B277" s="44"/>
      <c r="C277" s="219" t="s">
        <v>875</v>
      </c>
      <c r="D277" s="219" t="s">
        <v>147</v>
      </c>
      <c r="E277" s="220" t="s">
        <v>876</v>
      </c>
      <c r="F277" s="221" t="s">
        <v>877</v>
      </c>
      <c r="G277" s="222" t="s">
        <v>343</v>
      </c>
      <c r="H277" s="223">
        <v>2</v>
      </c>
      <c r="I277" s="224"/>
      <c r="J277" s="225">
        <f>ROUND(I277*H277,2)</f>
        <v>0</v>
      </c>
      <c r="K277" s="221" t="s">
        <v>22</v>
      </c>
      <c r="L277" s="70"/>
      <c r="M277" s="226" t="s">
        <v>22</v>
      </c>
      <c r="N277" s="227" t="s">
        <v>46</v>
      </c>
      <c r="O277" s="45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AR277" s="22" t="s">
        <v>167</v>
      </c>
      <c r="AT277" s="22" t="s">
        <v>147</v>
      </c>
      <c r="AU277" s="22" t="s">
        <v>84</v>
      </c>
      <c r="AY277" s="22" t="s">
        <v>144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22" t="s">
        <v>24</v>
      </c>
      <c r="BK277" s="230">
        <f>ROUND(I277*H277,2)</f>
        <v>0</v>
      </c>
      <c r="BL277" s="22" t="s">
        <v>167</v>
      </c>
      <c r="BM277" s="22" t="s">
        <v>878</v>
      </c>
    </row>
    <row r="278" spans="2:47" s="1" customFormat="1" ht="13.5">
      <c r="B278" s="44"/>
      <c r="C278" s="72"/>
      <c r="D278" s="231" t="s">
        <v>154</v>
      </c>
      <c r="E278" s="72"/>
      <c r="F278" s="232" t="s">
        <v>877</v>
      </c>
      <c r="G278" s="72"/>
      <c r="H278" s="72"/>
      <c r="I278" s="189"/>
      <c r="J278" s="72"/>
      <c r="K278" s="72"/>
      <c r="L278" s="70"/>
      <c r="M278" s="233"/>
      <c r="N278" s="45"/>
      <c r="O278" s="45"/>
      <c r="P278" s="45"/>
      <c r="Q278" s="45"/>
      <c r="R278" s="45"/>
      <c r="S278" s="45"/>
      <c r="T278" s="93"/>
      <c r="AT278" s="22" t="s">
        <v>154</v>
      </c>
      <c r="AU278" s="22" t="s">
        <v>84</v>
      </c>
    </row>
    <row r="279" spans="2:65" s="1" customFormat="1" ht="25.5" customHeight="1">
      <c r="B279" s="44"/>
      <c r="C279" s="219" t="s">
        <v>879</v>
      </c>
      <c r="D279" s="219" t="s">
        <v>147</v>
      </c>
      <c r="E279" s="220" t="s">
        <v>880</v>
      </c>
      <c r="F279" s="221" t="s">
        <v>881</v>
      </c>
      <c r="G279" s="222" t="s">
        <v>343</v>
      </c>
      <c r="H279" s="223">
        <v>2</v>
      </c>
      <c r="I279" s="224"/>
      <c r="J279" s="225">
        <f>ROUND(I279*H279,2)</f>
        <v>0</v>
      </c>
      <c r="K279" s="221" t="s">
        <v>22</v>
      </c>
      <c r="L279" s="70"/>
      <c r="M279" s="226" t="s">
        <v>22</v>
      </c>
      <c r="N279" s="227" t="s">
        <v>46</v>
      </c>
      <c r="O279" s="45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AR279" s="22" t="s">
        <v>167</v>
      </c>
      <c r="AT279" s="22" t="s">
        <v>147</v>
      </c>
      <c r="AU279" s="22" t="s">
        <v>84</v>
      </c>
      <c r="AY279" s="22" t="s">
        <v>144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22" t="s">
        <v>24</v>
      </c>
      <c r="BK279" s="230">
        <f>ROUND(I279*H279,2)</f>
        <v>0</v>
      </c>
      <c r="BL279" s="22" t="s">
        <v>167</v>
      </c>
      <c r="BM279" s="22" t="s">
        <v>882</v>
      </c>
    </row>
    <row r="280" spans="2:47" s="1" customFormat="1" ht="13.5">
      <c r="B280" s="44"/>
      <c r="C280" s="72"/>
      <c r="D280" s="231" t="s">
        <v>154</v>
      </c>
      <c r="E280" s="72"/>
      <c r="F280" s="232" t="s">
        <v>881</v>
      </c>
      <c r="G280" s="72"/>
      <c r="H280" s="72"/>
      <c r="I280" s="189"/>
      <c r="J280" s="72"/>
      <c r="K280" s="72"/>
      <c r="L280" s="70"/>
      <c r="M280" s="233"/>
      <c r="N280" s="45"/>
      <c r="O280" s="45"/>
      <c r="P280" s="45"/>
      <c r="Q280" s="45"/>
      <c r="R280" s="45"/>
      <c r="S280" s="45"/>
      <c r="T280" s="93"/>
      <c r="AT280" s="22" t="s">
        <v>154</v>
      </c>
      <c r="AU280" s="22" t="s">
        <v>84</v>
      </c>
    </row>
    <row r="281" spans="2:65" s="1" customFormat="1" ht="16.5" customHeight="1">
      <c r="B281" s="44"/>
      <c r="C281" s="219" t="s">
        <v>701</v>
      </c>
      <c r="D281" s="219" t="s">
        <v>147</v>
      </c>
      <c r="E281" s="220" t="s">
        <v>362</v>
      </c>
      <c r="F281" s="221" t="s">
        <v>883</v>
      </c>
      <c r="G281" s="222" t="s">
        <v>359</v>
      </c>
      <c r="H281" s="223">
        <v>1</v>
      </c>
      <c r="I281" s="224"/>
      <c r="J281" s="225">
        <f>ROUND(I281*H281,2)</f>
        <v>0</v>
      </c>
      <c r="K281" s="221" t="s">
        <v>22</v>
      </c>
      <c r="L281" s="70"/>
      <c r="M281" s="226" t="s">
        <v>22</v>
      </c>
      <c r="N281" s="227" t="s">
        <v>46</v>
      </c>
      <c r="O281" s="45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AR281" s="22" t="s">
        <v>167</v>
      </c>
      <c r="AT281" s="22" t="s">
        <v>147</v>
      </c>
      <c r="AU281" s="22" t="s">
        <v>84</v>
      </c>
      <c r="AY281" s="22" t="s">
        <v>144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22" t="s">
        <v>24</v>
      </c>
      <c r="BK281" s="230">
        <f>ROUND(I281*H281,2)</f>
        <v>0</v>
      </c>
      <c r="BL281" s="22" t="s">
        <v>167</v>
      </c>
      <c r="BM281" s="22" t="s">
        <v>884</v>
      </c>
    </row>
    <row r="282" spans="2:47" s="1" customFormat="1" ht="13.5">
      <c r="B282" s="44"/>
      <c r="C282" s="72"/>
      <c r="D282" s="231" t="s">
        <v>154</v>
      </c>
      <c r="E282" s="72"/>
      <c r="F282" s="232" t="s">
        <v>883</v>
      </c>
      <c r="G282" s="72"/>
      <c r="H282" s="72"/>
      <c r="I282" s="189"/>
      <c r="J282" s="72"/>
      <c r="K282" s="72"/>
      <c r="L282" s="70"/>
      <c r="M282" s="233"/>
      <c r="N282" s="45"/>
      <c r="O282" s="45"/>
      <c r="P282" s="45"/>
      <c r="Q282" s="45"/>
      <c r="R282" s="45"/>
      <c r="S282" s="45"/>
      <c r="T282" s="93"/>
      <c r="AT282" s="22" t="s">
        <v>154</v>
      </c>
      <c r="AU282" s="22" t="s">
        <v>84</v>
      </c>
    </row>
    <row r="283" spans="2:65" s="1" customFormat="1" ht="38.25" customHeight="1">
      <c r="B283" s="44"/>
      <c r="C283" s="219" t="s">
        <v>725</v>
      </c>
      <c r="D283" s="219" t="s">
        <v>147</v>
      </c>
      <c r="E283" s="220" t="s">
        <v>366</v>
      </c>
      <c r="F283" s="221" t="s">
        <v>885</v>
      </c>
      <c r="G283" s="222" t="s">
        <v>150</v>
      </c>
      <c r="H283" s="223">
        <v>1</v>
      </c>
      <c r="I283" s="224"/>
      <c r="J283" s="225">
        <f>ROUND(I283*H283,2)</f>
        <v>0</v>
      </c>
      <c r="K283" s="221" t="s">
        <v>22</v>
      </c>
      <c r="L283" s="70"/>
      <c r="M283" s="226" t="s">
        <v>22</v>
      </c>
      <c r="N283" s="227" t="s">
        <v>46</v>
      </c>
      <c r="O283" s="45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AR283" s="22" t="s">
        <v>167</v>
      </c>
      <c r="AT283" s="22" t="s">
        <v>147</v>
      </c>
      <c r="AU283" s="22" t="s">
        <v>84</v>
      </c>
      <c r="AY283" s="22" t="s">
        <v>144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22" t="s">
        <v>24</v>
      </c>
      <c r="BK283" s="230">
        <f>ROUND(I283*H283,2)</f>
        <v>0</v>
      </c>
      <c r="BL283" s="22" t="s">
        <v>167</v>
      </c>
      <c r="BM283" s="22" t="s">
        <v>886</v>
      </c>
    </row>
    <row r="284" spans="2:47" s="1" customFormat="1" ht="13.5">
      <c r="B284" s="44"/>
      <c r="C284" s="72"/>
      <c r="D284" s="231" t="s">
        <v>154</v>
      </c>
      <c r="E284" s="72"/>
      <c r="F284" s="232" t="s">
        <v>885</v>
      </c>
      <c r="G284" s="72"/>
      <c r="H284" s="72"/>
      <c r="I284" s="189"/>
      <c r="J284" s="72"/>
      <c r="K284" s="72"/>
      <c r="L284" s="70"/>
      <c r="M284" s="233"/>
      <c r="N284" s="45"/>
      <c r="O284" s="45"/>
      <c r="P284" s="45"/>
      <c r="Q284" s="45"/>
      <c r="R284" s="45"/>
      <c r="S284" s="45"/>
      <c r="T284" s="93"/>
      <c r="AT284" s="22" t="s">
        <v>154</v>
      </c>
      <c r="AU284" s="22" t="s">
        <v>84</v>
      </c>
    </row>
    <row r="285" spans="2:63" s="10" customFormat="1" ht="29.85" customHeight="1">
      <c r="B285" s="203"/>
      <c r="C285" s="204"/>
      <c r="D285" s="205" t="s">
        <v>74</v>
      </c>
      <c r="E285" s="217" t="s">
        <v>539</v>
      </c>
      <c r="F285" s="217" t="s">
        <v>540</v>
      </c>
      <c r="G285" s="204"/>
      <c r="H285" s="204"/>
      <c r="I285" s="207"/>
      <c r="J285" s="218">
        <f>BK285</f>
        <v>0</v>
      </c>
      <c r="K285" s="204"/>
      <c r="L285" s="209"/>
      <c r="M285" s="210"/>
      <c r="N285" s="211"/>
      <c r="O285" s="211"/>
      <c r="P285" s="212">
        <f>SUM(P286:P287)</f>
        <v>0</v>
      </c>
      <c r="Q285" s="211"/>
      <c r="R285" s="212">
        <f>SUM(R286:R287)</f>
        <v>0</v>
      </c>
      <c r="S285" s="211"/>
      <c r="T285" s="213">
        <f>SUM(T286:T287)</f>
        <v>0</v>
      </c>
      <c r="AR285" s="214" t="s">
        <v>24</v>
      </c>
      <c r="AT285" s="215" t="s">
        <v>74</v>
      </c>
      <c r="AU285" s="215" t="s">
        <v>24</v>
      </c>
      <c r="AY285" s="214" t="s">
        <v>144</v>
      </c>
      <c r="BK285" s="216">
        <f>SUM(BK286:BK287)</f>
        <v>0</v>
      </c>
    </row>
    <row r="286" spans="2:65" s="1" customFormat="1" ht="16.5" customHeight="1">
      <c r="B286" s="44"/>
      <c r="C286" s="219" t="s">
        <v>737</v>
      </c>
      <c r="D286" s="219" t="s">
        <v>147</v>
      </c>
      <c r="E286" s="220" t="s">
        <v>542</v>
      </c>
      <c r="F286" s="221" t="s">
        <v>543</v>
      </c>
      <c r="G286" s="222" t="s">
        <v>292</v>
      </c>
      <c r="H286" s="223">
        <v>900.284</v>
      </c>
      <c r="I286" s="224"/>
      <c r="J286" s="225">
        <f>ROUND(I286*H286,2)</f>
        <v>0</v>
      </c>
      <c r="K286" s="221" t="s">
        <v>151</v>
      </c>
      <c r="L286" s="70"/>
      <c r="M286" s="226" t="s">
        <v>22</v>
      </c>
      <c r="N286" s="227" t="s">
        <v>46</v>
      </c>
      <c r="O286" s="45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AR286" s="22" t="s">
        <v>167</v>
      </c>
      <c r="AT286" s="22" t="s">
        <v>147</v>
      </c>
      <c r="AU286" s="22" t="s">
        <v>84</v>
      </c>
      <c r="AY286" s="22" t="s">
        <v>144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22" t="s">
        <v>24</v>
      </c>
      <c r="BK286" s="230">
        <f>ROUND(I286*H286,2)</f>
        <v>0</v>
      </c>
      <c r="BL286" s="22" t="s">
        <v>167</v>
      </c>
      <c r="BM286" s="22" t="s">
        <v>887</v>
      </c>
    </row>
    <row r="287" spans="2:47" s="1" customFormat="1" ht="13.5">
      <c r="B287" s="44"/>
      <c r="C287" s="72"/>
      <c r="D287" s="231" t="s">
        <v>154</v>
      </c>
      <c r="E287" s="72"/>
      <c r="F287" s="232" t="s">
        <v>545</v>
      </c>
      <c r="G287" s="72"/>
      <c r="H287" s="72"/>
      <c r="I287" s="189"/>
      <c r="J287" s="72"/>
      <c r="K287" s="72"/>
      <c r="L287" s="70"/>
      <c r="M287" s="233"/>
      <c r="N287" s="45"/>
      <c r="O287" s="45"/>
      <c r="P287" s="45"/>
      <c r="Q287" s="45"/>
      <c r="R287" s="45"/>
      <c r="S287" s="45"/>
      <c r="T287" s="93"/>
      <c r="AT287" s="22" t="s">
        <v>154</v>
      </c>
      <c r="AU287" s="22" t="s">
        <v>84</v>
      </c>
    </row>
    <row r="288" spans="2:63" s="10" customFormat="1" ht="37.4" customHeight="1">
      <c r="B288" s="203"/>
      <c r="C288" s="204"/>
      <c r="D288" s="205" t="s">
        <v>74</v>
      </c>
      <c r="E288" s="206" t="s">
        <v>546</v>
      </c>
      <c r="F288" s="206" t="s">
        <v>547</v>
      </c>
      <c r="G288" s="204"/>
      <c r="H288" s="204"/>
      <c r="I288" s="207"/>
      <c r="J288" s="208">
        <f>BK288</f>
        <v>0</v>
      </c>
      <c r="K288" s="204"/>
      <c r="L288" s="209"/>
      <c r="M288" s="210"/>
      <c r="N288" s="211"/>
      <c r="O288" s="211"/>
      <c r="P288" s="212">
        <f>P289+P327+P345+P352+P391+P409+P420+P472</f>
        <v>0</v>
      </c>
      <c r="Q288" s="211"/>
      <c r="R288" s="212">
        <f>R289+R327+R345+R352+R391+R409+R420+R472</f>
        <v>19.81127492</v>
      </c>
      <c r="S288" s="211"/>
      <c r="T288" s="213">
        <f>T289+T327+T345+T352+T391+T409+T420+T472</f>
        <v>0</v>
      </c>
      <c r="AR288" s="214" t="s">
        <v>84</v>
      </c>
      <c r="AT288" s="215" t="s">
        <v>74</v>
      </c>
      <c r="AU288" s="215" t="s">
        <v>75</v>
      </c>
      <c r="AY288" s="214" t="s">
        <v>144</v>
      </c>
      <c r="BK288" s="216">
        <f>BK289+BK327+BK345+BK352+BK391+BK409+BK420+BK472</f>
        <v>0</v>
      </c>
    </row>
    <row r="289" spans="2:63" s="10" customFormat="1" ht="19.9" customHeight="1">
      <c r="B289" s="203"/>
      <c r="C289" s="204"/>
      <c r="D289" s="205" t="s">
        <v>74</v>
      </c>
      <c r="E289" s="217" t="s">
        <v>888</v>
      </c>
      <c r="F289" s="217" t="s">
        <v>889</v>
      </c>
      <c r="G289" s="204"/>
      <c r="H289" s="204"/>
      <c r="I289" s="207"/>
      <c r="J289" s="218">
        <f>BK289</f>
        <v>0</v>
      </c>
      <c r="K289" s="204"/>
      <c r="L289" s="209"/>
      <c r="M289" s="210"/>
      <c r="N289" s="211"/>
      <c r="O289" s="211"/>
      <c r="P289" s="212">
        <f>SUM(P290:P326)</f>
        <v>0</v>
      </c>
      <c r="Q289" s="211"/>
      <c r="R289" s="212">
        <f>SUM(R290:R326)</f>
        <v>9.1056706</v>
      </c>
      <c r="S289" s="211"/>
      <c r="T289" s="213">
        <f>SUM(T290:T326)</f>
        <v>0</v>
      </c>
      <c r="AR289" s="214" t="s">
        <v>84</v>
      </c>
      <c r="AT289" s="215" t="s">
        <v>74</v>
      </c>
      <c r="AU289" s="215" t="s">
        <v>24</v>
      </c>
      <c r="AY289" s="214" t="s">
        <v>144</v>
      </c>
      <c r="BK289" s="216">
        <f>SUM(BK290:BK326)</f>
        <v>0</v>
      </c>
    </row>
    <row r="290" spans="2:65" s="1" customFormat="1" ht="25.5" customHeight="1">
      <c r="B290" s="44"/>
      <c r="C290" s="219" t="s">
        <v>806</v>
      </c>
      <c r="D290" s="219" t="s">
        <v>147</v>
      </c>
      <c r="E290" s="220" t="s">
        <v>890</v>
      </c>
      <c r="F290" s="221" t="s">
        <v>891</v>
      </c>
      <c r="G290" s="222" t="s">
        <v>322</v>
      </c>
      <c r="H290" s="223">
        <v>106.6</v>
      </c>
      <c r="I290" s="224"/>
      <c r="J290" s="225">
        <f>ROUND(I290*H290,2)</f>
        <v>0</v>
      </c>
      <c r="K290" s="221" t="s">
        <v>151</v>
      </c>
      <c r="L290" s="70"/>
      <c r="M290" s="226" t="s">
        <v>22</v>
      </c>
      <c r="N290" s="227" t="s">
        <v>46</v>
      </c>
      <c r="O290" s="45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AR290" s="22" t="s">
        <v>340</v>
      </c>
      <c r="AT290" s="22" t="s">
        <v>147</v>
      </c>
      <c r="AU290" s="22" t="s">
        <v>84</v>
      </c>
      <c r="AY290" s="22" t="s">
        <v>144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22" t="s">
        <v>24</v>
      </c>
      <c r="BK290" s="230">
        <f>ROUND(I290*H290,2)</f>
        <v>0</v>
      </c>
      <c r="BL290" s="22" t="s">
        <v>340</v>
      </c>
      <c r="BM290" s="22" t="s">
        <v>892</v>
      </c>
    </row>
    <row r="291" spans="2:47" s="1" customFormat="1" ht="13.5">
      <c r="B291" s="44"/>
      <c r="C291" s="72"/>
      <c r="D291" s="231" t="s">
        <v>154</v>
      </c>
      <c r="E291" s="72"/>
      <c r="F291" s="232" t="s">
        <v>893</v>
      </c>
      <c r="G291" s="72"/>
      <c r="H291" s="72"/>
      <c r="I291" s="189"/>
      <c r="J291" s="72"/>
      <c r="K291" s="72"/>
      <c r="L291" s="70"/>
      <c r="M291" s="233"/>
      <c r="N291" s="45"/>
      <c r="O291" s="45"/>
      <c r="P291" s="45"/>
      <c r="Q291" s="45"/>
      <c r="R291" s="45"/>
      <c r="S291" s="45"/>
      <c r="T291" s="93"/>
      <c r="AT291" s="22" t="s">
        <v>154</v>
      </c>
      <c r="AU291" s="22" t="s">
        <v>84</v>
      </c>
    </row>
    <row r="292" spans="2:51" s="11" customFormat="1" ht="13.5">
      <c r="B292" s="237"/>
      <c r="C292" s="238"/>
      <c r="D292" s="231" t="s">
        <v>252</v>
      </c>
      <c r="E292" s="239" t="s">
        <v>22</v>
      </c>
      <c r="F292" s="240" t="s">
        <v>894</v>
      </c>
      <c r="G292" s="238"/>
      <c r="H292" s="241">
        <v>84.5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AT292" s="247" t="s">
        <v>252</v>
      </c>
      <c r="AU292" s="247" t="s">
        <v>84</v>
      </c>
      <c r="AV292" s="11" t="s">
        <v>84</v>
      </c>
      <c r="AW292" s="11" t="s">
        <v>39</v>
      </c>
      <c r="AX292" s="11" t="s">
        <v>75</v>
      </c>
      <c r="AY292" s="247" t="s">
        <v>144</v>
      </c>
    </row>
    <row r="293" spans="2:51" s="11" customFormat="1" ht="13.5">
      <c r="B293" s="237"/>
      <c r="C293" s="238"/>
      <c r="D293" s="231" t="s">
        <v>252</v>
      </c>
      <c r="E293" s="239" t="s">
        <v>22</v>
      </c>
      <c r="F293" s="240" t="s">
        <v>895</v>
      </c>
      <c r="G293" s="238"/>
      <c r="H293" s="241">
        <v>22.1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AT293" s="247" t="s">
        <v>252</v>
      </c>
      <c r="AU293" s="247" t="s">
        <v>84</v>
      </c>
      <c r="AV293" s="11" t="s">
        <v>84</v>
      </c>
      <c r="AW293" s="11" t="s">
        <v>39</v>
      </c>
      <c r="AX293" s="11" t="s">
        <v>75</v>
      </c>
      <c r="AY293" s="247" t="s">
        <v>144</v>
      </c>
    </row>
    <row r="294" spans="2:65" s="1" customFormat="1" ht="25.5" customHeight="1">
      <c r="B294" s="44"/>
      <c r="C294" s="248" t="s">
        <v>896</v>
      </c>
      <c r="D294" s="248" t="s">
        <v>594</v>
      </c>
      <c r="E294" s="249" t="s">
        <v>897</v>
      </c>
      <c r="F294" s="250" t="s">
        <v>898</v>
      </c>
      <c r="G294" s="251" t="s">
        <v>322</v>
      </c>
      <c r="H294" s="252">
        <v>122.59</v>
      </c>
      <c r="I294" s="253"/>
      <c r="J294" s="254">
        <f>ROUND(I294*H294,2)</f>
        <v>0</v>
      </c>
      <c r="K294" s="250" t="s">
        <v>151</v>
      </c>
      <c r="L294" s="255"/>
      <c r="M294" s="256" t="s">
        <v>22</v>
      </c>
      <c r="N294" s="257" t="s">
        <v>46</v>
      </c>
      <c r="O294" s="45"/>
      <c r="P294" s="228">
        <f>O294*H294</f>
        <v>0</v>
      </c>
      <c r="Q294" s="228">
        <v>0.0049</v>
      </c>
      <c r="R294" s="228">
        <f>Q294*H294</f>
        <v>0.600691</v>
      </c>
      <c r="S294" s="228">
        <v>0</v>
      </c>
      <c r="T294" s="229">
        <f>S294*H294</f>
        <v>0</v>
      </c>
      <c r="AR294" s="22" t="s">
        <v>432</v>
      </c>
      <c r="AT294" s="22" t="s">
        <v>594</v>
      </c>
      <c r="AU294" s="22" t="s">
        <v>84</v>
      </c>
      <c r="AY294" s="22" t="s">
        <v>144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22" t="s">
        <v>24</v>
      </c>
      <c r="BK294" s="230">
        <f>ROUND(I294*H294,2)</f>
        <v>0</v>
      </c>
      <c r="BL294" s="22" t="s">
        <v>340</v>
      </c>
      <c r="BM294" s="22" t="s">
        <v>899</v>
      </c>
    </row>
    <row r="295" spans="2:47" s="1" customFormat="1" ht="13.5">
      <c r="B295" s="44"/>
      <c r="C295" s="72"/>
      <c r="D295" s="231" t="s">
        <v>154</v>
      </c>
      <c r="E295" s="72"/>
      <c r="F295" s="232" t="s">
        <v>898</v>
      </c>
      <c r="G295" s="72"/>
      <c r="H295" s="72"/>
      <c r="I295" s="189"/>
      <c r="J295" s="72"/>
      <c r="K295" s="72"/>
      <c r="L295" s="70"/>
      <c r="M295" s="233"/>
      <c r="N295" s="45"/>
      <c r="O295" s="45"/>
      <c r="P295" s="45"/>
      <c r="Q295" s="45"/>
      <c r="R295" s="45"/>
      <c r="S295" s="45"/>
      <c r="T295" s="93"/>
      <c r="AT295" s="22" t="s">
        <v>154</v>
      </c>
      <c r="AU295" s="22" t="s">
        <v>84</v>
      </c>
    </row>
    <row r="296" spans="2:51" s="11" customFormat="1" ht="13.5">
      <c r="B296" s="237"/>
      <c r="C296" s="238"/>
      <c r="D296" s="231" t="s">
        <v>252</v>
      </c>
      <c r="E296" s="238"/>
      <c r="F296" s="240" t="s">
        <v>900</v>
      </c>
      <c r="G296" s="238"/>
      <c r="H296" s="241">
        <v>122.59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AT296" s="247" t="s">
        <v>252</v>
      </c>
      <c r="AU296" s="247" t="s">
        <v>84</v>
      </c>
      <c r="AV296" s="11" t="s">
        <v>84</v>
      </c>
      <c r="AW296" s="11" t="s">
        <v>6</v>
      </c>
      <c r="AX296" s="11" t="s">
        <v>24</v>
      </c>
      <c r="AY296" s="247" t="s">
        <v>144</v>
      </c>
    </row>
    <row r="297" spans="2:65" s="1" customFormat="1" ht="16.5" customHeight="1">
      <c r="B297" s="44"/>
      <c r="C297" s="219" t="s">
        <v>901</v>
      </c>
      <c r="D297" s="219" t="s">
        <v>147</v>
      </c>
      <c r="E297" s="220" t="s">
        <v>902</v>
      </c>
      <c r="F297" s="221" t="s">
        <v>903</v>
      </c>
      <c r="G297" s="222" t="s">
        <v>322</v>
      </c>
      <c r="H297" s="223">
        <v>3373</v>
      </c>
      <c r="I297" s="224"/>
      <c r="J297" s="225">
        <f>ROUND(I297*H297,2)</f>
        <v>0</v>
      </c>
      <c r="K297" s="221" t="s">
        <v>151</v>
      </c>
      <c r="L297" s="70"/>
      <c r="M297" s="226" t="s">
        <v>22</v>
      </c>
      <c r="N297" s="227" t="s">
        <v>46</v>
      </c>
      <c r="O297" s="45"/>
      <c r="P297" s="228">
        <f>O297*H297</f>
        <v>0</v>
      </c>
      <c r="Q297" s="228">
        <v>3E-05</v>
      </c>
      <c r="R297" s="228">
        <f>Q297*H297</f>
        <v>0.10119</v>
      </c>
      <c r="S297" s="228">
        <v>0</v>
      </c>
      <c r="T297" s="229">
        <f>S297*H297</f>
        <v>0</v>
      </c>
      <c r="AR297" s="22" t="s">
        <v>340</v>
      </c>
      <c r="AT297" s="22" t="s">
        <v>147</v>
      </c>
      <c r="AU297" s="22" t="s">
        <v>84</v>
      </c>
      <c r="AY297" s="22" t="s">
        <v>144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22" t="s">
        <v>24</v>
      </c>
      <c r="BK297" s="230">
        <f>ROUND(I297*H297,2)</f>
        <v>0</v>
      </c>
      <c r="BL297" s="22" t="s">
        <v>340</v>
      </c>
      <c r="BM297" s="22" t="s">
        <v>904</v>
      </c>
    </row>
    <row r="298" spans="2:47" s="1" customFormat="1" ht="13.5">
      <c r="B298" s="44"/>
      <c r="C298" s="72"/>
      <c r="D298" s="231" t="s">
        <v>154</v>
      </c>
      <c r="E298" s="72"/>
      <c r="F298" s="232" t="s">
        <v>905</v>
      </c>
      <c r="G298" s="72"/>
      <c r="H298" s="72"/>
      <c r="I298" s="189"/>
      <c r="J298" s="72"/>
      <c r="K298" s="72"/>
      <c r="L298" s="70"/>
      <c r="M298" s="233"/>
      <c r="N298" s="45"/>
      <c r="O298" s="45"/>
      <c r="P298" s="45"/>
      <c r="Q298" s="45"/>
      <c r="R298" s="45"/>
      <c r="S298" s="45"/>
      <c r="T298" s="93"/>
      <c r="AT298" s="22" t="s">
        <v>154</v>
      </c>
      <c r="AU298" s="22" t="s">
        <v>84</v>
      </c>
    </row>
    <row r="299" spans="2:51" s="11" customFormat="1" ht="13.5">
      <c r="B299" s="237"/>
      <c r="C299" s="238"/>
      <c r="D299" s="231" t="s">
        <v>252</v>
      </c>
      <c r="E299" s="239" t="s">
        <v>22</v>
      </c>
      <c r="F299" s="240" t="s">
        <v>906</v>
      </c>
      <c r="G299" s="238"/>
      <c r="H299" s="241">
        <v>3373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AT299" s="247" t="s">
        <v>252</v>
      </c>
      <c r="AU299" s="247" t="s">
        <v>84</v>
      </c>
      <c r="AV299" s="11" t="s">
        <v>84</v>
      </c>
      <c r="AW299" s="11" t="s">
        <v>39</v>
      </c>
      <c r="AX299" s="11" t="s">
        <v>24</v>
      </c>
      <c r="AY299" s="247" t="s">
        <v>144</v>
      </c>
    </row>
    <row r="300" spans="2:65" s="1" customFormat="1" ht="16.5" customHeight="1">
      <c r="B300" s="44"/>
      <c r="C300" s="248" t="s">
        <v>907</v>
      </c>
      <c r="D300" s="248" t="s">
        <v>594</v>
      </c>
      <c r="E300" s="249" t="s">
        <v>908</v>
      </c>
      <c r="F300" s="250" t="s">
        <v>909</v>
      </c>
      <c r="G300" s="251" t="s">
        <v>322</v>
      </c>
      <c r="H300" s="252">
        <v>3710.3</v>
      </c>
      <c r="I300" s="253"/>
      <c r="J300" s="254">
        <f>ROUND(I300*H300,2)</f>
        <v>0</v>
      </c>
      <c r="K300" s="250" t="s">
        <v>22</v>
      </c>
      <c r="L300" s="255"/>
      <c r="M300" s="256" t="s">
        <v>22</v>
      </c>
      <c r="N300" s="257" t="s">
        <v>46</v>
      </c>
      <c r="O300" s="45"/>
      <c r="P300" s="228">
        <f>O300*H300</f>
        <v>0</v>
      </c>
      <c r="Q300" s="228">
        <v>0.0018</v>
      </c>
      <c r="R300" s="228">
        <f>Q300*H300</f>
        <v>6.67854</v>
      </c>
      <c r="S300" s="228">
        <v>0</v>
      </c>
      <c r="T300" s="229">
        <f>S300*H300</f>
        <v>0</v>
      </c>
      <c r="AR300" s="22" t="s">
        <v>432</v>
      </c>
      <c r="AT300" s="22" t="s">
        <v>594</v>
      </c>
      <c r="AU300" s="22" t="s">
        <v>84</v>
      </c>
      <c r="AY300" s="22" t="s">
        <v>144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22" t="s">
        <v>24</v>
      </c>
      <c r="BK300" s="230">
        <f>ROUND(I300*H300,2)</f>
        <v>0</v>
      </c>
      <c r="BL300" s="22" t="s">
        <v>340</v>
      </c>
      <c r="BM300" s="22" t="s">
        <v>910</v>
      </c>
    </row>
    <row r="301" spans="2:47" s="1" customFormat="1" ht="13.5">
      <c r="B301" s="44"/>
      <c r="C301" s="72"/>
      <c r="D301" s="231" t="s">
        <v>154</v>
      </c>
      <c r="E301" s="72"/>
      <c r="F301" s="232" t="s">
        <v>911</v>
      </c>
      <c r="G301" s="72"/>
      <c r="H301" s="72"/>
      <c r="I301" s="189"/>
      <c r="J301" s="72"/>
      <c r="K301" s="72"/>
      <c r="L301" s="70"/>
      <c r="M301" s="233"/>
      <c r="N301" s="45"/>
      <c r="O301" s="45"/>
      <c r="P301" s="45"/>
      <c r="Q301" s="45"/>
      <c r="R301" s="45"/>
      <c r="S301" s="45"/>
      <c r="T301" s="93"/>
      <c r="AT301" s="22" t="s">
        <v>154</v>
      </c>
      <c r="AU301" s="22" t="s">
        <v>84</v>
      </c>
    </row>
    <row r="302" spans="2:47" s="1" customFormat="1" ht="13.5">
      <c r="B302" s="44"/>
      <c r="C302" s="72"/>
      <c r="D302" s="231" t="s">
        <v>912</v>
      </c>
      <c r="E302" s="72"/>
      <c r="F302" s="258" t="s">
        <v>913</v>
      </c>
      <c r="G302" s="72"/>
      <c r="H302" s="72"/>
      <c r="I302" s="189"/>
      <c r="J302" s="72"/>
      <c r="K302" s="72"/>
      <c r="L302" s="70"/>
      <c r="M302" s="233"/>
      <c r="N302" s="45"/>
      <c r="O302" s="45"/>
      <c r="P302" s="45"/>
      <c r="Q302" s="45"/>
      <c r="R302" s="45"/>
      <c r="S302" s="45"/>
      <c r="T302" s="93"/>
      <c r="AT302" s="22" t="s">
        <v>912</v>
      </c>
      <c r="AU302" s="22" t="s">
        <v>84</v>
      </c>
    </row>
    <row r="303" spans="2:51" s="11" customFormat="1" ht="13.5">
      <c r="B303" s="237"/>
      <c r="C303" s="238"/>
      <c r="D303" s="231" t="s">
        <v>252</v>
      </c>
      <c r="E303" s="238"/>
      <c r="F303" s="240" t="s">
        <v>914</v>
      </c>
      <c r="G303" s="238"/>
      <c r="H303" s="241">
        <v>3710.3</v>
      </c>
      <c r="I303" s="242"/>
      <c r="J303" s="238"/>
      <c r="K303" s="238"/>
      <c r="L303" s="243"/>
      <c r="M303" s="244"/>
      <c r="N303" s="245"/>
      <c r="O303" s="245"/>
      <c r="P303" s="245"/>
      <c r="Q303" s="245"/>
      <c r="R303" s="245"/>
      <c r="S303" s="245"/>
      <c r="T303" s="246"/>
      <c r="AT303" s="247" t="s">
        <v>252</v>
      </c>
      <c r="AU303" s="247" t="s">
        <v>84</v>
      </c>
      <c r="AV303" s="11" t="s">
        <v>84</v>
      </c>
      <c r="AW303" s="11" t="s">
        <v>6</v>
      </c>
      <c r="AX303" s="11" t="s">
        <v>24</v>
      </c>
      <c r="AY303" s="247" t="s">
        <v>144</v>
      </c>
    </row>
    <row r="304" spans="2:65" s="1" customFormat="1" ht="25.5" customHeight="1">
      <c r="B304" s="44"/>
      <c r="C304" s="219" t="s">
        <v>915</v>
      </c>
      <c r="D304" s="219" t="s">
        <v>147</v>
      </c>
      <c r="E304" s="220" t="s">
        <v>916</v>
      </c>
      <c r="F304" s="221" t="s">
        <v>917</v>
      </c>
      <c r="G304" s="222" t="s">
        <v>322</v>
      </c>
      <c r="H304" s="223">
        <v>1686.5</v>
      </c>
      <c r="I304" s="224"/>
      <c r="J304" s="225">
        <f>ROUND(I304*H304,2)</f>
        <v>0</v>
      </c>
      <c r="K304" s="221" t="s">
        <v>151</v>
      </c>
      <c r="L304" s="70"/>
      <c r="M304" s="226" t="s">
        <v>22</v>
      </c>
      <c r="N304" s="227" t="s">
        <v>46</v>
      </c>
      <c r="O304" s="45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AR304" s="22" t="s">
        <v>340</v>
      </c>
      <c r="AT304" s="22" t="s">
        <v>147</v>
      </c>
      <c r="AU304" s="22" t="s">
        <v>84</v>
      </c>
      <c r="AY304" s="22" t="s">
        <v>144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22" t="s">
        <v>24</v>
      </c>
      <c r="BK304" s="230">
        <f>ROUND(I304*H304,2)</f>
        <v>0</v>
      </c>
      <c r="BL304" s="22" t="s">
        <v>340</v>
      </c>
      <c r="BM304" s="22" t="s">
        <v>918</v>
      </c>
    </row>
    <row r="305" spans="2:47" s="1" customFormat="1" ht="13.5">
      <c r="B305" s="44"/>
      <c r="C305" s="72"/>
      <c r="D305" s="231" t="s">
        <v>154</v>
      </c>
      <c r="E305" s="72"/>
      <c r="F305" s="232" t="s">
        <v>919</v>
      </c>
      <c r="G305" s="72"/>
      <c r="H305" s="72"/>
      <c r="I305" s="189"/>
      <c r="J305" s="72"/>
      <c r="K305" s="72"/>
      <c r="L305" s="70"/>
      <c r="M305" s="233"/>
      <c r="N305" s="45"/>
      <c r="O305" s="45"/>
      <c r="P305" s="45"/>
      <c r="Q305" s="45"/>
      <c r="R305" s="45"/>
      <c r="S305" s="45"/>
      <c r="T305" s="93"/>
      <c r="AT305" s="22" t="s">
        <v>154</v>
      </c>
      <c r="AU305" s="22" t="s">
        <v>84</v>
      </c>
    </row>
    <row r="306" spans="2:51" s="11" customFormat="1" ht="13.5">
      <c r="B306" s="237"/>
      <c r="C306" s="238"/>
      <c r="D306" s="231" t="s">
        <v>252</v>
      </c>
      <c r="E306" s="239" t="s">
        <v>22</v>
      </c>
      <c r="F306" s="240" t="s">
        <v>920</v>
      </c>
      <c r="G306" s="238"/>
      <c r="H306" s="241">
        <v>1686.5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AT306" s="247" t="s">
        <v>252</v>
      </c>
      <c r="AU306" s="247" t="s">
        <v>84</v>
      </c>
      <c r="AV306" s="11" t="s">
        <v>84</v>
      </c>
      <c r="AW306" s="11" t="s">
        <v>39</v>
      </c>
      <c r="AX306" s="11" t="s">
        <v>24</v>
      </c>
      <c r="AY306" s="247" t="s">
        <v>144</v>
      </c>
    </row>
    <row r="307" spans="2:65" s="1" customFormat="1" ht="16.5" customHeight="1">
      <c r="B307" s="44"/>
      <c r="C307" s="248" t="s">
        <v>921</v>
      </c>
      <c r="D307" s="248" t="s">
        <v>594</v>
      </c>
      <c r="E307" s="249" t="s">
        <v>922</v>
      </c>
      <c r="F307" s="250" t="s">
        <v>923</v>
      </c>
      <c r="G307" s="251" t="s">
        <v>322</v>
      </c>
      <c r="H307" s="252">
        <v>1770.825</v>
      </c>
      <c r="I307" s="253"/>
      <c r="J307" s="254">
        <f>ROUND(I307*H307,2)</f>
        <v>0</v>
      </c>
      <c r="K307" s="250" t="s">
        <v>22</v>
      </c>
      <c r="L307" s="255"/>
      <c r="M307" s="256" t="s">
        <v>22</v>
      </c>
      <c r="N307" s="257" t="s">
        <v>46</v>
      </c>
      <c r="O307" s="45"/>
      <c r="P307" s="228">
        <f>O307*H307</f>
        <v>0</v>
      </c>
      <c r="Q307" s="228">
        <v>0.0006</v>
      </c>
      <c r="R307" s="228">
        <f>Q307*H307</f>
        <v>1.062495</v>
      </c>
      <c r="S307" s="228">
        <v>0</v>
      </c>
      <c r="T307" s="229">
        <f>S307*H307</f>
        <v>0</v>
      </c>
      <c r="AR307" s="22" t="s">
        <v>432</v>
      </c>
      <c r="AT307" s="22" t="s">
        <v>594</v>
      </c>
      <c r="AU307" s="22" t="s">
        <v>84</v>
      </c>
      <c r="AY307" s="22" t="s">
        <v>144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22" t="s">
        <v>24</v>
      </c>
      <c r="BK307" s="230">
        <f>ROUND(I307*H307,2)</f>
        <v>0</v>
      </c>
      <c r="BL307" s="22" t="s">
        <v>340</v>
      </c>
      <c r="BM307" s="22" t="s">
        <v>924</v>
      </c>
    </row>
    <row r="308" spans="2:47" s="1" customFormat="1" ht="13.5">
      <c r="B308" s="44"/>
      <c r="C308" s="72"/>
      <c r="D308" s="231" t="s">
        <v>154</v>
      </c>
      <c r="E308" s="72"/>
      <c r="F308" s="232" t="s">
        <v>923</v>
      </c>
      <c r="G308" s="72"/>
      <c r="H308" s="72"/>
      <c r="I308" s="189"/>
      <c r="J308" s="72"/>
      <c r="K308" s="72"/>
      <c r="L308" s="70"/>
      <c r="M308" s="233"/>
      <c r="N308" s="45"/>
      <c r="O308" s="45"/>
      <c r="P308" s="45"/>
      <c r="Q308" s="45"/>
      <c r="R308" s="45"/>
      <c r="S308" s="45"/>
      <c r="T308" s="93"/>
      <c r="AT308" s="22" t="s">
        <v>154</v>
      </c>
      <c r="AU308" s="22" t="s">
        <v>84</v>
      </c>
    </row>
    <row r="309" spans="2:51" s="11" customFormat="1" ht="13.5">
      <c r="B309" s="237"/>
      <c r="C309" s="238"/>
      <c r="D309" s="231" t="s">
        <v>252</v>
      </c>
      <c r="E309" s="238"/>
      <c r="F309" s="240" t="s">
        <v>925</v>
      </c>
      <c r="G309" s="238"/>
      <c r="H309" s="241">
        <v>1770.825</v>
      </c>
      <c r="I309" s="242"/>
      <c r="J309" s="238"/>
      <c r="K309" s="238"/>
      <c r="L309" s="243"/>
      <c r="M309" s="244"/>
      <c r="N309" s="245"/>
      <c r="O309" s="245"/>
      <c r="P309" s="245"/>
      <c r="Q309" s="245"/>
      <c r="R309" s="245"/>
      <c r="S309" s="245"/>
      <c r="T309" s="246"/>
      <c r="AT309" s="247" t="s">
        <v>252</v>
      </c>
      <c r="AU309" s="247" t="s">
        <v>84</v>
      </c>
      <c r="AV309" s="11" t="s">
        <v>84</v>
      </c>
      <c r="AW309" s="11" t="s">
        <v>6</v>
      </c>
      <c r="AX309" s="11" t="s">
        <v>24</v>
      </c>
      <c r="AY309" s="247" t="s">
        <v>144</v>
      </c>
    </row>
    <row r="310" spans="2:65" s="1" customFormat="1" ht="16.5" customHeight="1">
      <c r="B310" s="44"/>
      <c r="C310" s="219" t="s">
        <v>926</v>
      </c>
      <c r="D310" s="219" t="s">
        <v>147</v>
      </c>
      <c r="E310" s="220" t="s">
        <v>927</v>
      </c>
      <c r="F310" s="221" t="s">
        <v>928</v>
      </c>
      <c r="G310" s="222" t="s">
        <v>322</v>
      </c>
      <c r="H310" s="223">
        <v>52.32</v>
      </c>
      <c r="I310" s="224"/>
      <c r="J310" s="225">
        <f>ROUND(I310*H310,2)</f>
        <v>0</v>
      </c>
      <c r="K310" s="221" t="s">
        <v>151</v>
      </c>
      <c r="L310" s="70"/>
      <c r="M310" s="226" t="s">
        <v>22</v>
      </c>
      <c r="N310" s="227" t="s">
        <v>46</v>
      </c>
      <c r="O310" s="45"/>
      <c r="P310" s="228">
        <f>O310*H310</f>
        <v>0</v>
      </c>
      <c r="Q310" s="228">
        <v>5E-05</v>
      </c>
      <c r="R310" s="228">
        <f>Q310*H310</f>
        <v>0.0026160000000000003</v>
      </c>
      <c r="S310" s="228">
        <v>0</v>
      </c>
      <c r="T310" s="229">
        <f>S310*H310</f>
        <v>0</v>
      </c>
      <c r="AR310" s="22" t="s">
        <v>340</v>
      </c>
      <c r="AT310" s="22" t="s">
        <v>147</v>
      </c>
      <c r="AU310" s="22" t="s">
        <v>84</v>
      </c>
      <c r="AY310" s="22" t="s">
        <v>144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22" t="s">
        <v>24</v>
      </c>
      <c r="BK310" s="230">
        <f>ROUND(I310*H310,2)</f>
        <v>0</v>
      </c>
      <c r="BL310" s="22" t="s">
        <v>340</v>
      </c>
      <c r="BM310" s="22" t="s">
        <v>929</v>
      </c>
    </row>
    <row r="311" spans="2:47" s="1" customFormat="1" ht="13.5">
      <c r="B311" s="44"/>
      <c r="C311" s="72"/>
      <c r="D311" s="231" t="s">
        <v>154</v>
      </c>
      <c r="E311" s="72"/>
      <c r="F311" s="232" t="s">
        <v>930</v>
      </c>
      <c r="G311" s="72"/>
      <c r="H311" s="72"/>
      <c r="I311" s="189"/>
      <c r="J311" s="72"/>
      <c r="K311" s="72"/>
      <c r="L311" s="70"/>
      <c r="M311" s="233"/>
      <c r="N311" s="45"/>
      <c r="O311" s="45"/>
      <c r="P311" s="45"/>
      <c r="Q311" s="45"/>
      <c r="R311" s="45"/>
      <c r="S311" s="45"/>
      <c r="T311" s="93"/>
      <c r="AT311" s="22" t="s">
        <v>154</v>
      </c>
      <c r="AU311" s="22" t="s">
        <v>84</v>
      </c>
    </row>
    <row r="312" spans="2:51" s="11" customFormat="1" ht="13.5">
      <c r="B312" s="237"/>
      <c r="C312" s="238"/>
      <c r="D312" s="231" t="s">
        <v>252</v>
      </c>
      <c r="E312" s="239" t="s">
        <v>22</v>
      </c>
      <c r="F312" s="240" t="s">
        <v>931</v>
      </c>
      <c r="G312" s="238"/>
      <c r="H312" s="241">
        <v>52.32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AT312" s="247" t="s">
        <v>252</v>
      </c>
      <c r="AU312" s="247" t="s">
        <v>84</v>
      </c>
      <c r="AV312" s="11" t="s">
        <v>84</v>
      </c>
      <c r="AW312" s="11" t="s">
        <v>39</v>
      </c>
      <c r="AX312" s="11" t="s">
        <v>24</v>
      </c>
      <c r="AY312" s="247" t="s">
        <v>144</v>
      </c>
    </row>
    <row r="313" spans="2:65" s="1" customFormat="1" ht="16.5" customHeight="1">
      <c r="B313" s="44"/>
      <c r="C313" s="248" t="s">
        <v>932</v>
      </c>
      <c r="D313" s="248" t="s">
        <v>594</v>
      </c>
      <c r="E313" s="249" t="s">
        <v>908</v>
      </c>
      <c r="F313" s="250" t="s">
        <v>909</v>
      </c>
      <c r="G313" s="251" t="s">
        <v>322</v>
      </c>
      <c r="H313" s="252">
        <v>57.552</v>
      </c>
      <c r="I313" s="253"/>
      <c r="J313" s="254">
        <f>ROUND(I313*H313,2)</f>
        <v>0</v>
      </c>
      <c r="K313" s="250" t="s">
        <v>22</v>
      </c>
      <c r="L313" s="255"/>
      <c r="M313" s="256" t="s">
        <v>22</v>
      </c>
      <c r="N313" s="257" t="s">
        <v>46</v>
      </c>
      <c r="O313" s="45"/>
      <c r="P313" s="228">
        <f>O313*H313</f>
        <v>0</v>
      </c>
      <c r="Q313" s="228">
        <v>0.0018</v>
      </c>
      <c r="R313" s="228">
        <f>Q313*H313</f>
        <v>0.1035936</v>
      </c>
      <c r="S313" s="228">
        <v>0</v>
      </c>
      <c r="T313" s="229">
        <f>S313*H313</f>
        <v>0</v>
      </c>
      <c r="AR313" s="22" t="s">
        <v>432</v>
      </c>
      <c r="AT313" s="22" t="s">
        <v>594</v>
      </c>
      <c r="AU313" s="22" t="s">
        <v>84</v>
      </c>
      <c r="AY313" s="22" t="s">
        <v>144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22" t="s">
        <v>24</v>
      </c>
      <c r="BK313" s="230">
        <f>ROUND(I313*H313,2)</f>
        <v>0</v>
      </c>
      <c r="BL313" s="22" t="s">
        <v>340</v>
      </c>
      <c r="BM313" s="22" t="s">
        <v>933</v>
      </c>
    </row>
    <row r="314" spans="2:47" s="1" customFormat="1" ht="13.5">
      <c r="B314" s="44"/>
      <c r="C314" s="72"/>
      <c r="D314" s="231" t="s">
        <v>154</v>
      </c>
      <c r="E314" s="72"/>
      <c r="F314" s="232" t="s">
        <v>911</v>
      </c>
      <c r="G314" s="72"/>
      <c r="H314" s="72"/>
      <c r="I314" s="189"/>
      <c r="J314" s="72"/>
      <c r="K314" s="72"/>
      <c r="L314" s="70"/>
      <c r="M314" s="233"/>
      <c r="N314" s="45"/>
      <c r="O314" s="45"/>
      <c r="P314" s="45"/>
      <c r="Q314" s="45"/>
      <c r="R314" s="45"/>
      <c r="S314" s="45"/>
      <c r="T314" s="93"/>
      <c r="AT314" s="22" t="s">
        <v>154</v>
      </c>
      <c r="AU314" s="22" t="s">
        <v>84</v>
      </c>
    </row>
    <row r="315" spans="2:47" s="1" customFormat="1" ht="13.5">
      <c r="B315" s="44"/>
      <c r="C315" s="72"/>
      <c r="D315" s="231" t="s">
        <v>912</v>
      </c>
      <c r="E315" s="72"/>
      <c r="F315" s="258" t="s">
        <v>913</v>
      </c>
      <c r="G315" s="72"/>
      <c r="H315" s="72"/>
      <c r="I315" s="189"/>
      <c r="J315" s="72"/>
      <c r="K315" s="72"/>
      <c r="L315" s="70"/>
      <c r="M315" s="233"/>
      <c r="N315" s="45"/>
      <c r="O315" s="45"/>
      <c r="P315" s="45"/>
      <c r="Q315" s="45"/>
      <c r="R315" s="45"/>
      <c r="S315" s="45"/>
      <c r="T315" s="93"/>
      <c r="AT315" s="22" t="s">
        <v>912</v>
      </c>
      <c r="AU315" s="22" t="s">
        <v>84</v>
      </c>
    </row>
    <row r="316" spans="2:51" s="11" customFormat="1" ht="13.5">
      <c r="B316" s="237"/>
      <c r="C316" s="238"/>
      <c r="D316" s="231" t="s">
        <v>252</v>
      </c>
      <c r="E316" s="238"/>
      <c r="F316" s="240" t="s">
        <v>934</v>
      </c>
      <c r="G316" s="238"/>
      <c r="H316" s="241">
        <v>57.552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AT316" s="247" t="s">
        <v>252</v>
      </c>
      <c r="AU316" s="247" t="s">
        <v>84</v>
      </c>
      <c r="AV316" s="11" t="s">
        <v>84</v>
      </c>
      <c r="AW316" s="11" t="s">
        <v>6</v>
      </c>
      <c r="AX316" s="11" t="s">
        <v>24</v>
      </c>
      <c r="AY316" s="247" t="s">
        <v>144</v>
      </c>
    </row>
    <row r="317" spans="2:65" s="1" customFormat="1" ht="16.5" customHeight="1">
      <c r="B317" s="44"/>
      <c r="C317" s="219" t="s">
        <v>935</v>
      </c>
      <c r="D317" s="219" t="s">
        <v>147</v>
      </c>
      <c r="E317" s="220" t="s">
        <v>936</v>
      </c>
      <c r="F317" s="221" t="s">
        <v>937</v>
      </c>
      <c r="G317" s="222" t="s">
        <v>322</v>
      </c>
      <c r="H317" s="223">
        <v>1686.5</v>
      </c>
      <c r="I317" s="224"/>
      <c r="J317" s="225">
        <f>ROUND(I317*H317,2)</f>
        <v>0</v>
      </c>
      <c r="K317" s="221" t="s">
        <v>151</v>
      </c>
      <c r="L317" s="70"/>
      <c r="M317" s="226" t="s">
        <v>22</v>
      </c>
      <c r="N317" s="227" t="s">
        <v>46</v>
      </c>
      <c r="O317" s="45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AR317" s="22" t="s">
        <v>340</v>
      </c>
      <c r="AT317" s="22" t="s">
        <v>147</v>
      </c>
      <c r="AU317" s="22" t="s">
        <v>84</v>
      </c>
      <c r="AY317" s="22" t="s">
        <v>144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22" t="s">
        <v>24</v>
      </c>
      <c r="BK317" s="230">
        <f>ROUND(I317*H317,2)</f>
        <v>0</v>
      </c>
      <c r="BL317" s="22" t="s">
        <v>340</v>
      </c>
      <c r="BM317" s="22" t="s">
        <v>938</v>
      </c>
    </row>
    <row r="318" spans="2:47" s="1" customFormat="1" ht="13.5">
      <c r="B318" s="44"/>
      <c r="C318" s="72"/>
      <c r="D318" s="231" t="s">
        <v>154</v>
      </c>
      <c r="E318" s="72"/>
      <c r="F318" s="232" t="s">
        <v>939</v>
      </c>
      <c r="G318" s="72"/>
      <c r="H318" s="72"/>
      <c r="I318" s="189"/>
      <c r="J318" s="72"/>
      <c r="K318" s="72"/>
      <c r="L318" s="70"/>
      <c r="M318" s="233"/>
      <c r="N318" s="45"/>
      <c r="O318" s="45"/>
      <c r="P318" s="45"/>
      <c r="Q318" s="45"/>
      <c r="R318" s="45"/>
      <c r="S318" s="45"/>
      <c r="T318" s="93"/>
      <c r="AT318" s="22" t="s">
        <v>154</v>
      </c>
      <c r="AU318" s="22" t="s">
        <v>84</v>
      </c>
    </row>
    <row r="319" spans="2:51" s="11" customFormat="1" ht="13.5">
      <c r="B319" s="237"/>
      <c r="C319" s="238"/>
      <c r="D319" s="231" t="s">
        <v>252</v>
      </c>
      <c r="E319" s="239" t="s">
        <v>22</v>
      </c>
      <c r="F319" s="240" t="s">
        <v>940</v>
      </c>
      <c r="G319" s="238"/>
      <c r="H319" s="241">
        <v>1686.5</v>
      </c>
      <c r="I319" s="242"/>
      <c r="J319" s="238"/>
      <c r="K319" s="238"/>
      <c r="L319" s="243"/>
      <c r="M319" s="244"/>
      <c r="N319" s="245"/>
      <c r="O319" s="245"/>
      <c r="P319" s="245"/>
      <c r="Q319" s="245"/>
      <c r="R319" s="245"/>
      <c r="S319" s="245"/>
      <c r="T319" s="246"/>
      <c r="AT319" s="247" t="s">
        <v>252</v>
      </c>
      <c r="AU319" s="247" t="s">
        <v>84</v>
      </c>
      <c r="AV319" s="11" t="s">
        <v>84</v>
      </c>
      <c r="AW319" s="11" t="s">
        <v>39</v>
      </c>
      <c r="AX319" s="11" t="s">
        <v>24</v>
      </c>
      <c r="AY319" s="247" t="s">
        <v>144</v>
      </c>
    </row>
    <row r="320" spans="2:65" s="1" customFormat="1" ht="25.5" customHeight="1">
      <c r="B320" s="44"/>
      <c r="C320" s="248" t="s">
        <v>941</v>
      </c>
      <c r="D320" s="248" t="s">
        <v>594</v>
      </c>
      <c r="E320" s="249" t="s">
        <v>942</v>
      </c>
      <c r="F320" s="250" t="s">
        <v>943</v>
      </c>
      <c r="G320" s="251" t="s">
        <v>322</v>
      </c>
      <c r="H320" s="252">
        <v>1855.15</v>
      </c>
      <c r="I320" s="253"/>
      <c r="J320" s="254">
        <f>ROUND(I320*H320,2)</f>
        <v>0</v>
      </c>
      <c r="K320" s="250" t="s">
        <v>151</v>
      </c>
      <c r="L320" s="255"/>
      <c r="M320" s="256" t="s">
        <v>22</v>
      </c>
      <c r="N320" s="257" t="s">
        <v>46</v>
      </c>
      <c r="O320" s="45"/>
      <c r="P320" s="228">
        <f>O320*H320</f>
        <v>0</v>
      </c>
      <c r="Q320" s="228">
        <v>0.0003</v>
      </c>
      <c r="R320" s="228">
        <f>Q320*H320</f>
        <v>0.556545</v>
      </c>
      <c r="S320" s="228">
        <v>0</v>
      </c>
      <c r="T320" s="229">
        <f>S320*H320</f>
        <v>0</v>
      </c>
      <c r="AR320" s="22" t="s">
        <v>432</v>
      </c>
      <c r="AT320" s="22" t="s">
        <v>594</v>
      </c>
      <c r="AU320" s="22" t="s">
        <v>84</v>
      </c>
      <c r="AY320" s="22" t="s">
        <v>144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22" t="s">
        <v>24</v>
      </c>
      <c r="BK320" s="230">
        <f>ROUND(I320*H320,2)</f>
        <v>0</v>
      </c>
      <c r="BL320" s="22" t="s">
        <v>340</v>
      </c>
      <c r="BM320" s="22" t="s">
        <v>944</v>
      </c>
    </row>
    <row r="321" spans="2:47" s="1" customFormat="1" ht="13.5">
      <c r="B321" s="44"/>
      <c r="C321" s="72"/>
      <c r="D321" s="231" t="s">
        <v>154</v>
      </c>
      <c r="E321" s="72"/>
      <c r="F321" s="232" t="s">
        <v>943</v>
      </c>
      <c r="G321" s="72"/>
      <c r="H321" s="72"/>
      <c r="I321" s="189"/>
      <c r="J321" s="72"/>
      <c r="K321" s="72"/>
      <c r="L321" s="70"/>
      <c r="M321" s="233"/>
      <c r="N321" s="45"/>
      <c r="O321" s="45"/>
      <c r="P321" s="45"/>
      <c r="Q321" s="45"/>
      <c r="R321" s="45"/>
      <c r="S321" s="45"/>
      <c r="T321" s="93"/>
      <c r="AT321" s="22" t="s">
        <v>154</v>
      </c>
      <c r="AU321" s="22" t="s">
        <v>84</v>
      </c>
    </row>
    <row r="322" spans="2:51" s="11" customFormat="1" ht="13.5">
      <c r="B322" s="237"/>
      <c r="C322" s="238"/>
      <c r="D322" s="231" t="s">
        <v>252</v>
      </c>
      <c r="E322" s="238"/>
      <c r="F322" s="240" t="s">
        <v>945</v>
      </c>
      <c r="G322" s="238"/>
      <c r="H322" s="241">
        <v>1855.15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AT322" s="247" t="s">
        <v>252</v>
      </c>
      <c r="AU322" s="247" t="s">
        <v>84</v>
      </c>
      <c r="AV322" s="11" t="s">
        <v>84</v>
      </c>
      <c r="AW322" s="11" t="s">
        <v>6</v>
      </c>
      <c r="AX322" s="11" t="s">
        <v>24</v>
      </c>
      <c r="AY322" s="247" t="s">
        <v>144</v>
      </c>
    </row>
    <row r="323" spans="2:65" s="1" customFormat="1" ht="25.5" customHeight="1">
      <c r="B323" s="44"/>
      <c r="C323" s="219" t="s">
        <v>946</v>
      </c>
      <c r="D323" s="219" t="s">
        <v>147</v>
      </c>
      <c r="E323" s="220" t="s">
        <v>947</v>
      </c>
      <c r="F323" s="221" t="s">
        <v>948</v>
      </c>
      <c r="G323" s="222" t="s">
        <v>292</v>
      </c>
      <c r="H323" s="223">
        <v>9.106</v>
      </c>
      <c r="I323" s="224"/>
      <c r="J323" s="225">
        <f>ROUND(I323*H323,2)</f>
        <v>0</v>
      </c>
      <c r="K323" s="221" t="s">
        <v>151</v>
      </c>
      <c r="L323" s="70"/>
      <c r="M323" s="226" t="s">
        <v>22</v>
      </c>
      <c r="N323" s="227" t="s">
        <v>46</v>
      </c>
      <c r="O323" s="45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AR323" s="22" t="s">
        <v>340</v>
      </c>
      <c r="AT323" s="22" t="s">
        <v>147</v>
      </c>
      <c r="AU323" s="22" t="s">
        <v>84</v>
      </c>
      <c r="AY323" s="22" t="s">
        <v>144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22" t="s">
        <v>24</v>
      </c>
      <c r="BK323" s="230">
        <f>ROUND(I323*H323,2)</f>
        <v>0</v>
      </c>
      <c r="BL323" s="22" t="s">
        <v>340</v>
      </c>
      <c r="BM323" s="22" t="s">
        <v>949</v>
      </c>
    </row>
    <row r="324" spans="2:47" s="1" customFormat="1" ht="13.5">
      <c r="B324" s="44"/>
      <c r="C324" s="72"/>
      <c r="D324" s="231" t="s">
        <v>154</v>
      </c>
      <c r="E324" s="72"/>
      <c r="F324" s="232" t="s">
        <v>950</v>
      </c>
      <c r="G324" s="72"/>
      <c r="H324" s="72"/>
      <c r="I324" s="189"/>
      <c r="J324" s="72"/>
      <c r="K324" s="72"/>
      <c r="L324" s="70"/>
      <c r="M324" s="233"/>
      <c r="N324" s="45"/>
      <c r="O324" s="45"/>
      <c r="P324" s="45"/>
      <c r="Q324" s="45"/>
      <c r="R324" s="45"/>
      <c r="S324" s="45"/>
      <c r="T324" s="93"/>
      <c r="AT324" s="22" t="s">
        <v>154</v>
      </c>
      <c r="AU324" s="22" t="s">
        <v>84</v>
      </c>
    </row>
    <row r="325" spans="2:65" s="1" customFormat="1" ht="16.5" customHeight="1">
      <c r="B325" s="44"/>
      <c r="C325" s="219" t="s">
        <v>951</v>
      </c>
      <c r="D325" s="219" t="s">
        <v>147</v>
      </c>
      <c r="E325" s="220" t="s">
        <v>952</v>
      </c>
      <c r="F325" s="221" t="s">
        <v>953</v>
      </c>
      <c r="G325" s="222" t="s">
        <v>292</v>
      </c>
      <c r="H325" s="223">
        <v>9.106</v>
      </c>
      <c r="I325" s="224"/>
      <c r="J325" s="225">
        <f>ROUND(I325*H325,2)</f>
        <v>0</v>
      </c>
      <c r="K325" s="221" t="s">
        <v>151</v>
      </c>
      <c r="L325" s="70"/>
      <c r="M325" s="226" t="s">
        <v>22</v>
      </c>
      <c r="N325" s="227" t="s">
        <v>46</v>
      </c>
      <c r="O325" s="45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AR325" s="22" t="s">
        <v>340</v>
      </c>
      <c r="AT325" s="22" t="s">
        <v>147</v>
      </c>
      <c r="AU325" s="22" t="s">
        <v>84</v>
      </c>
      <c r="AY325" s="22" t="s">
        <v>144</v>
      </c>
      <c r="BE325" s="230">
        <f>IF(N325="základní",J325,0)</f>
        <v>0</v>
      </c>
      <c r="BF325" s="230">
        <f>IF(N325="snížená",J325,0)</f>
        <v>0</v>
      </c>
      <c r="BG325" s="230">
        <f>IF(N325="zákl. přenesená",J325,0)</f>
        <v>0</v>
      </c>
      <c r="BH325" s="230">
        <f>IF(N325="sníž. přenesená",J325,0)</f>
        <v>0</v>
      </c>
      <c r="BI325" s="230">
        <f>IF(N325="nulová",J325,0)</f>
        <v>0</v>
      </c>
      <c r="BJ325" s="22" t="s">
        <v>24</v>
      </c>
      <c r="BK325" s="230">
        <f>ROUND(I325*H325,2)</f>
        <v>0</v>
      </c>
      <c r="BL325" s="22" t="s">
        <v>340</v>
      </c>
      <c r="BM325" s="22" t="s">
        <v>954</v>
      </c>
    </row>
    <row r="326" spans="2:47" s="1" customFormat="1" ht="13.5">
      <c r="B326" s="44"/>
      <c r="C326" s="72"/>
      <c r="D326" s="231" t="s">
        <v>154</v>
      </c>
      <c r="E326" s="72"/>
      <c r="F326" s="232" t="s">
        <v>955</v>
      </c>
      <c r="G326" s="72"/>
      <c r="H326" s="72"/>
      <c r="I326" s="189"/>
      <c r="J326" s="72"/>
      <c r="K326" s="72"/>
      <c r="L326" s="70"/>
      <c r="M326" s="233"/>
      <c r="N326" s="45"/>
      <c r="O326" s="45"/>
      <c r="P326" s="45"/>
      <c r="Q326" s="45"/>
      <c r="R326" s="45"/>
      <c r="S326" s="45"/>
      <c r="T326" s="93"/>
      <c r="AT326" s="22" t="s">
        <v>154</v>
      </c>
      <c r="AU326" s="22" t="s">
        <v>84</v>
      </c>
    </row>
    <row r="327" spans="2:63" s="10" customFormat="1" ht="29.85" customHeight="1">
      <c r="B327" s="203"/>
      <c r="C327" s="204"/>
      <c r="D327" s="205" t="s">
        <v>74</v>
      </c>
      <c r="E327" s="217" t="s">
        <v>956</v>
      </c>
      <c r="F327" s="217" t="s">
        <v>957</v>
      </c>
      <c r="G327" s="204"/>
      <c r="H327" s="204"/>
      <c r="I327" s="207"/>
      <c r="J327" s="218">
        <f>BK327</f>
        <v>0</v>
      </c>
      <c r="K327" s="204"/>
      <c r="L327" s="209"/>
      <c r="M327" s="210"/>
      <c r="N327" s="211"/>
      <c r="O327" s="211"/>
      <c r="P327" s="212">
        <f>SUM(P328:P344)</f>
        <v>0</v>
      </c>
      <c r="Q327" s="211"/>
      <c r="R327" s="212">
        <f>SUM(R328:R344)</f>
        <v>6.19913179</v>
      </c>
      <c r="S327" s="211"/>
      <c r="T327" s="213">
        <f>SUM(T328:T344)</f>
        <v>0</v>
      </c>
      <c r="AR327" s="214" t="s">
        <v>84</v>
      </c>
      <c r="AT327" s="215" t="s">
        <v>74</v>
      </c>
      <c r="AU327" s="215" t="s">
        <v>24</v>
      </c>
      <c r="AY327" s="214" t="s">
        <v>144</v>
      </c>
      <c r="BK327" s="216">
        <f>SUM(BK328:BK344)</f>
        <v>0</v>
      </c>
    </row>
    <row r="328" spans="2:65" s="1" customFormat="1" ht="25.5" customHeight="1">
      <c r="B328" s="44"/>
      <c r="C328" s="219" t="s">
        <v>958</v>
      </c>
      <c r="D328" s="219" t="s">
        <v>147</v>
      </c>
      <c r="E328" s="220" t="s">
        <v>959</v>
      </c>
      <c r="F328" s="221" t="s">
        <v>960</v>
      </c>
      <c r="G328" s="222" t="s">
        <v>322</v>
      </c>
      <c r="H328" s="223">
        <v>1686.5</v>
      </c>
      <c r="I328" s="224"/>
      <c r="J328" s="225">
        <f>ROUND(I328*H328,2)</f>
        <v>0</v>
      </c>
      <c r="K328" s="221" t="s">
        <v>151</v>
      </c>
      <c r="L328" s="70"/>
      <c r="M328" s="226" t="s">
        <v>22</v>
      </c>
      <c r="N328" s="227" t="s">
        <v>46</v>
      </c>
      <c r="O328" s="45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AR328" s="22" t="s">
        <v>340</v>
      </c>
      <c r="AT328" s="22" t="s">
        <v>147</v>
      </c>
      <c r="AU328" s="22" t="s">
        <v>84</v>
      </c>
      <c r="AY328" s="22" t="s">
        <v>144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22" t="s">
        <v>24</v>
      </c>
      <c r="BK328" s="230">
        <f>ROUND(I328*H328,2)</f>
        <v>0</v>
      </c>
      <c r="BL328" s="22" t="s">
        <v>340</v>
      </c>
      <c r="BM328" s="22" t="s">
        <v>961</v>
      </c>
    </row>
    <row r="329" spans="2:47" s="1" customFormat="1" ht="13.5">
      <c r="B329" s="44"/>
      <c r="C329" s="72"/>
      <c r="D329" s="231" t="s">
        <v>154</v>
      </c>
      <c r="E329" s="72"/>
      <c r="F329" s="232" t="s">
        <v>962</v>
      </c>
      <c r="G329" s="72"/>
      <c r="H329" s="72"/>
      <c r="I329" s="189"/>
      <c r="J329" s="72"/>
      <c r="K329" s="72"/>
      <c r="L329" s="70"/>
      <c r="M329" s="233"/>
      <c r="N329" s="45"/>
      <c r="O329" s="45"/>
      <c r="P329" s="45"/>
      <c r="Q329" s="45"/>
      <c r="R329" s="45"/>
      <c r="S329" s="45"/>
      <c r="T329" s="93"/>
      <c r="AT329" s="22" t="s">
        <v>154</v>
      </c>
      <c r="AU329" s="22" t="s">
        <v>84</v>
      </c>
    </row>
    <row r="330" spans="2:51" s="11" customFormat="1" ht="13.5">
      <c r="B330" s="237"/>
      <c r="C330" s="238"/>
      <c r="D330" s="231" t="s">
        <v>252</v>
      </c>
      <c r="E330" s="239" t="s">
        <v>22</v>
      </c>
      <c r="F330" s="240" t="s">
        <v>940</v>
      </c>
      <c r="G330" s="238"/>
      <c r="H330" s="241">
        <v>1686.5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AT330" s="247" t="s">
        <v>252</v>
      </c>
      <c r="AU330" s="247" t="s">
        <v>84</v>
      </c>
      <c r="AV330" s="11" t="s">
        <v>84</v>
      </c>
      <c r="AW330" s="11" t="s">
        <v>39</v>
      </c>
      <c r="AX330" s="11" t="s">
        <v>24</v>
      </c>
      <c r="AY330" s="247" t="s">
        <v>144</v>
      </c>
    </row>
    <row r="331" spans="2:65" s="1" customFormat="1" ht="25.5" customHeight="1">
      <c r="B331" s="44"/>
      <c r="C331" s="248" t="s">
        <v>963</v>
      </c>
      <c r="D331" s="248" t="s">
        <v>594</v>
      </c>
      <c r="E331" s="249" t="s">
        <v>964</v>
      </c>
      <c r="F331" s="250" t="s">
        <v>965</v>
      </c>
      <c r="G331" s="251" t="s">
        <v>322</v>
      </c>
      <c r="H331" s="252">
        <v>3440.46</v>
      </c>
      <c r="I331" s="253"/>
      <c r="J331" s="254">
        <f>ROUND(I331*H331,2)</f>
        <v>0</v>
      </c>
      <c r="K331" s="250" t="s">
        <v>151</v>
      </c>
      <c r="L331" s="255"/>
      <c r="M331" s="256" t="s">
        <v>22</v>
      </c>
      <c r="N331" s="257" t="s">
        <v>46</v>
      </c>
      <c r="O331" s="45"/>
      <c r="P331" s="228">
        <f>O331*H331</f>
        <v>0</v>
      </c>
      <c r="Q331" s="228">
        <v>0.0018</v>
      </c>
      <c r="R331" s="228">
        <f>Q331*H331</f>
        <v>6.1928279999999996</v>
      </c>
      <c r="S331" s="228">
        <v>0</v>
      </c>
      <c r="T331" s="229">
        <f>S331*H331</f>
        <v>0</v>
      </c>
      <c r="AR331" s="22" t="s">
        <v>432</v>
      </c>
      <c r="AT331" s="22" t="s">
        <v>594</v>
      </c>
      <c r="AU331" s="22" t="s">
        <v>84</v>
      </c>
      <c r="AY331" s="22" t="s">
        <v>144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22" t="s">
        <v>24</v>
      </c>
      <c r="BK331" s="230">
        <f>ROUND(I331*H331,2)</f>
        <v>0</v>
      </c>
      <c r="BL331" s="22" t="s">
        <v>340</v>
      </c>
      <c r="BM331" s="22" t="s">
        <v>966</v>
      </c>
    </row>
    <row r="332" spans="2:47" s="1" customFormat="1" ht="13.5">
      <c r="B332" s="44"/>
      <c r="C332" s="72"/>
      <c r="D332" s="231" t="s">
        <v>154</v>
      </c>
      <c r="E332" s="72"/>
      <c r="F332" s="232" t="s">
        <v>965</v>
      </c>
      <c r="G332" s="72"/>
      <c r="H332" s="72"/>
      <c r="I332" s="189"/>
      <c r="J332" s="72"/>
      <c r="K332" s="72"/>
      <c r="L332" s="70"/>
      <c r="M332" s="233"/>
      <c r="N332" s="45"/>
      <c r="O332" s="45"/>
      <c r="P332" s="45"/>
      <c r="Q332" s="45"/>
      <c r="R332" s="45"/>
      <c r="S332" s="45"/>
      <c r="T332" s="93"/>
      <c r="AT332" s="22" t="s">
        <v>154</v>
      </c>
      <c r="AU332" s="22" t="s">
        <v>84</v>
      </c>
    </row>
    <row r="333" spans="2:51" s="11" customFormat="1" ht="13.5">
      <c r="B333" s="237"/>
      <c r="C333" s="238"/>
      <c r="D333" s="231" t="s">
        <v>252</v>
      </c>
      <c r="E333" s="238"/>
      <c r="F333" s="240" t="s">
        <v>967</v>
      </c>
      <c r="G333" s="238"/>
      <c r="H333" s="241">
        <v>3440.46</v>
      </c>
      <c r="I333" s="242"/>
      <c r="J333" s="238"/>
      <c r="K333" s="238"/>
      <c r="L333" s="243"/>
      <c r="M333" s="244"/>
      <c r="N333" s="245"/>
      <c r="O333" s="245"/>
      <c r="P333" s="245"/>
      <c r="Q333" s="245"/>
      <c r="R333" s="245"/>
      <c r="S333" s="245"/>
      <c r="T333" s="246"/>
      <c r="AT333" s="247" t="s">
        <v>252</v>
      </c>
      <c r="AU333" s="247" t="s">
        <v>84</v>
      </c>
      <c r="AV333" s="11" t="s">
        <v>84</v>
      </c>
      <c r="AW333" s="11" t="s">
        <v>6</v>
      </c>
      <c r="AX333" s="11" t="s">
        <v>24</v>
      </c>
      <c r="AY333" s="247" t="s">
        <v>144</v>
      </c>
    </row>
    <row r="334" spans="2:65" s="1" customFormat="1" ht="16.5" customHeight="1">
      <c r="B334" s="44"/>
      <c r="C334" s="219" t="s">
        <v>968</v>
      </c>
      <c r="D334" s="219" t="s">
        <v>147</v>
      </c>
      <c r="E334" s="220" t="s">
        <v>969</v>
      </c>
      <c r="F334" s="221" t="s">
        <v>970</v>
      </c>
      <c r="G334" s="222" t="s">
        <v>322</v>
      </c>
      <c r="H334" s="223">
        <v>27.77</v>
      </c>
      <c r="I334" s="224"/>
      <c r="J334" s="225">
        <f>ROUND(I334*H334,2)</f>
        <v>0</v>
      </c>
      <c r="K334" s="221" t="s">
        <v>151</v>
      </c>
      <c r="L334" s="70"/>
      <c r="M334" s="226" t="s">
        <v>22</v>
      </c>
      <c r="N334" s="227" t="s">
        <v>46</v>
      </c>
      <c r="O334" s="45"/>
      <c r="P334" s="228">
        <f>O334*H334</f>
        <v>0</v>
      </c>
      <c r="Q334" s="228">
        <v>4E-05</v>
      </c>
      <c r="R334" s="228">
        <f>Q334*H334</f>
        <v>0.0011108000000000001</v>
      </c>
      <c r="S334" s="228">
        <v>0</v>
      </c>
      <c r="T334" s="229">
        <f>S334*H334</f>
        <v>0</v>
      </c>
      <c r="AR334" s="22" t="s">
        <v>340</v>
      </c>
      <c r="AT334" s="22" t="s">
        <v>147</v>
      </c>
      <c r="AU334" s="22" t="s">
        <v>84</v>
      </c>
      <c r="AY334" s="22" t="s">
        <v>144</v>
      </c>
      <c r="BE334" s="230">
        <f>IF(N334="základní",J334,0)</f>
        <v>0</v>
      </c>
      <c r="BF334" s="230">
        <f>IF(N334="snížená",J334,0)</f>
        <v>0</v>
      </c>
      <c r="BG334" s="230">
        <f>IF(N334="zákl. přenesená",J334,0)</f>
        <v>0</v>
      </c>
      <c r="BH334" s="230">
        <f>IF(N334="sníž. přenesená",J334,0)</f>
        <v>0</v>
      </c>
      <c r="BI334" s="230">
        <f>IF(N334="nulová",J334,0)</f>
        <v>0</v>
      </c>
      <c r="BJ334" s="22" t="s">
        <v>24</v>
      </c>
      <c r="BK334" s="230">
        <f>ROUND(I334*H334,2)</f>
        <v>0</v>
      </c>
      <c r="BL334" s="22" t="s">
        <v>340</v>
      </c>
      <c r="BM334" s="22" t="s">
        <v>971</v>
      </c>
    </row>
    <row r="335" spans="2:47" s="1" customFormat="1" ht="13.5">
      <c r="B335" s="44"/>
      <c r="C335" s="72"/>
      <c r="D335" s="231" t="s">
        <v>154</v>
      </c>
      <c r="E335" s="72"/>
      <c r="F335" s="232" t="s">
        <v>972</v>
      </c>
      <c r="G335" s="72"/>
      <c r="H335" s="72"/>
      <c r="I335" s="189"/>
      <c r="J335" s="72"/>
      <c r="K335" s="72"/>
      <c r="L335" s="70"/>
      <c r="M335" s="233"/>
      <c r="N335" s="45"/>
      <c r="O335" s="45"/>
      <c r="P335" s="45"/>
      <c r="Q335" s="45"/>
      <c r="R335" s="45"/>
      <c r="S335" s="45"/>
      <c r="T335" s="93"/>
      <c r="AT335" s="22" t="s">
        <v>154</v>
      </c>
      <c r="AU335" s="22" t="s">
        <v>84</v>
      </c>
    </row>
    <row r="336" spans="2:51" s="11" customFormat="1" ht="13.5">
      <c r="B336" s="237"/>
      <c r="C336" s="238"/>
      <c r="D336" s="231" t="s">
        <v>252</v>
      </c>
      <c r="E336" s="239" t="s">
        <v>22</v>
      </c>
      <c r="F336" s="240" t="s">
        <v>973</v>
      </c>
      <c r="G336" s="238"/>
      <c r="H336" s="241">
        <v>27.77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AT336" s="247" t="s">
        <v>252</v>
      </c>
      <c r="AU336" s="247" t="s">
        <v>84</v>
      </c>
      <c r="AV336" s="11" t="s">
        <v>84</v>
      </c>
      <c r="AW336" s="11" t="s">
        <v>39</v>
      </c>
      <c r="AX336" s="11" t="s">
        <v>24</v>
      </c>
      <c r="AY336" s="247" t="s">
        <v>144</v>
      </c>
    </row>
    <row r="337" spans="2:65" s="1" customFormat="1" ht="16.5" customHeight="1">
      <c r="B337" s="44"/>
      <c r="C337" s="248" t="s">
        <v>974</v>
      </c>
      <c r="D337" s="248" t="s">
        <v>594</v>
      </c>
      <c r="E337" s="249" t="s">
        <v>975</v>
      </c>
      <c r="F337" s="250" t="s">
        <v>976</v>
      </c>
      <c r="G337" s="251" t="s">
        <v>322</v>
      </c>
      <c r="H337" s="252">
        <v>30.547</v>
      </c>
      <c r="I337" s="253"/>
      <c r="J337" s="254">
        <f>ROUND(I337*H337,2)</f>
        <v>0</v>
      </c>
      <c r="K337" s="250" t="s">
        <v>151</v>
      </c>
      <c r="L337" s="255"/>
      <c r="M337" s="256" t="s">
        <v>22</v>
      </c>
      <c r="N337" s="257" t="s">
        <v>46</v>
      </c>
      <c r="O337" s="45"/>
      <c r="P337" s="228">
        <f>O337*H337</f>
        <v>0</v>
      </c>
      <c r="Q337" s="228">
        <v>0.00017</v>
      </c>
      <c r="R337" s="228">
        <f>Q337*H337</f>
        <v>0.005192990000000001</v>
      </c>
      <c r="S337" s="228">
        <v>0</v>
      </c>
      <c r="T337" s="229">
        <f>S337*H337</f>
        <v>0</v>
      </c>
      <c r="AR337" s="22" t="s">
        <v>432</v>
      </c>
      <c r="AT337" s="22" t="s">
        <v>594</v>
      </c>
      <c r="AU337" s="22" t="s">
        <v>84</v>
      </c>
      <c r="AY337" s="22" t="s">
        <v>144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22" t="s">
        <v>24</v>
      </c>
      <c r="BK337" s="230">
        <f>ROUND(I337*H337,2)</f>
        <v>0</v>
      </c>
      <c r="BL337" s="22" t="s">
        <v>340</v>
      </c>
      <c r="BM337" s="22" t="s">
        <v>977</v>
      </c>
    </row>
    <row r="338" spans="2:47" s="1" customFormat="1" ht="13.5">
      <c r="B338" s="44"/>
      <c r="C338" s="72"/>
      <c r="D338" s="231" t="s">
        <v>154</v>
      </c>
      <c r="E338" s="72"/>
      <c r="F338" s="232" t="s">
        <v>978</v>
      </c>
      <c r="G338" s="72"/>
      <c r="H338" s="72"/>
      <c r="I338" s="189"/>
      <c r="J338" s="72"/>
      <c r="K338" s="72"/>
      <c r="L338" s="70"/>
      <c r="M338" s="233"/>
      <c r="N338" s="45"/>
      <c r="O338" s="45"/>
      <c r="P338" s="45"/>
      <c r="Q338" s="45"/>
      <c r="R338" s="45"/>
      <c r="S338" s="45"/>
      <c r="T338" s="93"/>
      <c r="AT338" s="22" t="s">
        <v>154</v>
      </c>
      <c r="AU338" s="22" t="s">
        <v>84</v>
      </c>
    </row>
    <row r="339" spans="2:47" s="1" customFormat="1" ht="13.5">
      <c r="B339" s="44"/>
      <c r="C339" s="72"/>
      <c r="D339" s="231" t="s">
        <v>912</v>
      </c>
      <c r="E339" s="72"/>
      <c r="F339" s="258" t="s">
        <v>979</v>
      </c>
      <c r="G339" s="72"/>
      <c r="H339" s="72"/>
      <c r="I339" s="189"/>
      <c r="J339" s="72"/>
      <c r="K339" s="72"/>
      <c r="L339" s="70"/>
      <c r="M339" s="233"/>
      <c r="N339" s="45"/>
      <c r="O339" s="45"/>
      <c r="P339" s="45"/>
      <c r="Q339" s="45"/>
      <c r="R339" s="45"/>
      <c r="S339" s="45"/>
      <c r="T339" s="93"/>
      <c r="AT339" s="22" t="s">
        <v>912</v>
      </c>
      <c r="AU339" s="22" t="s">
        <v>84</v>
      </c>
    </row>
    <row r="340" spans="2:51" s="11" customFormat="1" ht="13.5">
      <c r="B340" s="237"/>
      <c r="C340" s="238"/>
      <c r="D340" s="231" t="s">
        <v>252</v>
      </c>
      <c r="E340" s="238"/>
      <c r="F340" s="240" t="s">
        <v>980</v>
      </c>
      <c r="G340" s="238"/>
      <c r="H340" s="241">
        <v>30.547</v>
      </c>
      <c r="I340" s="242"/>
      <c r="J340" s="238"/>
      <c r="K340" s="238"/>
      <c r="L340" s="243"/>
      <c r="M340" s="244"/>
      <c r="N340" s="245"/>
      <c r="O340" s="245"/>
      <c r="P340" s="245"/>
      <c r="Q340" s="245"/>
      <c r="R340" s="245"/>
      <c r="S340" s="245"/>
      <c r="T340" s="246"/>
      <c r="AT340" s="247" t="s">
        <v>252</v>
      </c>
      <c r="AU340" s="247" t="s">
        <v>84</v>
      </c>
      <c r="AV340" s="11" t="s">
        <v>84</v>
      </c>
      <c r="AW340" s="11" t="s">
        <v>6</v>
      </c>
      <c r="AX340" s="11" t="s">
        <v>24</v>
      </c>
      <c r="AY340" s="247" t="s">
        <v>144</v>
      </c>
    </row>
    <row r="341" spans="2:65" s="1" customFormat="1" ht="16.5" customHeight="1">
      <c r="B341" s="44"/>
      <c r="C341" s="219" t="s">
        <v>981</v>
      </c>
      <c r="D341" s="219" t="s">
        <v>147</v>
      </c>
      <c r="E341" s="220" t="s">
        <v>982</v>
      </c>
      <c r="F341" s="221" t="s">
        <v>983</v>
      </c>
      <c r="G341" s="222" t="s">
        <v>292</v>
      </c>
      <c r="H341" s="223">
        <v>6.199</v>
      </c>
      <c r="I341" s="224"/>
      <c r="J341" s="225">
        <f>ROUND(I341*H341,2)</f>
        <v>0</v>
      </c>
      <c r="K341" s="221" t="s">
        <v>151</v>
      </c>
      <c r="L341" s="70"/>
      <c r="M341" s="226" t="s">
        <v>22</v>
      </c>
      <c r="N341" s="227" t="s">
        <v>46</v>
      </c>
      <c r="O341" s="45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AR341" s="22" t="s">
        <v>340</v>
      </c>
      <c r="AT341" s="22" t="s">
        <v>147</v>
      </c>
      <c r="AU341" s="22" t="s">
        <v>84</v>
      </c>
      <c r="AY341" s="22" t="s">
        <v>144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22" t="s">
        <v>24</v>
      </c>
      <c r="BK341" s="230">
        <f>ROUND(I341*H341,2)</f>
        <v>0</v>
      </c>
      <c r="BL341" s="22" t="s">
        <v>340</v>
      </c>
      <c r="BM341" s="22" t="s">
        <v>984</v>
      </c>
    </row>
    <row r="342" spans="2:47" s="1" customFormat="1" ht="13.5">
      <c r="B342" s="44"/>
      <c r="C342" s="72"/>
      <c r="D342" s="231" t="s">
        <v>154</v>
      </c>
      <c r="E342" s="72"/>
      <c r="F342" s="232" t="s">
        <v>985</v>
      </c>
      <c r="G342" s="72"/>
      <c r="H342" s="72"/>
      <c r="I342" s="189"/>
      <c r="J342" s="72"/>
      <c r="K342" s="72"/>
      <c r="L342" s="70"/>
      <c r="M342" s="233"/>
      <c r="N342" s="45"/>
      <c r="O342" s="45"/>
      <c r="P342" s="45"/>
      <c r="Q342" s="45"/>
      <c r="R342" s="45"/>
      <c r="S342" s="45"/>
      <c r="T342" s="93"/>
      <c r="AT342" s="22" t="s">
        <v>154</v>
      </c>
      <c r="AU342" s="22" t="s">
        <v>84</v>
      </c>
    </row>
    <row r="343" spans="2:65" s="1" customFormat="1" ht="16.5" customHeight="1">
      <c r="B343" s="44"/>
      <c r="C343" s="219" t="s">
        <v>986</v>
      </c>
      <c r="D343" s="219" t="s">
        <v>147</v>
      </c>
      <c r="E343" s="220" t="s">
        <v>987</v>
      </c>
      <c r="F343" s="221" t="s">
        <v>988</v>
      </c>
      <c r="G343" s="222" t="s">
        <v>292</v>
      </c>
      <c r="H343" s="223">
        <v>6.199</v>
      </c>
      <c r="I343" s="224"/>
      <c r="J343" s="225">
        <f>ROUND(I343*H343,2)</f>
        <v>0</v>
      </c>
      <c r="K343" s="221" t="s">
        <v>151</v>
      </c>
      <c r="L343" s="70"/>
      <c r="M343" s="226" t="s">
        <v>22</v>
      </c>
      <c r="N343" s="227" t="s">
        <v>46</v>
      </c>
      <c r="O343" s="45"/>
      <c r="P343" s="228">
        <f>O343*H343</f>
        <v>0</v>
      </c>
      <c r="Q343" s="228">
        <v>0</v>
      </c>
      <c r="R343" s="228">
        <f>Q343*H343</f>
        <v>0</v>
      </c>
      <c r="S343" s="228">
        <v>0</v>
      </c>
      <c r="T343" s="229">
        <f>S343*H343</f>
        <v>0</v>
      </c>
      <c r="AR343" s="22" t="s">
        <v>340</v>
      </c>
      <c r="AT343" s="22" t="s">
        <v>147</v>
      </c>
      <c r="AU343" s="22" t="s">
        <v>84</v>
      </c>
      <c r="AY343" s="22" t="s">
        <v>144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22" t="s">
        <v>24</v>
      </c>
      <c r="BK343" s="230">
        <f>ROUND(I343*H343,2)</f>
        <v>0</v>
      </c>
      <c r="BL343" s="22" t="s">
        <v>340</v>
      </c>
      <c r="BM343" s="22" t="s">
        <v>989</v>
      </c>
    </row>
    <row r="344" spans="2:47" s="1" customFormat="1" ht="13.5">
      <c r="B344" s="44"/>
      <c r="C344" s="72"/>
      <c r="D344" s="231" t="s">
        <v>154</v>
      </c>
      <c r="E344" s="72"/>
      <c r="F344" s="232" t="s">
        <v>990</v>
      </c>
      <c r="G344" s="72"/>
      <c r="H344" s="72"/>
      <c r="I344" s="189"/>
      <c r="J344" s="72"/>
      <c r="K344" s="72"/>
      <c r="L344" s="70"/>
      <c r="M344" s="233"/>
      <c r="N344" s="45"/>
      <c r="O344" s="45"/>
      <c r="P344" s="45"/>
      <c r="Q344" s="45"/>
      <c r="R344" s="45"/>
      <c r="S344" s="45"/>
      <c r="T344" s="93"/>
      <c r="AT344" s="22" t="s">
        <v>154</v>
      </c>
      <c r="AU344" s="22" t="s">
        <v>84</v>
      </c>
    </row>
    <row r="345" spans="2:63" s="10" customFormat="1" ht="29.85" customHeight="1">
      <c r="B345" s="203"/>
      <c r="C345" s="204"/>
      <c r="D345" s="205" t="s">
        <v>74</v>
      </c>
      <c r="E345" s="217" t="s">
        <v>991</v>
      </c>
      <c r="F345" s="217" t="s">
        <v>992</v>
      </c>
      <c r="G345" s="204"/>
      <c r="H345" s="204"/>
      <c r="I345" s="207"/>
      <c r="J345" s="218">
        <f>BK345</f>
        <v>0</v>
      </c>
      <c r="K345" s="204"/>
      <c r="L345" s="209"/>
      <c r="M345" s="210"/>
      <c r="N345" s="211"/>
      <c r="O345" s="211"/>
      <c r="P345" s="212">
        <f>SUM(P346:P351)</f>
        <v>0</v>
      </c>
      <c r="Q345" s="211"/>
      <c r="R345" s="212">
        <f>SUM(R346:R351)</f>
        <v>0.43876600000000004</v>
      </c>
      <c r="S345" s="211"/>
      <c r="T345" s="213">
        <f>SUM(T346:T351)</f>
        <v>0</v>
      </c>
      <c r="AR345" s="214" t="s">
        <v>84</v>
      </c>
      <c r="AT345" s="215" t="s">
        <v>74</v>
      </c>
      <c r="AU345" s="215" t="s">
        <v>24</v>
      </c>
      <c r="AY345" s="214" t="s">
        <v>144</v>
      </c>
      <c r="BK345" s="216">
        <f>SUM(BK346:BK351)</f>
        <v>0</v>
      </c>
    </row>
    <row r="346" spans="2:65" s="1" customFormat="1" ht="16.5" customHeight="1">
      <c r="B346" s="44"/>
      <c r="C346" s="219" t="s">
        <v>993</v>
      </c>
      <c r="D346" s="219" t="s">
        <v>147</v>
      </c>
      <c r="E346" s="220" t="s">
        <v>994</v>
      </c>
      <c r="F346" s="221" t="s">
        <v>995</v>
      </c>
      <c r="G346" s="222" t="s">
        <v>322</v>
      </c>
      <c r="H346" s="223">
        <v>27.77</v>
      </c>
      <c r="I346" s="224"/>
      <c r="J346" s="225">
        <f>ROUND(I346*H346,2)</f>
        <v>0</v>
      </c>
      <c r="K346" s="221" t="s">
        <v>22</v>
      </c>
      <c r="L346" s="70"/>
      <c r="M346" s="226" t="s">
        <v>22</v>
      </c>
      <c r="N346" s="227" t="s">
        <v>46</v>
      </c>
      <c r="O346" s="45"/>
      <c r="P346" s="228">
        <f>O346*H346</f>
        <v>0</v>
      </c>
      <c r="Q346" s="228">
        <v>0.0158</v>
      </c>
      <c r="R346" s="228">
        <f>Q346*H346</f>
        <v>0.43876600000000004</v>
      </c>
      <c r="S346" s="228">
        <v>0</v>
      </c>
      <c r="T346" s="229">
        <f>S346*H346</f>
        <v>0</v>
      </c>
      <c r="AR346" s="22" t="s">
        <v>340</v>
      </c>
      <c r="AT346" s="22" t="s">
        <v>147</v>
      </c>
      <c r="AU346" s="22" t="s">
        <v>84</v>
      </c>
      <c r="AY346" s="22" t="s">
        <v>144</v>
      </c>
      <c r="BE346" s="230">
        <f>IF(N346="základní",J346,0)</f>
        <v>0</v>
      </c>
      <c r="BF346" s="230">
        <f>IF(N346="snížená",J346,0)</f>
        <v>0</v>
      </c>
      <c r="BG346" s="230">
        <f>IF(N346="zákl. přenesená",J346,0)</f>
        <v>0</v>
      </c>
      <c r="BH346" s="230">
        <f>IF(N346="sníž. přenesená",J346,0)</f>
        <v>0</v>
      </c>
      <c r="BI346" s="230">
        <f>IF(N346="nulová",J346,0)</f>
        <v>0</v>
      </c>
      <c r="BJ346" s="22" t="s">
        <v>24</v>
      </c>
      <c r="BK346" s="230">
        <f>ROUND(I346*H346,2)</f>
        <v>0</v>
      </c>
      <c r="BL346" s="22" t="s">
        <v>340</v>
      </c>
      <c r="BM346" s="22" t="s">
        <v>996</v>
      </c>
    </row>
    <row r="347" spans="2:47" s="1" customFormat="1" ht="13.5">
      <c r="B347" s="44"/>
      <c r="C347" s="72"/>
      <c r="D347" s="231" t="s">
        <v>154</v>
      </c>
      <c r="E347" s="72"/>
      <c r="F347" s="232" t="s">
        <v>997</v>
      </c>
      <c r="G347" s="72"/>
      <c r="H347" s="72"/>
      <c r="I347" s="189"/>
      <c r="J347" s="72"/>
      <c r="K347" s="72"/>
      <c r="L347" s="70"/>
      <c r="M347" s="233"/>
      <c r="N347" s="45"/>
      <c r="O347" s="45"/>
      <c r="P347" s="45"/>
      <c r="Q347" s="45"/>
      <c r="R347" s="45"/>
      <c r="S347" s="45"/>
      <c r="T347" s="93"/>
      <c r="AT347" s="22" t="s">
        <v>154</v>
      </c>
      <c r="AU347" s="22" t="s">
        <v>84</v>
      </c>
    </row>
    <row r="348" spans="2:65" s="1" customFormat="1" ht="16.5" customHeight="1">
      <c r="B348" s="44"/>
      <c r="C348" s="219" t="s">
        <v>998</v>
      </c>
      <c r="D348" s="219" t="s">
        <v>147</v>
      </c>
      <c r="E348" s="220" t="s">
        <v>999</v>
      </c>
      <c r="F348" s="221" t="s">
        <v>1000</v>
      </c>
      <c r="G348" s="222" t="s">
        <v>292</v>
      </c>
      <c r="H348" s="223">
        <v>0.439</v>
      </c>
      <c r="I348" s="224"/>
      <c r="J348" s="225">
        <f>ROUND(I348*H348,2)</f>
        <v>0</v>
      </c>
      <c r="K348" s="221" t="s">
        <v>151</v>
      </c>
      <c r="L348" s="70"/>
      <c r="M348" s="226" t="s">
        <v>22</v>
      </c>
      <c r="N348" s="227" t="s">
        <v>46</v>
      </c>
      <c r="O348" s="45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AR348" s="22" t="s">
        <v>340</v>
      </c>
      <c r="AT348" s="22" t="s">
        <v>147</v>
      </c>
      <c r="AU348" s="22" t="s">
        <v>84</v>
      </c>
      <c r="AY348" s="22" t="s">
        <v>144</v>
      </c>
      <c r="BE348" s="230">
        <f>IF(N348="základní",J348,0)</f>
        <v>0</v>
      </c>
      <c r="BF348" s="230">
        <f>IF(N348="snížená",J348,0)</f>
        <v>0</v>
      </c>
      <c r="BG348" s="230">
        <f>IF(N348="zákl. přenesená",J348,0)</f>
        <v>0</v>
      </c>
      <c r="BH348" s="230">
        <f>IF(N348="sníž. přenesená",J348,0)</f>
        <v>0</v>
      </c>
      <c r="BI348" s="230">
        <f>IF(N348="nulová",J348,0)</f>
        <v>0</v>
      </c>
      <c r="BJ348" s="22" t="s">
        <v>24</v>
      </c>
      <c r="BK348" s="230">
        <f>ROUND(I348*H348,2)</f>
        <v>0</v>
      </c>
      <c r="BL348" s="22" t="s">
        <v>340</v>
      </c>
      <c r="BM348" s="22" t="s">
        <v>1001</v>
      </c>
    </row>
    <row r="349" spans="2:47" s="1" customFormat="1" ht="13.5">
      <c r="B349" s="44"/>
      <c r="C349" s="72"/>
      <c r="D349" s="231" t="s">
        <v>154</v>
      </c>
      <c r="E349" s="72"/>
      <c r="F349" s="232" t="s">
        <v>1002</v>
      </c>
      <c r="G349" s="72"/>
      <c r="H349" s="72"/>
      <c r="I349" s="189"/>
      <c r="J349" s="72"/>
      <c r="K349" s="72"/>
      <c r="L349" s="70"/>
      <c r="M349" s="233"/>
      <c r="N349" s="45"/>
      <c r="O349" s="45"/>
      <c r="P349" s="45"/>
      <c r="Q349" s="45"/>
      <c r="R349" s="45"/>
      <c r="S349" s="45"/>
      <c r="T349" s="93"/>
      <c r="AT349" s="22" t="s">
        <v>154</v>
      </c>
      <c r="AU349" s="22" t="s">
        <v>84</v>
      </c>
    </row>
    <row r="350" spans="2:65" s="1" customFormat="1" ht="25.5" customHeight="1">
      <c r="B350" s="44"/>
      <c r="C350" s="219" t="s">
        <v>1003</v>
      </c>
      <c r="D350" s="219" t="s">
        <v>147</v>
      </c>
      <c r="E350" s="220" t="s">
        <v>1004</v>
      </c>
      <c r="F350" s="221" t="s">
        <v>1005</v>
      </c>
      <c r="G350" s="222" t="s">
        <v>292</v>
      </c>
      <c r="H350" s="223">
        <v>0.439</v>
      </c>
      <c r="I350" s="224"/>
      <c r="J350" s="225">
        <f>ROUND(I350*H350,2)</f>
        <v>0</v>
      </c>
      <c r="K350" s="221" t="s">
        <v>151</v>
      </c>
      <c r="L350" s="70"/>
      <c r="M350" s="226" t="s">
        <v>22</v>
      </c>
      <c r="N350" s="227" t="s">
        <v>46</v>
      </c>
      <c r="O350" s="45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AR350" s="22" t="s">
        <v>340</v>
      </c>
      <c r="AT350" s="22" t="s">
        <v>147</v>
      </c>
      <c r="AU350" s="22" t="s">
        <v>84</v>
      </c>
      <c r="AY350" s="22" t="s">
        <v>144</v>
      </c>
      <c r="BE350" s="230">
        <f>IF(N350="základní",J350,0)</f>
        <v>0</v>
      </c>
      <c r="BF350" s="230">
        <f>IF(N350="snížená",J350,0)</f>
        <v>0</v>
      </c>
      <c r="BG350" s="230">
        <f>IF(N350="zákl. přenesená",J350,0)</f>
        <v>0</v>
      </c>
      <c r="BH350" s="230">
        <f>IF(N350="sníž. přenesená",J350,0)</f>
        <v>0</v>
      </c>
      <c r="BI350" s="230">
        <f>IF(N350="nulová",J350,0)</f>
        <v>0</v>
      </c>
      <c r="BJ350" s="22" t="s">
        <v>24</v>
      </c>
      <c r="BK350" s="230">
        <f>ROUND(I350*H350,2)</f>
        <v>0</v>
      </c>
      <c r="BL350" s="22" t="s">
        <v>340</v>
      </c>
      <c r="BM350" s="22" t="s">
        <v>1006</v>
      </c>
    </row>
    <row r="351" spans="2:47" s="1" customFormat="1" ht="13.5">
      <c r="B351" s="44"/>
      <c r="C351" s="72"/>
      <c r="D351" s="231" t="s">
        <v>154</v>
      </c>
      <c r="E351" s="72"/>
      <c r="F351" s="232" t="s">
        <v>1007</v>
      </c>
      <c r="G351" s="72"/>
      <c r="H351" s="72"/>
      <c r="I351" s="189"/>
      <c r="J351" s="72"/>
      <c r="K351" s="72"/>
      <c r="L351" s="70"/>
      <c r="M351" s="233"/>
      <c r="N351" s="45"/>
      <c r="O351" s="45"/>
      <c r="P351" s="45"/>
      <c r="Q351" s="45"/>
      <c r="R351" s="45"/>
      <c r="S351" s="45"/>
      <c r="T351" s="93"/>
      <c r="AT351" s="22" t="s">
        <v>154</v>
      </c>
      <c r="AU351" s="22" t="s">
        <v>84</v>
      </c>
    </row>
    <row r="352" spans="2:63" s="10" customFormat="1" ht="29.85" customHeight="1">
      <c r="B352" s="203"/>
      <c r="C352" s="204"/>
      <c r="D352" s="205" t="s">
        <v>74</v>
      </c>
      <c r="E352" s="217" t="s">
        <v>1008</v>
      </c>
      <c r="F352" s="217" t="s">
        <v>1009</v>
      </c>
      <c r="G352" s="204"/>
      <c r="H352" s="204"/>
      <c r="I352" s="207"/>
      <c r="J352" s="218">
        <f>BK352</f>
        <v>0</v>
      </c>
      <c r="K352" s="204"/>
      <c r="L352" s="209"/>
      <c r="M352" s="210"/>
      <c r="N352" s="211"/>
      <c r="O352" s="211"/>
      <c r="P352" s="212">
        <f>SUM(P353:P390)</f>
        <v>0</v>
      </c>
      <c r="Q352" s="211"/>
      <c r="R352" s="212">
        <f>SUM(R353:R390)</f>
        <v>2.0600899999999998</v>
      </c>
      <c r="S352" s="211"/>
      <c r="T352" s="213">
        <f>SUM(T353:T390)</f>
        <v>0</v>
      </c>
      <c r="AR352" s="214" t="s">
        <v>84</v>
      </c>
      <c r="AT352" s="215" t="s">
        <v>74</v>
      </c>
      <c r="AU352" s="215" t="s">
        <v>24</v>
      </c>
      <c r="AY352" s="214" t="s">
        <v>144</v>
      </c>
      <c r="BK352" s="216">
        <f>SUM(BK353:BK390)</f>
        <v>0</v>
      </c>
    </row>
    <row r="353" spans="2:65" s="1" customFormat="1" ht="16.5" customHeight="1">
      <c r="B353" s="44"/>
      <c r="C353" s="219" t="s">
        <v>1010</v>
      </c>
      <c r="D353" s="219" t="s">
        <v>147</v>
      </c>
      <c r="E353" s="220" t="s">
        <v>1011</v>
      </c>
      <c r="F353" s="221" t="s">
        <v>1012</v>
      </c>
      <c r="G353" s="222" t="s">
        <v>322</v>
      </c>
      <c r="H353" s="223">
        <v>1.44</v>
      </c>
      <c r="I353" s="224"/>
      <c r="J353" s="225">
        <f>ROUND(I353*H353,2)</f>
        <v>0</v>
      </c>
      <c r="K353" s="221" t="s">
        <v>151</v>
      </c>
      <c r="L353" s="70"/>
      <c r="M353" s="226" t="s">
        <v>22</v>
      </c>
      <c r="N353" s="227" t="s">
        <v>46</v>
      </c>
      <c r="O353" s="45"/>
      <c r="P353" s="228">
        <f>O353*H353</f>
        <v>0</v>
      </c>
      <c r="Q353" s="228">
        <v>0.00025</v>
      </c>
      <c r="R353" s="228">
        <f>Q353*H353</f>
        <v>0.00035999999999999997</v>
      </c>
      <c r="S353" s="228">
        <v>0</v>
      </c>
      <c r="T353" s="229">
        <f>S353*H353</f>
        <v>0</v>
      </c>
      <c r="AR353" s="22" t="s">
        <v>340</v>
      </c>
      <c r="AT353" s="22" t="s">
        <v>147</v>
      </c>
      <c r="AU353" s="22" t="s">
        <v>84</v>
      </c>
      <c r="AY353" s="22" t="s">
        <v>144</v>
      </c>
      <c r="BE353" s="230">
        <f>IF(N353="základní",J353,0)</f>
        <v>0</v>
      </c>
      <c r="BF353" s="230">
        <f>IF(N353="snížená",J353,0)</f>
        <v>0</v>
      </c>
      <c r="BG353" s="230">
        <f>IF(N353="zákl. přenesená",J353,0)</f>
        <v>0</v>
      </c>
      <c r="BH353" s="230">
        <f>IF(N353="sníž. přenesená",J353,0)</f>
        <v>0</v>
      </c>
      <c r="BI353" s="230">
        <f>IF(N353="nulová",J353,0)</f>
        <v>0</v>
      </c>
      <c r="BJ353" s="22" t="s">
        <v>24</v>
      </c>
      <c r="BK353" s="230">
        <f>ROUND(I353*H353,2)</f>
        <v>0</v>
      </c>
      <c r="BL353" s="22" t="s">
        <v>340</v>
      </c>
      <c r="BM353" s="22" t="s">
        <v>1013</v>
      </c>
    </row>
    <row r="354" spans="2:47" s="1" customFormat="1" ht="13.5">
      <c r="B354" s="44"/>
      <c r="C354" s="72"/>
      <c r="D354" s="231" t="s">
        <v>154</v>
      </c>
      <c r="E354" s="72"/>
      <c r="F354" s="232" t="s">
        <v>1014</v>
      </c>
      <c r="G354" s="72"/>
      <c r="H354" s="72"/>
      <c r="I354" s="189"/>
      <c r="J354" s="72"/>
      <c r="K354" s="72"/>
      <c r="L354" s="70"/>
      <c r="M354" s="233"/>
      <c r="N354" s="45"/>
      <c r="O354" s="45"/>
      <c r="P354" s="45"/>
      <c r="Q354" s="45"/>
      <c r="R354" s="45"/>
      <c r="S354" s="45"/>
      <c r="T354" s="93"/>
      <c r="AT354" s="22" t="s">
        <v>154</v>
      </c>
      <c r="AU354" s="22" t="s">
        <v>84</v>
      </c>
    </row>
    <row r="355" spans="2:51" s="11" customFormat="1" ht="13.5">
      <c r="B355" s="237"/>
      <c r="C355" s="238"/>
      <c r="D355" s="231" t="s">
        <v>252</v>
      </c>
      <c r="E355" s="239" t="s">
        <v>22</v>
      </c>
      <c r="F355" s="240" t="s">
        <v>1015</v>
      </c>
      <c r="G355" s="238"/>
      <c r="H355" s="241">
        <v>1.44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AT355" s="247" t="s">
        <v>252</v>
      </c>
      <c r="AU355" s="247" t="s">
        <v>84</v>
      </c>
      <c r="AV355" s="11" t="s">
        <v>84</v>
      </c>
      <c r="AW355" s="11" t="s">
        <v>39</v>
      </c>
      <c r="AX355" s="11" t="s">
        <v>24</v>
      </c>
      <c r="AY355" s="247" t="s">
        <v>144</v>
      </c>
    </row>
    <row r="356" spans="2:65" s="1" customFormat="1" ht="38.25" customHeight="1">
      <c r="B356" s="44"/>
      <c r="C356" s="248" t="s">
        <v>1016</v>
      </c>
      <c r="D356" s="248" t="s">
        <v>594</v>
      </c>
      <c r="E356" s="249" t="s">
        <v>1017</v>
      </c>
      <c r="F356" s="250" t="s">
        <v>1018</v>
      </c>
      <c r="G356" s="251" t="s">
        <v>343</v>
      </c>
      <c r="H356" s="252">
        <v>1</v>
      </c>
      <c r="I356" s="253"/>
      <c r="J356" s="254">
        <f>ROUND(I356*H356,2)</f>
        <v>0</v>
      </c>
      <c r="K356" s="250" t="s">
        <v>22</v>
      </c>
      <c r="L356" s="255"/>
      <c r="M356" s="256" t="s">
        <v>22</v>
      </c>
      <c r="N356" s="257" t="s">
        <v>46</v>
      </c>
      <c r="O356" s="45"/>
      <c r="P356" s="228">
        <f>O356*H356</f>
        <v>0</v>
      </c>
      <c r="Q356" s="228">
        <v>0.07</v>
      </c>
      <c r="R356" s="228">
        <f>Q356*H356</f>
        <v>0.07</v>
      </c>
      <c r="S356" s="228">
        <v>0</v>
      </c>
      <c r="T356" s="229">
        <f>S356*H356</f>
        <v>0</v>
      </c>
      <c r="AR356" s="22" t="s">
        <v>432</v>
      </c>
      <c r="AT356" s="22" t="s">
        <v>594</v>
      </c>
      <c r="AU356" s="22" t="s">
        <v>84</v>
      </c>
      <c r="AY356" s="22" t="s">
        <v>144</v>
      </c>
      <c r="BE356" s="230">
        <f>IF(N356="základní",J356,0)</f>
        <v>0</v>
      </c>
      <c r="BF356" s="230">
        <f>IF(N356="snížená",J356,0)</f>
        <v>0</v>
      </c>
      <c r="BG356" s="230">
        <f>IF(N356="zákl. přenesená",J356,0)</f>
        <v>0</v>
      </c>
      <c r="BH356" s="230">
        <f>IF(N356="sníž. přenesená",J356,0)</f>
        <v>0</v>
      </c>
      <c r="BI356" s="230">
        <f>IF(N356="nulová",J356,0)</f>
        <v>0</v>
      </c>
      <c r="BJ356" s="22" t="s">
        <v>24</v>
      </c>
      <c r="BK356" s="230">
        <f>ROUND(I356*H356,2)</f>
        <v>0</v>
      </c>
      <c r="BL356" s="22" t="s">
        <v>340</v>
      </c>
      <c r="BM356" s="22" t="s">
        <v>1019</v>
      </c>
    </row>
    <row r="357" spans="2:47" s="1" customFormat="1" ht="13.5">
      <c r="B357" s="44"/>
      <c r="C357" s="72"/>
      <c r="D357" s="231" t="s">
        <v>154</v>
      </c>
      <c r="E357" s="72"/>
      <c r="F357" s="232" t="s">
        <v>1018</v>
      </c>
      <c r="G357" s="72"/>
      <c r="H357" s="72"/>
      <c r="I357" s="189"/>
      <c r="J357" s="72"/>
      <c r="K357" s="72"/>
      <c r="L357" s="70"/>
      <c r="M357" s="233"/>
      <c r="N357" s="45"/>
      <c r="O357" s="45"/>
      <c r="P357" s="45"/>
      <c r="Q357" s="45"/>
      <c r="R357" s="45"/>
      <c r="S357" s="45"/>
      <c r="T357" s="93"/>
      <c r="AT357" s="22" t="s">
        <v>154</v>
      </c>
      <c r="AU357" s="22" t="s">
        <v>84</v>
      </c>
    </row>
    <row r="358" spans="2:65" s="1" customFormat="1" ht="16.5" customHeight="1">
      <c r="B358" s="44"/>
      <c r="C358" s="219" t="s">
        <v>1020</v>
      </c>
      <c r="D358" s="219" t="s">
        <v>147</v>
      </c>
      <c r="E358" s="220" t="s">
        <v>1021</v>
      </c>
      <c r="F358" s="221" t="s">
        <v>1022</v>
      </c>
      <c r="G358" s="222" t="s">
        <v>456</v>
      </c>
      <c r="H358" s="223">
        <v>4.8</v>
      </c>
      <c r="I358" s="224"/>
      <c r="J358" s="225">
        <f>ROUND(I358*H358,2)</f>
        <v>0</v>
      </c>
      <c r="K358" s="221" t="s">
        <v>151</v>
      </c>
      <c r="L358" s="70"/>
      <c r="M358" s="226" t="s">
        <v>22</v>
      </c>
      <c r="N358" s="227" t="s">
        <v>46</v>
      </c>
      <c r="O358" s="45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AR358" s="22" t="s">
        <v>340</v>
      </c>
      <c r="AT358" s="22" t="s">
        <v>147</v>
      </c>
      <c r="AU358" s="22" t="s">
        <v>84</v>
      </c>
      <c r="AY358" s="22" t="s">
        <v>144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22" t="s">
        <v>24</v>
      </c>
      <c r="BK358" s="230">
        <f>ROUND(I358*H358,2)</f>
        <v>0</v>
      </c>
      <c r="BL358" s="22" t="s">
        <v>340</v>
      </c>
      <c r="BM358" s="22" t="s">
        <v>1023</v>
      </c>
    </row>
    <row r="359" spans="2:47" s="1" customFormat="1" ht="13.5">
      <c r="B359" s="44"/>
      <c r="C359" s="72"/>
      <c r="D359" s="231" t="s">
        <v>154</v>
      </c>
      <c r="E359" s="72"/>
      <c r="F359" s="232" t="s">
        <v>1024</v>
      </c>
      <c r="G359" s="72"/>
      <c r="H359" s="72"/>
      <c r="I359" s="189"/>
      <c r="J359" s="72"/>
      <c r="K359" s="72"/>
      <c r="L359" s="70"/>
      <c r="M359" s="233"/>
      <c r="N359" s="45"/>
      <c r="O359" s="45"/>
      <c r="P359" s="45"/>
      <c r="Q359" s="45"/>
      <c r="R359" s="45"/>
      <c r="S359" s="45"/>
      <c r="T359" s="93"/>
      <c r="AT359" s="22" t="s">
        <v>154</v>
      </c>
      <c r="AU359" s="22" t="s">
        <v>84</v>
      </c>
    </row>
    <row r="360" spans="2:65" s="1" customFormat="1" ht="16.5" customHeight="1">
      <c r="B360" s="44"/>
      <c r="C360" s="219" t="s">
        <v>1025</v>
      </c>
      <c r="D360" s="219" t="s">
        <v>147</v>
      </c>
      <c r="E360" s="220" t="s">
        <v>1026</v>
      </c>
      <c r="F360" s="221" t="s">
        <v>1027</v>
      </c>
      <c r="G360" s="222" t="s">
        <v>343</v>
      </c>
      <c r="H360" s="223">
        <v>1</v>
      </c>
      <c r="I360" s="224"/>
      <c r="J360" s="225">
        <f>ROUND(I360*H360,2)</f>
        <v>0</v>
      </c>
      <c r="K360" s="221" t="s">
        <v>151</v>
      </c>
      <c r="L360" s="70"/>
      <c r="M360" s="226" t="s">
        <v>22</v>
      </c>
      <c r="N360" s="227" t="s">
        <v>46</v>
      </c>
      <c r="O360" s="45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AR360" s="22" t="s">
        <v>340</v>
      </c>
      <c r="AT360" s="22" t="s">
        <v>147</v>
      </c>
      <c r="AU360" s="22" t="s">
        <v>84</v>
      </c>
      <c r="AY360" s="22" t="s">
        <v>144</v>
      </c>
      <c r="BE360" s="230">
        <f>IF(N360="základní",J360,0)</f>
        <v>0</v>
      </c>
      <c r="BF360" s="230">
        <f>IF(N360="snížená",J360,0)</f>
        <v>0</v>
      </c>
      <c r="BG360" s="230">
        <f>IF(N360="zákl. přenesená",J360,0)</f>
        <v>0</v>
      </c>
      <c r="BH360" s="230">
        <f>IF(N360="sníž. přenesená",J360,0)</f>
        <v>0</v>
      </c>
      <c r="BI360" s="230">
        <f>IF(N360="nulová",J360,0)</f>
        <v>0</v>
      </c>
      <c r="BJ360" s="22" t="s">
        <v>24</v>
      </c>
      <c r="BK360" s="230">
        <f>ROUND(I360*H360,2)</f>
        <v>0</v>
      </c>
      <c r="BL360" s="22" t="s">
        <v>340</v>
      </c>
      <c r="BM360" s="22" t="s">
        <v>1028</v>
      </c>
    </row>
    <row r="361" spans="2:47" s="1" customFormat="1" ht="13.5">
      <c r="B361" s="44"/>
      <c r="C361" s="72"/>
      <c r="D361" s="231" t="s">
        <v>154</v>
      </c>
      <c r="E361" s="72"/>
      <c r="F361" s="232" t="s">
        <v>1027</v>
      </c>
      <c r="G361" s="72"/>
      <c r="H361" s="72"/>
      <c r="I361" s="189"/>
      <c r="J361" s="72"/>
      <c r="K361" s="72"/>
      <c r="L361" s="70"/>
      <c r="M361" s="233"/>
      <c r="N361" s="45"/>
      <c r="O361" s="45"/>
      <c r="P361" s="45"/>
      <c r="Q361" s="45"/>
      <c r="R361" s="45"/>
      <c r="S361" s="45"/>
      <c r="T361" s="93"/>
      <c r="AT361" s="22" t="s">
        <v>154</v>
      </c>
      <c r="AU361" s="22" t="s">
        <v>84</v>
      </c>
    </row>
    <row r="362" spans="2:65" s="1" customFormat="1" ht="38.25" customHeight="1">
      <c r="B362" s="44"/>
      <c r="C362" s="248" t="s">
        <v>1029</v>
      </c>
      <c r="D362" s="248" t="s">
        <v>594</v>
      </c>
      <c r="E362" s="249" t="s">
        <v>1030</v>
      </c>
      <c r="F362" s="250" t="s">
        <v>1031</v>
      </c>
      <c r="G362" s="251" t="s">
        <v>343</v>
      </c>
      <c r="H362" s="252">
        <v>1</v>
      </c>
      <c r="I362" s="253"/>
      <c r="J362" s="254">
        <f>ROUND(I362*H362,2)</f>
        <v>0</v>
      </c>
      <c r="K362" s="250" t="s">
        <v>22</v>
      </c>
      <c r="L362" s="255"/>
      <c r="M362" s="256" t="s">
        <v>22</v>
      </c>
      <c r="N362" s="257" t="s">
        <v>46</v>
      </c>
      <c r="O362" s="45"/>
      <c r="P362" s="228">
        <f>O362*H362</f>
        <v>0</v>
      </c>
      <c r="Q362" s="228">
        <v>0.077</v>
      </c>
      <c r="R362" s="228">
        <f>Q362*H362</f>
        <v>0.077</v>
      </c>
      <c r="S362" s="228">
        <v>0</v>
      </c>
      <c r="T362" s="229">
        <f>S362*H362</f>
        <v>0</v>
      </c>
      <c r="AR362" s="22" t="s">
        <v>432</v>
      </c>
      <c r="AT362" s="22" t="s">
        <v>594</v>
      </c>
      <c r="AU362" s="22" t="s">
        <v>84</v>
      </c>
      <c r="AY362" s="22" t="s">
        <v>144</v>
      </c>
      <c r="BE362" s="230">
        <f>IF(N362="základní",J362,0)</f>
        <v>0</v>
      </c>
      <c r="BF362" s="230">
        <f>IF(N362="snížená",J362,0)</f>
        <v>0</v>
      </c>
      <c r="BG362" s="230">
        <f>IF(N362="zákl. přenesená",J362,0)</f>
        <v>0</v>
      </c>
      <c r="BH362" s="230">
        <f>IF(N362="sníž. přenesená",J362,0)</f>
        <v>0</v>
      </c>
      <c r="BI362" s="230">
        <f>IF(N362="nulová",J362,0)</f>
        <v>0</v>
      </c>
      <c r="BJ362" s="22" t="s">
        <v>24</v>
      </c>
      <c r="BK362" s="230">
        <f>ROUND(I362*H362,2)</f>
        <v>0</v>
      </c>
      <c r="BL362" s="22" t="s">
        <v>340</v>
      </c>
      <c r="BM362" s="22" t="s">
        <v>1032</v>
      </c>
    </row>
    <row r="363" spans="2:47" s="1" customFormat="1" ht="13.5">
      <c r="B363" s="44"/>
      <c r="C363" s="72"/>
      <c r="D363" s="231" t="s">
        <v>154</v>
      </c>
      <c r="E363" s="72"/>
      <c r="F363" s="232" t="s">
        <v>1031</v>
      </c>
      <c r="G363" s="72"/>
      <c r="H363" s="72"/>
      <c r="I363" s="189"/>
      <c r="J363" s="72"/>
      <c r="K363" s="72"/>
      <c r="L363" s="70"/>
      <c r="M363" s="233"/>
      <c r="N363" s="45"/>
      <c r="O363" s="45"/>
      <c r="P363" s="45"/>
      <c r="Q363" s="45"/>
      <c r="R363" s="45"/>
      <c r="S363" s="45"/>
      <c r="T363" s="93"/>
      <c r="AT363" s="22" t="s">
        <v>154</v>
      </c>
      <c r="AU363" s="22" t="s">
        <v>84</v>
      </c>
    </row>
    <row r="364" spans="2:65" s="1" customFormat="1" ht="16.5" customHeight="1">
      <c r="B364" s="44"/>
      <c r="C364" s="219" t="s">
        <v>1033</v>
      </c>
      <c r="D364" s="219" t="s">
        <v>147</v>
      </c>
      <c r="E364" s="220" t="s">
        <v>1034</v>
      </c>
      <c r="F364" s="221" t="s">
        <v>1035</v>
      </c>
      <c r="G364" s="222" t="s">
        <v>343</v>
      </c>
      <c r="H364" s="223">
        <v>1</v>
      </c>
      <c r="I364" s="224"/>
      <c r="J364" s="225">
        <f>ROUND(I364*H364,2)</f>
        <v>0</v>
      </c>
      <c r="K364" s="221" t="s">
        <v>151</v>
      </c>
      <c r="L364" s="70"/>
      <c r="M364" s="226" t="s">
        <v>22</v>
      </c>
      <c r="N364" s="227" t="s">
        <v>46</v>
      </c>
      <c r="O364" s="45"/>
      <c r="P364" s="228">
        <f>O364*H364</f>
        <v>0</v>
      </c>
      <c r="Q364" s="228">
        <v>0.00033</v>
      </c>
      <c r="R364" s="228">
        <f>Q364*H364</f>
        <v>0.00033</v>
      </c>
      <c r="S364" s="228">
        <v>0</v>
      </c>
      <c r="T364" s="229">
        <f>S364*H364</f>
        <v>0</v>
      </c>
      <c r="AR364" s="22" t="s">
        <v>340</v>
      </c>
      <c r="AT364" s="22" t="s">
        <v>147</v>
      </c>
      <c r="AU364" s="22" t="s">
        <v>84</v>
      </c>
      <c r="AY364" s="22" t="s">
        <v>144</v>
      </c>
      <c r="BE364" s="230">
        <f>IF(N364="základní",J364,0)</f>
        <v>0</v>
      </c>
      <c r="BF364" s="230">
        <f>IF(N364="snížená",J364,0)</f>
        <v>0</v>
      </c>
      <c r="BG364" s="230">
        <f>IF(N364="zákl. přenesená",J364,0)</f>
        <v>0</v>
      </c>
      <c r="BH364" s="230">
        <f>IF(N364="sníž. přenesená",J364,0)</f>
        <v>0</v>
      </c>
      <c r="BI364" s="230">
        <f>IF(N364="nulová",J364,0)</f>
        <v>0</v>
      </c>
      <c r="BJ364" s="22" t="s">
        <v>24</v>
      </c>
      <c r="BK364" s="230">
        <f>ROUND(I364*H364,2)</f>
        <v>0</v>
      </c>
      <c r="BL364" s="22" t="s">
        <v>340</v>
      </c>
      <c r="BM364" s="22" t="s">
        <v>1036</v>
      </c>
    </row>
    <row r="365" spans="2:47" s="1" customFormat="1" ht="13.5">
      <c r="B365" s="44"/>
      <c r="C365" s="72"/>
      <c r="D365" s="231" t="s">
        <v>154</v>
      </c>
      <c r="E365" s="72"/>
      <c r="F365" s="232" t="s">
        <v>1037</v>
      </c>
      <c r="G365" s="72"/>
      <c r="H365" s="72"/>
      <c r="I365" s="189"/>
      <c r="J365" s="72"/>
      <c r="K365" s="72"/>
      <c r="L365" s="70"/>
      <c r="M365" s="233"/>
      <c r="N365" s="45"/>
      <c r="O365" s="45"/>
      <c r="P365" s="45"/>
      <c r="Q365" s="45"/>
      <c r="R365" s="45"/>
      <c r="S365" s="45"/>
      <c r="T365" s="93"/>
      <c r="AT365" s="22" t="s">
        <v>154</v>
      </c>
      <c r="AU365" s="22" t="s">
        <v>84</v>
      </c>
    </row>
    <row r="366" spans="2:65" s="1" customFormat="1" ht="38.25" customHeight="1">
      <c r="B366" s="44"/>
      <c r="C366" s="248" t="s">
        <v>1038</v>
      </c>
      <c r="D366" s="248" t="s">
        <v>594</v>
      </c>
      <c r="E366" s="249" t="s">
        <v>1039</v>
      </c>
      <c r="F366" s="250" t="s">
        <v>1040</v>
      </c>
      <c r="G366" s="251" t="s">
        <v>343</v>
      </c>
      <c r="H366" s="252">
        <v>1</v>
      </c>
      <c r="I366" s="253"/>
      <c r="J366" s="254">
        <f>ROUND(I366*H366,2)</f>
        <v>0</v>
      </c>
      <c r="K366" s="250" t="s">
        <v>22</v>
      </c>
      <c r="L366" s="255"/>
      <c r="M366" s="256" t="s">
        <v>22</v>
      </c>
      <c r="N366" s="257" t="s">
        <v>46</v>
      </c>
      <c r="O366" s="45"/>
      <c r="P366" s="228">
        <f>O366*H366</f>
        <v>0</v>
      </c>
      <c r="Q366" s="228">
        <v>0.077</v>
      </c>
      <c r="R366" s="228">
        <f>Q366*H366</f>
        <v>0.077</v>
      </c>
      <c r="S366" s="228">
        <v>0</v>
      </c>
      <c r="T366" s="229">
        <f>S366*H366</f>
        <v>0</v>
      </c>
      <c r="AR366" s="22" t="s">
        <v>432</v>
      </c>
      <c r="AT366" s="22" t="s">
        <v>594</v>
      </c>
      <c r="AU366" s="22" t="s">
        <v>84</v>
      </c>
      <c r="AY366" s="22" t="s">
        <v>144</v>
      </c>
      <c r="BE366" s="230">
        <f>IF(N366="základní",J366,0)</f>
        <v>0</v>
      </c>
      <c r="BF366" s="230">
        <f>IF(N366="snížená",J366,0)</f>
        <v>0</v>
      </c>
      <c r="BG366" s="230">
        <f>IF(N366="zákl. přenesená",J366,0)</f>
        <v>0</v>
      </c>
      <c r="BH366" s="230">
        <f>IF(N366="sníž. přenesená",J366,0)</f>
        <v>0</v>
      </c>
      <c r="BI366" s="230">
        <f>IF(N366="nulová",J366,0)</f>
        <v>0</v>
      </c>
      <c r="BJ366" s="22" t="s">
        <v>24</v>
      </c>
      <c r="BK366" s="230">
        <f>ROUND(I366*H366,2)</f>
        <v>0</v>
      </c>
      <c r="BL366" s="22" t="s">
        <v>340</v>
      </c>
      <c r="BM366" s="22" t="s">
        <v>1041</v>
      </c>
    </row>
    <row r="367" spans="2:47" s="1" customFormat="1" ht="13.5">
      <c r="B367" s="44"/>
      <c r="C367" s="72"/>
      <c r="D367" s="231" t="s">
        <v>154</v>
      </c>
      <c r="E367" s="72"/>
      <c r="F367" s="232" t="s">
        <v>1040</v>
      </c>
      <c r="G367" s="72"/>
      <c r="H367" s="72"/>
      <c r="I367" s="189"/>
      <c r="J367" s="72"/>
      <c r="K367" s="72"/>
      <c r="L367" s="70"/>
      <c r="M367" s="233"/>
      <c r="N367" s="45"/>
      <c r="O367" s="45"/>
      <c r="P367" s="45"/>
      <c r="Q367" s="45"/>
      <c r="R367" s="45"/>
      <c r="S367" s="45"/>
      <c r="T367" s="93"/>
      <c r="AT367" s="22" t="s">
        <v>154</v>
      </c>
      <c r="AU367" s="22" t="s">
        <v>84</v>
      </c>
    </row>
    <row r="368" spans="2:65" s="1" customFormat="1" ht="16.5" customHeight="1">
      <c r="B368" s="44"/>
      <c r="C368" s="219" t="s">
        <v>1042</v>
      </c>
      <c r="D368" s="219" t="s">
        <v>147</v>
      </c>
      <c r="E368" s="220" t="s">
        <v>1043</v>
      </c>
      <c r="F368" s="221" t="s">
        <v>1044</v>
      </c>
      <c r="G368" s="222" t="s">
        <v>343</v>
      </c>
      <c r="H368" s="223">
        <v>2</v>
      </c>
      <c r="I368" s="224"/>
      <c r="J368" s="225">
        <f>ROUND(I368*H368,2)</f>
        <v>0</v>
      </c>
      <c r="K368" s="221" t="s">
        <v>151</v>
      </c>
      <c r="L368" s="70"/>
      <c r="M368" s="226" t="s">
        <v>22</v>
      </c>
      <c r="N368" s="227" t="s">
        <v>46</v>
      </c>
      <c r="O368" s="45"/>
      <c r="P368" s="228">
        <f>O368*H368</f>
        <v>0</v>
      </c>
      <c r="Q368" s="228">
        <v>0</v>
      </c>
      <c r="R368" s="228">
        <f>Q368*H368</f>
        <v>0</v>
      </c>
      <c r="S368" s="228">
        <v>0</v>
      </c>
      <c r="T368" s="229">
        <f>S368*H368</f>
        <v>0</v>
      </c>
      <c r="AR368" s="22" t="s">
        <v>340</v>
      </c>
      <c r="AT368" s="22" t="s">
        <v>147</v>
      </c>
      <c r="AU368" s="22" t="s">
        <v>84</v>
      </c>
      <c r="AY368" s="22" t="s">
        <v>144</v>
      </c>
      <c r="BE368" s="230">
        <f>IF(N368="základní",J368,0)</f>
        <v>0</v>
      </c>
      <c r="BF368" s="230">
        <f>IF(N368="snížená",J368,0)</f>
        <v>0</v>
      </c>
      <c r="BG368" s="230">
        <f>IF(N368="zákl. přenesená",J368,0)</f>
        <v>0</v>
      </c>
      <c r="BH368" s="230">
        <f>IF(N368="sníž. přenesená",J368,0)</f>
        <v>0</v>
      </c>
      <c r="BI368" s="230">
        <f>IF(N368="nulová",J368,0)</f>
        <v>0</v>
      </c>
      <c r="BJ368" s="22" t="s">
        <v>24</v>
      </c>
      <c r="BK368" s="230">
        <f>ROUND(I368*H368,2)</f>
        <v>0</v>
      </c>
      <c r="BL368" s="22" t="s">
        <v>340</v>
      </c>
      <c r="BM368" s="22" t="s">
        <v>1045</v>
      </c>
    </row>
    <row r="369" spans="2:47" s="1" customFormat="1" ht="13.5">
      <c r="B369" s="44"/>
      <c r="C369" s="72"/>
      <c r="D369" s="231" t="s">
        <v>154</v>
      </c>
      <c r="E369" s="72"/>
      <c r="F369" s="232" t="s">
        <v>1046</v>
      </c>
      <c r="G369" s="72"/>
      <c r="H369" s="72"/>
      <c r="I369" s="189"/>
      <c r="J369" s="72"/>
      <c r="K369" s="72"/>
      <c r="L369" s="70"/>
      <c r="M369" s="233"/>
      <c r="N369" s="45"/>
      <c r="O369" s="45"/>
      <c r="P369" s="45"/>
      <c r="Q369" s="45"/>
      <c r="R369" s="45"/>
      <c r="S369" s="45"/>
      <c r="T369" s="93"/>
      <c r="AT369" s="22" t="s">
        <v>154</v>
      </c>
      <c r="AU369" s="22" t="s">
        <v>84</v>
      </c>
    </row>
    <row r="370" spans="2:65" s="1" customFormat="1" ht="16.5" customHeight="1">
      <c r="B370" s="44"/>
      <c r="C370" s="248" t="s">
        <v>1047</v>
      </c>
      <c r="D370" s="248" t="s">
        <v>594</v>
      </c>
      <c r="E370" s="249" t="s">
        <v>1048</v>
      </c>
      <c r="F370" s="250" t="s">
        <v>1049</v>
      </c>
      <c r="G370" s="251" t="s">
        <v>343</v>
      </c>
      <c r="H370" s="252">
        <v>2</v>
      </c>
      <c r="I370" s="253"/>
      <c r="J370" s="254">
        <f>ROUND(I370*H370,2)</f>
        <v>0</v>
      </c>
      <c r="K370" s="250" t="s">
        <v>151</v>
      </c>
      <c r="L370" s="255"/>
      <c r="M370" s="256" t="s">
        <v>22</v>
      </c>
      <c r="N370" s="257" t="s">
        <v>46</v>
      </c>
      <c r="O370" s="45"/>
      <c r="P370" s="228">
        <f>O370*H370</f>
        <v>0</v>
      </c>
      <c r="Q370" s="228">
        <v>0.0047</v>
      </c>
      <c r="R370" s="228">
        <f>Q370*H370</f>
        <v>0.0094</v>
      </c>
      <c r="S370" s="228">
        <v>0</v>
      </c>
      <c r="T370" s="229">
        <f>S370*H370</f>
        <v>0</v>
      </c>
      <c r="AR370" s="22" t="s">
        <v>432</v>
      </c>
      <c r="AT370" s="22" t="s">
        <v>594</v>
      </c>
      <c r="AU370" s="22" t="s">
        <v>84</v>
      </c>
      <c r="AY370" s="22" t="s">
        <v>144</v>
      </c>
      <c r="BE370" s="230">
        <f>IF(N370="základní",J370,0)</f>
        <v>0</v>
      </c>
      <c r="BF370" s="230">
        <f>IF(N370="snížená",J370,0)</f>
        <v>0</v>
      </c>
      <c r="BG370" s="230">
        <f>IF(N370="zákl. přenesená",J370,0)</f>
        <v>0</v>
      </c>
      <c r="BH370" s="230">
        <f>IF(N370="sníž. přenesená",J370,0)</f>
        <v>0</v>
      </c>
      <c r="BI370" s="230">
        <f>IF(N370="nulová",J370,0)</f>
        <v>0</v>
      </c>
      <c r="BJ370" s="22" t="s">
        <v>24</v>
      </c>
      <c r="BK370" s="230">
        <f>ROUND(I370*H370,2)</f>
        <v>0</v>
      </c>
      <c r="BL370" s="22" t="s">
        <v>340</v>
      </c>
      <c r="BM370" s="22" t="s">
        <v>1050</v>
      </c>
    </row>
    <row r="371" spans="2:47" s="1" customFormat="1" ht="13.5">
      <c r="B371" s="44"/>
      <c r="C371" s="72"/>
      <c r="D371" s="231" t="s">
        <v>154</v>
      </c>
      <c r="E371" s="72"/>
      <c r="F371" s="232" t="s">
        <v>1051</v>
      </c>
      <c r="G371" s="72"/>
      <c r="H371" s="72"/>
      <c r="I371" s="189"/>
      <c r="J371" s="72"/>
      <c r="K371" s="72"/>
      <c r="L371" s="70"/>
      <c r="M371" s="233"/>
      <c r="N371" s="45"/>
      <c r="O371" s="45"/>
      <c r="P371" s="45"/>
      <c r="Q371" s="45"/>
      <c r="R371" s="45"/>
      <c r="S371" s="45"/>
      <c r="T371" s="93"/>
      <c r="AT371" s="22" t="s">
        <v>154</v>
      </c>
      <c r="AU371" s="22" t="s">
        <v>84</v>
      </c>
    </row>
    <row r="372" spans="2:65" s="1" customFormat="1" ht="25.5" customHeight="1">
      <c r="B372" s="44"/>
      <c r="C372" s="219" t="s">
        <v>1052</v>
      </c>
      <c r="D372" s="219" t="s">
        <v>147</v>
      </c>
      <c r="E372" s="220" t="s">
        <v>1053</v>
      </c>
      <c r="F372" s="221" t="s">
        <v>1054</v>
      </c>
      <c r="G372" s="222" t="s">
        <v>322</v>
      </c>
      <c r="H372" s="223">
        <v>6</v>
      </c>
      <c r="I372" s="224"/>
      <c r="J372" s="225">
        <f>ROUND(I372*H372,2)</f>
        <v>0</v>
      </c>
      <c r="K372" s="221" t="s">
        <v>22</v>
      </c>
      <c r="L372" s="70"/>
      <c r="M372" s="226" t="s">
        <v>22</v>
      </c>
      <c r="N372" s="227" t="s">
        <v>46</v>
      </c>
      <c r="O372" s="45"/>
      <c r="P372" s="228">
        <f>O372*H372</f>
        <v>0</v>
      </c>
      <c r="Q372" s="228">
        <v>0.006</v>
      </c>
      <c r="R372" s="228">
        <f>Q372*H372</f>
        <v>0.036000000000000004</v>
      </c>
      <c r="S372" s="228">
        <v>0</v>
      </c>
      <c r="T372" s="229">
        <f>S372*H372</f>
        <v>0</v>
      </c>
      <c r="AR372" s="22" t="s">
        <v>340</v>
      </c>
      <c r="AT372" s="22" t="s">
        <v>147</v>
      </c>
      <c r="AU372" s="22" t="s">
        <v>84</v>
      </c>
      <c r="AY372" s="22" t="s">
        <v>144</v>
      </c>
      <c r="BE372" s="230">
        <f>IF(N372="základní",J372,0)</f>
        <v>0</v>
      </c>
      <c r="BF372" s="230">
        <f>IF(N372="snížená",J372,0)</f>
        <v>0</v>
      </c>
      <c r="BG372" s="230">
        <f>IF(N372="zákl. přenesená",J372,0)</f>
        <v>0</v>
      </c>
      <c r="BH372" s="230">
        <f>IF(N372="sníž. přenesená",J372,0)</f>
        <v>0</v>
      </c>
      <c r="BI372" s="230">
        <f>IF(N372="nulová",J372,0)</f>
        <v>0</v>
      </c>
      <c r="BJ372" s="22" t="s">
        <v>24</v>
      </c>
      <c r="BK372" s="230">
        <f>ROUND(I372*H372,2)</f>
        <v>0</v>
      </c>
      <c r="BL372" s="22" t="s">
        <v>340</v>
      </c>
      <c r="BM372" s="22" t="s">
        <v>1055</v>
      </c>
    </row>
    <row r="373" spans="2:47" s="1" customFormat="1" ht="13.5">
      <c r="B373" s="44"/>
      <c r="C373" s="72"/>
      <c r="D373" s="231" t="s">
        <v>154</v>
      </c>
      <c r="E373" s="72"/>
      <c r="F373" s="232" t="s">
        <v>1054</v>
      </c>
      <c r="G373" s="72"/>
      <c r="H373" s="72"/>
      <c r="I373" s="189"/>
      <c r="J373" s="72"/>
      <c r="K373" s="72"/>
      <c r="L373" s="70"/>
      <c r="M373" s="233"/>
      <c r="N373" s="45"/>
      <c r="O373" s="45"/>
      <c r="P373" s="45"/>
      <c r="Q373" s="45"/>
      <c r="R373" s="45"/>
      <c r="S373" s="45"/>
      <c r="T373" s="93"/>
      <c r="AT373" s="22" t="s">
        <v>154</v>
      </c>
      <c r="AU373" s="22" t="s">
        <v>84</v>
      </c>
    </row>
    <row r="374" spans="2:51" s="11" customFormat="1" ht="13.5">
      <c r="B374" s="237"/>
      <c r="C374" s="238"/>
      <c r="D374" s="231" t="s">
        <v>252</v>
      </c>
      <c r="E374" s="239" t="s">
        <v>22</v>
      </c>
      <c r="F374" s="240" t="s">
        <v>1056</v>
      </c>
      <c r="G374" s="238"/>
      <c r="H374" s="241">
        <v>6</v>
      </c>
      <c r="I374" s="242"/>
      <c r="J374" s="238"/>
      <c r="K374" s="238"/>
      <c r="L374" s="243"/>
      <c r="M374" s="244"/>
      <c r="N374" s="245"/>
      <c r="O374" s="245"/>
      <c r="P374" s="245"/>
      <c r="Q374" s="245"/>
      <c r="R374" s="245"/>
      <c r="S374" s="245"/>
      <c r="T374" s="246"/>
      <c r="AT374" s="247" t="s">
        <v>252</v>
      </c>
      <c r="AU374" s="247" t="s">
        <v>84</v>
      </c>
      <c r="AV374" s="11" t="s">
        <v>84</v>
      </c>
      <c r="AW374" s="11" t="s">
        <v>39</v>
      </c>
      <c r="AX374" s="11" t="s">
        <v>24</v>
      </c>
      <c r="AY374" s="247" t="s">
        <v>144</v>
      </c>
    </row>
    <row r="375" spans="2:65" s="1" customFormat="1" ht="25.5" customHeight="1">
      <c r="B375" s="44"/>
      <c r="C375" s="219" t="s">
        <v>1057</v>
      </c>
      <c r="D375" s="219" t="s">
        <v>147</v>
      </c>
      <c r="E375" s="220" t="s">
        <v>1058</v>
      </c>
      <c r="F375" s="221" t="s">
        <v>1059</v>
      </c>
      <c r="G375" s="222" t="s">
        <v>322</v>
      </c>
      <c r="H375" s="223">
        <v>2.6</v>
      </c>
      <c r="I375" s="224"/>
      <c r="J375" s="225">
        <f>ROUND(I375*H375,2)</f>
        <v>0</v>
      </c>
      <c r="K375" s="221" t="s">
        <v>22</v>
      </c>
      <c r="L375" s="70"/>
      <c r="M375" s="226" t="s">
        <v>22</v>
      </c>
      <c r="N375" s="227" t="s">
        <v>46</v>
      </c>
      <c r="O375" s="45"/>
      <c r="P375" s="228">
        <f>O375*H375</f>
        <v>0</v>
      </c>
      <c r="Q375" s="228">
        <v>0.55</v>
      </c>
      <c r="R375" s="228">
        <f>Q375*H375</f>
        <v>1.4300000000000002</v>
      </c>
      <c r="S375" s="228">
        <v>0</v>
      </c>
      <c r="T375" s="229">
        <f>S375*H375</f>
        <v>0</v>
      </c>
      <c r="AR375" s="22" t="s">
        <v>340</v>
      </c>
      <c r="AT375" s="22" t="s">
        <v>147</v>
      </c>
      <c r="AU375" s="22" t="s">
        <v>84</v>
      </c>
      <c r="AY375" s="22" t="s">
        <v>144</v>
      </c>
      <c r="BE375" s="230">
        <f>IF(N375="základní",J375,0)</f>
        <v>0</v>
      </c>
      <c r="BF375" s="230">
        <f>IF(N375="snížená",J375,0)</f>
        <v>0</v>
      </c>
      <c r="BG375" s="230">
        <f>IF(N375="zákl. přenesená",J375,0)</f>
        <v>0</v>
      </c>
      <c r="BH375" s="230">
        <f>IF(N375="sníž. přenesená",J375,0)</f>
        <v>0</v>
      </c>
      <c r="BI375" s="230">
        <f>IF(N375="nulová",J375,0)</f>
        <v>0</v>
      </c>
      <c r="BJ375" s="22" t="s">
        <v>24</v>
      </c>
      <c r="BK375" s="230">
        <f>ROUND(I375*H375,2)</f>
        <v>0</v>
      </c>
      <c r="BL375" s="22" t="s">
        <v>340</v>
      </c>
      <c r="BM375" s="22" t="s">
        <v>1060</v>
      </c>
    </row>
    <row r="376" spans="2:47" s="1" customFormat="1" ht="13.5">
      <c r="B376" s="44"/>
      <c r="C376" s="72"/>
      <c r="D376" s="231" t="s">
        <v>154</v>
      </c>
      <c r="E376" s="72"/>
      <c r="F376" s="232" t="s">
        <v>1059</v>
      </c>
      <c r="G376" s="72"/>
      <c r="H376" s="72"/>
      <c r="I376" s="189"/>
      <c r="J376" s="72"/>
      <c r="K376" s="72"/>
      <c r="L376" s="70"/>
      <c r="M376" s="233"/>
      <c r="N376" s="45"/>
      <c r="O376" s="45"/>
      <c r="P376" s="45"/>
      <c r="Q376" s="45"/>
      <c r="R376" s="45"/>
      <c r="S376" s="45"/>
      <c r="T376" s="93"/>
      <c r="AT376" s="22" t="s">
        <v>154</v>
      </c>
      <c r="AU376" s="22" t="s">
        <v>84</v>
      </c>
    </row>
    <row r="377" spans="2:65" s="1" customFormat="1" ht="25.5" customHeight="1">
      <c r="B377" s="44"/>
      <c r="C377" s="219" t="s">
        <v>389</v>
      </c>
      <c r="D377" s="219" t="s">
        <v>147</v>
      </c>
      <c r="E377" s="220" t="s">
        <v>1061</v>
      </c>
      <c r="F377" s="221" t="s">
        <v>1062</v>
      </c>
      <c r="G377" s="222" t="s">
        <v>343</v>
      </c>
      <c r="H377" s="223">
        <v>4</v>
      </c>
      <c r="I377" s="224"/>
      <c r="J377" s="225">
        <f>ROUND(I377*H377,2)</f>
        <v>0</v>
      </c>
      <c r="K377" s="221" t="s">
        <v>22</v>
      </c>
      <c r="L377" s="70"/>
      <c r="M377" s="226" t="s">
        <v>22</v>
      </c>
      <c r="N377" s="227" t="s">
        <v>46</v>
      </c>
      <c r="O377" s="45"/>
      <c r="P377" s="228">
        <f>O377*H377</f>
        <v>0</v>
      </c>
      <c r="Q377" s="228">
        <v>0.045</v>
      </c>
      <c r="R377" s="228">
        <f>Q377*H377</f>
        <v>0.18</v>
      </c>
      <c r="S377" s="228">
        <v>0</v>
      </c>
      <c r="T377" s="229">
        <f>S377*H377</f>
        <v>0</v>
      </c>
      <c r="AR377" s="22" t="s">
        <v>340</v>
      </c>
      <c r="AT377" s="22" t="s">
        <v>147</v>
      </c>
      <c r="AU377" s="22" t="s">
        <v>84</v>
      </c>
      <c r="AY377" s="22" t="s">
        <v>144</v>
      </c>
      <c r="BE377" s="230">
        <f>IF(N377="základní",J377,0)</f>
        <v>0</v>
      </c>
      <c r="BF377" s="230">
        <f>IF(N377="snížená",J377,0)</f>
        <v>0</v>
      </c>
      <c r="BG377" s="230">
        <f>IF(N377="zákl. přenesená",J377,0)</f>
        <v>0</v>
      </c>
      <c r="BH377" s="230">
        <f>IF(N377="sníž. přenesená",J377,0)</f>
        <v>0</v>
      </c>
      <c r="BI377" s="230">
        <f>IF(N377="nulová",J377,0)</f>
        <v>0</v>
      </c>
      <c r="BJ377" s="22" t="s">
        <v>24</v>
      </c>
      <c r="BK377" s="230">
        <f>ROUND(I377*H377,2)</f>
        <v>0</v>
      </c>
      <c r="BL377" s="22" t="s">
        <v>340</v>
      </c>
      <c r="BM377" s="22" t="s">
        <v>1063</v>
      </c>
    </row>
    <row r="378" spans="2:47" s="1" customFormat="1" ht="13.5">
      <c r="B378" s="44"/>
      <c r="C378" s="72"/>
      <c r="D378" s="231" t="s">
        <v>154</v>
      </c>
      <c r="E378" s="72"/>
      <c r="F378" s="232" t="s">
        <v>1062</v>
      </c>
      <c r="G378" s="72"/>
      <c r="H378" s="72"/>
      <c r="I378" s="189"/>
      <c r="J378" s="72"/>
      <c r="K378" s="72"/>
      <c r="L378" s="70"/>
      <c r="M378" s="233"/>
      <c r="N378" s="45"/>
      <c r="O378" s="45"/>
      <c r="P378" s="45"/>
      <c r="Q378" s="45"/>
      <c r="R378" s="45"/>
      <c r="S378" s="45"/>
      <c r="T378" s="93"/>
      <c r="AT378" s="22" t="s">
        <v>154</v>
      </c>
      <c r="AU378" s="22" t="s">
        <v>84</v>
      </c>
    </row>
    <row r="379" spans="2:65" s="1" customFormat="1" ht="25.5" customHeight="1">
      <c r="B379" s="44"/>
      <c r="C379" s="219" t="s">
        <v>438</v>
      </c>
      <c r="D379" s="219" t="s">
        <v>147</v>
      </c>
      <c r="E379" s="220" t="s">
        <v>1064</v>
      </c>
      <c r="F379" s="221" t="s">
        <v>1065</v>
      </c>
      <c r="G379" s="222" t="s">
        <v>343</v>
      </c>
      <c r="H379" s="223">
        <v>1</v>
      </c>
      <c r="I379" s="224"/>
      <c r="J379" s="225">
        <f>ROUND(I379*H379,2)</f>
        <v>0</v>
      </c>
      <c r="K379" s="221" t="s">
        <v>22</v>
      </c>
      <c r="L379" s="70"/>
      <c r="M379" s="226" t="s">
        <v>22</v>
      </c>
      <c r="N379" s="227" t="s">
        <v>46</v>
      </c>
      <c r="O379" s="45"/>
      <c r="P379" s="228">
        <f>O379*H379</f>
        <v>0</v>
      </c>
      <c r="Q379" s="228">
        <v>0.045</v>
      </c>
      <c r="R379" s="228">
        <f>Q379*H379</f>
        <v>0.045</v>
      </c>
      <c r="S379" s="228">
        <v>0</v>
      </c>
      <c r="T379" s="229">
        <f>S379*H379</f>
        <v>0</v>
      </c>
      <c r="AR379" s="22" t="s">
        <v>340</v>
      </c>
      <c r="AT379" s="22" t="s">
        <v>147</v>
      </c>
      <c r="AU379" s="22" t="s">
        <v>84</v>
      </c>
      <c r="AY379" s="22" t="s">
        <v>144</v>
      </c>
      <c r="BE379" s="230">
        <f>IF(N379="základní",J379,0)</f>
        <v>0</v>
      </c>
      <c r="BF379" s="230">
        <f>IF(N379="snížená",J379,0)</f>
        <v>0</v>
      </c>
      <c r="BG379" s="230">
        <f>IF(N379="zákl. přenesená",J379,0)</f>
        <v>0</v>
      </c>
      <c r="BH379" s="230">
        <f>IF(N379="sníž. přenesená",J379,0)</f>
        <v>0</v>
      </c>
      <c r="BI379" s="230">
        <f>IF(N379="nulová",J379,0)</f>
        <v>0</v>
      </c>
      <c r="BJ379" s="22" t="s">
        <v>24</v>
      </c>
      <c r="BK379" s="230">
        <f>ROUND(I379*H379,2)</f>
        <v>0</v>
      </c>
      <c r="BL379" s="22" t="s">
        <v>340</v>
      </c>
      <c r="BM379" s="22" t="s">
        <v>1066</v>
      </c>
    </row>
    <row r="380" spans="2:47" s="1" customFormat="1" ht="13.5">
      <c r="B380" s="44"/>
      <c r="C380" s="72"/>
      <c r="D380" s="231" t="s">
        <v>154</v>
      </c>
      <c r="E380" s="72"/>
      <c r="F380" s="232" t="s">
        <v>1065</v>
      </c>
      <c r="G380" s="72"/>
      <c r="H380" s="72"/>
      <c r="I380" s="189"/>
      <c r="J380" s="72"/>
      <c r="K380" s="72"/>
      <c r="L380" s="70"/>
      <c r="M380" s="233"/>
      <c r="N380" s="45"/>
      <c r="O380" s="45"/>
      <c r="P380" s="45"/>
      <c r="Q380" s="45"/>
      <c r="R380" s="45"/>
      <c r="S380" s="45"/>
      <c r="T380" s="93"/>
      <c r="AT380" s="22" t="s">
        <v>154</v>
      </c>
      <c r="AU380" s="22" t="s">
        <v>84</v>
      </c>
    </row>
    <row r="381" spans="2:65" s="1" customFormat="1" ht="25.5" customHeight="1">
      <c r="B381" s="44"/>
      <c r="C381" s="219" t="s">
        <v>476</v>
      </c>
      <c r="D381" s="219" t="s">
        <v>147</v>
      </c>
      <c r="E381" s="220" t="s">
        <v>1067</v>
      </c>
      <c r="F381" s="221" t="s">
        <v>1068</v>
      </c>
      <c r="G381" s="222" t="s">
        <v>343</v>
      </c>
      <c r="H381" s="223">
        <v>1</v>
      </c>
      <c r="I381" s="224"/>
      <c r="J381" s="225">
        <f>ROUND(I381*H381,2)</f>
        <v>0</v>
      </c>
      <c r="K381" s="221" t="s">
        <v>22</v>
      </c>
      <c r="L381" s="70"/>
      <c r="M381" s="226" t="s">
        <v>22</v>
      </c>
      <c r="N381" s="227" t="s">
        <v>46</v>
      </c>
      <c r="O381" s="45"/>
      <c r="P381" s="228">
        <f>O381*H381</f>
        <v>0</v>
      </c>
      <c r="Q381" s="228">
        <v>0.045</v>
      </c>
      <c r="R381" s="228">
        <f>Q381*H381</f>
        <v>0.045</v>
      </c>
      <c r="S381" s="228">
        <v>0</v>
      </c>
      <c r="T381" s="229">
        <f>S381*H381</f>
        <v>0</v>
      </c>
      <c r="AR381" s="22" t="s">
        <v>340</v>
      </c>
      <c r="AT381" s="22" t="s">
        <v>147</v>
      </c>
      <c r="AU381" s="22" t="s">
        <v>84</v>
      </c>
      <c r="AY381" s="22" t="s">
        <v>144</v>
      </c>
      <c r="BE381" s="230">
        <f>IF(N381="základní",J381,0)</f>
        <v>0</v>
      </c>
      <c r="BF381" s="230">
        <f>IF(N381="snížená",J381,0)</f>
        <v>0</v>
      </c>
      <c r="BG381" s="230">
        <f>IF(N381="zákl. přenesená",J381,0)</f>
        <v>0</v>
      </c>
      <c r="BH381" s="230">
        <f>IF(N381="sníž. přenesená",J381,0)</f>
        <v>0</v>
      </c>
      <c r="BI381" s="230">
        <f>IF(N381="nulová",J381,0)</f>
        <v>0</v>
      </c>
      <c r="BJ381" s="22" t="s">
        <v>24</v>
      </c>
      <c r="BK381" s="230">
        <f>ROUND(I381*H381,2)</f>
        <v>0</v>
      </c>
      <c r="BL381" s="22" t="s">
        <v>340</v>
      </c>
      <c r="BM381" s="22" t="s">
        <v>1069</v>
      </c>
    </row>
    <row r="382" spans="2:47" s="1" customFormat="1" ht="13.5">
      <c r="B382" s="44"/>
      <c r="C382" s="72"/>
      <c r="D382" s="231" t="s">
        <v>154</v>
      </c>
      <c r="E382" s="72"/>
      <c r="F382" s="232" t="s">
        <v>1068</v>
      </c>
      <c r="G382" s="72"/>
      <c r="H382" s="72"/>
      <c r="I382" s="189"/>
      <c r="J382" s="72"/>
      <c r="K382" s="72"/>
      <c r="L382" s="70"/>
      <c r="M382" s="233"/>
      <c r="N382" s="45"/>
      <c r="O382" s="45"/>
      <c r="P382" s="45"/>
      <c r="Q382" s="45"/>
      <c r="R382" s="45"/>
      <c r="S382" s="45"/>
      <c r="T382" s="93"/>
      <c r="AT382" s="22" t="s">
        <v>154</v>
      </c>
      <c r="AU382" s="22" t="s">
        <v>84</v>
      </c>
    </row>
    <row r="383" spans="2:65" s="1" customFormat="1" ht="38.25" customHeight="1">
      <c r="B383" s="44"/>
      <c r="C383" s="219" t="s">
        <v>1070</v>
      </c>
      <c r="D383" s="219" t="s">
        <v>147</v>
      </c>
      <c r="E383" s="220" t="s">
        <v>1071</v>
      </c>
      <c r="F383" s="221" t="s">
        <v>1072</v>
      </c>
      <c r="G383" s="222" t="s">
        <v>343</v>
      </c>
      <c r="H383" s="223">
        <v>1</v>
      </c>
      <c r="I383" s="224"/>
      <c r="J383" s="225">
        <f>ROUND(I383*H383,2)</f>
        <v>0</v>
      </c>
      <c r="K383" s="221" t="s">
        <v>22</v>
      </c>
      <c r="L383" s="70"/>
      <c r="M383" s="226" t="s">
        <v>22</v>
      </c>
      <c r="N383" s="227" t="s">
        <v>46</v>
      </c>
      <c r="O383" s="45"/>
      <c r="P383" s="228">
        <f>O383*H383</f>
        <v>0</v>
      </c>
      <c r="Q383" s="228">
        <v>0.045</v>
      </c>
      <c r="R383" s="228">
        <f>Q383*H383</f>
        <v>0.045</v>
      </c>
      <c r="S383" s="228">
        <v>0</v>
      </c>
      <c r="T383" s="229">
        <f>S383*H383</f>
        <v>0</v>
      </c>
      <c r="AR383" s="22" t="s">
        <v>340</v>
      </c>
      <c r="AT383" s="22" t="s">
        <v>147</v>
      </c>
      <c r="AU383" s="22" t="s">
        <v>84</v>
      </c>
      <c r="AY383" s="22" t="s">
        <v>144</v>
      </c>
      <c r="BE383" s="230">
        <f>IF(N383="základní",J383,0)</f>
        <v>0</v>
      </c>
      <c r="BF383" s="230">
        <f>IF(N383="snížená",J383,0)</f>
        <v>0</v>
      </c>
      <c r="BG383" s="230">
        <f>IF(N383="zákl. přenesená",J383,0)</f>
        <v>0</v>
      </c>
      <c r="BH383" s="230">
        <f>IF(N383="sníž. přenesená",J383,0)</f>
        <v>0</v>
      </c>
      <c r="BI383" s="230">
        <f>IF(N383="nulová",J383,0)</f>
        <v>0</v>
      </c>
      <c r="BJ383" s="22" t="s">
        <v>24</v>
      </c>
      <c r="BK383" s="230">
        <f>ROUND(I383*H383,2)</f>
        <v>0</v>
      </c>
      <c r="BL383" s="22" t="s">
        <v>340</v>
      </c>
      <c r="BM383" s="22" t="s">
        <v>1073</v>
      </c>
    </row>
    <row r="384" spans="2:47" s="1" customFormat="1" ht="13.5">
      <c r="B384" s="44"/>
      <c r="C384" s="72"/>
      <c r="D384" s="231" t="s">
        <v>154</v>
      </c>
      <c r="E384" s="72"/>
      <c r="F384" s="232" t="s">
        <v>1072</v>
      </c>
      <c r="G384" s="72"/>
      <c r="H384" s="72"/>
      <c r="I384" s="189"/>
      <c r="J384" s="72"/>
      <c r="K384" s="72"/>
      <c r="L384" s="70"/>
      <c r="M384" s="233"/>
      <c r="N384" s="45"/>
      <c r="O384" s="45"/>
      <c r="P384" s="45"/>
      <c r="Q384" s="45"/>
      <c r="R384" s="45"/>
      <c r="S384" s="45"/>
      <c r="T384" s="93"/>
      <c r="AT384" s="22" t="s">
        <v>154</v>
      </c>
      <c r="AU384" s="22" t="s">
        <v>84</v>
      </c>
    </row>
    <row r="385" spans="2:65" s="1" customFormat="1" ht="25.5" customHeight="1">
      <c r="B385" s="44"/>
      <c r="C385" s="219" t="s">
        <v>30</v>
      </c>
      <c r="D385" s="219" t="s">
        <v>147</v>
      </c>
      <c r="E385" s="220" t="s">
        <v>1074</v>
      </c>
      <c r="F385" s="221" t="s">
        <v>1075</v>
      </c>
      <c r="G385" s="222" t="s">
        <v>343</v>
      </c>
      <c r="H385" s="223">
        <v>1</v>
      </c>
      <c r="I385" s="224"/>
      <c r="J385" s="225">
        <f>ROUND(I385*H385,2)</f>
        <v>0</v>
      </c>
      <c r="K385" s="221" t="s">
        <v>22</v>
      </c>
      <c r="L385" s="70"/>
      <c r="M385" s="226" t="s">
        <v>22</v>
      </c>
      <c r="N385" s="227" t="s">
        <v>46</v>
      </c>
      <c r="O385" s="45"/>
      <c r="P385" s="228">
        <f>O385*H385</f>
        <v>0</v>
      </c>
      <c r="Q385" s="228">
        <v>0.045</v>
      </c>
      <c r="R385" s="228">
        <f>Q385*H385</f>
        <v>0.045</v>
      </c>
      <c r="S385" s="228">
        <v>0</v>
      </c>
      <c r="T385" s="229">
        <f>S385*H385</f>
        <v>0</v>
      </c>
      <c r="AR385" s="22" t="s">
        <v>340</v>
      </c>
      <c r="AT385" s="22" t="s">
        <v>147</v>
      </c>
      <c r="AU385" s="22" t="s">
        <v>84</v>
      </c>
      <c r="AY385" s="22" t="s">
        <v>144</v>
      </c>
      <c r="BE385" s="230">
        <f>IF(N385="základní",J385,0)</f>
        <v>0</v>
      </c>
      <c r="BF385" s="230">
        <f>IF(N385="snížená",J385,0)</f>
        <v>0</v>
      </c>
      <c r="BG385" s="230">
        <f>IF(N385="zákl. přenesená",J385,0)</f>
        <v>0</v>
      </c>
      <c r="BH385" s="230">
        <f>IF(N385="sníž. přenesená",J385,0)</f>
        <v>0</v>
      </c>
      <c r="BI385" s="230">
        <f>IF(N385="nulová",J385,0)</f>
        <v>0</v>
      </c>
      <c r="BJ385" s="22" t="s">
        <v>24</v>
      </c>
      <c r="BK385" s="230">
        <f>ROUND(I385*H385,2)</f>
        <v>0</v>
      </c>
      <c r="BL385" s="22" t="s">
        <v>340</v>
      </c>
      <c r="BM385" s="22" t="s">
        <v>1076</v>
      </c>
    </row>
    <row r="386" spans="2:47" s="1" customFormat="1" ht="13.5">
      <c r="B386" s="44"/>
      <c r="C386" s="72"/>
      <c r="D386" s="231" t="s">
        <v>154</v>
      </c>
      <c r="E386" s="72"/>
      <c r="F386" s="232" t="s">
        <v>1075</v>
      </c>
      <c r="G386" s="72"/>
      <c r="H386" s="72"/>
      <c r="I386" s="189"/>
      <c r="J386" s="72"/>
      <c r="K386" s="72"/>
      <c r="L386" s="70"/>
      <c r="M386" s="233"/>
      <c r="N386" s="45"/>
      <c r="O386" s="45"/>
      <c r="P386" s="45"/>
      <c r="Q386" s="45"/>
      <c r="R386" s="45"/>
      <c r="S386" s="45"/>
      <c r="T386" s="93"/>
      <c r="AT386" s="22" t="s">
        <v>154</v>
      </c>
      <c r="AU386" s="22" t="s">
        <v>84</v>
      </c>
    </row>
    <row r="387" spans="2:65" s="1" customFormat="1" ht="16.5" customHeight="1">
      <c r="B387" s="44"/>
      <c r="C387" s="219" t="s">
        <v>1077</v>
      </c>
      <c r="D387" s="219" t="s">
        <v>147</v>
      </c>
      <c r="E387" s="220" t="s">
        <v>1078</v>
      </c>
      <c r="F387" s="221" t="s">
        <v>1079</v>
      </c>
      <c r="G387" s="222" t="s">
        <v>292</v>
      </c>
      <c r="H387" s="223">
        <v>2.06</v>
      </c>
      <c r="I387" s="224"/>
      <c r="J387" s="225">
        <f>ROUND(I387*H387,2)</f>
        <v>0</v>
      </c>
      <c r="K387" s="221" t="s">
        <v>151</v>
      </c>
      <c r="L387" s="70"/>
      <c r="M387" s="226" t="s">
        <v>22</v>
      </c>
      <c r="N387" s="227" t="s">
        <v>46</v>
      </c>
      <c r="O387" s="45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AR387" s="22" t="s">
        <v>340</v>
      </c>
      <c r="AT387" s="22" t="s">
        <v>147</v>
      </c>
      <c r="AU387" s="22" t="s">
        <v>84</v>
      </c>
      <c r="AY387" s="22" t="s">
        <v>144</v>
      </c>
      <c r="BE387" s="230">
        <f>IF(N387="základní",J387,0)</f>
        <v>0</v>
      </c>
      <c r="BF387" s="230">
        <f>IF(N387="snížená",J387,0)</f>
        <v>0</v>
      </c>
      <c r="BG387" s="230">
        <f>IF(N387="zákl. přenesená",J387,0)</f>
        <v>0</v>
      </c>
      <c r="BH387" s="230">
        <f>IF(N387="sníž. přenesená",J387,0)</f>
        <v>0</v>
      </c>
      <c r="BI387" s="230">
        <f>IF(N387="nulová",J387,0)</f>
        <v>0</v>
      </c>
      <c r="BJ387" s="22" t="s">
        <v>24</v>
      </c>
      <c r="BK387" s="230">
        <f>ROUND(I387*H387,2)</f>
        <v>0</v>
      </c>
      <c r="BL387" s="22" t="s">
        <v>340</v>
      </c>
      <c r="BM387" s="22" t="s">
        <v>1080</v>
      </c>
    </row>
    <row r="388" spans="2:47" s="1" customFormat="1" ht="13.5">
      <c r="B388" s="44"/>
      <c r="C388" s="72"/>
      <c r="D388" s="231" t="s">
        <v>154</v>
      </c>
      <c r="E388" s="72"/>
      <c r="F388" s="232" t="s">
        <v>1081</v>
      </c>
      <c r="G388" s="72"/>
      <c r="H388" s="72"/>
      <c r="I388" s="189"/>
      <c r="J388" s="72"/>
      <c r="K388" s="72"/>
      <c r="L388" s="70"/>
      <c r="M388" s="233"/>
      <c r="N388" s="45"/>
      <c r="O388" s="45"/>
      <c r="P388" s="45"/>
      <c r="Q388" s="45"/>
      <c r="R388" s="45"/>
      <c r="S388" s="45"/>
      <c r="T388" s="93"/>
      <c r="AT388" s="22" t="s">
        <v>154</v>
      </c>
      <c r="AU388" s="22" t="s">
        <v>84</v>
      </c>
    </row>
    <row r="389" spans="2:65" s="1" customFormat="1" ht="16.5" customHeight="1">
      <c r="B389" s="44"/>
      <c r="C389" s="219" t="s">
        <v>1082</v>
      </c>
      <c r="D389" s="219" t="s">
        <v>147</v>
      </c>
      <c r="E389" s="220" t="s">
        <v>1083</v>
      </c>
      <c r="F389" s="221" t="s">
        <v>1084</v>
      </c>
      <c r="G389" s="222" t="s">
        <v>292</v>
      </c>
      <c r="H389" s="223">
        <v>2.06</v>
      </c>
      <c r="I389" s="224"/>
      <c r="J389" s="225">
        <f>ROUND(I389*H389,2)</f>
        <v>0</v>
      </c>
      <c r="K389" s="221" t="s">
        <v>151</v>
      </c>
      <c r="L389" s="70"/>
      <c r="M389" s="226" t="s">
        <v>22</v>
      </c>
      <c r="N389" s="227" t="s">
        <v>46</v>
      </c>
      <c r="O389" s="45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AR389" s="22" t="s">
        <v>340</v>
      </c>
      <c r="AT389" s="22" t="s">
        <v>147</v>
      </c>
      <c r="AU389" s="22" t="s">
        <v>84</v>
      </c>
      <c r="AY389" s="22" t="s">
        <v>144</v>
      </c>
      <c r="BE389" s="230">
        <f>IF(N389="základní",J389,0)</f>
        <v>0</v>
      </c>
      <c r="BF389" s="230">
        <f>IF(N389="snížená",J389,0)</f>
        <v>0</v>
      </c>
      <c r="BG389" s="230">
        <f>IF(N389="zákl. přenesená",J389,0)</f>
        <v>0</v>
      </c>
      <c r="BH389" s="230">
        <f>IF(N389="sníž. přenesená",J389,0)</f>
        <v>0</v>
      </c>
      <c r="BI389" s="230">
        <f>IF(N389="nulová",J389,0)</f>
        <v>0</v>
      </c>
      <c r="BJ389" s="22" t="s">
        <v>24</v>
      </c>
      <c r="BK389" s="230">
        <f>ROUND(I389*H389,2)</f>
        <v>0</v>
      </c>
      <c r="BL389" s="22" t="s">
        <v>340</v>
      </c>
      <c r="BM389" s="22" t="s">
        <v>1085</v>
      </c>
    </row>
    <row r="390" spans="2:47" s="1" customFormat="1" ht="13.5">
      <c r="B390" s="44"/>
      <c r="C390" s="72"/>
      <c r="D390" s="231" t="s">
        <v>154</v>
      </c>
      <c r="E390" s="72"/>
      <c r="F390" s="232" t="s">
        <v>1086</v>
      </c>
      <c r="G390" s="72"/>
      <c r="H390" s="72"/>
      <c r="I390" s="189"/>
      <c r="J390" s="72"/>
      <c r="K390" s="72"/>
      <c r="L390" s="70"/>
      <c r="M390" s="233"/>
      <c r="N390" s="45"/>
      <c r="O390" s="45"/>
      <c r="P390" s="45"/>
      <c r="Q390" s="45"/>
      <c r="R390" s="45"/>
      <c r="S390" s="45"/>
      <c r="T390" s="93"/>
      <c r="AT390" s="22" t="s">
        <v>154</v>
      </c>
      <c r="AU390" s="22" t="s">
        <v>84</v>
      </c>
    </row>
    <row r="391" spans="2:63" s="10" customFormat="1" ht="29.85" customHeight="1">
      <c r="B391" s="203"/>
      <c r="C391" s="204"/>
      <c r="D391" s="205" t="s">
        <v>74</v>
      </c>
      <c r="E391" s="217" t="s">
        <v>548</v>
      </c>
      <c r="F391" s="217" t="s">
        <v>549</v>
      </c>
      <c r="G391" s="204"/>
      <c r="H391" s="204"/>
      <c r="I391" s="207"/>
      <c r="J391" s="218">
        <f>BK391</f>
        <v>0</v>
      </c>
      <c r="K391" s="204"/>
      <c r="L391" s="209"/>
      <c r="M391" s="210"/>
      <c r="N391" s="211"/>
      <c r="O391" s="211"/>
      <c r="P391" s="212">
        <f>SUM(P392:P408)</f>
        <v>0</v>
      </c>
      <c r="Q391" s="211"/>
      <c r="R391" s="212">
        <f>SUM(R392:R408)</f>
        <v>0.12523514</v>
      </c>
      <c r="S391" s="211"/>
      <c r="T391" s="213">
        <f>SUM(T392:T408)</f>
        <v>0</v>
      </c>
      <c r="AR391" s="214" t="s">
        <v>84</v>
      </c>
      <c r="AT391" s="215" t="s">
        <v>74</v>
      </c>
      <c r="AU391" s="215" t="s">
        <v>24</v>
      </c>
      <c r="AY391" s="214" t="s">
        <v>144</v>
      </c>
      <c r="BK391" s="216">
        <f>SUM(BK392:BK408)</f>
        <v>0</v>
      </c>
    </row>
    <row r="392" spans="2:65" s="1" customFormat="1" ht="16.5" customHeight="1">
      <c r="B392" s="44"/>
      <c r="C392" s="219" t="s">
        <v>1087</v>
      </c>
      <c r="D392" s="219" t="s">
        <v>147</v>
      </c>
      <c r="E392" s="220" t="s">
        <v>1088</v>
      </c>
      <c r="F392" s="221" t="s">
        <v>1089</v>
      </c>
      <c r="G392" s="222" t="s">
        <v>322</v>
      </c>
      <c r="H392" s="223">
        <v>27.77</v>
      </c>
      <c r="I392" s="224"/>
      <c r="J392" s="225">
        <f>ROUND(I392*H392,2)</f>
        <v>0</v>
      </c>
      <c r="K392" s="221" t="s">
        <v>151</v>
      </c>
      <c r="L392" s="70"/>
      <c r="M392" s="226" t="s">
        <v>22</v>
      </c>
      <c r="N392" s="227" t="s">
        <v>46</v>
      </c>
      <c r="O392" s="45"/>
      <c r="P392" s="228">
        <f>O392*H392</f>
        <v>0</v>
      </c>
      <c r="Q392" s="228">
        <v>0.0004</v>
      </c>
      <c r="R392" s="228">
        <f>Q392*H392</f>
        <v>0.011108</v>
      </c>
      <c r="S392" s="228">
        <v>0</v>
      </c>
      <c r="T392" s="229">
        <f>S392*H392</f>
        <v>0</v>
      </c>
      <c r="AR392" s="22" t="s">
        <v>340</v>
      </c>
      <c r="AT392" s="22" t="s">
        <v>147</v>
      </c>
      <c r="AU392" s="22" t="s">
        <v>84</v>
      </c>
      <c r="AY392" s="22" t="s">
        <v>144</v>
      </c>
      <c r="BE392" s="230">
        <f>IF(N392="základní",J392,0)</f>
        <v>0</v>
      </c>
      <c r="BF392" s="230">
        <f>IF(N392="snížená",J392,0)</f>
        <v>0</v>
      </c>
      <c r="BG392" s="230">
        <f>IF(N392="zákl. přenesená",J392,0)</f>
        <v>0</v>
      </c>
      <c r="BH392" s="230">
        <f>IF(N392="sníž. přenesená",J392,0)</f>
        <v>0</v>
      </c>
      <c r="BI392" s="230">
        <f>IF(N392="nulová",J392,0)</f>
        <v>0</v>
      </c>
      <c r="BJ392" s="22" t="s">
        <v>24</v>
      </c>
      <c r="BK392" s="230">
        <f>ROUND(I392*H392,2)</f>
        <v>0</v>
      </c>
      <c r="BL392" s="22" t="s">
        <v>340</v>
      </c>
      <c r="BM392" s="22" t="s">
        <v>1090</v>
      </c>
    </row>
    <row r="393" spans="2:47" s="1" customFormat="1" ht="13.5">
      <c r="B393" s="44"/>
      <c r="C393" s="72"/>
      <c r="D393" s="231" t="s">
        <v>154</v>
      </c>
      <c r="E393" s="72"/>
      <c r="F393" s="232" t="s">
        <v>1091</v>
      </c>
      <c r="G393" s="72"/>
      <c r="H393" s="72"/>
      <c r="I393" s="189"/>
      <c r="J393" s="72"/>
      <c r="K393" s="72"/>
      <c r="L393" s="70"/>
      <c r="M393" s="233"/>
      <c r="N393" s="45"/>
      <c r="O393" s="45"/>
      <c r="P393" s="45"/>
      <c r="Q393" s="45"/>
      <c r="R393" s="45"/>
      <c r="S393" s="45"/>
      <c r="T393" s="93"/>
      <c r="AT393" s="22" t="s">
        <v>154</v>
      </c>
      <c r="AU393" s="22" t="s">
        <v>84</v>
      </c>
    </row>
    <row r="394" spans="2:51" s="11" customFormat="1" ht="13.5">
      <c r="B394" s="237"/>
      <c r="C394" s="238"/>
      <c r="D394" s="231" t="s">
        <v>252</v>
      </c>
      <c r="E394" s="239" t="s">
        <v>22</v>
      </c>
      <c r="F394" s="240" t="s">
        <v>1092</v>
      </c>
      <c r="G394" s="238"/>
      <c r="H394" s="241">
        <v>27.77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AT394" s="247" t="s">
        <v>252</v>
      </c>
      <c r="AU394" s="247" t="s">
        <v>84</v>
      </c>
      <c r="AV394" s="11" t="s">
        <v>84</v>
      </c>
      <c r="AW394" s="11" t="s">
        <v>39</v>
      </c>
      <c r="AX394" s="11" t="s">
        <v>24</v>
      </c>
      <c r="AY394" s="247" t="s">
        <v>144</v>
      </c>
    </row>
    <row r="395" spans="2:65" s="1" customFormat="1" ht="25.5" customHeight="1">
      <c r="B395" s="44"/>
      <c r="C395" s="248" t="s">
        <v>1093</v>
      </c>
      <c r="D395" s="248" t="s">
        <v>594</v>
      </c>
      <c r="E395" s="249" t="s">
        <v>1094</v>
      </c>
      <c r="F395" s="250" t="s">
        <v>1095</v>
      </c>
      <c r="G395" s="251" t="s">
        <v>322</v>
      </c>
      <c r="H395" s="252">
        <v>30.547</v>
      </c>
      <c r="I395" s="253"/>
      <c r="J395" s="254">
        <f>ROUND(I395*H395,2)</f>
        <v>0</v>
      </c>
      <c r="K395" s="250" t="s">
        <v>151</v>
      </c>
      <c r="L395" s="255"/>
      <c r="M395" s="256" t="s">
        <v>22</v>
      </c>
      <c r="N395" s="257" t="s">
        <v>46</v>
      </c>
      <c r="O395" s="45"/>
      <c r="P395" s="228">
        <f>O395*H395</f>
        <v>0</v>
      </c>
      <c r="Q395" s="228">
        <v>0.0035</v>
      </c>
      <c r="R395" s="228">
        <f>Q395*H395</f>
        <v>0.10691450000000001</v>
      </c>
      <c r="S395" s="228">
        <v>0</v>
      </c>
      <c r="T395" s="229">
        <f>S395*H395</f>
        <v>0</v>
      </c>
      <c r="AR395" s="22" t="s">
        <v>432</v>
      </c>
      <c r="AT395" s="22" t="s">
        <v>594</v>
      </c>
      <c r="AU395" s="22" t="s">
        <v>84</v>
      </c>
      <c r="AY395" s="22" t="s">
        <v>144</v>
      </c>
      <c r="BE395" s="230">
        <f>IF(N395="základní",J395,0)</f>
        <v>0</v>
      </c>
      <c r="BF395" s="230">
        <f>IF(N395="snížená",J395,0)</f>
        <v>0</v>
      </c>
      <c r="BG395" s="230">
        <f>IF(N395="zákl. přenesená",J395,0)</f>
        <v>0</v>
      </c>
      <c r="BH395" s="230">
        <f>IF(N395="sníž. přenesená",J395,0)</f>
        <v>0</v>
      </c>
      <c r="BI395" s="230">
        <f>IF(N395="nulová",J395,0)</f>
        <v>0</v>
      </c>
      <c r="BJ395" s="22" t="s">
        <v>24</v>
      </c>
      <c r="BK395" s="230">
        <f>ROUND(I395*H395,2)</f>
        <v>0</v>
      </c>
      <c r="BL395" s="22" t="s">
        <v>340</v>
      </c>
      <c r="BM395" s="22" t="s">
        <v>1096</v>
      </c>
    </row>
    <row r="396" spans="2:47" s="1" customFormat="1" ht="13.5">
      <c r="B396" s="44"/>
      <c r="C396" s="72"/>
      <c r="D396" s="231" t="s">
        <v>154</v>
      </c>
      <c r="E396" s="72"/>
      <c r="F396" s="232" t="s">
        <v>1097</v>
      </c>
      <c r="G396" s="72"/>
      <c r="H396" s="72"/>
      <c r="I396" s="189"/>
      <c r="J396" s="72"/>
      <c r="K396" s="72"/>
      <c r="L396" s="70"/>
      <c r="M396" s="233"/>
      <c r="N396" s="45"/>
      <c r="O396" s="45"/>
      <c r="P396" s="45"/>
      <c r="Q396" s="45"/>
      <c r="R396" s="45"/>
      <c r="S396" s="45"/>
      <c r="T396" s="93"/>
      <c r="AT396" s="22" t="s">
        <v>154</v>
      </c>
      <c r="AU396" s="22" t="s">
        <v>84</v>
      </c>
    </row>
    <row r="397" spans="2:47" s="1" customFormat="1" ht="13.5">
      <c r="B397" s="44"/>
      <c r="C397" s="72"/>
      <c r="D397" s="231" t="s">
        <v>912</v>
      </c>
      <c r="E397" s="72"/>
      <c r="F397" s="258" t="s">
        <v>1098</v>
      </c>
      <c r="G397" s="72"/>
      <c r="H397" s="72"/>
      <c r="I397" s="189"/>
      <c r="J397" s="72"/>
      <c r="K397" s="72"/>
      <c r="L397" s="70"/>
      <c r="M397" s="233"/>
      <c r="N397" s="45"/>
      <c r="O397" s="45"/>
      <c r="P397" s="45"/>
      <c r="Q397" s="45"/>
      <c r="R397" s="45"/>
      <c r="S397" s="45"/>
      <c r="T397" s="93"/>
      <c r="AT397" s="22" t="s">
        <v>912</v>
      </c>
      <c r="AU397" s="22" t="s">
        <v>84</v>
      </c>
    </row>
    <row r="398" spans="2:51" s="11" customFormat="1" ht="13.5">
      <c r="B398" s="237"/>
      <c r="C398" s="238"/>
      <c r="D398" s="231" t="s">
        <v>252</v>
      </c>
      <c r="E398" s="238"/>
      <c r="F398" s="240" t="s">
        <v>980</v>
      </c>
      <c r="G398" s="238"/>
      <c r="H398" s="241">
        <v>30.547</v>
      </c>
      <c r="I398" s="242"/>
      <c r="J398" s="238"/>
      <c r="K398" s="238"/>
      <c r="L398" s="243"/>
      <c r="M398" s="244"/>
      <c r="N398" s="245"/>
      <c r="O398" s="245"/>
      <c r="P398" s="245"/>
      <c r="Q398" s="245"/>
      <c r="R398" s="245"/>
      <c r="S398" s="245"/>
      <c r="T398" s="246"/>
      <c r="AT398" s="247" t="s">
        <v>252</v>
      </c>
      <c r="AU398" s="247" t="s">
        <v>84</v>
      </c>
      <c r="AV398" s="11" t="s">
        <v>84</v>
      </c>
      <c r="AW398" s="11" t="s">
        <v>6</v>
      </c>
      <c r="AX398" s="11" t="s">
        <v>24</v>
      </c>
      <c r="AY398" s="247" t="s">
        <v>144</v>
      </c>
    </row>
    <row r="399" spans="2:65" s="1" customFormat="1" ht="16.5" customHeight="1">
      <c r="B399" s="44"/>
      <c r="C399" s="219" t="s">
        <v>1099</v>
      </c>
      <c r="D399" s="219" t="s">
        <v>147</v>
      </c>
      <c r="E399" s="220" t="s">
        <v>1100</v>
      </c>
      <c r="F399" s="221" t="s">
        <v>1101</v>
      </c>
      <c r="G399" s="222" t="s">
        <v>456</v>
      </c>
      <c r="H399" s="223">
        <v>24.4</v>
      </c>
      <c r="I399" s="224"/>
      <c r="J399" s="225">
        <f>ROUND(I399*H399,2)</f>
        <v>0</v>
      </c>
      <c r="K399" s="221" t="s">
        <v>151</v>
      </c>
      <c r="L399" s="70"/>
      <c r="M399" s="226" t="s">
        <v>22</v>
      </c>
      <c r="N399" s="227" t="s">
        <v>46</v>
      </c>
      <c r="O399" s="45"/>
      <c r="P399" s="228">
        <f>O399*H399</f>
        <v>0</v>
      </c>
      <c r="Q399" s="228">
        <v>1E-05</v>
      </c>
      <c r="R399" s="228">
        <f>Q399*H399</f>
        <v>0.000244</v>
      </c>
      <c r="S399" s="228">
        <v>0</v>
      </c>
      <c r="T399" s="229">
        <f>S399*H399</f>
        <v>0</v>
      </c>
      <c r="AR399" s="22" t="s">
        <v>340</v>
      </c>
      <c r="AT399" s="22" t="s">
        <v>147</v>
      </c>
      <c r="AU399" s="22" t="s">
        <v>84</v>
      </c>
      <c r="AY399" s="22" t="s">
        <v>144</v>
      </c>
      <c r="BE399" s="230">
        <f>IF(N399="základní",J399,0)</f>
        <v>0</v>
      </c>
      <c r="BF399" s="230">
        <f>IF(N399="snížená",J399,0)</f>
        <v>0</v>
      </c>
      <c r="BG399" s="230">
        <f>IF(N399="zákl. přenesená",J399,0)</f>
        <v>0</v>
      </c>
      <c r="BH399" s="230">
        <f>IF(N399="sníž. přenesená",J399,0)</f>
        <v>0</v>
      </c>
      <c r="BI399" s="230">
        <f>IF(N399="nulová",J399,0)</f>
        <v>0</v>
      </c>
      <c r="BJ399" s="22" t="s">
        <v>24</v>
      </c>
      <c r="BK399" s="230">
        <f>ROUND(I399*H399,2)</f>
        <v>0</v>
      </c>
      <c r="BL399" s="22" t="s">
        <v>340</v>
      </c>
      <c r="BM399" s="22" t="s">
        <v>1102</v>
      </c>
    </row>
    <row r="400" spans="2:47" s="1" customFormat="1" ht="13.5">
      <c r="B400" s="44"/>
      <c r="C400" s="72"/>
      <c r="D400" s="231" t="s">
        <v>154</v>
      </c>
      <c r="E400" s="72"/>
      <c r="F400" s="232" t="s">
        <v>1103</v>
      </c>
      <c r="G400" s="72"/>
      <c r="H400" s="72"/>
      <c r="I400" s="189"/>
      <c r="J400" s="72"/>
      <c r="K400" s="72"/>
      <c r="L400" s="70"/>
      <c r="M400" s="233"/>
      <c r="N400" s="45"/>
      <c r="O400" s="45"/>
      <c r="P400" s="45"/>
      <c r="Q400" s="45"/>
      <c r="R400" s="45"/>
      <c r="S400" s="45"/>
      <c r="T400" s="93"/>
      <c r="AT400" s="22" t="s">
        <v>154</v>
      </c>
      <c r="AU400" s="22" t="s">
        <v>84</v>
      </c>
    </row>
    <row r="401" spans="2:51" s="11" customFormat="1" ht="13.5">
      <c r="B401" s="237"/>
      <c r="C401" s="238"/>
      <c r="D401" s="231" t="s">
        <v>252</v>
      </c>
      <c r="E401" s="239" t="s">
        <v>22</v>
      </c>
      <c r="F401" s="240" t="s">
        <v>1104</v>
      </c>
      <c r="G401" s="238"/>
      <c r="H401" s="241">
        <v>24.4</v>
      </c>
      <c r="I401" s="242"/>
      <c r="J401" s="238"/>
      <c r="K401" s="238"/>
      <c r="L401" s="243"/>
      <c r="M401" s="244"/>
      <c r="N401" s="245"/>
      <c r="O401" s="245"/>
      <c r="P401" s="245"/>
      <c r="Q401" s="245"/>
      <c r="R401" s="245"/>
      <c r="S401" s="245"/>
      <c r="T401" s="246"/>
      <c r="AT401" s="247" t="s">
        <v>252</v>
      </c>
      <c r="AU401" s="247" t="s">
        <v>84</v>
      </c>
      <c r="AV401" s="11" t="s">
        <v>84</v>
      </c>
      <c r="AW401" s="11" t="s">
        <v>39</v>
      </c>
      <c r="AX401" s="11" t="s">
        <v>24</v>
      </c>
      <c r="AY401" s="247" t="s">
        <v>144</v>
      </c>
    </row>
    <row r="402" spans="2:65" s="1" customFormat="1" ht="16.5" customHeight="1">
      <c r="B402" s="44"/>
      <c r="C402" s="248" t="s">
        <v>1105</v>
      </c>
      <c r="D402" s="248" t="s">
        <v>594</v>
      </c>
      <c r="E402" s="249" t="s">
        <v>1106</v>
      </c>
      <c r="F402" s="250" t="s">
        <v>1107</v>
      </c>
      <c r="G402" s="251" t="s">
        <v>456</v>
      </c>
      <c r="H402" s="252">
        <v>24.888</v>
      </c>
      <c r="I402" s="253"/>
      <c r="J402" s="254">
        <f>ROUND(I402*H402,2)</f>
        <v>0</v>
      </c>
      <c r="K402" s="250" t="s">
        <v>151</v>
      </c>
      <c r="L402" s="255"/>
      <c r="M402" s="256" t="s">
        <v>22</v>
      </c>
      <c r="N402" s="257" t="s">
        <v>46</v>
      </c>
      <c r="O402" s="45"/>
      <c r="P402" s="228">
        <f>O402*H402</f>
        <v>0</v>
      </c>
      <c r="Q402" s="228">
        <v>0.00028</v>
      </c>
      <c r="R402" s="228">
        <f>Q402*H402</f>
        <v>0.00696864</v>
      </c>
      <c r="S402" s="228">
        <v>0</v>
      </c>
      <c r="T402" s="229">
        <f>S402*H402</f>
        <v>0</v>
      </c>
      <c r="AR402" s="22" t="s">
        <v>432</v>
      </c>
      <c r="AT402" s="22" t="s">
        <v>594</v>
      </c>
      <c r="AU402" s="22" t="s">
        <v>84</v>
      </c>
      <c r="AY402" s="22" t="s">
        <v>144</v>
      </c>
      <c r="BE402" s="230">
        <f>IF(N402="základní",J402,0)</f>
        <v>0</v>
      </c>
      <c r="BF402" s="230">
        <f>IF(N402="snížená",J402,0)</f>
        <v>0</v>
      </c>
      <c r="BG402" s="230">
        <f>IF(N402="zákl. přenesená",J402,0)</f>
        <v>0</v>
      </c>
      <c r="BH402" s="230">
        <f>IF(N402="sníž. přenesená",J402,0)</f>
        <v>0</v>
      </c>
      <c r="BI402" s="230">
        <f>IF(N402="nulová",J402,0)</f>
        <v>0</v>
      </c>
      <c r="BJ402" s="22" t="s">
        <v>24</v>
      </c>
      <c r="BK402" s="230">
        <f>ROUND(I402*H402,2)</f>
        <v>0</v>
      </c>
      <c r="BL402" s="22" t="s">
        <v>340</v>
      </c>
      <c r="BM402" s="22" t="s">
        <v>1108</v>
      </c>
    </row>
    <row r="403" spans="2:47" s="1" customFormat="1" ht="13.5">
      <c r="B403" s="44"/>
      <c r="C403" s="72"/>
      <c r="D403" s="231" t="s">
        <v>154</v>
      </c>
      <c r="E403" s="72"/>
      <c r="F403" s="232" t="s">
        <v>1109</v>
      </c>
      <c r="G403" s="72"/>
      <c r="H403" s="72"/>
      <c r="I403" s="189"/>
      <c r="J403" s="72"/>
      <c r="K403" s="72"/>
      <c r="L403" s="70"/>
      <c r="M403" s="233"/>
      <c r="N403" s="45"/>
      <c r="O403" s="45"/>
      <c r="P403" s="45"/>
      <c r="Q403" s="45"/>
      <c r="R403" s="45"/>
      <c r="S403" s="45"/>
      <c r="T403" s="93"/>
      <c r="AT403" s="22" t="s">
        <v>154</v>
      </c>
      <c r="AU403" s="22" t="s">
        <v>84</v>
      </c>
    </row>
    <row r="404" spans="2:51" s="11" customFormat="1" ht="13.5">
      <c r="B404" s="237"/>
      <c r="C404" s="238"/>
      <c r="D404" s="231" t="s">
        <v>252</v>
      </c>
      <c r="E404" s="238"/>
      <c r="F404" s="240" t="s">
        <v>1110</v>
      </c>
      <c r="G404" s="238"/>
      <c r="H404" s="241">
        <v>24.888</v>
      </c>
      <c r="I404" s="242"/>
      <c r="J404" s="238"/>
      <c r="K404" s="238"/>
      <c r="L404" s="243"/>
      <c r="M404" s="244"/>
      <c r="N404" s="245"/>
      <c r="O404" s="245"/>
      <c r="P404" s="245"/>
      <c r="Q404" s="245"/>
      <c r="R404" s="245"/>
      <c r="S404" s="245"/>
      <c r="T404" s="246"/>
      <c r="AT404" s="247" t="s">
        <v>252</v>
      </c>
      <c r="AU404" s="247" t="s">
        <v>84</v>
      </c>
      <c r="AV404" s="11" t="s">
        <v>84</v>
      </c>
      <c r="AW404" s="11" t="s">
        <v>6</v>
      </c>
      <c r="AX404" s="11" t="s">
        <v>24</v>
      </c>
      <c r="AY404" s="247" t="s">
        <v>144</v>
      </c>
    </row>
    <row r="405" spans="2:65" s="1" customFormat="1" ht="16.5" customHeight="1">
      <c r="B405" s="44"/>
      <c r="C405" s="219" t="s">
        <v>1111</v>
      </c>
      <c r="D405" s="219" t="s">
        <v>147</v>
      </c>
      <c r="E405" s="220" t="s">
        <v>1112</v>
      </c>
      <c r="F405" s="221" t="s">
        <v>1113</v>
      </c>
      <c r="G405" s="222" t="s">
        <v>292</v>
      </c>
      <c r="H405" s="223">
        <v>0.125</v>
      </c>
      <c r="I405" s="224"/>
      <c r="J405" s="225">
        <f>ROUND(I405*H405,2)</f>
        <v>0</v>
      </c>
      <c r="K405" s="221" t="s">
        <v>151</v>
      </c>
      <c r="L405" s="70"/>
      <c r="M405" s="226" t="s">
        <v>22</v>
      </c>
      <c r="N405" s="227" t="s">
        <v>46</v>
      </c>
      <c r="O405" s="45"/>
      <c r="P405" s="228">
        <f>O405*H405</f>
        <v>0</v>
      </c>
      <c r="Q405" s="228">
        <v>0</v>
      </c>
      <c r="R405" s="228">
        <f>Q405*H405</f>
        <v>0</v>
      </c>
      <c r="S405" s="228">
        <v>0</v>
      </c>
      <c r="T405" s="229">
        <f>S405*H405</f>
        <v>0</v>
      </c>
      <c r="AR405" s="22" t="s">
        <v>340</v>
      </c>
      <c r="AT405" s="22" t="s">
        <v>147</v>
      </c>
      <c r="AU405" s="22" t="s">
        <v>84</v>
      </c>
      <c r="AY405" s="22" t="s">
        <v>144</v>
      </c>
      <c r="BE405" s="230">
        <f>IF(N405="základní",J405,0)</f>
        <v>0</v>
      </c>
      <c r="BF405" s="230">
        <f>IF(N405="snížená",J405,0)</f>
        <v>0</v>
      </c>
      <c r="BG405" s="230">
        <f>IF(N405="zákl. přenesená",J405,0)</f>
        <v>0</v>
      </c>
      <c r="BH405" s="230">
        <f>IF(N405="sníž. přenesená",J405,0)</f>
        <v>0</v>
      </c>
      <c r="BI405" s="230">
        <f>IF(N405="nulová",J405,0)</f>
        <v>0</v>
      </c>
      <c r="BJ405" s="22" t="s">
        <v>24</v>
      </c>
      <c r="BK405" s="230">
        <f>ROUND(I405*H405,2)</f>
        <v>0</v>
      </c>
      <c r="BL405" s="22" t="s">
        <v>340</v>
      </c>
      <c r="BM405" s="22" t="s">
        <v>1114</v>
      </c>
    </row>
    <row r="406" spans="2:47" s="1" customFormat="1" ht="13.5">
      <c r="B406" s="44"/>
      <c r="C406" s="72"/>
      <c r="D406" s="231" t="s">
        <v>154</v>
      </c>
      <c r="E406" s="72"/>
      <c r="F406" s="232" t="s">
        <v>1115</v>
      </c>
      <c r="G406" s="72"/>
      <c r="H406" s="72"/>
      <c r="I406" s="189"/>
      <c r="J406" s="72"/>
      <c r="K406" s="72"/>
      <c r="L406" s="70"/>
      <c r="M406" s="233"/>
      <c r="N406" s="45"/>
      <c r="O406" s="45"/>
      <c r="P406" s="45"/>
      <c r="Q406" s="45"/>
      <c r="R406" s="45"/>
      <c r="S406" s="45"/>
      <c r="T406" s="93"/>
      <c r="AT406" s="22" t="s">
        <v>154</v>
      </c>
      <c r="AU406" s="22" t="s">
        <v>84</v>
      </c>
    </row>
    <row r="407" spans="2:65" s="1" customFormat="1" ht="16.5" customHeight="1">
      <c r="B407" s="44"/>
      <c r="C407" s="219" t="s">
        <v>1116</v>
      </c>
      <c r="D407" s="219" t="s">
        <v>147</v>
      </c>
      <c r="E407" s="220" t="s">
        <v>1117</v>
      </c>
      <c r="F407" s="221" t="s">
        <v>1118</v>
      </c>
      <c r="G407" s="222" t="s">
        <v>292</v>
      </c>
      <c r="H407" s="223">
        <v>0.125</v>
      </c>
      <c r="I407" s="224"/>
      <c r="J407" s="225">
        <f>ROUND(I407*H407,2)</f>
        <v>0</v>
      </c>
      <c r="K407" s="221" t="s">
        <v>151</v>
      </c>
      <c r="L407" s="70"/>
      <c r="M407" s="226" t="s">
        <v>22</v>
      </c>
      <c r="N407" s="227" t="s">
        <v>46</v>
      </c>
      <c r="O407" s="45"/>
      <c r="P407" s="228">
        <f>O407*H407</f>
        <v>0</v>
      </c>
      <c r="Q407" s="228">
        <v>0</v>
      </c>
      <c r="R407" s="228">
        <f>Q407*H407</f>
        <v>0</v>
      </c>
      <c r="S407" s="228">
        <v>0</v>
      </c>
      <c r="T407" s="229">
        <f>S407*H407</f>
        <v>0</v>
      </c>
      <c r="AR407" s="22" t="s">
        <v>340</v>
      </c>
      <c r="AT407" s="22" t="s">
        <v>147</v>
      </c>
      <c r="AU407" s="22" t="s">
        <v>84</v>
      </c>
      <c r="AY407" s="22" t="s">
        <v>144</v>
      </c>
      <c r="BE407" s="230">
        <f>IF(N407="základní",J407,0)</f>
        <v>0</v>
      </c>
      <c r="BF407" s="230">
        <f>IF(N407="snížená",J407,0)</f>
        <v>0</v>
      </c>
      <c r="BG407" s="230">
        <f>IF(N407="zákl. přenesená",J407,0)</f>
        <v>0</v>
      </c>
      <c r="BH407" s="230">
        <f>IF(N407="sníž. přenesená",J407,0)</f>
        <v>0</v>
      </c>
      <c r="BI407" s="230">
        <f>IF(N407="nulová",J407,0)</f>
        <v>0</v>
      </c>
      <c r="BJ407" s="22" t="s">
        <v>24</v>
      </c>
      <c r="BK407" s="230">
        <f>ROUND(I407*H407,2)</f>
        <v>0</v>
      </c>
      <c r="BL407" s="22" t="s">
        <v>340</v>
      </c>
      <c r="BM407" s="22" t="s">
        <v>1119</v>
      </c>
    </row>
    <row r="408" spans="2:47" s="1" customFormat="1" ht="13.5">
      <c r="B408" s="44"/>
      <c r="C408" s="72"/>
      <c r="D408" s="231" t="s">
        <v>154</v>
      </c>
      <c r="E408" s="72"/>
      <c r="F408" s="232" t="s">
        <v>1120</v>
      </c>
      <c r="G408" s="72"/>
      <c r="H408" s="72"/>
      <c r="I408" s="189"/>
      <c r="J408" s="72"/>
      <c r="K408" s="72"/>
      <c r="L408" s="70"/>
      <c r="M408" s="233"/>
      <c r="N408" s="45"/>
      <c r="O408" s="45"/>
      <c r="P408" s="45"/>
      <c r="Q408" s="45"/>
      <c r="R408" s="45"/>
      <c r="S408" s="45"/>
      <c r="T408" s="93"/>
      <c r="AT408" s="22" t="s">
        <v>154</v>
      </c>
      <c r="AU408" s="22" t="s">
        <v>84</v>
      </c>
    </row>
    <row r="409" spans="2:63" s="10" customFormat="1" ht="29.85" customHeight="1">
      <c r="B409" s="203"/>
      <c r="C409" s="204"/>
      <c r="D409" s="205" t="s">
        <v>74</v>
      </c>
      <c r="E409" s="217" t="s">
        <v>1121</v>
      </c>
      <c r="F409" s="217" t="s">
        <v>1122</v>
      </c>
      <c r="G409" s="204"/>
      <c r="H409" s="204"/>
      <c r="I409" s="207"/>
      <c r="J409" s="218">
        <f>BK409</f>
        <v>0</v>
      </c>
      <c r="K409" s="204"/>
      <c r="L409" s="209"/>
      <c r="M409" s="210"/>
      <c r="N409" s="211"/>
      <c r="O409" s="211"/>
      <c r="P409" s="212">
        <f>SUM(P410:P419)</f>
        <v>0</v>
      </c>
      <c r="Q409" s="211"/>
      <c r="R409" s="212">
        <f>SUM(R410:R419)</f>
        <v>0.28266399999999997</v>
      </c>
      <c r="S409" s="211"/>
      <c r="T409" s="213">
        <f>SUM(T410:T419)</f>
        <v>0</v>
      </c>
      <c r="AR409" s="214" t="s">
        <v>84</v>
      </c>
      <c r="AT409" s="215" t="s">
        <v>74</v>
      </c>
      <c r="AU409" s="215" t="s">
        <v>24</v>
      </c>
      <c r="AY409" s="214" t="s">
        <v>144</v>
      </c>
      <c r="BK409" s="216">
        <f>SUM(BK410:BK419)</f>
        <v>0</v>
      </c>
    </row>
    <row r="410" spans="2:65" s="1" customFormat="1" ht="25.5" customHeight="1">
      <c r="B410" s="44"/>
      <c r="C410" s="219" t="s">
        <v>1123</v>
      </c>
      <c r="D410" s="219" t="s">
        <v>147</v>
      </c>
      <c r="E410" s="220" t="s">
        <v>1124</v>
      </c>
      <c r="F410" s="221" t="s">
        <v>1125</v>
      </c>
      <c r="G410" s="222" t="s">
        <v>322</v>
      </c>
      <c r="H410" s="223">
        <v>17.8</v>
      </c>
      <c r="I410" s="224"/>
      <c r="J410" s="225">
        <f>ROUND(I410*H410,2)</f>
        <v>0</v>
      </c>
      <c r="K410" s="221" t="s">
        <v>151</v>
      </c>
      <c r="L410" s="70"/>
      <c r="M410" s="226" t="s">
        <v>22</v>
      </c>
      <c r="N410" s="227" t="s">
        <v>46</v>
      </c>
      <c r="O410" s="45"/>
      <c r="P410" s="228">
        <f>O410*H410</f>
        <v>0</v>
      </c>
      <c r="Q410" s="228">
        <v>0.0029</v>
      </c>
      <c r="R410" s="228">
        <f>Q410*H410</f>
        <v>0.05162</v>
      </c>
      <c r="S410" s="228">
        <v>0</v>
      </c>
      <c r="T410" s="229">
        <f>S410*H410</f>
        <v>0</v>
      </c>
      <c r="AR410" s="22" t="s">
        <v>340</v>
      </c>
      <c r="AT410" s="22" t="s">
        <v>147</v>
      </c>
      <c r="AU410" s="22" t="s">
        <v>84</v>
      </c>
      <c r="AY410" s="22" t="s">
        <v>144</v>
      </c>
      <c r="BE410" s="230">
        <f>IF(N410="základní",J410,0)</f>
        <v>0</v>
      </c>
      <c r="BF410" s="230">
        <f>IF(N410="snížená",J410,0)</f>
        <v>0</v>
      </c>
      <c r="BG410" s="230">
        <f>IF(N410="zákl. přenesená",J410,0)</f>
        <v>0</v>
      </c>
      <c r="BH410" s="230">
        <f>IF(N410="sníž. přenesená",J410,0)</f>
        <v>0</v>
      </c>
      <c r="BI410" s="230">
        <f>IF(N410="nulová",J410,0)</f>
        <v>0</v>
      </c>
      <c r="BJ410" s="22" t="s">
        <v>24</v>
      </c>
      <c r="BK410" s="230">
        <f>ROUND(I410*H410,2)</f>
        <v>0</v>
      </c>
      <c r="BL410" s="22" t="s">
        <v>340</v>
      </c>
      <c r="BM410" s="22" t="s">
        <v>1126</v>
      </c>
    </row>
    <row r="411" spans="2:47" s="1" customFormat="1" ht="13.5">
      <c r="B411" s="44"/>
      <c r="C411" s="72"/>
      <c r="D411" s="231" t="s">
        <v>154</v>
      </c>
      <c r="E411" s="72"/>
      <c r="F411" s="232" t="s">
        <v>1127</v>
      </c>
      <c r="G411" s="72"/>
      <c r="H411" s="72"/>
      <c r="I411" s="189"/>
      <c r="J411" s="72"/>
      <c r="K411" s="72"/>
      <c r="L411" s="70"/>
      <c r="M411" s="233"/>
      <c r="N411" s="45"/>
      <c r="O411" s="45"/>
      <c r="P411" s="45"/>
      <c r="Q411" s="45"/>
      <c r="R411" s="45"/>
      <c r="S411" s="45"/>
      <c r="T411" s="93"/>
      <c r="AT411" s="22" t="s">
        <v>154</v>
      </c>
      <c r="AU411" s="22" t="s">
        <v>84</v>
      </c>
    </row>
    <row r="412" spans="2:51" s="11" customFormat="1" ht="13.5">
      <c r="B412" s="237"/>
      <c r="C412" s="238"/>
      <c r="D412" s="231" t="s">
        <v>252</v>
      </c>
      <c r="E412" s="239" t="s">
        <v>22</v>
      </c>
      <c r="F412" s="240" t="s">
        <v>1128</v>
      </c>
      <c r="G412" s="238"/>
      <c r="H412" s="241">
        <v>17.8</v>
      </c>
      <c r="I412" s="242"/>
      <c r="J412" s="238"/>
      <c r="K412" s="238"/>
      <c r="L412" s="243"/>
      <c r="M412" s="244"/>
      <c r="N412" s="245"/>
      <c r="O412" s="245"/>
      <c r="P412" s="245"/>
      <c r="Q412" s="245"/>
      <c r="R412" s="245"/>
      <c r="S412" s="245"/>
      <c r="T412" s="246"/>
      <c r="AT412" s="247" t="s">
        <v>252</v>
      </c>
      <c r="AU412" s="247" t="s">
        <v>84</v>
      </c>
      <c r="AV412" s="11" t="s">
        <v>84</v>
      </c>
      <c r="AW412" s="11" t="s">
        <v>39</v>
      </c>
      <c r="AX412" s="11" t="s">
        <v>24</v>
      </c>
      <c r="AY412" s="247" t="s">
        <v>144</v>
      </c>
    </row>
    <row r="413" spans="2:65" s="1" customFormat="1" ht="16.5" customHeight="1">
      <c r="B413" s="44"/>
      <c r="C413" s="248" t="s">
        <v>1129</v>
      </c>
      <c r="D413" s="248" t="s">
        <v>594</v>
      </c>
      <c r="E413" s="249" t="s">
        <v>1130</v>
      </c>
      <c r="F413" s="250" t="s">
        <v>1131</v>
      </c>
      <c r="G413" s="251" t="s">
        <v>322</v>
      </c>
      <c r="H413" s="252">
        <v>19.58</v>
      </c>
      <c r="I413" s="253"/>
      <c r="J413" s="254">
        <f>ROUND(I413*H413,2)</f>
        <v>0</v>
      </c>
      <c r="K413" s="250" t="s">
        <v>151</v>
      </c>
      <c r="L413" s="255"/>
      <c r="M413" s="256" t="s">
        <v>22</v>
      </c>
      <c r="N413" s="257" t="s">
        <v>46</v>
      </c>
      <c r="O413" s="45"/>
      <c r="P413" s="228">
        <f>O413*H413</f>
        <v>0</v>
      </c>
      <c r="Q413" s="228">
        <v>0.0118</v>
      </c>
      <c r="R413" s="228">
        <f>Q413*H413</f>
        <v>0.23104399999999997</v>
      </c>
      <c r="S413" s="228">
        <v>0</v>
      </c>
      <c r="T413" s="229">
        <f>S413*H413</f>
        <v>0</v>
      </c>
      <c r="AR413" s="22" t="s">
        <v>432</v>
      </c>
      <c r="AT413" s="22" t="s">
        <v>594</v>
      </c>
      <c r="AU413" s="22" t="s">
        <v>84</v>
      </c>
      <c r="AY413" s="22" t="s">
        <v>144</v>
      </c>
      <c r="BE413" s="230">
        <f>IF(N413="základní",J413,0)</f>
        <v>0</v>
      </c>
      <c r="BF413" s="230">
        <f>IF(N413="snížená",J413,0)</f>
        <v>0</v>
      </c>
      <c r="BG413" s="230">
        <f>IF(N413="zákl. přenesená",J413,0)</f>
        <v>0</v>
      </c>
      <c r="BH413" s="230">
        <f>IF(N413="sníž. přenesená",J413,0)</f>
        <v>0</v>
      </c>
      <c r="BI413" s="230">
        <f>IF(N413="nulová",J413,0)</f>
        <v>0</v>
      </c>
      <c r="BJ413" s="22" t="s">
        <v>24</v>
      </c>
      <c r="BK413" s="230">
        <f>ROUND(I413*H413,2)</f>
        <v>0</v>
      </c>
      <c r="BL413" s="22" t="s">
        <v>340</v>
      </c>
      <c r="BM413" s="22" t="s">
        <v>1132</v>
      </c>
    </row>
    <row r="414" spans="2:47" s="1" customFormat="1" ht="13.5">
      <c r="B414" s="44"/>
      <c r="C414" s="72"/>
      <c r="D414" s="231" t="s">
        <v>154</v>
      </c>
      <c r="E414" s="72"/>
      <c r="F414" s="232" t="s">
        <v>1131</v>
      </c>
      <c r="G414" s="72"/>
      <c r="H414" s="72"/>
      <c r="I414" s="189"/>
      <c r="J414" s="72"/>
      <c r="K414" s="72"/>
      <c r="L414" s="70"/>
      <c r="M414" s="233"/>
      <c r="N414" s="45"/>
      <c r="O414" s="45"/>
      <c r="P414" s="45"/>
      <c r="Q414" s="45"/>
      <c r="R414" s="45"/>
      <c r="S414" s="45"/>
      <c r="T414" s="93"/>
      <c r="AT414" s="22" t="s">
        <v>154</v>
      </c>
      <c r="AU414" s="22" t="s">
        <v>84</v>
      </c>
    </row>
    <row r="415" spans="2:51" s="11" customFormat="1" ht="13.5">
      <c r="B415" s="237"/>
      <c r="C415" s="238"/>
      <c r="D415" s="231" t="s">
        <v>252</v>
      </c>
      <c r="E415" s="238"/>
      <c r="F415" s="240" t="s">
        <v>1133</v>
      </c>
      <c r="G415" s="238"/>
      <c r="H415" s="241">
        <v>19.58</v>
      </c>
      <c r="I415" s="242"/>
      <c r="J415" s="238"/>
      <c r="K415" s="238"/>
      <c r="L415" s="243"/>
      <c r="M415" s="244"/>
      <c r="N415" s="245"/>
      <c r="O415" s="245"/>
      <c r="P415" s="245"/>
      <c r="Q415" s="245"/>
      <c r="R415" s="245"/>
      <c r="S415" s="245"/>
      <c r="T415" s="246"/>
      <c r="AT415" s="247" t="s">
        <v>252</v>
      </c>
      <c r="AU415" s="247" t="s">
        <v>84</v>
      </c>
      <c r="AV415" s="11" t="s">
        <v>84</v>
      </c>
      <c r="AW415" s="11" t="s">
        <v>6</v>
      </c>
      <c r="AX415" s="11" t="s">
        <v>24</v>
      </c>
      <c r="AY415" s="247" t="s">
        <v>144</v>
      </c>
    </row>
    <row r="416" spans="2:65" s="1" customFormat="1" ht="16.5" customHeight="1">
      <c r="B416" s="44"/>
      <c r="C416" s="219" t="s">
        <v>1134</v>
      </c>
      <c r="D416" s="219" t="s">
        <v>147</v>
      </c>
      <c r="E416" s="220" t="s">
        <v>1135</v>
      </c>
      <c r="F416" s="221" t="s">
        <v>1136</v>
      </c>
      <c r="G416" s="222" t="s">
        <v>292</v>
      </c>
      <c r="H416" s="223">
        <v>0.283</v>
      </c>
      <c r="I416" s="224"/>
      <c r="J416" s="225">
        <f>ROUND(I416*H416,2)</f>
        <v>0</v>
      </c>
      <c r="K416" s="221" t="s">
        <v>151</v>
      </c>
      <c r="L416" s="70"/>
      <c r="M416" s="226" t="s">
        <v>22</v>
      </c>
      <c r="N416" s="227" t="s">
        <v>46</v>
      </c>
      <c r="O416" s="45"/>
      <c r="P416" s="228">
        <f>O416*H416</f>
        <v>0</v>
      </c>
      <c r="Q416" s="228">
        <v>0</v>
      </c>
      <c r="R416" s="228">
        <f>Q416*H416</f>
        <v>0</v>
      </c>
      <c r="S416" s="228">
        <v>0</v>
      </c>
      <c r="T416" s="229">
        <f>S416*H416</f>
        <v>0</v>
      </c>
      <c r="AR416" s="22" t="s">
        <v>340</v>
      </c>
      <c r="AT416" s="22" t="s">
        <v>147</v>
      </c>
      <c r="AU416" s="22" t="s">
        <v>84</v>
      </c>
      <c r="AY416" s="22" t="s">
        <v>144</v>
      </c>
      <c r="BE416" s="230">
        <f>IF(N416="základní",J416,0)</f>
        <v>0</v>
      </c>
      <c r="BF416" s="230">
        <f>IF(N416="snížená",J416,0)</f>
        <v>0</v>
      </c>
      <c r="BG416" s="230">
        <f>IF(N416="zákl. přenesená",J416,0)</f>
        <v>0</v>
      </c>
      <c r="BH416" s="230">
        <f>IF(N416="sníž. přenesená",J416,0)</f>
        <v>0</v>
      </c>
      <c r="BI416" s="230">
        <f>IF(N416="nulová",J416,0)</f>
        <v>0</v>
      </c>
      <c r="BJ416" s="22" t="s">
        <v>24</v>
      </c>
      <c r="BK416" s="230">
        <f>ROUND(I416*H416,2)</f>
        <v>0</v>
      </c>
      <c r="BL416" s="22" t="s">
        <v>340</v>
      </c>
      <c r="BM416" s="22" t="s">
        <v>1137</v>
      </c>
    </row>
    <row r="417" spans="2:47" s="1" customFormat="1" ht="13.5">
      <c r="B417" s="44"/>
      <c r="C417" s="72"/>
      <c r="D417" s="231" t="s">
        <v>154</v>
      </c>
      <c r="E417" s="72"/>
      <c r="F417" s="232" t="s">
        <v>1138</v>
      </c>
      <c r="G417" s="72"/>
      <c r="H417" s="72"/>
      <c r="I417" s="189"/>
      <c r="J417" s="72"/>
      <c r="K417" s="72"/>
      <c r="L417" s="70"/>
      <c r="M417" s="233"/>
      <c r="N417" s="45"/>
      <c r="O417" s="45"/>
      <c r="P417" s="45"/>
      <c r="Q417" s="45"/>
      <c r="R417" s="45"/>
      <c r="S417" s="45"/>
      <c r="T417" s="93"/>
      <c r="AT417" s="22" t="s">
        <v>154</v>
      </c>
      <c r="AU417" s="22" t="s">
        <v>84</v>
      </c>
    </row>
    <row r="418" spans="2:65" s="1" customFormat="1" ht="16.5" customHeight="1">
      <c r="B418" s="44"/>
      <c r="C418" s="219" t="s">
        <v>1139</v>
      </c>
      <c r="D418" s="219" t="s">
        <v>147</v>
      </c>
      <c r="E418" s="220" t="s">
        <v>1140</v>
      </c>
      <c r="F418" s="221" t="s">
        <v>1141</v>
      </c>
      <c r="G418" s="222" t="s">
        <v>292</v>
      </c>
      <c r="H418" s="223">
        <v>0.283</v>
      </c>
      <c r="I418" s="224"/>
      <c r="J418" s="225">
        <f>ROUND(I418*H418,2)</f>
        <v>0</v>
      </c>
      <c r="K418" s="221" t="s">
        <v>151</v>
      </c>
      <c r="L418" s="70"/>
      <c r="M418" s="226" t="s">
        <v>22</v>
      </c>
      <c r="N418" s="227" t="s">
        <v>46</v>
      </c>
      <c r="O418" s="45"/>
      <c r="P418" s="228">
        <f>O418*H418</f>
        <v>0</v>
      </c>
      <c r="Q418" s="228">
        <v>0</v>
      </c>
      <c r="R418" s="228">
        <f>Q418*H418</f>
        <v>0</v>
      </c>
      <c r="S418" s="228">
        <v>0</v>
      </c>
      <c r="T418" s="229">
        <f>S418*H418</f>
        <v>0</v>
      </c>
      <c r="AR418" s="22" t="s">
        <v>340</v>
      </c>
      <c r="AT418" s="22" t="s">
        <v>147</v>
      </c>
      <c r="AU418" s="22" t="s">
        <v>84</v>
      </c>
      <c r="AY418" s="22" t="s">
        <v>144</v>
      </c>
      <c r="BE418" s="230">
        <f>IF(N418="základní",J418,0)</f>
        <v>0</v>
      </c>
      <c r="BF418" s="230">
        <f>IF(N418="snížená",J418,0)</f>
        <v>0</v>
      </c>
      <c r="BG418" s="230">
        <f>IF(N418="zákl. přenesená",J418,0)</f>
        <v>0</v>
      </c>
      <c r="BH418" s="230">
        <f>IF(N418="sníž. přenesená",J418,0)</f>
        <v>0</v>
      </c>
      <c r="BI418" s="230">
        <f>IF(N418="nulová",J418,0)</f>
        <v>0</v>
      </c>
      <c r="BJ418" s="22" t="s">
        <v>24</v>
      </c>
      <c r="BK418" s="230">
        <f>ROUND(I418*H418,2)</f>
        <v>0</v>
      </c>
      <c r="BL418" s="22" t="s">
        <v>340</v>
      </c>
      <c r="BM418" s="22" t="s">
        <v>1142</v>
      </c>
    </row>
    <row r="419" spans="2:47" s="1" customFormat="1" ht="13.5">
      <c r="B419" s="44"/>
      <c r="C419" s="72"/>
      <c r="D419" s="231" t="s">
        <v>154</v>
      </c>
      <c r="E419" s="72"/>
      <c r="F419" s="232" t="s">
        <v>1143</v>
      </c>
      <c r="G419" s="72"/>
      <c r="H419" s="72"/>
      <c r="I419" s="189"/>
      <c r="J419" s="72"/>
      <c r="K419" s="72"/>
      <c r="L419" s="70"/>
      <c r="M419" s="233"/>
      <c r="N419" s="45"/>
      <c r="O419" s="45"/>
      <c r="P419" s="45"/>
      <c r="Q419" s="45"/>
      <c r="R419" s="45"/>
      <c r="S419" s="45"/>
      <c r="T419" s="93"/>
      <c r="AT419" s="22" t="s">
        <v>154</v>
      </c>
      <c r="AU419" s="22" t="s">
        <v>84</v>
      </c>
    </row>
    <row r="420" spans="2:63" s="10" customFormat="1" ht="29.85" customHeight="1">
      <c r="B420" s="203"/>
      <c r="C420" s="204"/>
      <c r="D420" s="205" t="s">
        <v>74</v>
      </c>
      <c r="E420" s="217" t="s">
        <v>1144</v>
      </c>
      <c r="F420" s="217" t="s">
        <v>1145</v>
      </c>
      <c r="G420" s="204"/>
      <c r="H420" s="204"/>
      <c r="I420" s="207"/>
      <c r="J420" s="218">
        <f>BK420</f>
        <v>0</v>
      </c>
      <c r="K420" s="204"/>
      <c r="L420" s="209"/>
      <c r="M420" s="210"/>
      <c r="N420" s="211"/>
      <c r="O420" s="211"/>
      <c r="P420" s="212">
        <f>SUM(P421:P471)</f>
        <v>0</v>
      </c>
      <c r="Q420" s="211"/>
      <c r="R420" s="212">
        <f>SUM(R421:R471)</f>
        <v>1.37550662</v>
      </c>
      <c r="S420" s="211"/>
      <c r="T420" s="213">
        <f>SUM(T421:T471)</f>
        <v>0</v>
      </c>
      <c r="AR420" s="214" t="s">
        <v>84</v>
      </c>
      <c r="AT420" s="215" t="s">
        <v>74</v>
      </c>
      <c r="AU420" s="215" t="s">
        <v>24</v>
      </c>
      <c r="AY420" s="214" t="s">
        <v>144</v>
      </c>
      <c r="BK420" s="216">
        <f>SUM(BK421:BK471)</f>
        <v>0</v>
      </c>
    </row>
    <row r="421" spans="2:65" s="1" customFormat="1" ht="16.5" customHeight="1">
      <c r="B421" s="44"/>
      <c r="C421" s="219" t="s">
        <v>1146</v>
      </c>
      <c r="D421" s="219" t="s">
        <v>147</v>
      </c>
      <c r="E421" s="220" t="s">
        <v>1147</v>
      </c>
      <c r="F421" s="221" t="s">
        <v>1148</v>
      </c>
      <c r="G421" s="222" t="s">
        <v>322</v>
      </c>
      <c r="H421" s="223">
        <v>40.28</v>
      </c>
      <c r="I421" s="224"/>
      <c r="J421" s="225">
        <f>ROUND(I421*H421,2)</f>
        <v>0</v>
      </c>
      <c r="K421" s="221" t="s">
        <v>151</v>
      </c>
      <c r="L421" s="70"/>
      <c r="M421" s="226" t="s">
        <v>22</v>
      </c>
      <c r="N421" s="227" t="s">
        <v>46</v>
      </c>
      <c r="O421" s="45"/>
      <c r="P421" s="228">
        <f>O421*H421</f>
        <v>0</v>
      </c>
      <c r="Q421" s="228">
        <v>0.00011</v>
      </c>
      <c r="R421" s="228">
        <f>Q421*H421</f>
        <v>0.0044308</v>
      </c>
      <c r="S421" s="228">
        <v>0</v>
      </c>
      <c r="T421" s="229">
        <f>S421*H421</f>
        <v>0</v>
      </c>
      <c r="AR421" s="22" t="s">
        <v>340</v>
      </c>
      <c r="AT421" s="22" t="s">
        <v>147</v>
      </c>
      <c r="AU421" s="22" t="s">
        <v>84</v>
      </c>
      <c r="AY421" s="22" t="s">
        <v>144</v>
      </c>
      <c r="BE421" s="230">
        <f>IF(N421="základní",J421,0)</f>
        <v>0</v>
      </c>
      <c r="BF421" s="230">
        <f>IF(N421="snížená",J421,0)</f>
        <v>0</v>
      </c>
      <c r="BG421" s="230">
        <f>IF(N421="zákl. přenesená",J421,0)</f>
        <v>0</v>
      </c>
      <c r="BH421" s="230">
        <f>IF(N421="sníž. přenesená",J421,0)</f>
        <v>0</v>
      </c>
      <c r="BI421" s="230">
        <f>IF(N421="nulová",J421,0)</f>
        <v>0</v>
      </c>
      <c r="BJ421" s="22" t="s">
        <v>24</v>
      </c>
      <c r="BK421" s="230">
        <f>ROUND(I421*H421,2)</f>
        <v>0</v>
      </c>
      <c r="BL421" s="22" t="s">
        <v>340</v>
      </c>
      <c r="BM421" s="22" t="s">
        <v>1149</v>
      </c>
    </row>
    <row r="422" spans="2:47" s="1" customFormat="1" ht="13.5">
      <c r="B422" s="44"/>
      <c r="C422" s="72"/>
      <c r="D422" s="231" t="s">
        <v>154</v>
      </c>
      <c r="E422" s="72"/>
      <c r="F422" s="232" t="s">
        <v>1150</v>
      </c>
      <c r="G422" s="72"/>
      <c r="H422" s="72"/>
      <c r="I422" s="189"/>
      <c r="J422" s="72"/>
      <c r="K422" s="72"/>
      <c r="L422" s="70"/>
      <c r="M422" s="233"/>
      <c r="N422" s="45"/>
      <c r="O422" s="45"/>
      <c r="P422" s="45"/>
      <c r="Q422" s="45"/>
      <c r="R422" s="45"/>
      <c r="S422" s="45"/>
      <c r="T422" s="93"/>
      <c r="AT422" s="22" t="s">
        <v>154</v>
      </c>
      <c r="AU422" s="22" t="s">
        <v>84</v>
      </c>
    </row>
    <row r="423" spans="2:51" s="11" customFormat="1" ht="13.5">
      <c r="B423" s="237"/>
      <c r="C423" s="238"/>
      <c r="D423" s="231" t="s">
        <v>252</v>
      </c>
      <c r="E423" s="239" t="s">
        <v>22</v>
      </c>
      <c r="F423" s="240" t="s">
        <v>1151</v>
      </c>
      <c r="G423" s="238"/>
      <c r="H423" s="241">
        <v>17.33</v>
      </c>
      <c r="I423" s="242"/>
      <c r="J423" s="238"/>
      <c r="K423" s="238"/>
      <c r="L423" s="243"/>
      <c r="M423" s="244"/>
      <c r="N423" s="245"/>
      <c r="O423" s="245"/>
      <c r="P423" s="245"/>
      <c r="Q423" s="245"/>
      <c r="R423" s="245"/>
      <c r="S423" s="245"/>
      <c r="T423" s="246"/>
      <c r="AT423" s="247" t="s">
        <v>252</v>
      </c>
      <c r="AU423" s="247" t="s">
        <v>84</v>
      </c>
      <c r="AV423" s="11" t="s">
        <v>84</v>
      </c>
      <c r="AW423" s="11" t="s">
        <v>39</v>
      </c>
      <c r="AX423" s="11" t="s">
        <v>75</v>
      </c>
      <c r="AY423" s="247" t="s">
        <v>144</v>
      </c>
    </row>
    <row r="424" spans="2:51" s="11" customFormat="1" ht="13.5">
      <c r="B424" s="237"/>
      <c r="C424" s="238"/>
      <c r="D424" s="231" t="s">
        <v>252</v>
      </c>
      <c r="E424" s="239" t="s">
        <v>22</v>
      </c>
      <c r="F424" s="240" t="s">
        <v>1152</v>
      </c>
      <c r="G424" s="238"/>
      <c r="H424" s="241">
        <v>22.95</v>
      </c>
      <c r="I424" s="242"/>
      <c r="J424" s="238"/>
      <c r="K424" s="238"/>
      <c r="L424" s="243"/>
      <c r="M424" s="244"/>
      <c r="N424" s="245"/>
      <c r="O424" s="245"/>
      <c r="P424" s="245"/>
      <c r="Q424" s="245"/>
      <c r="R424" s="245"/>
      <c r="S424" s="245"/>
      <c r="T424" s="246"/>
      <c r="AT424" s="247" t="s">
        <v>252</v>
      </c>
      <c r="AU424" s="247" t="s">
        <v>84</v>
      </c>
      <c r="AV424" s="11" t="s">
        <v>84</v>
      </c>
      <c r="AW424" s="11" t="s">
        <v>39</v>
      </c>
      <c r="AX424" s="11" t="s">
        <v>75</v>
      </c>
      <c r="AY424" s="247" t="s">
        <v>144</v>
      </c>
    </row>
    <row r="425" spans="2:65" s="1" customFormat="1" ht="25.5" customHeight="1">
      <c r="B425" s="44"/>
      <c r="C425" s="219" t="s">
        <v>1153</v>
      </c>
      <c r="D425" s="219" t="s">
        <v>147</v>
      </c>
      <c r="E425" s="220" t="s">
        <v>1154</v>
      </c>
      <c r="F425" s="221" t="s">
        <v>1155</v>
      </c>
      <c r="G425" s="222" t="s">
        <v>322</v>
      </c>
      <c r="H425" s="223">
        <v>40.28</v>
      </c>
      <c r="I425" s="224"/>
      <c r="J425" s="225">
        <f>ROUND(I425*H425,2)</f>
        <v>0</v>
      </c>
      <c r="K425" s="221" t="s">
        <v>151</v>
      </c>
      <c r="L425" s="70"/>
      <c r="M425" s="226" t="s">
        <v>22</v>
      </c>
      <c r="N425" s="227" t="s">
        <v>46</v>
      </c>
      <c r="O425" s="45"/>
      <c r="P425" s="228">
        <f>O425*H425</f>
        <v>0</v>
      </c>
      <c r="Q425" s="228">
        <v>0.00014</v>
      </c>
      <c r="R425" s="228">
        <f>Q425*H425</f>
        <v>0.0056392</v>
      </c>
      <c r="S425" s="228">
        <v>0</v>
      </c>
      <c r="T425" s="229">
        <f>S425*H425</f>
        <v>0</v>
      </c>
      <c r="AR425" s="22" t="s">
        <v>340</v>
      </c>
      <c r="AT425" s="22" t="s">
        <v>147</v>
      </c>
      <c r="AU425" s="22" t="s">
        <v>84</v>
      </c>
      <c r="AY425" s="22" t="s">
        <v>144</v>
      </c>
      <c r="BE425" s="230">
        <f>IF(N425="základní",J425,0)</f>
        <v>0</v>
      </c>
      <c r="BF425" s="230">
        <f>IF(N425="snížená",J425,0)</f>
        <v>0</v>
      </c>
      <c r="BG425" s="230">
        <f>IF(N425="zákl. přenesená",J425,0)</f>
        <v>0</v>
      </c>
      <c r="BH425" s="230">
        <f>IF(N425="sníž. přenesená",J425,0)</f>
        <v>0</v>
      </c>
      <c r="BI425" s="230">
        <f>IF(N425="nulová",J425,0)</f>
        <v>0</v>
      </c>
      <c r="BJ425" s="22" t="s">
        <v>24</v>
      </c>
      <c r="BK425" s="230">
        <f>ROUND(I425*H425,2)</f>
        <v>0</v>
      </c>
      <c r="BL425" s="22" t="s">
        <v>340</v>
      </c>
      <c r="BM425" s="22" t="s">
        <v>1156</v>
      </c>
    </row>
    <row r="426" spans="2:47" s="1" customFormat="1" ht="13.5">
      <c r="B426" s="44"/>
      <c r="C426" s="72"/>
      <c r="D426" s="231" t="s">
        <v>154</v>
      </c>
      <c r="E426" s="72"/>
      <c r="F426" s="232" t="s">
        <v>1157</v>
      </c>
      <c r="G426" s="72"/>
      <c r="H426" s="72"/>
      <c r="I426" s="189"/>
      <c r="J426" s="72"/>
      <c r="K426" s="72"/>
      <c r="L426" s="70"/>
      <c r="M426" s="233"/>
      <c r="N426" s="45"/>
      <c r="O426" s="45"/>
      <c r="P426" s="45"/>
      <c r="Q426" s="45"/>
      <c r="R426" s="45"/>
      <c r="S426" s="45"/>
      <c r="T426" s="93"/>
      <c r="AT426" s="22" t="s">
        <v>154</v>
      </c>
      <c r="AU426" s="22" t="s">
        <v>84</v>
      </c>
    </row>
    <row r="427" spans="2:51" s="11" customFormat="1" ht="13.5">
      <c r="B427" s="237"/>
      <c r="C427" s="238"/>
      <c r="D427" s="231" t="s">
        <v>252</v>
      </c>
      <c r="E427" s="239" t="s">
        <v>22</v>
      </c>
      <c r="F427" s="240" t="s">
        <v>1151</v>
      </c>
      <c r="G427" s="238"/>
      <c r="H427" s="241">
        <v>17.33</v>
      </c>
      <c r="I427" s="242"/>
      <c r="J427" s="238"/>
      <c r="K427" s="238"/>
      <c r="L427" s="243"/>
      <c r="M427" s="244"/>
      <c r="N427" s="245"/>
      <c r="O427" s="245"/>
      <c r="P427" s="245"/>
      <c r="Q427" s="245"/>
      <c r="R427" s="245"/>
      <c r="S427" s="245"/>
      <c r="T427" s="246"/>
      <c r="AT427" s="247" t="s">
        <v>252</v>
      </c>
      <c r="AU427" s="247" t="s">
        <v>84</v>
      </c>
      <c r="AV427" s="11" t="s">
        <v>84</v>
      </c>
      <c r="AW427" s="11" t="s">
        <v>39</v>
      </c>
      <c r="AX427" s="11" t="s">
        <v>75</v>
      </c>
      <c r="AY427" s="247" t="s">
        <v>144</v>
      </c>
    </row>
    <row r="428" spans="2:51" s="11" customFormat="1" ht="13.5">
      <c r="B428" s="237"/>
      <c r="C428" s="238"/>
      <c r="D428" s="231" t="s">
        <v>252</v>
      </c>
      <c r="E428" s="239" t="s">
        <v>22</v>
      </c>
      <c r="F428" s="240" t="s">
        <v>1152</v>
      </c>
      <c r="G428" s="238"/>
      <c r="H428" s="241">
        <v>22.95</v>
      </c>
      <c r="I428" s="242"/>
      <c r="J428" s="238"/>
      <c r="K428" s="238"/>
      <c r="L428" s="243"/>
      <c r="M428" s="244"/>
      <c r="N428" s="245"/>
      <c r="O428" s="245"/>
      <c r="P428" s="245"/>
      <c r="Q428" s="245"/>
      <c r="R428" s="245"/>
      <c r="S428" s="245"/>
      <c r="T428" s="246"/>
      <c r="AT428" s="247" t="s">
        <v>252</v>
      </c>
      <c r="AU428" s="247" t="s">
        <v>84</v>
      </c>
      <c r="AV428" s="11" t="s">
        <v>84</v>
      </c>
      <c r="AW428" s="11" t="s">
        <v>39</v>
      </c>
      <c r="AX428" s="11" t="s">
        <v>75</v>
      </c>
      <c r="AY428" s="247" t="s">
        <v>144</v>
      </c>
    </row>
    <row r="429" spans="2:65" s="1" customFormat="1" ht="16.5" customHeight="1">
      <c r="B429" s="44"/>
      <c r="C429" s="219" t="s">
        <v>1158</v>
      </c>
      <c r="D429" s="219" t="s">
        <v>147</v>
      </c>
      <c r="E429" s="220" t="s">
        <v>1159</v>
      </c>
      <c r="F429" s="221" t="s">
        <v>1160</v>
      </c>
      <c r="G429" s="222" t="s">
        <v>322</v>
      </c>
      <c r="H429" s="223">
        <v>40.28</v>
      </c>
      <c r="I429" s="224"/>
      <c r="J429" s="225">
        <f>ROUND(I429*H429,2)</f>
        <v>0</v>
      </c>
      <c r="K429" s="221" t="s">
        <v>151</v>
      </c>
      <c r="L429" s="70"/>
      <c r="M429" s="226" t="s">
        <v>22</v>
      </c>
      <c r="N429" s="227" t="s">
        <v>46</v>
      </c>
      <c r="O429" s="45"/>
      <c r="P429" s="228">
        <f>O429*H429</f>
        <v>0</v>
      </c>
      <c r="Q429" s="228">
        <v>0.00014</v>
      </c>
      <c r="R429" s="228">
        <f>Q429*H429</f>
        <v>0.0056392</v>
      </c>
      <c r="S429" s="228">
        <v>0</v>
      </c>
      <c r="T429" s="229">
        <f>S429*H429</f>
        <v>0</v>
      </c>
      <c r="AR429" s="22" t="s">
        <v>340</v>
      </c>
      <c r="AT429" s="22" t="s">
        <v>147</v>
      </c>
      <c r="AU429" s="22" t="s">
        <v>84</v>
      </c>
      <c r="AY429" s="22" t="s">
        <v>144</v>
      </c>
      <c r="BE429" s="230">
        <f>IF(N429="základní",J429,0)</f>
        <v>0</v>
      </c>
      <c r="BF429" s="230">
        <f>IF(N429="snížená",J429,0)</f>
        <v>0</v>
      </c>
      <c r="BG429" s="230">
        <f>IF(N429="zákl. přenesená",J429,0)</f>
        <v>0</v>
      </c>
      <c r="BH429" s="230">
        <f>IF(N429="sníž. přenesená",J429,0)</f>
        <v>0</v>
      </c>
      <c r="BI429" s="230">
        <f>IF(N429="nulová",J429,0)</f>
        <v>0</v>
      </c>
      <c r="BJ429" s="22" t="s">
        <v>24</v>
      </c>
      <c r="BK429" s="230">
        <f>ROUND(I429*H429,2)</f>
        <v>0</v>
      </c>
      <c r="BL429" s="22" t="s">
        <v>340</v>
      </c>
      <c r="BM429" s="22" t="s">
        <v>1161</v>
      </c>
    </row>
    <row r="430" spans="2:47" s="1" customFormat="1" ht="13.5">
      <c r="B430" s="44"/>
      <c r="C430" s="72"/>
      <c r="D430" s="231" t="s">
        <v>154</v>
      </c>
      <c r="E430" s="72"/>
      <c r="F430" s="232" t="s">
        <v>1162</v>
      </c>
      <c r="G430" s="72"/>
      <c r="H430" s="72"/>
      <c r="I430" s="189"/>
      <c r="J430" s="72"/>
      <c r="K430" s="72"/>
      <c r="L430" s="70"/>
      <c r="M430" s="233"/>
      <c r="N430" s="45"/>
      <c r="O430" s="45"/>
      <c r="P430" s="45"/>
      <c r="Q430" s="45"/>
      <c r="R430" s="45"/>
      <c r="S430" s="45"/>
      <c r="T430" s="93"/>
      <c r="AT430" s="22" t="s">
        <v>154</v>
      </c>
      <c r="AU430" s="22" t="s">
        <v>84</v>
      </c>
    </row>
    <row r="431" spans="2:51" s="11" customFormat="1" ht="13.5">
      <c r="B431" s="237"/>
      <c r="C431" s="238"/>
      <c r="D431" s="231" t="s">
        <v>252</v>
      </c>
      <c r="E431" s="239" t="s">
        <v>22</v>
      </c>
      <c r="F431" s="240" t="s">
        <v>1151</v>
      </c>
      <c r="G431" s="238"/>
      <c r="H431" s="241">
        <v>17.33</v>
      </c>
      <c r="I431" s="242"/>
      <c r="J431" s="238"/>
      <c r="K431" s="238"/>
      <c r="L431" s="243"/>
      <c r="M431" s="244"/>
      <c r="N431" s="245"/>
      <c r="O431" s="245"/>
      <c r="P431" s="245"/>
      <c r="Q431" s="245"/>
      <c r="R431" s="245"/>
      <c r="S431" s="245"/>
      <c r="T431" s="246"/>
      <c r="AT431" s="247" t="s">
        <v>252</v>
      </c>
      <c r="AU431" s="247" t="s">
        <v>84</v>
      </c>
      <c r="AV431" s="11" t="s">
        <v>84</v>
      </c>
      <c r="AW431" s="11" t="s">
        <v>39</v>
      </c>
      <c r="AX431" s="11" t="s">
        <v>75</v>
      </c>
      <c r="AY431" s="247" t="s">
        <v>144</v>
      </c>
    </row>
    <row r="432" spans="2:51" s="11" customFormat="1" ht="13.5">
      <c r="B432" s="237"/>
      <c r="C432" s="238"/>
      <c r="D432" s="231" t="s">
        <v>252</v>
      </c>
      <c r="E432" s="239" t="s">
        <v>22</v>
      </c>
      <c r="F432" s="240" t="s">
        <v>1152</v>
      </c>
      <c r="G432" s="238"/>
      <c r="H432" s="241">
        <v>22.95</v>
      </c>
      <c r="I432" s="242"/>
      <c r="J432" s="238"/>
      <c r="K432" s="238"/>
      <c r="L432" s="243"/>
      <c r="M432" s="244"/>
      <c r="N432" s="245"/>
      <c r="O432" s="245"/>
      <c r="P432" s="245"/>
      <c r="Q432" s="245"/>
      <c r="R432" s="245"/>
      <c r="S432" s="245"/>
      <c r="T432" s="246"/>
      <c r="AT432" s="247" t="s">
        <v>252</v>
      </c>
      <c r="AU432" s="247" t="s">
        <v>84</v>
      </c>
      <c r="AV432" s="11" t="s">
        <v>84</v>
      </c>
      <c r="AW432" s="11" t="s">
        <v>39</v>
      </c>
      <c r="AX432" s="11" t="s">
        <v>75</v>
      </c>
      <c r="AY432" s="247" t="s">
        <v>144</v>
      </c>
    </row>
    <row r="433" spans="2:65" s="1" customFormat="1" ht="16.5" customHeight="1">
      <c r="B433" s="44"/>
      <c r="C433" s="219" t="s">
        <v>1163</v>
      </c>
      <c r="D433" s="219" t="s">
        <v>147</v>
      </c>
      <c r="E433" s="220" t="s">
        <v>1164</v>
      </c>
      <c r="F433" s="221" t="s">
        <v>1165</v>
      </c>
      <c r="G433" s="222" t="s">
        <v>322</v>
      </c>
      <c r="H433" s="223">
        <v>40.28</v>
      </c>
      <c r="I433" s="224"/>
      <c r="J433" s="225">
        <f>ROUND(I433*H433,2)</f>
        <v>0</v>
      </c>
      <c r="K433" s="221" t="s">
        <v>151</v>
      </c>
      <c r="L433" s="70"/>
      <c r="M433" s="226" t="s">
        <v>22</v>
      </c>
      <c r="N433" s="227" t="s">
        <v>46</v>
      </c>
      <c r="O433" s="45"/>
      <c r="P433" s="228">
        <f>O433*H433</f>
        <v>0</v>
      </c>
      <c r="Q433" s="228">
        <v>0.00014</v>
      </c>
      <c r="R433" s="228">
        <f>Q433*H433</f>
        <v>0.0056392</v>
      </c>
      <c r="S433" s="228">
        <v>0</v>
      </c>
      <c r="T433" s="229">
        <f>S433*H433</f>
        <v>0</v>
      </c>
      <c r="AR433" s="22" t="s">
        <v>340</v>
      </c>
      <c r="AT433" s="22" t="s">
        <v>147</v>
      </c>
      <c r="AU433" s="22" t="s">
        <v>84</v>
      </c>
      <c r="AY433" s="22" t="s">
        <v>144</v>
      </c>
      <c r="BE433" s="230">
        <f>IF(N433="základní",J433,0)</f>
        <v>0</v>
      </c>
      <c r="BF433" s="230">
        <f>IF(N433="snížená",J433,0)</f>
        <v>0</v>
      </c>
      <c r="BG433" s="230">
        <f>IF(N433="zákl. přenesená",J433,0)</f>
        <v>0</v>
      </c>
      <c r="BH433" s="230">
        <f>IF(N433="sníž. přenesená",J433,0)</f>
        <v>0</v>
      </c>
      <c r="BI433" s="230">
        <f>IF(N433="nulová",J433,0)</f>
        <v>0</v>
      </c>
      <c r="BJ433" s="22" t="s">
        <v>24</v>
      </c>
      <c r="BK433" s="230">
        <f>ROUND(I433*H433,2)</f>
        <v>0</v>
      </c>
      <c r="BL433" s="22" t="s">
        <v>340</v>
      </c>
      <c r="BM433" s="22" t="s">
        <v>1166</v>
      </c>
    </row>
    <row r="434" spans="2:47" s="1" customFormat="1" ht="13.5">
      <c r="B434" s="44"/>
      <c r="C434" s="72"/>
      <c r="D434" s="231" t="s">
        <v>154</v>
      </c>
      <c r="E434" s="72"/>
      <c r="F434" s="232" t="s">
        <v>1167</v>
      </c>
      <c r="G434" s="72"/>
      <c r="H434" s="72"/>
      <c r="I434" s="189"/>
      <c r="J434" s="72"/>
      <c r="K434" s="72"/>
      <c r="L434" s="70"/>
      <c r="M434" s="233"/>
      <c r="N434" s="45"/>
      <c r="O434" s="45"/>
      <c r="P434" s="45"/>
      <c r="Q434" s="45"/>
      <c r="R434" s="45"/>
      <c r="S434" s="45"/>
      <c r="T434" s="93"/>
      <c r="AT434" s="22" t="s">
        <v>154</v>
      </c>
      <c r="AU434" s="22" t="s">
        <v>84</v>
      </c>
    </row>
    <row r="435" spans="2:51" s="12" customFormat="1" ht="13.5">
      <c r="B435" s="259"/>
      <c r="C435" s="260"/>
      <c r="D435" s="231" t="s">
        <v>252</v>
      </c>
      <c r="E435" s="261" t="s">
        <v>22</v>
      </c>
      <c r="F435" s="262" t="s">
        <v>1168</v>
      </c>
      <c r="G435" s="260"/>
      <c r="H435" s="261" t="s">
        <v>22</v>
      </c>
      <c r="I435" s="263"/>
      <c r="J435" s="260"/>
      <c r="K435" s="260"/>
      <c r="L435" s="264"/>
      <c r="M435" s="265"/>
      <c r="N435" s="266"/>
      <c r="O435" s="266"/>
      <c r="P435" s="266"/>
      <c r="Q435" s="266"/>
      <c r="R435" s="266"/>
      <c r="S435" s="266"/>
      <c r="T435" s="267"/>
      <c r="AT435" s="268" t="s">
        <v>252</v>
      </c>
      <c r="AU435" s="268" t="s">
        <v>84</v>
      </c>
      <c r="AV435" s="12" t="s">
        <v>24</v>
      </c>
      <c r="AW435" s="12" t="s">
        <v>39</v>
      </c>
      <c r="AX435" s="12" t="s">
        <v>75</v>
      </c>
      <c r="AY435" s="268" t="s">
        <v>144</v>
      </c>
    </row>
    <row r="436" spans="2:51" s="11" customFormat="1" ht="13.5">
      <c r="B436" s="237"/>
      <c r="C436" s="238"/>
      <c r="D436" s="231" t="s">
        <v>252</v>
      </c>
      <c r="E436" s="239" t="s">
        <v>22</v>
      </c>
      <c r="F436" s="240" t="s">
        <v>1151</v>
      </c>
      <c r="G436" s="238"/>
      <c r="H436" s="241">
        <v>17.33</v>
      </c>
      <c r="I436" s="242"/>
      <c r="J436" s="238"/>
      <c r="K436" s="238"/>
      <c r="L436" s="243"/>
      <c r="M436" s="244"/>
      <c r="N436" s="245"/>
      <c r="O436" s="245"/>
      <c r="P436" s="245"/>
      <c r="Q436" s="245"/>
      <c r="R436" s="245"/>
      <c r="S436" s="245"/>
      <c r="T436" s="246"/>
      <c r="AT436" s="247" t="s">
        <v>252</v>
      </c>
      <c r="AU436" s="247" t="s">
        <v>84</v>
      </c>
      <c r="AV436" s="11" t="s">
        <v>84</v>
      </c>
      <c r="AW436" s="11" t="s">
        <v>39</v>
      </c>
      <c r="AX436" s="11" t="s">
        <v>75</v>
      </c>
      <c r="AY436" s="247" t="s">
        <v>144</v>
      </c>
    </row>
    <row r="437" spans="2:51" s="11" customFormat="1" ht="13.5">
      <c r="B437" s="237"/>
      <c r="C437" s="238"/>
      <c r="D437" s="231" t="s">
        <v>252</v>
      </c>
      <c r="E437" s="239" t="s">
        <v>22</v>
      </c>
      <c r="F437" s="240" t="s">
        <v>1152</v>
      </c>
      <c r="G437" s="238"/>
      <c r="H437" s="241">
        <v>22.95</v>
      </c>
      <c r="I437" s="242"/>
      <c r="J437" s="238"/>
      <c r="K437" s="238"/>
      <c r="L437" s="243"/>
      <c r="M437" s="244"/>
      <c r="N437" s="245"/>
      <c r="O437" s="245"/>
      <c r="P437" s="245"/>
      <c r="Q437" s="245"/>
      <c r="R437" s="245"/>
      <c r="S437" s="245"/>
      <c r="T437" s="246"/>
      <c r="AT437" s="247" t="s">
        <v>252</v>
      </c>
      <c r="AU437" s="247" t="s">
        <v>84</v>
      </c>
      <c r="AV437" s="11" t="s">
        <v>84</v>
      </c>
      <c r="AW437" s="11" t="s">
        <v>39</v>
      </c>
      <c r="AX437" s="11" t="s">
        <v>75</v>
      </c>
      <c r="AY437" s="247" t="s">
        <v>144</v>
      </c>
    </row>
    <row r="438" spans="2:65" s="1" customFormat="1" ht="16.5" customHeight="1">
      <c r="B438" s="44"/>
      <c r="C438" s="219" t="s">
        <v>1169</v>
      </c>
      <c r="D438" s="219" t="s">
        <v>147</v>
      </c>
      <c r="E438" s="220" t="s">
        <v>1170</v>
      </c>
      <c r="F438" s="221" t="s">
        <v>1171</v>
      </c>
      <c r="G438" s="222" t="s">
        <v>322</v>
      </c>
      <c r="H438" s="223">
        <v>112.273</v>
      </c>
      <c r="I438" s="224"/>
      <c r="J438" s="225">
        <f>ROUND(I438*H438,2)</f>
        <v>0</v>
      </c>
      <c r="K438" s="221" t="s">
        <v>151</v>
      </c>
      <c r="L438" s="70"/>
      <c r="M438" s="226" t="s">
        <v>22</v>
      </c>
      <c r="N438" s="227" t="s">
        <v>46</v>
      </c>
      <c r="O438" s="45"/>
      <c r="P438" s="228">
        <f>O438*H438</f>
        <v>0</v>
      </c>
      <c r="Q438" s="228">
        <v>0</v>
      </c>
      <c r="R438" s="228">
        <f>Q438*H438</f>
        <v>0</v>
      </c>
      <c r="S438" s="228">
        <v>0</v>
      </c>
      <c r="T438" s="229">
        <f>S438*H438</f>
        <v>0</v>
      </c>
      <c r="AR438" s="22" t="s">
        <v>340</v>
      </c>
      <c r="AT438" s="22" t="s">
        <v>147</v>
      </c>
      <c r="AU438" s="22" t="s">
        <v>84</v>
      </c>
      <c r="AY438" s="22" t="s">
        <v>144</v>
      </c>
      <c r="BE438" s="230">
        <f>IF(N438="základní",J438,0)</f>
        <v>0</v>
      </c>
      <c r="BF438" s="230">
        <f>IF(N438="snížená",J438,0)</f>
        <v>0</v>
      </c>
      <c r="BG438" s="230">
        <f>IF(N438="zákl. přenesená",J438,0)</f>
        <v>0</v>
      </c>
      <c r="BH438" s="230">
        <f>IF(N438="sníž. přenesená",J438,0)</f>
        <v>0</v>
      </c>
      <c r="BI438" s="230">
        <f>IF(N438="nulová",J438,0)</f>
        <v>0</v>
      </c>
      <c r="BJ438" s="22" t="s">
        <v>24</v>
      </c>
      <c r="BK438" s="230">
        <f>ROUND(I438*H438,2)</f>
        <v>0</v>
      </c>
      <c r="BL438" s="22" t="s">
        <v>340</v>
      </c>
      <c r="BM438" s="22" t="s">
        <v>1172</v>
      </c>
    </row>
    <row r="439" spans="2:47" s="1" customFormat="1" ht="13.5">
      <c r="B439" s="44"/>
      <c r="C439" s="72"/>
      <c r="D439" s="231" t="s">
        <v>154</v>
      </c>
      <c r="E439" s="72"/>
      <c r="F439" s="232" t="s">
        <v>1173</v>
      </c>
      <c r="G439" s="72"/>
      <c r="H439" s="72"/>
      <c r="I439" s="189"/>
      <c r="J439" s="72"/>
      <c r="K439" s="72"/>
      <c r="L439" s="70"/>
      <c r="M439" s="233"/>
      <c r="N439" s="45"/>
      <c r="O439" s="45"/>
      <c r="P439" s="45"/>
      <c r="Q439" s="45"/>
      <c r="R439" s="45"/>
      <c r="S439" s="45"/>
      <c r="T439" s="93"/>
      <c r="AT439" s="22" t="s">
        <v>154</v>
      </c>
      <c r="AU439" s="22" t="s">
        <v>84</v>
      </c>
    </row>
    <row r="440" spans="2:51" s="11" customFormat="1" ht="13.5">
      <c r="B440" s="237"/>
      <c r="C440" s="238"/>
      <c r="D440" s="231" t="s">
        <v>252</v>
      </c>
      <c r="E440" s="239" t="s">
        <v>22</v>
      </c>
      <c r="F440" s="240" t="s">
        <v>1174</v>
      </c>
      <c r="G440" s="238"/>
      <c r="H440" s="241">
        <v>12.853</v>
      </c>
      <c r="I440" s="242"/>
      <c r="J440" s="238"/>
      <c r="K440" s="238"/>
      <c r="L440" s="243"/>
      <c r="M440" s="244"/>
      <c r="N440" s="245"/>
      <c r="O440" s="245"/>
      <c r="P440" s="245"/>
      <c r="Q440" s="245"/>
      <c r="R440" s="245"/>
      <c r="S440" s="245"/>
      <c r="T440" s="246"/>
      <c r="AT440" s="247" t="s">
        <v>252</v>
      </c>
      <c r="AU440" s="247" t="s">
        <v>84</v>
      </c>
      <c r="AV440" s="11" t="s">
        <v>84</v>
      </c>
      <c r="AW440" s="11" t="s">
        <v>39</v>
      </c>
      <c r="AX440" s="11" t="s">
        <v>75</v>
      </c>
      <c r="AY440" s="247" t="s">
        <v>144</v>
      </c>
    </row>
    <row r="441" spans="2:51" s="11" customFormat="1" ht="13.5">
      <c r="B441" s="237"/>
      <c r="C441" s="238"/>
      <c r="D441" s="231" t="s">
        <v>252</v>
      </c>
      <c r="E441" s="239" t="s">
        <v>22</v>
      </c>
      <c r="F441" s="240" t="s">
        <v>1175</v>
      </c>
      <c r="G441" s="238"/>
      <c r="H441" s="241">
        <v>75.44</v>
      </c>
      <c r="I441" s="242"/>
      <c r="J441" s="238"/>
      <c r="K441" s="238"/>
      <c r="L441" s="243"/>
      <c r="M441" s="244"/>
      <c r="N441" s="245"/>
      <c r="O441" s="245"/>
      <c r="P441" s="245"/>
      <c r="Q441" s="245"/>
      <c r="R441" s="245"/>
      <c r="S441" s="245"/>
      <c r="T441" s="246"/>
      <c r="AT441" s="247" t="s">
        <v>252</v>
      </c>
      <c r="AU441" s="247" t="s">
        <v>84</v>
      </c>
      <c r="AV441" s="11" t="s">
        <v>84</v>
      </c>
      <c r="AW441" s="11" t="s">
        <v>39</v>
      </c>
      <c r="AX441" s="11" t="s">
        <v>75</v>
      </c>
      <c r="AY441" s="247" t="s">
        <v>144</v>
      </c>
    </row>
    <row r="442" spans="2:51" s="11" customFormat="1" ht="13.5">
      <c r="B442" s="237"/>
      <c r="C442" s="238"/>
      <c r="D442" s="231" t="s">
        <v>252</v>
      </c>
      <c r="E442" s="239" t="s">
        <v>22</v>
      </c>
      <c r="F442" s="240" t="s">
        <v>1176</v>
      </c>
      <c r="G442" s="238"/>
      <c r="H442" s="241">
        <v>23.98</v>
      </c>
      <c r="I442" s="242"/>
      <c r="J442" s="238"/>
      <c r="K442" s="238"/>
      <c r="L442" s="243"/>
      <c r="M442" s="244"/>
      <c r="N442" s="245"/>
      <c r="O442" s="245"/>
      <c r="P442" s="245"/>
      <c r="Q442" s="245"/>
      <c r="R442" s="245"/>
      <c r="S442" s="245"/>
      <c r="T442" s="246"/>
      <c r="AT442" s="247" t="s">
        <v>252</v>
      </c>
      <c r="AU442" s="247" t="s">
        <v>84</v>
      </c>
      <c r="AV442" s="11" t="s">
        <v>84</v>
      </c>
      <c r="AW442" s="11" t="s">
        <v>39</v>
      </c>
      <c r="AX442" s="11" t="s">
        <v>75</v>
      </c>
      <c r="AY442" s="247" t="s">
        <v>144</v>
      </c>
    </row>
    <row r="443" spans="2:65" s="1" customFormat="1" ht="16.5" customHeight="1">
      <c r="B443" s="44"/>
      <c r="C443" s="219" t="s">
        <v>1177</v>
      </c>
      <c r="D443" s="219" t="s">
        <v>147</v>
      </c>
      <c r="E443" s="220" t="s">
        <v>1178</v>
      </c>
      <c r="F443" s="221" t="s">
        <v>1179</v>
      </c>
      <c r="G443" s="222" t="s">
        <v>322</v>
      </c>
      <c r="H443" s="223">
        <v>27.77</v>
      </c>
      <c r="I443" s="224"/>
      <c r="J443" s="225">
        <f>ROUND(I443*H443,2)</f>
        <v>0</v>
      </c>
      <c r="K443" s="221" t="s">
        <v>151</v>
      </c>
      <c r="L443" s="70"/>
      <c r="M443" s="226" t="s">
        <v>22</v>
      </c>
      <c r="N443" s="227" t="s">
        <v>46</v>
      </c>
      <c r="O443" s="45"/>
      <c r="P443" s="228">
        <f>O443*H443</f>
        <v>0</v>
      </c>
      <c r="Q443" s="228">
        <v>0</v>
      </c>
      <c r="R443" s="228">
        <f>Q443*H443</f>
        <v>0</v>
      </c>
      <c r="S443" s="228">
        <v>0</v>
      </c>
      <c r="T443" s="229">
        <f>S443*H443</f>
        <v>0</v>
      </c>
      <c r="AR443" s="22" t="s">
        <v>340</v>
      </c>
      <c r="AT443" s="22" t="s">
        <v>147</v>
      </c>
      <c r="AU443" s="22" t="s">
        <v>84</v>
      </c>
      <c r="AY443" s="22" t="s">
        <v>144</v>
      </c>
      <c r="BE443" s="230">
        <f>IF(N443="základní",J443,0)</f>
        <v>0</v>
      </c>
      <c r="BF443" s="230">
        <f>IF(N443="snížená",J443,0)</f>
        <v>0</v>
      </c>
      <c r="BG443" s="230">
        <f>IF(N443="zákl. přenesená",J443,0)</f>
        <v>0</v>
      </c>
      <c r="BH443" s="230">
        <f>IF(N443="sníž. přenesená",J443,0)</f>
        <v>0</v>
      </c>
      <c r="BI443" s="230">
        <f>IF(N443="nulová",J443,0)</f>
        <v>0</v>
      </c>
      <c r="BJ443" s="22" t="s">
        <v>24</v>
      </c>
      <c r="BK443" s="230">
        <f>ROUND(I443*H443,2)</f>
        <v>0</v>
      </c>
      <c r="BL443" s="22" t="s">
        <v>340</v>
      </c>
      <c r="BM443" s="22" t="s">
        <v>1180</v>
      </c>
    </row>
    <row r="444" spans="2:47" s="1" customFormat="1" ht="13.5">
      <c r="B444" s="44"/>
      <c r="C444" s="72"/>
      <c r="D444" s="231" t="s">
        <v>154</v>
      </c>
      <c r="E444" s="72"/>
      <c r="F444" s="232" t="s">
        <v>1179</v>
      </c>
      <c r="G444" s="72"/>
      <c r="H444" s="72"/>
      <c r="I444" s="189"/>
      <c r="J444" s="72"/>
      <c r="K444" s="72"/>
      <c r="L444" s="70"/>
      <c r="M444" s="233"/>
      <c r="N444" s="45"/>
      <c r="O444" s="45"/>
      <c r="P444" s="45"/>
      <c r="Q444" s="45"/>
      <c r="R444" s="45"/>
      <c r="S444" s="45"/>
      <c r="T444" s="93"/>
      <c r="AT444" s="22" t="s">
        <v>154</v>
      </c>
      <c r="AU444" s="22" t="s">
        <v>84</v>
      </c>
    </row>
    <row r="445" spans="2:51" s="11" customFormat="1" ht="13.5">
      <c r="B445" s="237"/>
      <c r="C445" s="238"/>
      <c r="D445" s="231" t="s">
        <v>252</v>
      </c>
      <c r="E445" s="239" t="s">
        <v>22</v>
      </c>
      <c r="F445" s="240" t="s">
        <v>1181</v>
      </c>
      <c r="G445" s="238"/>
      <c r="H445" s="241">
        <v>27.77</v>
      </c>
      <c r="I445" s="242"/>
      <c r="J445" s="238"/>
      <c r="K445" s="238"/>
      <c r="L445" s="243"/>
      <c r="M445" s="244"/>
      <c r="N445" s="245"/>
      <c r="O445" s="245"/>
      <c r="P445" s="245"/>
      <c r="Q445" s="245"/>
      <c r="R445" s="245"/>
      <c r="S445" s="245"/>
      <c r="T445" s="246"/>
      <c r="AT445" s="247" t="s">
        <v>252</v>
      </c>
      <c r="AU445" s="247" t="s">
        <v>84</v>
      </c>
      <c r="AV445" s="11" t="s">
        <v>84</v>
      </c>
      <c r="AW445" s="11" t="s">
        <v>39</v>
      </c>
      <c r="AX445" s="11" t="s">
        <v>24</v>
      </c>
      <c r="AY445" s="247" t="s">
        <v>144</v>
      </c>
    </row>
    <row r="446" spans="2:65" s="1" customFormat="1" ht="16.5" customHeight="1">
      <c r="B446" s="44"/>
      <c r="C446" s="219" t="s">
        <v>1182</v>
      </c>
      <c r="D446" s="219" t="s">
        <v>147</v>
      </c>
      <c r="E446" s="220" t="s">
        <v>1183</v>
      </c>
      <c r="F446" s="221" t="s">
        <v>1184</v>
      </c>
      <c r="G446" s="222" t="s">
        <v>322</v>
      </c>
      <c r="H446" s="223">
        <v>169.998</v>
      </c>
      <c r="I446" s="224"/>
      <c r="J446" s="225">
        <f>ROUND(I446*H446,2)</f>
        <v>0</v>
      </c>
      <c r="K446" s="221" t="s">
        <v>151</v>
      </c>
      <c r="L446" s="70"/>
      <c r="M446" s="226" t="s">
        <v>22</v>
      </c>
      <c r="N446" s="227" t="s">
        <v>46</v>
      </c>
      <c r="O446" s="45"/>
      <c r="P446" s="228">
        <f>O446*H446</f>
        <v>0</v>
      </c>
      <c r="Q446" s="228">
        <v>0.0048</v>
      </c>
      <c r="R446" s="228">
        <f>Q446*H446</f>
        <v>0.8159903999999999</v>
      </c>
      <c r="S446" s="228">
        <v>0</v>
      </c>
      <c r="T446" s="229">
        <f>S446*H446</f>
        <v>0</v>
      </c>
      <c r="AR446" s="22" t="s">
        <v>340</v>
      </c>
      <c r="AT446" s="22" t="s">
        <v>147</v>
      </c>
      <c r="AU446" s="22" t="s">
        <v>84</v>
      </c>
      <c r="AY446" s="22" t="s">
        <v>144</v>
      </c>
      <c r="BE446" s="230">
        <f>IF(N446="základní",J446,0)</f>
        <v>0</v>
      </c>
      <c r="BF446" s="230">
        <f>IF(N446="snížená",J446,0)</f>
        <v>0</v>
      </c>
      <c r="BG446" s="230">
        <f>IF(N446="zákl. přenesená",J446,0)</f>
        <v>0</v>
      </c>
      <c r="BH446" s="230">
        <f>IF(N446="sníž. přenesená",J446,0)</f>
        <v>0</v>
      </c>
      <c r="BI446" s="230">
        <f>IF(N446="nulová",J446,0)</f>
        <v>0</v>
      </c>
      <c r="BJ446" s="22" t="s">
        <v>24</v>
      </c>
      <c r="BK446" s="230">
        <f>ROUND(I446*H446,2)</f>
        <v>0</v>
      </c>
      <c r="BL446" s="22" t="s">
        <v>340</v>
      </c>
      <c r="BM446" s="22" t="s">
        <v>1185</v>
      </c>
    </row>
    <row r="447" spans="2:47" s="1" customFormat="1" ht="13.5">
      <c r="B447" s="44"/>
      <c r="C447" s="72"/>
      <c r="D447" s="231" t="s">
        <v>154</v>
      </c>
      <c r="E447" s="72"/>
      <c r="F447" s="232" t="s">
        <v>1186</v>
      </c>
      <c r="G447" s="72"/>
      <c r="H447" s="72"/>
      <c r="I447" s="189"/>
      <c r="J447" s="72"/>
      <c r="K447" s="72"/>
      <c r="L447" s="70"/>
      <c r="M447" s="233"/>
      <c r="N447" s="45"/>
      <c r="O447" s="45"/>
      <c r="P447" s="45"/>
      <c r="Q447" s="45"/>
      <c r="R447" s="45"/>
      <c r="S447" s="45"/>
      <c r="T447" s="93"/>
      <c r="AT447" s="22" t="s">
        <v>154</v>
      </c>
      <c r="AU447" s="22" t="s">
        <v>84</v>
      </c>
    </row>
    <row r="448" spans="2:51" s="11" customFormat="1" ht="13.5">
      <c r="B448" s="237"/>
      <c r="C448" s="238"/>
      <c r="D448" s="231" t="s">
        <v>252</v>
      </c>
      <c r="E448" s="239" t="s">
        <v>22</v>
      </c>
      <c r="F448" s="240" t="s">
        <v>1187</v>
      </c>
      <c r="G448" s="238"/>
      <c r="H448" s="241">
        <v>7.488</v>
      </c>
      <c r="I448" s="242"/>
      <c r="J448" s="238"/>
      <c r="K448" s="238"/>
      <c r="L448" s="243"/>
      <c r="M448" s="244"/>
      <c r="N448" s="245"/>
      <c r="O448" s="245"/>
      <c r="P448" s="245"/>
      <c r="Q448" s="245"/>
      <c r="R448" s="245"/>
      <c r="S448" s="245"/>
      <c r="T448" s="246"/>
      <c r="AT448" s="247" t="s">
        <v>252</v>
      </c>
      <c r="AU448" s="247" t="s">
        <v>84</v>
      </c>
      <c r="AV448" s="11" t="s">
        <v>84</v>
      </c>
      <c r="AW448" s="11" t="s">
        <v>39</v>
      </c>
      <c r="AX448" s="11" t="s">
        <v>75</v>
      </c>
      <c r="AY448" s="247" t="s">
        <v>144</v>
      </c>
    </row>
    <row r="449" spans="2:51" s="11" customFormat="1" ht="13.5">
      <c r="B449" s="237"/>
      <c r="C449" s="238"/>
      <c r="D449" s="231" t="s">
        <v>252</v>
      </c>
      <c r="E449" s="239" t="s">
        <v>22</v>
      </c>
      <c r="F449" s="240" t="s">
        <v>1188</v>
      </c>
      <c r="G449" s="238"/>
      <c r="H449" s="241">
        <v>6</v>
      </c>
      <c r="I449" s="242"/>
      <c r="J449" s="238"/>
      <c r="K449" s="238"/>
      <c r="L449" s="243"/>
      <c r="M449" s="244"/>
      <c r="N449" s="245"/>
      <c r="O449" s="245"/>
      <c r="P449" s="245"/>
      <c r="Q449" s="245"/>
      <c r="R449" s="245"/>
      <c r="S449" s="245"/>
      <c r="T449" s="246"/>
      <c r="AT449" s="247" t="s">
        <v>252</v>
      </c>
      <c r="AU449" s="247" t="s">
        <v>84</v>
      </c>
      <c r="AV449" s="11" t="s">
        <v>84</v>
      </c>
      <c r="AW449" s="11" t="s">
        <v>39</v>
      </c>
      <c r="AX449" s="11" t="s">
        <v>75</v>
      </c>
      <c r="AY449" s="247" t="s">
        <v>144</v>
      </c>
    </row>
    <row r="450" spans="2:51" s="11" customFormat="1" ht="13.5">
      <c r="B450" s="237"/>
      <c r="C450" s="238"/>
      <c r="D450" s="231" t="s">
        <v>252</v>
      </c>
      <c r="E450" s="239" t="s">
        <v>22</v>
      </c>
      <c r="F450" s="240" t="s">
        <v>1189</v>
      </c>
      <c r="G450" s="238"/>
      <c r="H450" s="241">
        <v>128.74</v>
      </c>
      <c r="I450" s="242"/>
      <c r="J450" s="238"/>
      <c r="K450" s="238"/>
      <c r="L450" s="243"/>
      <c r="M450" s="244"/>
      <c r="N450" s="245"/>
      <c r="O450" s="245"/>
      <c r="P450" s="245"/>
      <c r="Q450" s="245"/>
      <c r="R450" s="245"/>
      <c r="S450" s="245"/>
      <c r="T450" s="246"/>
      <c r="AT450" s="247" t="s">
        <v>252</v>
      </c>
      <c r="AU450" s="247" t="s">
        <v>84</v>
      </c>
      <c r="AV450" s="11" t="s">
        <v>84</v>
      </c>
      <c r="AW450" s="11" t="s">
        <v>39</v>
      </c>
      <c r="AX450" s="11" t="s">
        <v>75</v>
      </c>
      <c r="AY450" s="247" t="s">
        <v>144</v>
      </c>
    </row>
    <row r="451" spans="2:51" s="11" customFormat="1" ht="13.5">
      <c r="B451" s="237"/>
      <c r="C451" s="238"/>
      <c r="D451" s="231" t="s">
        <v>252</v>
      </c>
      <c r="E451" s="239" t="s">
        <v>22</v>
      </c>
      <c r="F451" s="240" t="s">
        <v>1190</v>
      </c>
      <c r="G451" s="238"/>
      <c r="H451" s="241">
        <v>27.77</v>
      </c>
      <c r="I451" s="242"/>
      <c r="J451" s="238"/>
      <c r="K451" s="238"/>
      <c r="L451" s="243"/>
      <c r="M451" s="244"/>
      <c r="N451" s="245"/>
      <c r="O451" s="245"/>
      <c r="P451" s="245"/>
      <c r="Q451" s="245"/>
      <c r="R451" s="245"/>
      <c r="S451" s="245"/>
      <c r="T451" s="246"/>
      <c r="AT451" s="247" t="s">
        <v>252</v>
      </c>
      <c r="AU451" s="247" t="s">
        <v>84</v>
      </c>
      <c r="AV451" s="11" t="s">
        <v>84</v>
      </c>
      <c r="AW451" s="11" t="s">
        <v>39</v>
      </c>
      <c r="AX451" s="11" t="s">
        <v>75</v>
      </c>
      <c r="AY451" s="247" t="s">
        <v>144</v>
      </c>
    </row>
    <row r="452" spans="2:65" s="1" customFormat="1" ht="25.5" customHeight="1">
      <c r="B452" s="44"/>
      <c r="C452" s="219" t="s">
        <v>1191</v>
      </c>
      <c r="D452" s="219" t="s">
        <v>147</v>
      </c>
      <c r="E452" s="220" t="s">
        <v>1192</v>
      </c>
      <c r="F452" s="221" t="s">
        <v>1193</v>
      </c>
      <c r="G452" s="222" t="s">
        <v>322</v>
      </c>
      <c r="H452" s="223">
        <v>169.998</v>
      </c>
      <c r="I452" s="224"/>
      <c r="J452" s="225">
        <f>ROUND(I452*H452,2)</f>
        <v>0</v>
      </c>
      <c r="K452" s="221" t="s">
        <v>151</v>
      </c>
      <c r="L452" s="70"/>
      <c r="M452" s="226" t="s">
        <v>22</v>
      </c>
      <c r="N452" s="227" t="s">
        <v>46</v>
      </c>
      <c r="O452" s="45"/>
      <c r="P452" s="228">
        <f>O452*H452</f>
        <v>0</v>
      </c>
      <c r="Q452" s="228">
        <v>0.0016</v>
      </c>
      <c r="R452" s="228">
        <f>Q452*H452</f>
        <v>0.2719968</v>
      </c>
      <c r="S452" s="228">
        <v>0</v>
      </c>
      <c r="T452" s="229">
        <f>S452*H452</f>
        <v>0</v>
      </c>
      <c r="AR452" s="22" t="s">
        <v>340</v>
      </c>
      <c r="AT452" s="22" t="s">
        <v>147</v>
      </c>
      <c r="AU452" s="22" t="s">
        <v>84</v>
      </c>
      <c r="AY452" s="22" t="s">
        <v>144</v>
      </c>
      <c r="BE452" s="230">
        <f>IF(N452="základní",J452,0)</f>
        <v>0</v>
      </c>
      <c r="BF452" s="230">
        <f>IF(N452="snížená",J452,0)</f>
        <v>0</v>
      </c>
      <c r="BG452" s="230">
        <f>IF(N452="zákl. přenesená",J452,0)</f>
        <v>0</v>
      </c>
      <c r="BH452" s="230">
        <f>IF(N452="sníž. přenesená",J452,0)</f>
        <v>0</v>
      </c>
      <c r="BI452" s="230">
        <f>IF(N452="nulová",J452,0)</f>
        <v>0</v>
      </c>
      <c r="BJ452" s="22" t="s">
        <v>24</v>
      </c>
      <c r="BK452" s="230">
        <f>ROUND(I452*H452,2)</f>
        <v>0</v>
      </c>
      <c r="BL452" s="22" t="s">
        <v>340</v>
      </c>
      <c r="BM452" s="22" t="s">
        <v>1194</v>
      </c>
    </row>
    <row r="453" spans="2:47" s="1" customFormat="1" ht="13.5">
      <c r="B453" s="44"/>
      <c r="C453" s="72"/>
      <c r="D453" s="231" t="s">
        <v>154</v>
      </c>
      <c r="E453" s="72"/>
      <c r="F453" s="232" t="s">
        <v>1195</v>
      </c>
      <c r="G453" s="72"/>
      <c r="H453" s="72"/>
      <c r="I453" s="189"/>
      <c r="J453" s="72"/>
      <c r="K453" s="72"/>
      <c r="L453" s="70"/>
      <c r="M453" s="233"/>
      <c r="N453" s="45"/>
      <c r="O453" s="45"/>
      <c r="P453" s="45"/>
      <c r="Q453" s="45"/>
      <c r="R453" s="45"/>
      <c r="S453" s="45"/>
      <c r="T453" s="93"/>
      <c r="AT453" s="22" t="s">
        <v>154</v>
      </c>
      <c r="AU453" s="22" t="s">
        <v>84</v>
      </c>
    </row>
    <row r="454" spans="2:51" s="11" customFormat="1" ht="13.5">
      <c r="B454" s="237"/>
      <c r="C454" s="238"/>
      <c r="D454" s="231" t="s">
        <v>252</v>
      </c>
      <c r="E454" s="238"/>
      <c r="F454" s="240" t="s">
        <v>1196</v>
      </c>
      <c r="G454" s="238"/>
      <c r="H454" s="241">
        <v>169.998</v>
      </c>
      <c r="I454" s="242"/>
      <c r="J454" s="238"/>
      <c r="K454" s="238"/>
      <c r="L454" s="243"/>
      <c r="M454" s="244"/>
      <c r="N454" s="245"/>
      <c r="O454" s="245"/>
      <c r="P454" s="245"/>
      <c r="Q454" s="245"/>
      <c r="R454" s="245"/>
      <c r="S454" s="245"/>
      <c r="T454" s="246"/>
      <c r="AT454" s="247" t="s">
        <v>252</v>
      </c>
      <c r="AU454" s="247" t="s">
        <v>84</v>
      </c>
      <c r="AV454" s="11" t="s">
        <v>84</v>
      </c>
      <c r="AW454" s="11" t="s">
        <v>6</v>
      </c>
      <c r="AX454" s="11" t="s">
        <v>24</v>
      </c>
      <c r="AY454" s="247" t="s">
        <v>144</v>
      </c>
    </row>
    <row r="455" spans="2:65" s="1" customFormat="1" ht="16.5" customHeight="1">
      <c r="B455" s="44"/>
      <c r="C455" s="219" t="s">
        <v>1197</v>
      </c>
      <c r="D455" s="219" t="s">
        <v>147</v>
      </c>
      <c r="E455" s="220" t="s">
        <v>1198</v>
      </c>
      <c r="F455" s="221" t="s">
        <v>1199</v>
      </c>
      <c r="G455" s="222" t="s">
        <v>322</v>
      </c>
      <c r="H455" s="223">
        <v>196.778</v>
      </c>
      <c r="I455" s="224"/>
      <c r="J455" s="225">
        <f>ROUND(I455*H455,2)</f>
        <v>0</v>
      </c>
      <c r="K455" s="221" t="s">
        <v>151</v>
      </c>
      <c r="L455" s="70"/>
      <c r="M455" s="226" t="s">
        <v>22</v>
      </c>
      <c r="N455" s="227" t="s">
        <v>46</v>
      </c>
      <c r="O455" s="45"/>
      <c r="P455" s="228">
        <f>O455*H455</f>
        <v>0</v>
      </c>
      <c r="Q455" s="228">
        <v>0.00029</v>
      </c>
      <c r="R455" s="228">
        <f>Q455*H455</f>
        <v>0.05706562</v>
      </c>
      <c r="S455" s="228">
        <v>0</v>
      </c>
      <c r="T455" s="229">
        <f>S455*H455</f>
        <v>0</v>
      </c>
      <c r="AR455" s="22" t="s">
        <v>340</v>
      </c>
      <c r="AT455" s="22" t="s">
        <v>147</v>
      </c>
      <c r="AU455" s="22" t="s">
        <v>84</v>
      </c>
      <c r="AY455" s="22" t="s">
        <v>144</v>
      </c>
      <c r="BE455" s="230">
        <f>IF(N455="základní",J455,0)</f>
        <v>0</v>
      </c>
      <c r="BF455" s="230">
        <f>IF(N455="snížená",J455,0)</f>
        <v>0</v>
      </c>
      <c r="BG455" s="230">
        <f>IF(N455="zákl. přenesená",J455,0)</f>
        <v>0</v>
      </c>
      <c r="BH455" s="230">
        <f>IF(N455="sníž. přenesená",J455,0)</f>
        <v>0</v>
      </c>
      <c r="BI455" s="230">
        <f>IF(N455="nulová",J455,0)</f>
        <v>0</v>
      </c>
      <c r="BJ455" s="22" t="s">
        <v>24</v>
      </c>
      <c r="BK455" s="230">
        <f>ROUND(I455*H455,2)</f>
        <v>0</v>
      </c>
      <c r="BL455" s="22" t="s">
        <v>340</v>
      </c>
      <c r="BM455" s="22" t="s">
        <v>1200</v>
      </c>
    </row>
    <row r="456" spans="2:47" s="1" customFormat="1" ht="13.5">
      <c r="B456" s="44"/>
      <c r="C456" s="72"/>
      <c r="D456" s="231" t="s">
        <v>154</v>
      </c>
      <c r="E456" s="72"/>
      <c r="F456" s="232" t="s">
        <v>1201</v>
      </c>
      <c r="G456" s="72"/>
      <c r="H456" s="72"/>
      <c r="I456" s="189"/>
      <c r="J456" s="72"/>
      <c r="K456" s="72"/>
      <c r="L456" s="70"/>
      <c r="M456" s="233"/>
      <c r="N456" s="45"/>
      <c r="O456" s="45"/>
      <c r="P456" s="45"/>
      <c r="Q456" s="45"/>
      <c r="R456" s="45"/>
      <c r="S456" s="45"/>
      <c r="T456" s="93"/>
      <c r="AT456" s="22" t="s">
        <v>154</v>
      </c>
      <c r="AU456" s="22" t="s">
        <v>84</v>
      </c>
    </row>
    <row r="457" spans="2:51" s="11" customFormat="1" ht="13.5">
      <c r="B457" s="237"/>
      <c r="C457" s="238"/>
      <c r="D457" s="231" t="s">
        <v>252</v>
      </c>
      <c r="E457" s="239" t="s">
        <v>22</v>
      </c>
      <c r="F457" s="240" t="s">
        <v>1202</v>
      </c>
      <c r="G457" s="238"/>
      <c r="H457" s="241">
        <v>7.488</v>
      </c>
      <c r="I457" s="242"/>
      <c r="J457" s="238"/>
      <c r="K457" s="238"/>
      <c r="L457" s="243"/>
      <c r="M457" s="244"/>
      <c r="N457" s="245"/>
      <c r="O457" s="245"/>
      <c r="P457" s="245"/>
      <c r="Q457" s="245"/>
      <c r="R457" s="245"/>
      <c r="S457" s="245"/>
      <c r="T457" s="246"/>
      <c r="AT457" s="247" t="s">
        <v>252</v>
      </c>
      <c r="AU457" s="247" t="s">
        <v>84</v>
      </c>
      <c r="AV457" s="11" t="s">
        <v>84</v>
      </c>
      <c r="AW457" s="11" t="s">
        <v>39</v>
      </c>
      <c r="AX457" s="11" t="s">
        <v>75</v>
      </c>
      <c r="AY457" s="247" t="s">
        <v>144</v>
      </c>
    </row>
    <row r="458" spans="2:51" s="11" customFormat="1" ht="13.5">
      <c r="B458" s="237"/>
      <c r="C458" s="238"/>
      <c r="D458" s="231" t="s">
        <v>252</v>
      </c>
      <c r="E458" s="239" t="s">
        <v>22</v>
      </c>
      <c r="F458" s="240" t="s">
        <v>1188</v>
      </c>
      <c r="G458" s="238"/>
      <c r="H458" s="241">
        <v>6</v>
      </c>
      <c r="I458" s="242"/>
      <c r="J458" s="238"/>
      <c r="K458" s="238"/>
      <c r="L458" s="243"/>
      <c r="M458" s="244"/>
      <c r="N458" s="245"/>
      <c r="O458" s="245"/>
      <c r="P458" s="245"/>
      <c r="Q458" s="245"/>
      <c r="R458" s="245"/>
      <c r="S458" s="245"/>
      <c r="T458" s="246"/>
      <c r="AT458" s="247" t="s">
        <v>252</v>
      </c>
      <c r="AU458" s="247" t="s">
        <v>84</v>
      </c>
      <c r="AV458" s="11" t="s">
        <v>84</v>
      </c>
      <c r="AW458" s="11" t="s">
        <v>39</v>
      </c>
      <c r="AX458" s="11" t="s">
        <v>75</v>
      </c>
      <c r="AY458" s="247" t="s">
        <v>144</v>
      </c>
    </row>
    <row r="459" spans="2:51" s="11" customFormat="1" ht="13.5">
      <c r="B459" s="237"/>
      <c r="C459" s="238"/>
      <c r="D459" s="231" t="s">
        <v>252</v>
      </c>
      <c r="E459" s="239" t="s">
        <v>22</v>
      </c>
      <c r="F459" s="240" t="s">
        <v>1203</v>
      </c>
      <c r="G459" s="238"/>
      <c r="H459" s="241">
        <v>71.5</v>
      </c>
      <c r="I459" s="242"/>
      <c r="J459" s="238"/>
      <c r="K459" s="238"/>
      <c r="L459" s="243"/>
      <c r="M459" s="244"/>
      <c r="N459" s="245"/>
      <c r="O459" s="245"/>
      <c r="P459" s="245"/>
      <c r="Q459" s="245"/>
      <c r="R459" s="245"/>
      <c r="S459" s="245"/>
      <c r="T459" s="246"/>
      <c r="AT459" s="247" t="s">
        <v>252</v>
      </c>
      <c r="AU459" s="247" t="s">
        <v>84</v>
      </c>
      <c r="AV459" s="11" t="s">
        <v>84</v>
      </c>
      <c r="AW459" s="11" t="s">
        <v>39</v>
      </c>
      <c r="AX459" s="11" t="s">
        <v>75</v>
      </c>
      <c r="AY459" s="247" t="s">
        <v>144</v>
      </c>
    </row>
    <row r="460" spans="2:51" s="11" customFormat="1" ht="13.5">
      <c r="B460" s="237"/>
      <c r="C460" s="238"/>
      <c r="D460" s="231" t="s">
        <v>252</v>
      </c>
      <c r="E460" s="239" t="s">
        <v>22</v>
      </c>
      <c r="F460" s="240" t="s">
        <v>1204</v>
      </c>
      <c r="G460" s="238"/>
      <c r="H460" s="241">
        <v>84.5</v>
      </c>
      <c r="I460" s="242"/>
      <c r="J460" s="238"/>
      <c r="K460" s="238"/>
      <c r="L460" s="243"/>
      <c r="M460" s="244"/>
      <c r="N460" s="245"/>
      <c r="O460" s="245"/>
      <c r="P460" s="245"/>
      <c r="Q460" s="245"/>
      <c r="R460" s="245"/>
      <c r="S460" s="245"/>
      <c r="T460" s="246"/>
      <c r="AT460" s="247" t="s">
        <v>252</v>
      </c>
      <c r="AU460" s="247" t="s">
        <v>84</v>
      </c>
      <c r="AV460" s="11" t="s">
        <v>84</v>
      </c>
      <c r="AW460" s="11" t="s">
        <v>39</v>
      </c>
      <c r="AX460" s="11" t="s">
        <v>75</v>
      </c>
      <c r="AY460" s="247" t="s">
        <v>144</v>
      </c>
    </row>
    <row r="461" spans="2:51" s="11" customFormat="1" ht="13.5">
      <c r="B461" s="237"/>
      <c r="C461" s="238"/>
      <c r="D461" s="231" t="s">
        <v>252</v>
      </c>
      <c r="E461" s="239" t="s">
        <v>22</v>
      </c>
      <c r="F461" s="240" t="s">
        <v>1205</v>
      </c>
      <c r="G461" s="238"/>
      <c r="H461" s="241">
        <v>27.29</v>
      </c>
      <c r="I461" s="242"/>
      <c r="J461" s="238"/>
      <c r="K461" s="238"/>
      <c r="L461" s="243"/>
      <c r="M461" s="244"/>
      <c r="N461" s="245"/>
      <c r="O461" s="245"/>
      <c r="P461" s="245"/>
      <c r="Q461" s="245"/>
      <c r="R461" s="245"/>
      <c r="S461" s="245"/>
      <c r="T461" s="246"/>
      <c r="AT461" s="247" t="s">
        <v>252</v>
      </c>
      <c r="AU461" s="247" t="s">
        <v>84</v>
      </c>
      <c r="AV461" s="11" t="s">
        <v>84</v>
      </c>
      <c r="AW461" s="11" t="s">
        <v>39</v>
      </c>
      <c r="AX461" s="11" t="s">
        <v>75</v>
      </c>
      <c r="AY461" s="247" t="s">
        <v>144</v>
      </c>
    </row>
    <row r="462" spans="2:65" s="1" customFormat="1" ht="16.5" customHeight="1">
      <c r="B462" s="44"/>
      <c r="C462" s="219" t="s">
        <v>1206</v>
      </c>
      <c r="D462" s="219" t="s">
        <v>147</v>
      </c>
      <c r="E462" s="220" t="s">
        <v>1207</v>
      </c>
      <c r="F462" s="221" t="s">
        <v>1208</v>
      </c>
      <c r="G462" s="222" t="s">
        <v>322</v>
      </c>
      <c r="H462" s="223">
        <v>128.74</v>
      </c>
      <c r="I462" s="224"/>
      <c r="J462" s="225">
        <f>ROUND(I462*H462,2)</f>
        <v>0</v>
      </c>
      <c r="K462" s="221" t="s">
        <v>151</v>
      </c>
      <c r="L462" s="70"/>
      <c r="M462" s="226" t="s">
        <v>22</v>
      </c>
      <c r="N462" s="227" t="s">
        <v>46</v>
      </c>
      <c r="O462" s="45"/>
      <c r="P462" s="228">
        <f>O462*H462</f>
        <v>0</v>
      </c>
      <c r="Q462" s="228">
        <v>0.00036</v>
      </c>
      <c r="R462" s="228">
        <f>Q462*H462</f>
        <v>0.0463464</v>
      </c>
      <c r="S462" s="228">
        <v>0</v>
      </c>
      <c r="T462" s="229">
        <f>S462*H462</f>
        <v>0</v>
      </c>
      <c r="AR462" s="22" t="s">
        <v>340</v>
      </c>
      <c r="AT462" s="22" t="s">
        <v>147</v>
      </c>
      <c r="AU462" s="22" t="s">
        <v>84</v>
      </c>
      <c r="AY462" s="22" t="s">
        <v>144</v>
      </c>
      <c r="BE462" s="230">
        <f>IF(N462="základní",J462,0)</f>
        <v>0</v>
      </c>
      <c r="BF462" s="230">
        <f>IF(N462="snížená",J462,0)</f>
        <v>0</v>
      </c>
      <c r="BG462" s="230">
        <f>IF(N462="zákl. přenesená",J462,0)</f>
        <v>0</v>
      </c>
      <c r="BH462" s="230">
        <f>IF(N462="sníž. přenesená",J462,0)</f>
        <v>0</v>
      </c>
      <c r="BI462" s="230">
        <f>IF(N462="nulová",J462,0)</f>
        <v>0</v>
      </c>
      <c r="BJ462" s="22" t="s">
        <v>24</v>
      </c>
      <c r="BK462" s="230">
        <f>ROUND(I462*H462,2)</f>
        <v>0</v>
      </c>
      <c r="BL462" s="22" t="s">
        <v>340</v>
      </c>
      <c r="BM462" s="22" t="s">
        <v>1209</v>
      </c>
    </row>
    <row r="463" spans="2:47" s="1" customFormat="1" ht="13.5">
      <c r="B463" s="44"/>
      <c r="C463" s="72"/>
      <c r="D463" s="231" t="s">
        <v>154</v>
      </c>
      <c r="E463" s="72"/>
      <c r="F463" s="232" t="s">
        <v>1210</v>
      </c>
      <c r="G463" s="72"/>
      <c r="H463" s="72"/>
      <c r="I463" s="189"/>
      <c r="J463" s="72"/>
      <c r="K463" s="72"/>
      <c r="L463" s="70"/>
      <c r="M463" s="233"/>
      <c r="N463" s="45"/>
      <c r="O463" s="45"/>
      <c r="P463" s="45"/>
      <c r="Q463" s="45"/>
      <c r="R463" s="45"/>
      <c r="S463" s="45"/>
      <c r="T463" s="93"/>
      <c r="AT463" s="22" t="s">
        <v>154</v>
      </c>
      <c r="AU463" s="22" t="s">
        <v>84</v>
      </c>
    </row>
    <row r="464" spans="2:51" s="11" customFormat="1" ht="13.5">
      <c r="B464" s="237"/>
      <c r="C464" s="238"/>
      <c r="D464" s="231" t="s">
        <v>252</v>
      </c>
      <c r="E464" s="239" t="s">
        <v>22</v>
      </c>
      <c r="F464" s="240" t="s">
        <v>1211</v>
      </c>
      <c r="G464" s="238"/>
      <c r="H464" s="241">
        <v>128.74</v>
      </c>
      <c r="I464" s="242"/>
      <c r="J464" s="238"/>
      <c r="K464" s="238"/>
      <c r="L464" s="243"/>
      <c r="M464" s="244"/>
      <c r="N464" s="245"/>
      <c r="O464" s="245"/>
      <c r="P464" s="245"/>
      <c r="Q464" s="245"/>
      <c r="R464" s="245"/>
      <c r="S464" s="245"/>
      <c r="T464" s="246"/>
      <c r="AT464" s="247" t="s">
        <v>252</v>
      </c>
      <c r="AU464" s="247" t="s">
        <v>84</v>
      </c>
      <c r="AV464" s="11" t="s">
        <v>84</v>
      </c>
      <c r="AW464" s="11" t="s">
        <v>39</v>
      </c>
      <c r="AX464" s="11" t="s">
        <v>24</v>
      </c>
      <c r="AY464" s="247" t="s">
        <v>144</v>
      </c>
    </row>
    <row r="465" spans="2:65" s="1" customFormat="1" ht="16.5" customHeight="1">
      <c r="B465" s="44"/>
      <c r="C465" s="219" t="s">
        <v>1212</v>
      </c>
      <c r="D465" s="219" t="s">
        <v>147</v>
      </c>
      <c r="E465" s="220" t="s">
        <v>1213</v>
      </c>
      <c r="F465" s="221" t="s">
        <v>1214</v>
      </c>
      <c r="G465" s="222" t="s">
        <v>322</v>
      </c>
      <c r="H465" s="223">
        <v>325.518</v>
      </c>
      <c r="I465" s="224"/>
      <c r="J465" s="225">
        <f>ROUND(I465*H465,2)</f>
        <v>0</v>
      </c>
      <c r="K465" s="221" t="s">
        <v>151</v>
      </c>
      <c r="L465" s="70"/>
      <c r="M465" s="226" t="s">
        <v>22</v>
      </c>
      <c r="N465" s="227" t="s">
        <v>46</v>
      </c>
      <c r="O465" s="45"/>
      <c r="P465" s="228">
        <f>O465*H465</f>
        <v>0</v>
      </c>
      <c r="Q465" s="228">
        <v>0.0005</v>
      </c>
      <c r="R465" s="228">
        <f>Q465*H465</f>
        <v>0.162759</v>
      </c>
      <c r="S465" s="228">
        <v>0</v>
      </c>
      <c r="T465" s="229">
        <f>S465*H465</f>
        <v>0</v>
      </c>
      <c r="AR465" s="22" t="s">
        <v>340</v>
      </c>
      <c r="AT465" s="22" t="s">
        <v>147</v>
      </c>
      <c r="AU465" s="22" t="s">
        <v>84</v>
      </c>
      <c r="AY465" s="22" t="s">
        <v>144</v>
      </c>
      <c r="BE465" s="230">
        <f>IF(N465="základní",J465,0)</f>
        <v>0</v>
      </c>
      <c r="BF465" s="230">
        <f>IF(N465="snížená",J465,0)</f>
        <v>0</v>
      </c>
      <c r="BG465" s="230">
        <f>IF(N465="zákl. přenesená",J465,0)</f>
        <v>0</v>
      </c>
      <c r="BH465" s="230">
        <f>IF(N465="sníž. přenesená",J465,0)</f>
        <v>0</v>
      </c>
      <c r="BI465" s="230">
        <f>IF(N465="nulová",J465,0)</f>
        <v>0</v>
      </c>
      <c r="BJ465" s="22" t="s">
        <v>24</v>
      </c>
      <c r="BK465" s="230">
        <f>ROUND(I465*H465,2)</f>
        <v>0</v>
      </c>
      <c r="BL465" s="22" t="s">
        <v>340</v>
      </c>
      <c r="BM465" s="22" t="s">
        <v>1215</v>
      </c>
    </row>
    <row r="466" spans="2:47" s="1" customFormat="1" ht="13.5">
      <c r="B466" s="44"/>
      <c r="C466" s="72"/>
      <c r="D466" s="231" t="s">
        <v>154</v>
      </c>
      <c r="E466" s="72"/>
      <c r="F466" s="232" t="s">
        <v>1216</v>
      </c>
      <c r="G466" s="72"/>
      <c r="H466" s="72"/>
      <c r="I466" s="189"/>
      <c r="J466" s="72"/>
      <c r="K466" s="72"/>
      <c r="L466" s="70"/>
      <c r="M466" s="233"/>
      <c r="N466" s="45"/>
      <c r="O466" s="45"/>
      <c r="P466" s="45"/>
      <c r="Q466" s="45"/>
      <c r="R466" s="45"/>
      <c r="S466" s="45"/>
      <c r="T466" s="93"/>
      <c r="AT466" s="22" t="s">
        <v>154</v>
      </c>
      <c r="AU466" s="22" t="s">
        <v>84</v>
      </c>
    </row>
    <row r="467" spans="2:51" s="11" customFormat="1" ht="13.5">
      <c r="B467" s="237"/>
      <c r="C467" s="238"/>
      <c r="D467" s="231" t="s">
        <v>252</v>
      </c>
      <c r="E467" s="239" t="s">
        <v>22</v>
      </c>
      <c r="F467" s="240" t="s">
        <v>1217</v>
      </c>
      <c r="G467" s="238"/>
      <c r="H467" s="241">
        <v>325.518</v>
      </c>
      <c r="I467" s="242"/>
      <c r="J467" s="238"/>
      <c r="K467" s="238"/>
      <c r="L467" s="243"/>
      <c r="M467" s="244"/>
      <c r="N467" s="245"/>
      <c r="O467" s="245"/>
      <c r="P467" s="245"/>
      <c r="Q467" s="245"/>
      <c r="R467" s="245"/>
      <c r="S467" s="245"/>
      <c r="T467" s="246"/>
      <c r="AT467" s="247" t="s">
        <v>252</v>
      </c>
      <c r="AU467" s="247" t="s">
        <v>84</v>
      </c>
      <c r="AV467" s="11" t="s">
        <v>84</v>
      </c>
      <c r="AW467" s="11" t="s">
        <v>39</v>
      </c>
      <c r="AX467" s="11" t="s">
        <v>24</v>
      </c>
      <c r="AY467" s="247" t="s">
        <v>144</v>
      </c>
    </row>
    <row r="468" spans="2:65" s="1" customFormat="1" ht="25.5" customHeight="1">
      <c r="B468" s="44"/>
      <c r="C468" s="219" t="s">
        <v>1218</v>
      </c>
      <c r="D468" s="219" t="s">
        <v>147</v>
      </c>
      <c r="E468" s="220" t="s">
        <v>1219</v>
      </c>
      <c r="F468" s="221" t="s">
        <v>1220</v>
      </c>
      <c r="G468" s="222" t="s">
        <v>343</v>
      </c>
      <c r="H468" s="223">
        <v>3</v>
      </c>
      <c r="I468" s="224"/>
      <c r="J468" s="225">
        <f>ROUND(I468*H468,2)</f>
        <v>0</v>
      </c>
      <c r="K468" s="221" t="s">
        <v>22</v>
      </c>
      <c r="L468" s="70"/>
      <c r="M468" s="226" t="s">
        <v>22</v>
      </c>
      <c r="N468" s="227" t="s">
        <v>46</v>
      </c>
      <c r="O468" s="45"/>
      <c r="P468" s="228">
        <f>O468*H468</f>
        <v>0</v>
      </c>
      <c r="Q468" s="228">
        <v>0</v>
      </c>
      <c r="R468" s="228">
        <f>Q468*H468</f>
        <v>0</v>
      </c>
      <c r="S468" s="228">
        <v>0</v>
      </c>
      <c r="T468" s="229">
        <f>S468*H468</f>
        <v>0</v>
      </c>
      <c r="AR468" s="22" t="s">
        <v>340</v>
      </c>
      <c r="AT468" s="22" t="s">
        <v>147</v>
      </c>
      <c r="AU468" s="22" t="s">
        <v>84</v>
      </c>
      <c r="AY468" s="22" t="s">
        <v>144</v>
      </c>
      <c r="BE468" s="230">
        <f>IF(N468="základní",J468,0)</f>
        <v>0</v>
      </c>
      <c r="BF468" s="230">
        <f>IF(N468="snížená",J468,0)</f>
        <v>0</v>
      </c>
      <c r="BG468" s="230">
        <f>IF(N468="zákl. přenesená",J468,0)</f>
        <v>0</v>
      </c>
      <c r="BH468" s="230">
        <f>IF(N468="sníž. přenesená",J468,0)</f>
        <v>0</v>
      </c>
      <c r="BI468" s="230">
        <f>IF(N468="nulová",J468,0)</f>
        <v>0</v>
      </c>
      <c r="BJ468" s="22" t="s">
        <v>24</v>
      </c>
      <c r="BK468" s="230">
        <f>ROUND(I468*H468,2)</f>
        <v>0</v>
      </c>
      <c r="BL468" s="22" t="s">
        <v>340</v>
      </c>
      <c r="BM468" s="22" t="s">
        <v>1221</v>
      </c>
    </row>
    <row r="469" spans="2:47" s="1" customFormat="1" ht="13.5">
      <c r="B469" s="44"/>
      <c r="C469" s="72"/>
      <c r="D469" s="231" t="s">
        <v>154</v>
      </c>
      <c r="E469" s="72"/>
      <c r="F469" s="232" t="s">
        <v>1220</v>
      </c>
      <c r="G469" s="72"/>
      <c r="H469" s="72"/>
      <c r="I469" s="189"/>
      <c r="J469" s="72"/>
      <c r="K469" s="72"/>
      <c r="L469" s="70"/>
      <c r="M469" s="233"/>
      <c r="N469" s="45"/>
      <c r="O469" s="45"/>
      <c r="P469" s="45"/>
      <c r="Q469" s="45"/>
      <c r="R469" s="45"/>
      <c r="S469" s="45"/>
      <c r="T469" s="93"/>
      <c r="AT469" s="22" t="s">
        <v>154</v>
      </c>
      <c r="AU469" s="22" t="s">
        <v>84</v>
      </c>
    </row>
    <row r="470" spans="2:65" s="1" customFormat="1" ht="16.5" customHeight="1">
      <c r="B470" s="44"/>
      <c r="C470" s="219" t="s">
        <v>1222</v>
      </c>
      <c r="D470" s="219" t="s">
        <v>147</v>
      </c>
      <c r="E470" s="220" t="s">
        <v>1223</v>
      </c>
      <c r="F470" s="221" t="s">
        <v>1224</v>
      </c>
      <c r="G470" s="222" t="s">
        <v>343</v>
      </c>
      <c r="H470" s="223">
        <v>4</v>
      </c>
      <c r="I470" s="224"/>
      <c r="J470" s="225">
        <f>ROUND(I470*H470,2)</f>
        <v>0</v>
      </c>
      <c r="K470" s="221" t="s">
        <v>22</v>
      </c>
      <c r="L470" s="70"/>
      <c r="M470" s="226" t="s">
        <v>22</v>
      </c>
      <c r="N470" s="227" t="s">
        <v>46</v>
      </c>
      <c r="O470" s="45"/>
      <c r="P470" s="228">
        <f>O470*H470</f>
        <v>0</v>
      </c>
      <c r="Q470" s="228">
        <v>0</v>
      </c>
      <c r="R470" s="228">
        <f>Q470*H470</f>
        <v>0</v>
      </c>
      <c r="S470" s="228">
        <v>0</v>
      </c>
      <c r="T470" s="229">
        <f>S470*H470</f>
        <v>0</v>
      </c>
      <c r="AR470" s="22" t="s">
        <v>340</v>
      </c>
      <c r="AT470" s="22" t="s">
        <v>147</v>
      </c>
      <c r="AU470" s="22" t="s">
        <v>84</v>
      </c>
      <c r="AY470" s="22" t="s">
        <v>144</v>
      </c>
      <c r="BE470" s="230">
        <f>IF(N470="základní",J470,0)</f>
        <v>0</v>
      </c>
      <c r="BF470" s="230">
        <f>IF(N470="snížená",J470,0)</f>
        <v>0</v>
      </c>
      <c r="BG470" s="230">
        <f>IF(N470="zákl. přenesená",J470,0)</f>
        <v>0</v>
      </c>
      <c r="BH470" s="230">
        <f>IF(N470="sníž. přenesená",J470,0)</f>
        <v>0</v>
      </c>
      <c r="BI470" s="230">
        <f>IF(N470="nulová",J470,0)</f>
        <v>0</v>
      </c>
      <c r="BJ470" s="22" t="s">
        <v>24</v>
      </c>
      <c r="BK470" s="230">
        <f>ROUND(I470*H470,2)</f>
        <v>0</v>
      </c>
      <c r="BL470" s="22" t="s">
        <v>340</v>
      </c>
      <c r="BM470" s="22" t="s">
        <v>1225</v>
      </c>
    </row>
    <row r="471" spans="2:47" s="1" customFormat="1" ht="13.5">
      <c r="B471" s="44"/>
      <c r="C471" s="72"/>
      <c r="D471" s="231" t="s">
        <v>154</v>
      </c>
      <c r="E471" s="72"/>
      <c r="F471" s="232" t="s">
        <v>1224</v>
      </c>
      <c r="G471" s="72"/>
      <c r="H471" s="72"/>
      <c r="I471" s="189"/>
      <c r="J471" s="72"/>
      <c r="K471" s="72"/>
      <c r="L471" s="70"/>
      <c r="M471" s="233"/>
      <c r="N471" s="45"/>
      <c r="O471" s="45"/>
      <c r="P471" s="45"/>
      <c r="Q471" s="45"/>
      <c r="R471" s="45"/>
      <c r="S471" s="45"/>
      <c r="T471" s="93"/>
      <c r="AT471" s="22" t="s">
        <v>154</v>
      </c>
      <c r="AU471" s="22" t="s">
        <v>84</v>
      </c>
    </row>
    <row r="472" spans="2:63" s="10" customFormat="1" ht="29.85" customHeight="1">
      <c r="B472" s="203"/>
      <c r="C472" s="204"/>
      <c r="D472" s="205" t="s">
        <v>74</v>
      </c>
      <c r="E472" s="217" t="s">
        <v>1226</v>
      </c>
      <c r="F472" s="217" t="s">
        <v>1227</v>
      </c>
      <c r="G472" s="204"/>
      <c r="H472" s="204"/>
      <c r="I472" s="207"/>
      <c r="J472" s="218">
        <f>BK472</f>
        <v>0</v>
      </c>
      <c r="K472" s="204"/>
      <c r="L472" s="209"/>
      <c r="M472" s="210"/>
      <c r="N472" s="211"/>
      <c r="O472" s="211"/>
      <c r="P472" s="212">
        <f>SUM(P473:P480)</f>
        <v>0</v>
      </c>
      <c r="Q472" s="211"/>
      <c r="R472" s="212">
        <f>SUM(R473:R480)</f>
        <v>0.22421077</v>
      </c>
      <c r="S472" s="211"/>
      <c r="T472" s="213">
        <f>SUM(T473:T480)</f>
        <v>0</v>
      </c>
      <c r="AR472" s="214" t="s">
        <v>84</v>
      </c>
      <c r="AT472" s="215" t="s">
        <v>74</v>
      </c>
      <c r="AU472" s="215" t="s">
        <v>24</v>
      </c>
      <c r="AY472" s="214" t="s">
        <v>144</v>
      </c>
      <c r="BK472" s="216">
        <f>SUM(BK473:BK480)</f>
        <v>0</v>
      </c>
    </row>
    <row r="473" spans="2:65" s="1" customFormat="1" ht="16.5" customHeight="1">
      <c r="B473" s="44"/>
      <c r="C473" s="219" t="s">
        <v>1228</v>
      </c>
      <c r="D473" s="219" t="s">
        <v>147</v>
      </c>
      <c r="E473" s="220" t="s">
        <v>1229</v>
      </c>
      <c r="F473" s="221" t="s">
        <v>1230</v>
      </c>
      <c r="G473" s="222" t="s">
        <v>322</v>
      </c>
      <c r="H473" s="223">
        <v>457.573</v>
      </c>
      <c r="I473" s="224"/>
      <c r="J473" s="225">
        <f>ROUND(I473*H473,2)</f>
        <v>0</v>
      </c>
      <c r="K473" s="221" t="s">
        <v>151</v>
      </c>
      <c r="L473" s="70"/>
      <c r="M473" s="226" t="s">
        <v>22</v>
      </c>
      <c r="N473" s="227" t="s">
        <v>46</v>
      </c>
      <c r="O473" s="45"/>
      <c r="P473" s="228">
        <f>O473*H473</f>
        <v>0</v>
      </c>
      <c r="Q473" s="228">
        <v>0</v>
      </c>
      <c r="R473" s="228">
        <f>Q473*H473</f>
        <v>0</v>
      </c>
      <c r="S473" s="228">
        <v>0</v>
      </c>
      <c r="T473" s="229">
        <f>S473*H473</f>
        <v>0</v>
      </c>
      <c r="AR473" s="22" t="s">
        <v>340</v>
      </c>
      <c r="AT473" s="22" t="s">
        <v>147</v>
      </c>
      <c r="AU473" s="22" t="s">
        <v>84</v>
      </c>
      <c r="AY473" s="22" t="s">
        <v>144</v>
      </c>
      <c r="BE473" s="230">
        <f>IF(N473="základní",J473,0)</f>
        <v>0</v>
      </c>
      <c r="BF473" s="230">
        <f>IF(N473="snížená",J473,0)</f>
        <v>0</v>
      </c>
      <c r="BG473" s="230">
        <f>IF(N473="zákl. přenesená",J473,0)</f>
        <v>0</v>
      </c>
      <c r="BH473" s="230">
        <f>IF(N473="sníž. přenesená",J473,0)</f>
        <v>0</v>
      </c>
      <c r="BI473" s="230">
        <f>IF(N473="nulová",J473,0)</f>
        <v>0</v>
      </c>
      <c r="BJ473" s="22" t="s">
        <v>24</v>
      </c>
      <c r="BK473" s="230">
        <f>ROUND(I473*H473,2)</f>
        <v>0</v>
      </c>
      <c r="BL473" s="22" t="s">
        <v>340</v>
      </c>
      <c r="BM473" s="22" t="s">
        <v>1231</v>
      </c>
    </row>
    <row r="474" spans="2:47" s="1" customFormat="1" ht="13.5">
      <c r="B474" s="44"/>
      <c r="C474" s="72"/>
      <c r="D474" s="231" t="s">
        <v>154</v>
      </c>
      <c r="E474" s="72"/>
      <c r="F474" s="232" t="s">
        <v>1232</v>
      </c>
      <c r="G474" s="72"/>
      <c r="H474" s="72"/>
      <c r="I474" s="189"/>
      <c r="J474" s="72"/>
      <c r="K474" s="72"/>
      <c r="L474" s="70"/>
      <c r="M474" s="233"/>
      <c r="N474" s="45"/>
      <c r="O474" s="45"/>
      <c r="P474" s="45"/>
      <c r="Q474" s="45"/>
      <c r="R474" s="45"/>
      <c r="S474" s="45"/>
      <c r="T474" s="93"/>
      <c r="AT474" s="22" t="s">
        <v>154</v>
      </c>
      <c r="AU474" s="22" t="s">
        <v>84</v>
      </c>
    </row>
    <row r="475" spans="2:65" s="1" customFormat="1" ht="25.5" customHeight="1">
      <c r="B475" s="44"/>
      <c r="C475" s="219" t="s">
        <v>1233</v>
      </c>
      <c r="D475" s="219" t="s">
        <v>147</v>
      </c>
      <c r="E475" s="220" t="s">
        <v>1234</v>
      </c>
      <c r="F475" s="221" t="s">
        <v>1235</v>
      </c>
      <c r="G475" s="222" t="s">
        <v>322</v>
      </c>
      <c r="H475" s="223">
        <v>457.573</v>
      </c>
      <c r="I475" s="224"/>
      <c r="J475" s="225">
        <f>ROUND(I475*H475,2)</f>
        <v>0</v>
      </c>
      <c r="K475" s="221" t="s">
        <v>151</v>
      </c>
      <c r="L475" s="70"/>
      <c r="M475" s="226" t="s">
        <v>22</v>
      </c>
      <c r="N475" s="227" t="s">
        <v>46</v>
      </c>
      <c r="O475" s="45"/>
      <c r="P475" s="228">
        <f>O475*H475</f>
        <v>0</v>
      </c>
      <c r="Q475" s="228">
        <v>0.0002</v>
      </c>
      <c r="R475" s="228">
        <f>Q475*H475</f>
        <v>0.0915146</v>
      </c>
      <c r="S475" s="228">
        <v>0</v>
      </c>
      <c r="T475" s="229">
        <f>S475*H475</f>
        <v>0</v>
      </c>
      <c r="AR475" s="22" t="s">
        <v>340</v>
      </c>
      <c r="AT475" s="22" t="s">
        <v>147</v>
      </c>
      <c r="AU475" s="22" t="s">
        <v>84</v>
      </c>
      <c r="AY475" s="22" t="s">
        <v>144</v>
      </c>
      <c r="BE475" s="230">
        <f>IF(N475="základní",J475,0)</f>
        <v>0</v>
      </c>
      <c r="BF475" s="230">
        <f>IF(N475="snížená",J475,0)</f>
        <v>0</v>
      </c>
      <c r="BG475" s="230">
        <f>IF(N475="zákl. přenesená",J475,0)</f>
        <v>0</v>
      </c>
      <c r="BH475" s="230">
        <f>IF(N475="sníž. přenesená",J475,0)</f>
        <v>0</v>
      </c>
      <c r="BI475" s="230">
        <f>IF(N475="nulová",J475,0)</f>
        <v>0</v>
      </c>
      <c r="BJ475" s="22" t="s">
        <v>24</v>
      </c>
      <c r="BK475" s="230">
        <f>ROUND(I475*H475,2)</f>
        <v>0</v>
      </c>
      <c r="BL475" s="22" t="s">
        <v>340</v>
      </c>
      <c r="BM475" s="22" t="s">
        <v>1236</v>
      </c>
    </row>
    <row r="476" spans="2:47" s="1" customFormat="1" ht="13.5">
      <c r="B476" s="44"/>
      <c r="C476" s="72"/>
      <c r="D476" s="231" t="s">
        <v>154</v>
      </c>
      <c r="E476" s="72"/>
      <c r="F476" s="232" t="s">
        <v>1237</v>
      </c>
      <c r="G476" s="72"/>
      <c r="H476" s="72"/>
      <c r="I476" s="189"/>
      <c r="J476" s="72"/>
      <c r="K476" s="72"/>
      <c r="L476" s="70"/>
      <c r="M476" s="233"/>
      <c r="N476" s="45"/>
      <c r="O476" s="45"/>
      <c r="P476" s="45"/>
      <c r="Q476" s="45"/>
      <c r="R476" s="45"/>
      <c r="S476" s="45"/>
      <c r="T476" s="93"/>
      <c r="AT476" s="22" t="s">
        <v>154</v>
      </c>
      <c r="AU476" s="22" t="s">
        <v>84</v>
      </c>
    </row>
    <row r="477" spans="2:65" s="1" customFormat="1" ht="25.5" customHeight="1">
      <c r="B477" s="44"/>
      <c r="C477" s="219" t="s">
        <v>1238</v>
      </c>
      <c r="D477" s="219" t="s">
        <v>147</v>
      </c>
      <c r="E477" s="220" t="s">
        <v>1239</v>
      </c>
      <c r="F477" s="221" t="s">
        <v>1240</v>
      </c>
      <c r="G477" s="222" t="s">
        <v>322</v>
      </c>
      <c r="H477" s="223">
        <v>457.573</v>
      </c>
      <c r="I477" s="224"/>
      <c r="J477" s="225">
        <f>ROUND(I477*H477,2)</f>
        <v>0</v>
      </c>
      <c r="K477" s="221" t="s">
        <v>151</v>
      </c>
      <c r="L477" s="70"/>
      <c r="M477" s="226" t="s">
        <v>22</v>
      </c>
      <c r="N477" s="227" t="s">
        <v>46</v>
      </c>
      <c r="O477" s="45"/>
      <c r="P477" s="228">
        <f>O477*H477</f>
        <v>0</v>
      </c>
      <c r="Q477" s="228">
        <v>0.00029</v>
      </c>
      <c r="R477" s="228">
        <f>Q477*H477</f>
        <v>0.13269617</v>
      </c>
      <c r="S477" s="228">
        <v>0</v>
      </c>
      <c r="T477" s="229">
        <f>S477*H477</f>
        <v>0</v>
      </c>
      <c r="AR477" s="22" t="s">
        <v>340</v>
      </c>
      <c r="AT477" s="22" t="s">
        <v>147</v>
      </c>
      <c r="AU477" s="22" t="s">
        <v>84</v>
      </c>
      <c r="AY477" s="22" t="s">
        <v>144</v>
      </c>
      <c r="BE477" s="230">
        <f>IF(N477="základní",J477,0)</f>
        <v>0</v>
      </c>
      <c r="BF477" s="230">
        <f>IF(N477="snížená",J477,0)</f>
        <v>0</v>
      </c>
      <c r="BG477" s="230">
        <f>IF(N477="zákl. přenesená",J477,0)</f>
        <v>0</v>
      </c>
      <c r="BH477" s="230">
        <f>IF(N477="sníž. přenesená",J477,0)</f>
        <v>0</v>
      </c>
      <c r="BI477" s="230">
        <f>IF(N477="nulová",J477,0)</f>
        <v>0</v>
      </c>
      <c r="BJ477" s="22" t="s">
        <v>24</v>
      </c>
      <c r="BK477" s="230">
        <f>ROUND(I477*H477,2)</f>
        <v>0</v>
      </c>
      <c r="BL477" s="22" t="s">
        <v>340</v>
      </c>
      <c r="BM477" s="22" t="s">
        <v>1241</v>
      </c>
    </row>
    <row r="478" spans="2:47" s="1" customFormat="1" ht="13.5">
      <c r="B478" s="44"/>
      <c r="C478" s="72"/>
      <c r="D478" s="231" t="s">
        <v>154</v>
      </c>
      <c r="E478" s="72"/>
      <c r="F478" s="232" t="s">
        <v>1242</v>
      </c>
      <c r="G478" s="72"/>
      <c r="H478" s="72"/>
      <c r="I478" s="189"/>
      <c r="J478" s="72"/>
      <c r="K478" s="72"/>
      <c r="L478" s="70"/>
      <c r="M478" s="233"/>
      <c r="N478" s="45"/>
      <c r="O478" s="45"/>
      <c r="P478" s="45"/>
      <c r="Q478" s="45"/>
      <c r="R478" s="45"/>
      <c r="S478" s="45"/>
      <c r="T478" s="93"/>
      <c r="AT478" s="22" t="s">
        <v>154</v>
      </c>
      <c r="AU478" s="22" t="s">
        <v>84</v>
      </c>
    </row>
    <row r="479" spans="2:51" s="11" customFormat="1" ht="13.5">
      <c r="B479" s="237"/>
      <c r="C479" s="238"/>
      <c r="D479" s="231" t="s">
        <v>252</v>
      </c>
      <c r="E479" s="239" t="s">
        <v>22</v>
      </c>
      <c r="F479" s="240" t="s">
        <v>1243</v>
      </c>
      <c r="G479" s="238"/>
      <c r="H479" s="241">
        <v>428.133</v>
      </c>
      <c r="I479" s="242"/>
      <c r="J479" s="238"/>
      <c r="K479" s="238"/>
      <c r="L479" s="243"/>
      <c r="M479" s="244"/>
      <c r="N479" s="245"/>
      <c r="O479" s="245"/>
      <c r="P479" s="245"/>
      <c r="Q479" s="245"/>
      <c r="R479" s="245"/>
      <c r="S479" s="245"/>
      <c r="T479" s="246"/>
      <c r="AT479" s="247" t="s">
        <v>252</v>
      </c>
      <c r="AU479" s="247" t="s">
        <v>84</v>
      </c>
      <c r="AV479" s="11" t="s">
        <v>84</v>
      </c>
      <c r="AW479" s="11" t="s">
        <v>39</v>
      </c>
      <c r="AX479" s="11" t="s">
        <v>75</v>
      </c>
      <c r="AY479" s="247" t="s">
        <v>144</v>
      </c>
    </row>
    <row r="480" spans="2:51" s="11" customFormat="1" ht="13.5">
      <c r="B480" s="237"/>
      <c r="C480" s="238"/>
      <c r="D480" s="231" t="s">
        <v>252</v>
      </c>
      <c r="E480" s="239" t="s">
        <v>22</v>
      </c>
      <c r="F480" s="240" t="s">
        <v>1244</v>
      </c>
      <c r="G480" s="238"/>
      <c r="H480" s="241">
        <v>29.44</v>
      </c>
      <c r="I480" s="242"/>
      <c r="J480" s="238"/>
      <c r="K480" s="238"/>
      <c r="L480" s="243"/>
      <c r="M480" s="269"/>
      <c r="N480" s="270"/>
      <c r="O480" s="270"/>
      <c r="P480" s="270"/>
      <c r="Q480" s="270"/>
      <c r="R480" s="270"/>
      <c r="S480" s="270"/>
      <c r="T480" s="271"/>
      <c r="AT480" s="247" t="s">
        <v>252</v>
      </c>
      <c r="AU480" s="247" t="s">
        <v>84</v>
      </c>
      <c r="AV480" s="11" t="s">
        <v>84</v>
      </c>
      <c r="AW480" s="11" t="s">
        <v>39</v>
      </c>
      <c r="AX480" s="11" t="s">
        <v>75</v>
      </c>
      <c r="AY480" s="247" t="s">
        <v>144</v>
      </c>
    </row>
    <row r="481" spans="2:12" s="1" customFormat="1" ht="6.95" customHeight="1">
      <c r="B481" s="65"/>
      <c r="C481" s="66"/>
      <c r="D481" s="66"/>
      <c r="E481" s="66"/>
      <c r="F481" s="66"/>
      <c r="G481" s="66"/>
      <c r="H481" s="66"/>
      <c r="I481" s="164"/>
      <c r="J481" s="66"/>
      <c r="K481" s="66"/>
      <c r="L481" s="70"/>
    </row>
  </sheetData>
  <sheetProtection password="CC35" sheet="1" objects="1" scenarios="1" formatColumns="0" formatRows="0" autoFilter="0"/>
  <autoFilter ref="C96:K480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109</v>
      </c>
      <c r="G1" s="137" t="s">
        <v>110</v>
      </c>
      <c r="H1" s="137"/>
      <c r="I1" s="138"/>
      <c r="J1" s="137" t="s">
        <v>111</v>
      </c>
      <c r="K1" s="136" t="s">
        <v>112</v>
      </c>
      <c r="L1" s="137" t="s">
        <v>113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94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84</v>
      </c>
    </row>
    <row r="4" spans="2:46" ht="36.95" customHeight="1">
      <c r="B4" s="26"/>
      <c r="C4" s="27"/>
      <c r="D4" s="28" t="s">
        <v>114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„Rekonstrukce technologie chlazení zimního stadionu ve Studénce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115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1245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21</v>
      </c>
      <c r="E11" s="45"/>
      <c r="F11" s="33" t="s">
        <v>22</v>
      </c>
      <c r="G11" s="45"/>
      <c r="H11" s="45"/>
      <c r="I11" s="144" t="s">
        <v>23</v>
      </c>
      <c r="J11" s="33" t="s">
        <v>22</v>
      </c>
      <c r="K11" s="49"/>
    </row>
    <row r="12" spans="2:11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24. 8. 2016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31</v>
      </c>
      <c r="E14" s="45"/>
      <c r="F14" s="45"/>
      <c r="G14" s="45"/>
      <c r="H14" s="45"/>
      <c r="I14" s="144" t="s">
        <v>32</v>
      </c>
      <c r="J14" s="33" t="s">
        <v>33</v>
      </c>
      <c r="K14" s="49"/>
    </row>
    <row r="15" spans="2:11" s="1" customFormat="1" ht="18" customHeight="1">
      <c r="B15" s="44"/>
      <c r="C15" s="45"/>
      <c r="D15" s="45"/>
      <c r="E15" s="33" t="s">
        <v>34</v>
      </c>
      <c r="F15" s="45"/>
      <c r="G15" s="45"/>
      <c r="H15" s="45"/>
      <c r="I15" s="144" t="s">
        <v>35</v>
      </c>
      <c r="J15" s="33" t="s">
        <v>22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36</v>
      </c>
      <c r="E17" s="45"/>
      <c r="F17" s="45"/>
      <c r="G17" s="45"/>
      <c r="H17" s="45"/>
      <c r="I17" s="144" t="s">
        <v>32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35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38</v>
      </c>
      <c r="E20" s="45"/>
      <c r="F20" s="45"/>
      <c r="G20" s="45"/>
      <c r="H20" s="45"/>
      <c r="I20" s="144" t="s">
        <v>32</v>
      </c>
      <c r="J20" s="33" t="s">
        <v>33</v>
      </c>
      <c r="K20" s="49"/>
    </row>
    <row r="21" spans="2:11" s="1" customFormat="1" ht="18" customHeight="1">
      <c r="B21" s="44"/>
      <c r="C21" s="45"/>
      <c r="D21" s="45"/>
      <c r="E21" s="33" t="s">
        <v>34</v>
      </c>
      <c r="F21" s="45"/>
      <c r="G21" s="45"/>
      <c r="H21" s="45"/>
      <c r="I21" s="144" t="s">
        <v>35</v>
      </c>
      <c r="J21" s="33" t="s">
        <v>22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40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22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41</v>
      </c>
      <c r="E27" s="45"/>
      <c r="F27" s="45"/>
      <c r="G27" s="45"/>
      <c r="H27" s="45"/>
      <c r="I27" s="142"/>
      <c r="J27" s="153">
        <f>ROUND(J80,2)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43</v>
      </c>
      <c r="G29" s="45"/>
      <c r="H29" s="45"/>
      <c r="I29" s="154" t="s">
        <v>42</v>
      </c>
      <c r="J29" s="50" t="s">
        <v>44</v>
      </c>
      <c r="K29" s="49"/>
    </row>
    <row r="30" spans="2:11" s="1" customFormat="1" ht="14.4" customHeight="1">
      <c r="B30" s="44"/>
      <c r="C30" s="45"/>
      <c r="D30" s="53" t="s">
        <v>45</v>
      </c>
      <c r="E30" s="53" t="s">
        <v>46</v>
      </c>
      <c r="F30" s="155">
        <f>ROUND(SUM(BE80:BE139),2)</f>
        <v>0</v>
      </c>
      <c r="G30" s="45"/>
      <c r="H30" s="45"/>
      <c r="I30" s="156">
        <v>0.21</v>
      </c>
      <c r="J30" s="155">
        <f>ROUND(ROUND((SUM(BE80:BE139)),2)*I30,2)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47</v>
      </c>
      <c r="F31" s="155">
        <f>ROUND(SUM(BF80:BF139),2)</f>
        <v>0</v>
      </c>
      <c r="G31" s="45"/>
      <c r="H31" s="45"/>
      <c r="I31" s="156">
        <v>0.15</v>
      </c>
      <c r="J31" s="155">
        <f>ROUND(ROUND((SUM(BF80:BF139)),2)*I31,2)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48</v>
      </c>
      <c r="F32" s="155">
        <f>ROUND(SUM(BG80:BG139),2)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49</v>
      </c>
      <c r="F33" s="155">
        <f>ROUND(SUM(BH80:BH139),2)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50</v>
      </c>
      <c r="F34" s="155">
        <f>ROUND(SUM(BI80:BI139),2)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51</v>
      </c>
      <c r="E36" s="96"/>
      <c r="F36" s="96"/>
      <c r="G36" s="159" t="s">
        <v>52</v>
      </c>
      <c r="H36" s="160" t="s">
        <v>53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117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„Rekonstrukce technologie chlazení zimního stadionu ve Studénce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115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 xml:space="preserve">258/4 - ZTI 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25</v>
      </c>
      <c r="D49" s="45"/>
      <c r="E49" s="45"/>
      <c r="F49" s="33" t="str">
        <f>F12</f>
        <v>Budovatelská 770</v>
      </c>
      <c r="G49" s="45"/>
      <c r="H49" s="45"/>
      <c r="I49" s="144" t="s">
        <v>27</v>
      </c>
      <c r="J49" s="145" t="str">
        <f>IF(J12="","",J12)</f>
        <v>24. 8. 2016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31</v>
      </c>
      <c r="D51" s="45"/>
      <c r="E51" s="45"/>
      <c r="F51" s="33" t="str">
        <f>E15</f>
        <v>B.B.D. s.r.o., Rokycanova 30, Praha 3</v>
      </c>
      <c r="G51" s="45"/>
      <c r="H51" s="45"/>
      <c r="I51" s="144" t="s">
        <v>38</v>
      </c>
      <c r="J51" s="42" t="str">
        <f>E21</f>
        <v>B.B.D. s.r.o., Rokycanova 30, Praha 3</v>
      </c>
      <c r="K51" s="49"/>
    </row>
    <row r="52" spans="2:11" s="1" customFormat="1" ht="14.4" customHeight="1">
      <c r="B52" s="44"/>
      <c r="C52" s="38" t="s">
        <v>36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118</v>
      </c>
      <c r="D54" s="157"/>
      <c r="E54" s="157"/>
      <c r="F54" s="157"/>
      <c r="G54" s="157"/>
      <c r="H54" s="157"/>
      <c r="I54" s="171"/>
      <c r="J54" s="172" t="s">
        <v>119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120</v>
      </c>
      <c r="D56" s="45"/>
      <c r="E56" s="45"/>
      <c r="F56" s="45"/>
      <c r="G56" s="45"/>
      <c r="H56" s="45"/>
      <c r="I56" s="142"/>
      <c r="J56" s="153">
        <f>J80</f>
        <v>0</v>
      </c>
      <c r="K56" s="49"/>
      <c r="AU56" s="22" t="s">
        <v>121</v>
      </c>
    </row>
    <row r="57" spans="2:11" s="7" customFormat="1" ht="24.95" customHeight="1">
      <c r="B57" s="175"/>
      <c r="C57" s="176"/>
      <c r="D57" s="177" t="s">
        <v>1246</v>
      </c>
      <c r="E57" s="178"/>
      <c r="F57" s="178"/>
      <c r="G57" s="178"/>
      <c r="H57" s="178"/>
      <c r="I57" s="179"/>
      <c r="J57" s="180">
        <f>J81</f>
        <v>0</v>
      </c>
      <c r="K57" s="181"/>
    </row>
    <row r="58" spans="2:11" s="7" customFormat="1" ht="24.95" customHeight="1">
      <c r="B58" s="175"/>
      <c r="C58" s="176"/>
      <c r="D58" s="177" t="s">
        <v>1247</v>
      </c>
      <c r="E58" s="178"/>
      <c r="F58" s="178"/>
      <c r="G58" s="178"/>
      <c r="H58" s="178"/>
      <c r="I58" s="179"/>
      <c r="J58" s="180">
        <f>J84</f>
        <v>0</v>
      </c>
      <c r="K58" s="181"/>
    </row>
    <row r="59" spans="2:11" s="7" customFormat="1" ht="24.95" customHeight="1">
      <c r="B59" s="175"/>
      <c r="C59" s="176"/>
      <c r="D59" s="177" t="s">
        <v>1248</v>
      </c>
      <c r="E59" s="178"/>
      <c r="F59" s="178"/>
      <c r="G59" s="178"/>
      <c r="H59" s="178"/>
      <c r="I59" s="179"/>
      <c r="J59" s="180">
        <f>J117</f>
        <v>0</v>
      </c>
      <c r="K59" s="181"/>
    </row>
    <row r="60" spans="2:11" s="7" customFormat="1" ht="24.95" customHeight="1">
      <c r="B60" s="175"/>
      <c r="C60" s="176"/>
      <c r="D60" s="177" t="s">
        <v>1249</v>
      </c>
      <c r="E60" s="178"/>
      <c r="F60" s="178"/>
      <c r="G60" s="178"/>
      <c r="H60" s="178"/>
      <c r="I60" s="179"/>
      <c r="J60" s="180">
        <f>J131</f>
        <v>0</v>
      </c>
      <c r="K60" s="181"/>
    </row>
    <row r="61" spans="2:11" s="1" customFormat="1" ht="21.8" customHeight="1">
      <c r="B61" s="44"/>
      <c r="C61" s="45"/>
      <c r="D61" s="45"/>
      <c r="E61" s="45"/>
      <c r="F61" s="45"/>
      <c r="G61" s="45"/>
      <c r="H61" s="45"/>
      <c r="I61" s="142"/>
      <c r="J61" s="45"/>
      <c r="K61" s="49"/>
    </row>
    <row r="62" spans="2:11" s="1" customFormat="1" ht="6.95" customHeight="1">
      <c r="B62" s="65"/>
      <c r="C62" s="66"/>
      <c r="D62" s="66"/>
      <c r="E62" s="66"/>
      <c r="F62" s="66"/>
      <c r="G62" s="66"/>
      <c r="H62" s="66"/>
      <c r="I62" s="164"/>
      <c r="J62" s="66"/>
      <c r="K62" s="67"/>
    </row>
    <row r="66" spans="2:12" s="1" customFormat="1" ht="6.95" customHeight="1">
      <c r="B66" s="68"/>
      <c r="C66" s="69"/>
      <c r="D66" s="69"/>
      <c r="E66" s="69"/>
      <c r="F66" s="69"/>
      <c r="G66" s="69"/>
      <c r="H66" s="69"/>
      <c r="I66" s="167"/>
      <c r="J66" s="69"/>
      <c r="K66" s="69"/>
      <c r="L66" s="70"/>
    </row>
    <row r="67" spans="2:12" s="1" customFormat="1" ht="36.95" customHeight="1">
      <c r="B67" s="44"/>
      <c r="C67" s="71" t="s">
        <v>128</v>
      </c>
      <c r="D67" s="72"/>
      <c r="E67" s="72"/>
      <c r="F67" s="72"/>
      <c r="G67" s="72"/>
      <c r="H67" s="72"/>
      <c r="I67" s="189"/>
      <c r="J67" s="72"/>
      <c r="K67" s="72"/>
      <c r="L67" s="70"/>
    </row>
    <row r="68" spans="2:12" s="1" customFormat="1" ht="6.95" customHeight="1">
      <c r="B68" s="44"/>
      <c r="C68" s="72"/>
      <c r="D68" s="72"/>
      <c r="E68" s="72"/>
      <c r="F68" s="72"/>
      <c r="G68" s="72"/>
      <c r="H68" s="72"/>
      <c r="I68" s="189"/>
      <c r="J68" s="72"/>
      <c r="K68" s="72"/>
      <c r="L68" s="70"/>
    </row>
    <row r="69" spans="2:12" s="1" customFormat="1" ht="14.4" customHeight="1">
      <c r="B69" s="44"/>
      <c r="C69" s="74" t="s">
        <v>18</v>
      </c>
      <c r="D69" s="72"/>
      <c r="E69" s="72"/>
      <c r="F69" s="72"/>
      <c r="G69" s="72"/>
      <c r="H69" s="72"/>
      <c r="I69" s="189"/>
      <c r="J69" s="72"/>
      <c r="K69" s="72"/>
      <c r="L69" s="70"/>
    </row>
    <row r="70" spans="2:12" s="1" customFormat="1" ht="16.5" customHeight="1">
      <c r="B70" s="44"/>
      <c r="C70" s="72"/>
      <c r="D70" s="72"/>
      <c r="E70" s="190" t="str">
        <f>E7</f>
        <v>„Rekonstrukce technologie chlazení zimního stadionu ve Studénce</v>
      </c>
      <c r="F70" s="74"/>
      <c r="G70" s="74"/>
      <c r="H70" s="74"/>
      <c r="I70" s="189"/>
      <c r="J70" s="72"/>
      <c r="K70" s="72"/>
      <c r="L70" s="70"/>
    </row>
    <row r="71" spans="2:12" s="1" customFormat="1" ht="14.4" customHeight="1">
      <c r="B71" s="44"/>
      <c r="C71" s="74" t="s">
        <v>115</v>
      </c>
      <c r="D71" s="72"/>
      <c r="E71" s="72"/>
      <c r="F71" s="72"/>
      <c r="G71" s="72"/>
      <c r="H71" s="72"/>
      <c r="I71" s="189"/>
      <c r="J71" s="72"/>
      <c r="K71" s="72"/>
      <c r="L71" s="70"/>
    </row>
    <row r="72" spans="2:12" s="1" customFormat="1" ht="17.25" customHeight="1">
      <c r="B72" s="44"/>
      <c r="C72" s="72"/>
      <c r="D72" s="72"/>
      <c r="E72" s="80" t="str">
        <f>E9</f>
        <v xml:space="preserve">258/4 - ZTI </v>
      </c>
      <c r="F72" s="72"/>
      <c r="G72" s="72"/>
      <c r="H72" s="72"/>
      <c r="I72" s="189"/>
      <c r="J72" s="72"/>
      <c r="K72" s="72"/>
      <c r="L72" s="70"/>
    </row>
    <row r="73" spans="2:12" s="1" customFormat="1" ht="6.95" customHeight="1">
      <c r="B73" s="44"/>
      <c r="C73" s="72"/>
      <c r="D73" s="72"/>
      <c r="E73" s="72"/>
      <c r="F73" s="72"/>
      <c r="G73" s="72"/>
      <c r="H73" s="72"/>
      <c r="I73" s="189"/>
      <c r="J73" s="72"/>
      <c r="K73" s="72"/>
      <c r="L73" s="70"/>
    </row>
    <row r="74" spans="2:12" s="1" customFormat="1" ht="18" customHeight="1">
      <c r="B74" s="44"/>
      <c r="C74" s="74" t="s">
        <v>25</v>
      </c>
      <c r="D74" s="72"/>
      <c r="E74" s="72"/>
      <c r="F74" s="191" t="str">
        <f>F12</f>
        <v>Budovatelská 770</v>
      </c>
      <c r="G74" s="72"/>
      <c r="H74" s="72"/>
      <c r="I74" s="192" t="s">
        <v>27</v>
      </c>
      <c r="J74" s="83" t="str">
        <f>IF(J12="","",J12)</f>
        <v>24. 8. 2016</v>
      </c>
      <c r="K74" s="72"/>
      <c r="L74" s="70"/>
    </row>
    <row r="75" spans="2:12" s="1" customFormat="1" ht="6.95" customHeight="1">
      <c r="B75" s="44"/>
      <c r="C75" s="72"/>
      <c r="D75" s="72"/>
      <c r="E75" s="72"/>
      <c r="F75" s="72"/>
      <c r="G75" s="72"/>
      <c r="H75" s="72"/>
      <c r="I75" s="189"/>
      <c r="J75" s="72"/>
      <c r="K75" s="72"/>
      <c r="L75" s="70"/>
    </row>
    <row r="76" spans="2:12" s="1" customFormat="1" ht="13.5">
      <c r="B76" s="44"/>
      <c r="C76" s="74" t="s">
        <v>31</v>
      </c>
      <c r="D76" s="72"/>
      <c r="E76" s="72"/>
      <c r="F76" s="191" t="str">
        <f>E15</f>
        <v>B.B.D. s.r.o., Rokycanova 30, Praha 3</v>
      </c>
      <c r="G76" s="72"/>
      <c r="H76" s="72"/>
      <c r="I76" s="192" t="s">
        <v>38</v>
      </c>
      <c r="J76" s="191" t="str">
        <f>E21</f>
        <v>B.B.D. s.r.o., Rokycanova 30, Praha 3</v>
      </c>
      <c r="K76" s="72"/>
      <c r="L76" s="70"/>
    </row>
    <row r="77" spans="2:12" s="1" customFormat="1" ht="14.4" customHeight="1">
      <c r="B77" s="44"/>
      <c r="C77" s="74" t="s">
        <v>36</v>
      </c>
      <c r="D77" s="72"/>
      <c r="E77" s="72"/>
      <c r="F77" s="191" t="str">
        <f>IF(E18="","",E18)</f>
        <v/>
      </c>
      <c r="G77" s="72"/>
      <c r="H77" s="72"/>
      <c r="I77" s="189"/>
      <c r="J77" s="72"/>
      <c r="K77" s="72"/>
      <c r="L77" s="70"/>
    </row>
    <row r="78" spans="2:12" s="1" customFormat="1" ht="10.3" customHeight="1">
      <c r="B78" s="44"/>
      <c r="C78" s="72"/>
      <c r="D78" s="72"/>
      <c r="E78" s="72"/>
      <c r="F78" s="72"/>
      <c r="G78" s="72"/>
      <c r="H78" s="72"/>
      <c r="I78" s="189"/>
      <c r="J78" s="72"/>
      <c r="K78" s="72"/>
      <c r="L78" s="70"/>
    </row>
    <row r="79" spans="2:20" s="9" customFormat="1" ht="29.25" customHeight="1">
      <c r="B79" s="193"/>
      <c r="C79" s="194" t="s">
        <v>129</v>
      </c>
      <c r="D79" s="195" t="s">
        <v>60</v>
      </c>
      <c r="E79" s="195" t="s">
        <v>56</v>
      </c>
      <c r="F79" s="195" t="s">
        <v>130</v>
      </c>
      <c r="G79" s="195" t="s">
        <v>131</v>
      </c>
      <c r="H79" s="195" t="s">
        <v>132</v>
      </c>
      <c r="I79" s="196" t="s">
        <v>133</v>
      </c>
      <c r="J79" s="195" t="s">
        <v>119</v>
      </c>
      <c r="K79" s="197" t="s">
        <v>134</v>
      </c>
      <c r="L79" s="198"/>
      <c r="M79" s="100" t="s">
        <v>135</v>
      </c>
      <c r="N79" s="101" t="s">
        <v>45</v>
      </c>
      <c r="O79" s="101" t="s">
        <v>136</v>
      </c>
      <c r="P79" s="101" t="s">
        <v>137</v>
      </c>
      <c r="Q79" s="101" t="s">
        <v>138</v>
      </c>
      <c r="R79" s="101" t="s">
        <v>139</v>
      </c>
      <c r="S79" s="101" t="s">
        <v>140</v>
      </c>
      <c r="T79" s="102" t="s">
        <v>141</v>
      </c>
    </row>
    <row r="80" spans="2:63" s="1" customFormat="1" ht="29.25" customHeight="1">
      <c r="B80" s="44"/>
      <c r="C80" s="106" t="s">
        <v>120</v>
      </c>
      <c r="D80" s="72"/>
      <c r="E80" s="72"/>
      <c r="F80" s="72"/>
      <c r="G80" s="72"/>
      <c r="H80" s="72"/>
      <c r="I80" s="189"/>
      <c r="J80" s="199">
        <f>BK80</f>
        <v>0</v>
      </c>
      <c r="K80" s="72"/>
      <c r="L80" s="70"/>
      <c r="M80" s="103"/>
      <c r="N80" s="104"/>
      <c r="O80" s="104"/>
      <c r="P80" s="200">
        <f>P81+P84+P117+P131</f>
        <v>0</v>
      </c>
      <c r="Q80" s="104"/>
      <c r="R80" s="200">
        <f>R81+R84+R117+R131</f>
        <v>0</v>
      </c>
      <c r="S80" s="104"/>
      <c r="T80" s="201">
        <f>T81+T84+T117+T131</f>
        <v>0</v>
      </c>
      <c r="AT80" s="22" t="s">
        <v>74</v>
      </c>
      <c r="AU80" s="22" t="s">
        <v>121</v>
      </c>
      <c r="BK80" s="202">
        <f>BK81+BK84+BK117+BK131</f>
        <v>0</v>
      </c>
    </row>
    <row r="81" spans="2:63" s="10" customFormat="1" ht="37.4" customHeight="1">
      <c r="B81" s="203"/>
      <c r="C81" s="204"/>
      <c r="D81" s="205" t="s">
        <v>74</v>
      </c>
      <c r="E81" s="206" t="s">
        <v>1250</v>
      </c>
      <c r="F81" s="206" t="s">
        <v>1251</v>
      </c>
      <c r="G81" s="204"/>
      <c r="H81" s="204"/>
      <c r="I81" s="207"/>
      <c r="J81" s="208">
        <f>BK81</f>
        <v>0</v>
      </c>
      <c r="K81" s="204"/>
      <c r="L81" s="209"/>
      <c r="M81" s="210"/>
      <c r="N81" s="211"/>
      <c r="O81" s="211"/>
      <c r="P81" s="212">
        <f>SUM(P82:P83)</f>
        <v>0</v>
      </c>
      <c r="Q81" s="211"/>
      <c r="R81" s="212">
        <f>SUM(R82:R83)</f>
        <v>0</v>
      </c>
      <c r="S81" s="211"/>
      <c r="T81" s="213">
        <f>SUM(T82:T83)</f>
        <v>0</v>
      </c>
      <c r="AR81" s="214" t="s">
        <v>84</v>
      </c>
      <c r="AT81" s="215" t="s">
        <v>74</v>
      </c>
      <c r="AU81" s="215" t="s">
        <v>75</v>
      </c>
      <c r="AY81" s="214" t="s">
        <v>144</v>
      </c>
      <c r="BK81" s="216">
        <f>SUM(BK82:BK83)</f>
        <v>0</v>
      </c>
    </row>
    <row r="82" spans="2:65" s="1" customFormat="1" ht="25.5" customHeight="1">
      <c r="B82" s="44"/>
      <c r="C82" s="219" t="s">
        <v>24</v>
      </c>
      <c r="D82" s="219" t="s">
        <v>147</v>
      </c>
      <c r="E82" s="220" t="s">
        <v>1252</v>
      </c>
      <c r="F82" s="221" t="s">
        <v>1253</v>
      </c>
      <c r="G82" s="222" t="s">
        <v>456</v>
      </c>
      <c r="H82" s="223">
        <v>22</v>
      </c>
      <c r="I82" s="224"/>
      <c r="J82" s="225">
        <f>ROUND(I82*H82,2)</f>
        <v>0</v>
      </c>
      <c r="K82" s="221" t="s">
        <v>22</v>
      </c>
      <c r="L82" s="70"/>
      <c r="M82" s="226" t="s">
        <v>22</v>
      </c>
      <c r="N82" s="227" t="s">
        <v>46</v>
      </c>
      <c r="O82" s="45"/>
      <c r="P82" s="228">
        <f>O82*H82</f>
        <v>0</v>
      </c>
      <c r="Q82" s="228">
        <v>0</v>
      </c>
      <c r="R82" s="228">
        <f>Q82*H82</f>
        <v>0</v>
      </c>
      <c r="S82" s="228">
        <v>0</v>
      </c>
      <c r="T82" s="229">
        <f>S82*H82</f>
        <v>0</v>
      </c>
      <c r="AR82" s="22" t="s">
        <v>340</v>
      </c>
      <c r="AT82" s="22" t="s">
        <v>147</v>
      </c>
      <c r="AU82" s="22" t="s">
        <v>24</v>
      </c>
      <c r="AY82" s="22" t="s">
        <v>144</v>
      </c>
      <c r="BE82" s="230">
        <f>IF(N82="základní",J82,0)</f>
        <v>0</v>
      </c>
      <c r="BF82" s="230">
        <f>IF(N82="snížená",J82,0)</f>
        <v>0</v>
      </c>
      <c r="BG82" s="230">
        <f>IF(N82="zákl. přenesená",J82,0)</f>
        <v>0</v>
      </c>
      <c r="BH82" s="230">
        <f>IF(N82="sníž. přenesená",J82,0)</f>
        <v>0</v>
      </c>
      <c r="BI82" s="230">
        <f>IF(N82="nulová",J82,0)</f>
        <v>0</v>
      </c>
      <c r="BJ82" s="22" t="s">
        <v>24</v>
      </c>
      <c r="BK82" s="230">
        <f>ROUND(I82*H82,2)</f>
        <v>0</v>
      </c>
      <c r="BL82" s="22" t="s">
        <v>340</v>
      </c>
      <c r="BM82" s="22" t="s">
        <v>1254</v>
      </c>
    </row>
    <row r="83" spans="2:47" s="1" customFormat="1" ht="13.5">
      <c r="B83" s="44"/>
      <c r="C83" s="72"/>
      <c r="D83" s="231" t="s">
        <v>154</v>
      </c>
      <c r="E83" s="72"/>
      <c r="F83" s="232" t="s">
        <v>1253</v>
      </c>
      <c r="G83" s="72"/>
      <c r="H83" s="72"/>
      <c r="I83" s="189"/>
      <c r="J83" s="72"/>
      <c r="K83" s="72"/>
      <c r="L83" s="70"/>
      <c r="M83" s="233"/>
      <c r="N83" s="45"/>
      <c r="O83" s="45"/>
      <c r="P83" s="45"/>
      <c r="Q83" s="45"/>
      <c r="R83" s="45"/>
      <c r="S83" s="45"/>
      <c r="T83" s="93"/>
      <c r="AT83" s="22" t="s">
        <v>154</v>
      </c>
      <c r="AU83" s="22" t="s">
        <v>24</v>
      </c>
    </row>
    <row r="84" spans="2:63" s="10" customFormat="1" ht="37.4" customHeight="1">
      <c r="B84" s="203"/>
      <c r="C84" s="204"/>
      <c r="D84" s="205" t="s">
        <v>74</v>
      </c>
      <c r="E84" s="206" t="s">
        <v>1255</v>
      </c>
      <c r="F84" s="206" t="s">
        <v>1256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SUM(P85:P116)</f>
        <v>0</v>
      </c>
      <c r="Q84" s="211"/>
      <c r="R84" s="212">
        <f>SUM(R85:R116)</f>
        <v>0</v>
      </c>
      <c r="S84" s="211"/>
      <c r="T84" s="213">
        <f>SUM(T85:T116)</f>
        <v>0</v>
      </c>
      <c r="AR84" s="214" t="s">
        <v>84</v>
      </c>
      <c r="AT84" s="215" t="s">
        <v>74</v>
      </c>
      <c r="AU84" s="215" t="s">
        <v>75</v>
      </c>
      <c r="AY84" s="214" t="s">
        <v>144</v>
      </c>
      <c r="BK84" s="216">
        <f>SUM(BK85:BK116)</f>
        <v>0</v>
      </c>
    </row>
    <row r="85" spans="2:65" s="1" customFormat="1" ht="16.5" customHeight="1">
      <c r="B85" s="44"/>
      <c r="C85" s="219" t="s">
        <v>84</v>
      </c>
      <c r="D85" s="219" t="s">
        <v>147</v>
      </c>
      <c r="E85" s="220" t="s">
        <v>1257</v>
      </c>
      <c r="F85" s="221" t="s">
        <v>1258</v>
      </c>
      <c r="G85" s="222" t="s">
        <v>456</v>
      </c>
      <c r="H85" s="223">
        <v>1</v>
      </c>
      <c r="I85" s="224"/>
      <c r="J85" s="225">
        <f>ROUND(I85*H85,2)</f>
        <v>0</v>
      </c>
      <c r="K85" s="221" t="s">
        <v>22</v>
      </c>
      <c r="L85" s="70"/>
      <c r="M85" s="226" t="s">
        <v>22</v>
      </c>
      <c r="N85" s="227" t="s">
        <v>46</v>
      </c>
      <c r="O85" s="45"/>
      <c r="P85" s="228">
        <f>O85*H85</f>
        <v>0</v>
      </c>
      <c r="Q85" s="228">
        <v>0</v>
      </c>
      <c r="R85" s="228">
        <f>Q85*H85</f>
        <v>0</v>
      </c>
      <c r="S85" s="228">
        <v>0</v>
      </c>
      <c r="T85" s="229">
        <f>S85*H85</f>
        <v>0</v>
      </c>
      <c r="AR85" s="22" t="s">
        <v>340</v>
      </c>
      <c r="AT85" s="22" t="s">
        <v>147</v>
      </c>
      <c r="AU85" s="22" t="s">
        <v>24</v>
      </c>
      <c r="AY85" s="22" t="s">
        <v>144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22" t="s">
        <v>24</v>
      </c>
      <c r="BK85" s="230">
        <f>ROUND(I85*H85,2)</f>
        <v>0</v>
      </c>
      <c r="BL85" s="22" t="s">
        <v>340</v>
      </c>
      <c r="BM85" s="22" t="s">
        <v>1259</v>
      </c>
    </row>
    <row r="86" spans="2:47" s="1" customFormat="1" ht="13.5">
      <c r="B86" s="44"/>
      <c r="C86" s="72"/>
      <c r="D86" s="231" t="s">
        <v>154</v>
      </c>
      <c r="E86" s="72"/>
      <c r="F86" s="232" t="s">
        <v>1258</v>
      </c>
      <c r="G86" s="72"/>
      <c r="H86" s="72"/>
      <c r="I86" s="189"/>
      <c r="J86" s="72"/>
      <c r="K86" s="72"/>
      <c r="L86" s="70"/>
      <c r="M86" s="233"/>
      <c r="N86" s="45"/>
      <c r="O86" s="45"/>
      <c r="P86" s="45"/>
      <c r="Q86" s="45"/>
      <c r="R86" s="45"/>
      <c r="S86" s="45"/>
      <c r="T86" s="93"/>
      <c r="AT86" s="22" t="s">
        <v>154</v>
      </c>
      <c r="AU86" s="22" t="s">
        <v>24</v>
      </c>
    </row>
    <row r="87" spans="2:65" s="1" customFormat="1" ht="16.5" customHeight="1">
      <c r="B87" s="44"/>
      <c r="C87" s="219" t="s">
        <v>162</v>
      </c>
      <c r="D87" s="219" t="s">
        <v>147</v>
      </c>
      <c r="E87" s="220" t="s">
        <v>1260</v>
      </c>
      <c r="F87" s="221" t="s">
        <v>1261</v>
      </c>
      <c r="G87" s="222" t="s">
        <v>456</v>
      </c>
      <c r="H87" s="223">
        <v>25</v>
      </c>
      <c r="I87" s="224"/>
      <c r="J87" s="225">
        <f>ROUND(I87*H87,2)</f>
        <v>0</v>
      </c>
      <c r="K87" s="221" t="s">
        <v>22</v>
      </c>
      <c r="L87" s="70"/>
      <c r="M87" s="226" t="s">
        <v>22</v>
      </c>
      <c r="N87" s="227" t="s">
        <v>46</v>
      </c>
      <c r="O87" s="45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AR87" s="22" t="s">
        <v>340</v>
      </c>
      <c r="AT87" s="22" t="s">
        <v>147</v>
      </c>
      <c r="AU87" s="22" t="s">
        <v>24</v>
      </c>
      <c r="AY87" s="22" t="s">
        <v>144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22" t="s">
        <v>24</v>
      </c>
      <c r="BK87" s="230">
        <f>ROUND(I87*H87,2)</f>
        <v>0</v>
      </c>
      <c r="BL87" s="22" t="s">
        <v>340</v>
      </c>
      <c r="BM87" s="22" t="s">
        <v>1262</v>
      </c>
    </row>
    <row r="88" spans="2:47" s="1" customFormat="1" ht="13.5">
      <c r="B88" s="44"/>
      <c r="C88" s="72"/>
      <c r="D88" s="231" t="s">
        <v>154</v>
      </c>
      <c r="E88" s="72"/>
      <c r="F88" s="232" t="s">
        <v>1261</v>
      </c>
      <c r="G88" s="72"/>
      <c r="H88" s="72"/>
      <c r="I88" s="189"/>
      <c r="J88" s="72"/>
      <c r="K88" s="72"/>
      <c r="L88" s="70"/>
      <c r="M88" s="233"/>
      <c r="N88" s="45"/>
      <c r="O88" s="45"/>
      <c r="P88" s="45"/>
      <c r="Q88" s="45"/>
      <c r="R88" s="45"/>
      <c r="S88" s="45"/>
      <c r="T88" s="93"/>
      <c r="AT88" s="22" t="s">
        <v>154</v>
      </c>
      <c r="AU88" s="22" t="s">
        <v>24</v>
      </c>
    </row>
    <row r="89" spans="2:65" s="1" customFormat="1" ht="16.5" customHeight="1">
      <c r="B89" s="44"/>
      <c r="C89" s="219" t="s">
        <v>167</v>
      </c>
      <c r="D89" s="219" t="s">
        <v>147</v>
      </c>
      <c r="E89" s="220" t="s">
        <v>1263</v>
      </c>
      <c r="F89" s="221" t="s">
        <v>1264</v>
      </c>
      <c r="G89" s="222" t="s">
        <v>456</v>
      </c>
      <c r="H89" s="223">
        <v>4</v>
      </c>
      <c r="I89" s="224"/>
      <c r="J89" s="225">
        <f>ROUND(I89*H89,2)</f>
        <v>0</v>
      </c>
      <c r="K89" s="221" t="s">
        <v>22</v>
      </c>
      <c r="L89" s="70"/>
      <c r="M89" s="226" t="s">
        <v>22</v>
      </c>
      <c r="N89" s="227" t="s">
        <v>46</v>
      </c>
      <c r="O89" s="45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AR89" s="22" t="s">
        <v>340</v>
      </c>
      <c r="AT89" s="22" t="s">
        <v>147</v>
      </c>
      <c r="AU89" s="22" t="s">
        <v>24</v>
      </c>
      <c r="AY89" s="22" t="s">
        <v>144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22" t="s">
        <v>24</v>
      </c>
      <c r="BK89" s="230">
        <f>ROUND(I89*H89,2)</f>
        <v>0</v>
      </c>
      <c r="BL89" s="22" t="s">
        <v>340</v>
      </c>
      <c r="BM89" s="22" t="s">
        <v>1265</v>
      </c>
    </row>
    <row r="90" spans="2:47" s="1" customFormat="1" ht="13.5">
      <c r="B90" s="44"/>
      <c r="C90" s="72"/>
      <c r="D90" s="231" t="s">
        <v>154</v>
      </c>
      <c r="E90" s="72"/>
      <c r="F90" s="232" t="s">
        <v>1264</v>
      </c>
      <c r="G90" s="72"/>
      <c r="H90" s="72"/>
      <c r="I90" s="189"/>
      <c r="J90" s="72"/>
      <c r="K90" s="72"/>
      <c r="L90" s="70"/>
      <c r="M90" s="233"/>
      <c r="N90" s="45"/>
      <c r="O90" s="45"/>
      <c r="P90" s="45"/>
      <c r="Q90" s="45"/>
      <c r="R90" s="45"/>
      <c r="S90" s="45"/>
      <c r="T90" s="93"/>
      <c r="AT90" s="22" t="s">
        <v>154</v>
      </c>
      <c r="AU90" s="22" t="s">
        <v>24</v>
      </c>
    </row>
    <row r="91" spans="2:65" s="1" customFormat="1" ht="25.5" customHeight="1">
      <c r="B91" s="44"/>
      <c r="C91" s="219" t="s">
        <v>143</v>
      </c>
      <c r="D91" s="219" t="s">
        <v>147</v>
      </c>
      <c r="E91" s="220" t="s">
        <v>1266</v>
      </c>
      <c r="F91" s="221" t="s">
        <v>1267</v>
      </c>
      <c r="G91" s="222" t="s">
        <v>456</v>
      </c>
      <c r="H91" s="223">
        <v>20</v>
      </c>
      <c r="I91" s="224"/>
      <c r="J91" s="225">
        <f>ROUND(I91*H91,2)</f>
        <v>0</v>
      </c>
      <c r="K91" s="221" t="s">
        <v>22</v>
      </c>
      <c r="L91" s="70"/>
      <c r="M91" s="226" t="s">
        <v>22</v>
      </c>
      <c r="N91" s="227" t="s">
        <v>46</v>
      </c>
      <c r="O91" s="45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22" t="s">
        <v>340</v>
      </c>
      <c r="AT91" s="22" t="s">
        <v>147</v>
      </c>
      <c r="AU91" s="22" t="s">
        <v>24</v>
      </c>
      <c r="AY91" s="22" t="s">
        <v>144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22" t="s">
        <v>24</v>
      </c>
      <c r="BK91" s="230">
        <f>ROUND(I91*H91,2)</f>
        <v>0</v>
      </c>
      <c r="BL91" s="22" t="s">
        <v>340</v>
      </c>
      <c r="BM91" s="22" t="s">
        <v>1268</v>
      </c>
    </row>
    <row r="92" spans="2:47" s="1" customFormat="1" ht="13.5">
      <c r="B92" s="44"/>
      <c r="C92" s="72"/>
      <c r="D92" s="231" t="s">
        <v>154</v>
      </c>
      <c r="E92" s="72"/>
      <c r="F92" s="232" t="s">
        <v>1267</v>
      </c>
      <c r="G92" s="72"/>
      <c r="H92" s="72"/>
      <c r="I92" s="189"/>
      <c r="J92" s="72"/>
      <c r="K92" s="72"/>
      <c r="L92" s="70"/>
      <c r="M92" s="233"/>
      <c r="N92" s="45"/>
      <c r="O92" s="45"/>
      <c r="P92" s="45"/>
      <c r="Q92" s="45"/>
      <c r="R92" s="45"/>
      <c r="S92" s="45"/>
      <c r="T92" s="93"/>
      <c r="AT92" s="22" t="s">
        <v>154</v>
      </c>
      <c r="AU92" s="22" t="s">
        <v>24</v>
      </c>
    </row>
    <row r="93" spans="2:65" s="1" customFormat="1" ht="16.5" customHeight="1">
      <c r="B93" s="44"/>
      <c r="C93" s="219" t="s">
        <v>176</v>
      </c>
      <c r="D93" s="219" t="s">
        <v>147</v>
      </c>
      <c r="E93" s="220" t="s">
        <v>1269</v>
      </c>
      <c r="F93" s="221" t="s">
        <v>1270</v>
      </c>
      <c r="G93" s="222" t="s">
        <v>456</v>
      </c>
      <c r="H93" s="223">
        <v>2.5</v>
      </c>
      <c r="I93" s="224"/>
      <c r="J93" s="225">
        <f>ROUND(I93*H93,2)</f>
        <v>0</v>
      </c>
      <c r="K93" s="221" t="s">
        <v>22</v>
      </c>
      <c r="L93" s="70"/>
      <c r="M93" s="226" t="s">
        <v>22</v>
      </c>
      <c r="N93" s="227" t="s">
        <v>46</v>
      </c>
      <c r="O93" s="45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AR93" s="22" t="s">
        <v>340</v>
      </c>
      <c r="AT93" s="22" t="s">
        <v>147</v>
      </c>
      <c r="AU93" s="22" t="s">
        <v>24</v>
      </c>
      <c r="AY93" s="22" t="s">
        <v>144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22" t="s">
        <v>24</v>
      </c>
      <c r="BK93" s="230">
        <f>ROUND(I93*H93,2)</f>
        <v>0</v>
      </c>
      <c r="BL93" s="22" t="s">
        <v>340</v>
      </c>
      <c r="BM93" s="22" t="s">
        <v>1271</v>
      </c>
    </row>
    <row r="94" spans="2:47" s="1" customFormat="1" ht="13.5">
      <c r="B94" s="44"/>
      <c r="C94" s="72"/>
      <c r="D94" s="231" t="s">
        <v>154</v>
      </c>
      <c r="E94" s="72"/>
      <c r="F94" s="232" t="s">
        <v>1270</v>
      </c>
      <c r="G94" s="72"/>
      <c r="H94" s="72"/>
      <c r="I94" s="189"/>
      <c r="J94" s="72"/>
      <c r="K94" s="72"/>
      <c r="L94" s="70"/>
      <c r="M94" s="233"/>
      <c r="N94" s="45"/>
      <c r="O94" s="45"/>
      <c r="P94" s="45"/>
      <c r="Q94" s="45"/>
      <c r="R94" s="45"/>
      <c r="S94" s="45"/>
      <c r="T94" s="93"/>
      <c r="AT94" s="22" t="s">
        <v>154</v>
      </c>
      <c r="AU94" s="22" t="s">
        <v>24</v>
      </c>
    </row>
    <row r="95" spans="2:65" s="1" customFormat="1" ht="16.5" customHeight="1">
      <c r="B95" s="44"/>
      <c r="C95" s="219" t="s">
        <v>181</v>
      </c>
      <c r="D95" s="219" t="s">
        <v>147</v>
      </c>
      <c r="E95" s="220" t="s">
        <v>1272</v>
      </c>
      <c r="F95" s="221" t="s">
        <v>1273</v>
      </c>
      <c r="G95" s="222" t="s">
        <v>359</v>
      </c>
      <c r="H95" s="223">
        <v>7</v>
      </c>
      <c r="I95" s="224"/>
      <c r="J95" s="225">
        <f>ROUND(I95*H95,2)</f>
        <v>0</v>
      </c>
      <c r="K95" s="221" t="s">
        <v>22</v>
      </c>
      <c r="L95" s="70"/>
      <c r="M95" s="226" t="s">
        <v>22</v>
      </c>
      <c r="N95" s="227" t="s">
        <v>46</v>
      </c>
      <c r="O95" s="45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AR95" s="22" t="s">
        <v>340</v>
      </c>
      <c r="AT95" s="22" t="s">
        <v>147</v>
      </c>
      <c r="AU95" s="22" t="s">
        <v>24</v>
      </c>
      <c r="AY95" s="22" t="s">
        <v>144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22" t="s">
        <v>24</v>
      </c>
      <c r="BK95" s="230">
        <f>ROUND(I95*H95,2)</f>
        <v>0</v>
      </c>
      <c r="BL95" s="22" t="s">
        <v>340</v>
      </c>
      <c r="BM95" s="22" t="s">
        <v>1274</v>
      </c>
    </row>
    <row r="96" spans="2:47" s="1" customFormat="1" ht="13.5">
      <c r="B96" s="44"/>
      <c r="C96" s="72"/>
      <c r="D96" s="231" t="s">
        <v>154</v>
      </c>
      <c r="E96" s="72"/>
      <c r="F96" s="232" t="s">
        <v>1273</v>
      </c>
      <c r="G96" s="72"/>
      <c r="H96" s="72"/>
      <c r="I96" s="189"/>
      <c r="J96" s="72"/>
      <c r="K96" s="72"/>
      <c r="L96" s="70"/>
      <c r="M96" s="233"/>
      <c r="N96" s="45"/>
      <c r="O96" s="45"/>
      <c r="P96" s="45"/>
      <c r="Q96" s="45"/>
      <c r="R96" s="45"/>
      <c r="S96" s="45"/>
      <c r="T96" s="93"/>
      <c r="AT96" s="22" t="s">
        <v>154</v>
      </c>
      <c r="AU96" s="22" t="s">
        <v>24</v>
      </c>
    </row>
    <row r="97" spans="2:65" s="1" customFormat="1" ht="16.5" customHeight="1">
      <c r="B97" s="44"/>
      <c r="C97" s="219" t="s">
        <v>188</v>
      </c>
      <c r="D97" s="219" t="s">
        <v>147</v>
      </c>
      <c r="E97" s="220" t="s">
        <v>1275</v>
      </c>
      <c r="F97" s="221" t="s">
        <v>1276</v>
      </c>
      <c r="G97" s="222" t="s">
        <v>359</v>
      </c>
      <c r="H97" s="223">
        <v>1</v>
      </c>
      <c r="I97" s="224"/>
      <c r="J97" s="225">
        <f>ROUND(I97*H97,2)</f>
        <v>0</v>
      </c>
      <c r="K97" s="221" t="s">
        <v>22</v>
      </c>
      <c r="L97" s="70"/>
      <c r="M97" s="226" t="s">
        <v>22</v>
      </c>
      <c r="N97" s="227" t="s">
        <v>46</v>
      </c>
      <c r="O97" s="45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AR97" s="22" t="s">
        <v>340</v>
      </c>
      <c r="AT97" s="22" t="s">
        <v>147</v>
      </c>
      <c r="AU97" s="22" t="s">
        <v>24</v>
      </c>
      <c r="AY97" s="22" t="s">
        <v>144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22" t="s">
        <v>24</v>
      </c>
      <c r="BK97" s="230">
        <f>ROUND(I97*H97,2)</f>
        <v>0</v>
      </c>
      <c r="BL97" s="22" t="s">
        <v>340</v>
      </c>
      <c r="BM97" s="22" t="s">
        <v>1277</v>
      </c>
    </row>
    <row r="98" spans="2:47" s="1" customFormat="1" ht="13.5">
      <c r="B98" s="44"/>
      <c r="C98" s="72"/>
      <c r="D98" s="231" t="s">
        <v>154</v>
      </c>
      <c r="E98" s="72"/>
      <c r="F98" s="232" t="s">
        <v>1276</v>
      </c>
      <c r="G98" s="72"/>
      <c r="H98" s="72"/>
      <c r="I98" s="189"/>
      <c r="J98" s="72"/>
      <c r="K98" s="72"/>
      <c r="L98" s="70"/>
      <c r="M98" s="233"/>
      <c r="N98" s="45"/>
      <c r="O98" s="45"/>
      <c r="P98" s="45"/>
      <c r="Q98" s="45"/>
      <c r="R98" s="45"/>
      <c r="S98" s="45"/>
      <c r="T98" s="93"/>
      <c r="AT98" s="22" t="s">
        <v>154</v>
      </c>
      <c r="AU98" s="22" t="s">
        <v>24</v>
      </c>
    </row>
    <row r="99" spans="2:65" s="1" customFormat="1" ht="16.5" customHeight="1">
      <c r="B99" s="44"/>
      <c r="C99" s="219" t="s">
        <v>193</v>
      </c>
      <c r="D99" s="219" t="s">
        <v>147</v>
      </c>
      <c r="E99" s="220" t="s">
        <v>1278</v>
      </c>
      <c r="F99" s="221" t="s">
        <v>1279</v>
      </c>
      <c r="G99" s="222" t="s">
        <v>343</v>
      </c>
      <c r="H99" s="223">
        <v>2</v>
      </c>
      <c r="I99" s="224"/>
      <c r="J99" s="225">
        <f>ROUND(I99*H99,2)</f>
        <v>0</v>
      </c>
      <c r="K99" s="221" t="s">
        <v>22</v>
      </c>
      <c r="L99" s="70"/>
      <c r="M99" s="226" t="s">
        <v>22</v>
      </c>
      <c r="N99" s="227" t="s">
        <v>46</v>
      </c>
      <c r="O99" s="45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AR99" s="22" t="s">
        <v>340</v>
      </c>
      <c r="AT99" s="22" t="s">
        <v>147</v>
      </c>
      <c r="AU99" s="22" t="s">
        <v>24</v>
      </c>
      <c r="AY99" s="22" t="s">
        <v>144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22" t="s">
        <v>24</v>
      </c>
      <c r="BK99" s="230">
        <f>ROUND(I99*H99,2)</f>
        <v>0</v>
      </c>
      <c r="BL99" s="22" t="s">
        <v>340</v>
      </c>
      <c r="BM99" s="22" t="s">
        <v>1280</v>
      </c>
    </row>
    <row r="100" spans="2:47" s="1" customFormat="1" ht="13.5">
      <c r="B100" s="44"/>
      <c r="C100" s="72"/>
      <c r="D100" s="231" t="s">
        <v>154</v>
      </c>
      <c r="E100" s="72"/>
      <c r="F100" s="232" t="s">
        <v>1279</v>
      </c>
      <c r="G100" s="72"/>
      <c r="H100" s="72"/>
      <c r="I100" s="189"/>
      <c r="J100" s="72"/>
      <c r="K100" s="72"/>
      <c r="L100" s="70"/>
      <c r="M100" s="233"/>
      <c r="N100" s="45"/>
      <c r="O100" s="45"/>
      <c r="P100" s="45"/>
      <c r="Q100" s="45"/>
      <c r="R100" s="45"/>
      <c r="S100" s="45"/>
      <c r="T100" s="93"/>
      <c r="AT100" s="22" t="s">
        <v>154</v>
      </c>
      <c r="AU100" s="22" t="s">
        <v>24</v>
      </c>
    </row>
    <row r="101" spans="2:65" s="1" customFormat="1" ht="16.5" customHeight="1">
      <c r="B101" s="44"/>
      <c r="C101" s="219" t="s">
        <v>29</v>
      </c>
      <c r="D101" s="219" t="s">
        <v>147</v>
      </c>
      <c r="E101" s="220" t="s">
        <v>1281</v>
      </c>
      <c r="F101" s="221" t="s">
        <v>1282</v>
      </c>
      <c r="G101" s="222" t="s">
        <v>343</v>
      </c>
      <c r="H101" s="223">
        <v>7</v>
      </c>
      <c r="I101" s="224"/>
      <c r="J101" s="225">
        <f>ROUND(I101*H101,2)</f>
        <v>0</v>
      </c>
      <c r="K101" s="221" t="s">
        <v>22</v>
      </c>
      <c r="L101" s="70"/>
      <c r="M101" s="226" t="s">
        <v>22</v>
      </c>
      <c r="N101" s="227" t="s">
        <v>46</v>
      </c>
      <c r="O101" s="45"/>
      <c r="P101" s="228">
        <f>O101*H101</f>
        <v>0</v>
      </c>
      <c r="Q101" s="228">
        <v>0</v>
      </c>
      <c r="R101" s="228">
        <f>Q101*H101</f>
        <v>0</v>
      </c>
      <c r="S101" s="228">
        <v>0</v>
      </c>
      <c r="T101" s="229">
        <f>S101*H101</f>
        <v>0</v>
      </c>
      <c r="AR101" s="22" t="s">
        <v>340</v>
      </c>
      <c r="AT101" s="22" t="s">
        <v>147</v>
      </c>
      <c r="AU101" s="22" t="s">
        <v>24</v>
      </c>
      <c r="AY101" s="22" t="s">
        <v>144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22" t="s">
        <v>24</v>
      </c>
      <c r="BK101" s="230">
        <f>ROUND(I101*H101,2)</f>
        <v>0</v>
      </c>
      <c r="BL101" s="22" t="s">
        <v>340</v>
      </c>
      <c r="BM101" s="22" t="s">
        <v>1283</v>
      </c>
    </row>
    <row r="102" spans="2:47" s="1" customFormat="1" ht="13.5">
      <c r="B102" s="44"/>
      <c r="C102" s="72"/>
      <c r="D102" s="231" t="s">
        <v>154</v>
      </c>
      <c r="E102" s="72"/>
      <c r="F102" s="232" t="s">
        <v>1282</v>
      </c>
      <c r="G102" s="72"/>
      <c r="H102" s="72"/>
      <c r="I102" s="189"/>
      <c r="J102" s="72"/>
      <c r="K102" s="72"/>
      <c r="L102" s="70"/>
      <c r="M102" s="233"/>
      <c r="N102" s="45"/>
      <c r="O102" s="45"/>
      <c r="P102" s="45"/>
      <c r="Q102" s="45"/>
      <c r="R102" s="45"/>
      <c r="S102" s="45"/>
      <c r="T102" s="93"/>
      <c r="AT102" s="22" t="s">
        <v>154</v>
      </c>
      <c r="AU102" s="22" t="s">
        <v>24</v>
      </c>
    </row>
    <row r="103" spans="2:65" s="1" customFormat="1" ht="16.5" customHeight="1">
      <c r="B103" s="44"/>
      <c r="C103" s="219" t="s">
        <v>204</v>
      </c>
      <c r="D103" s="219" t="s">
        <v>147</v>
      </c>
      <c r="E103" s="220" t="s">
        <v>1284</v>
      </c>
      <c r="F103" s="221" t="s">
        <v>1285</v>
      </c>
      <c r="G103" s="222" t="s">
        <v>343</v>
      </c>
      <c r="H103" s="223">
        <v>1</v>
      </c>
      <c r="I103" s="224"/>
      <c r="J103" s="225">
        <f>ROUND(I103*H103,2)</f>
        <v>0</v>
      </c>
      <c r="K103" s="221" t="s">
        <v>22</v>
      </c>
      <c r="L103" s="70"/>
      <c r="M103" s="226" t="s">
        <v>22</v>
      </c>
      <c r="N103" s="227" t="s">
        <v>46</v>
      </c>
      <c r="O103" s="45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AR103" s="22" t="s">
        <v>340</v>
      </c>
      <c r="AT103" s="22" t="s">
        <v>147</v>
      </c>
      <c r="AU103" s="22" t="s">
        <v>24</v>
      </c>
      <c r="AY103" s="22" t="s">
        <v>144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22" t="s">
        <v>24</v>
      </c>
      <c r="BK103" s="230">
        <f>ROUND(I103*H103,2)</f>
        <v>0</v>
      </c>
      <c r="BL103" s="22" t="s">
        <v>340</v>
      </c>
      <c r="BM103" s="22" t="s">
        <v>1286</v>
      </c>
    </row>
    <row r="104" spans="2:47" s="1" customFormat="1" ht="13.5">
      <c r="B104" s="44"/>
      <c r="C104" s="72"/>
      <c r="D104" s="231" t="s">
        <v>154</v>
      </c>
      <c r="E104" s="72"/>
      <c r="F104" s="232" t="s">
        <v>1285</v>
      </c>
      <c r="G104" s="72"/>
      <c r="H104" s="72"/>
      <c r="I104" s="189"/>
      <c r="J104" s="72"/>
      <c r="K104" s="72"/>
      <c r="L104" s="70"/>
      <c r="M104" s="233"/>
      <c r="N104" s="45"/>
      <c r="O104" s="45"/>
      <c r="P104" s="45"/>
      <c r="Q104" s="45"/>
      <c r="R104" s="45"/>
      <c r="S104" s="45"/>
      <c r="T104" s="93"/>
      <c r="AT104" s="22" t="s">
        <v>154</v>
      </c>
      <c r="AU104" s="22" t="s">
        <v>24</v>
      </c>
    </row>
    <row r="105" spans="2:65" s="1" customFormat="1" ht="16.5" customHeight="1">
      <c r="B105" s="44"/>
      <c r="C105" s="219" t="s">
        <v>209</v>
      </c>
      <c r="D105" s="219" t="s">
        <v>147</v>
      </c>
      <c r="E105" s="220" t="s">
        <v>1287</v>
      </c>
      <c r="F105" s="221" t="s">
        <v>1288</v>
      </c>
      <c r="G105" s="222" t="s">
        <v>343</v>
      </c>
      <c r="H105" s="223">
        <v>1</v>
      </c>
      <c r="I105" s="224"/>
      <c r="J105" s="225">
        <f>ROUND(I105*H105,2)</f>
        <v>0</v>
      </c>
      <c r="K105" s="221" t="s">
        <v>22</v>
      </c>
      <c r="L105" s="70"/>
      <c r="M105" s="226" t="s">
        <v>22</v>
      </c>
      <c r="N105" s="227" t="s">
        <v>46</v>
      </c>
      <c r="O105" s="45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AR105" s="22" t="s">
        <v>340</v>
      </c>
      <c r="AT105" s="22" t="s">
        <v>147</v>
      </c>
      <c r="AU105" s="22" t="s">
        <v>24</v>
      </c>
      <c r="AY105" s="22" t="s">
        <v>144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" t="s">
        <v>24</v>
      </c>
      <c r="BK105" s="230">
        <f>ROUND(I105*H105,2)</f>
        <v>0</v>
      </c>
      <c r="BL105" s="22" t="s">
        <v>340</v>
      </c>
      <c r="BM105" s="22" t="s">
        <v>1289</v>
      </c>
    </row>
    <row r="106" spans="2:47" s="1" customFormat="1" ht="13.5">
      <c r="B106" s="44"/>
      <c r="C106" s="72"/>
      <c r="D106" s="231" t="s">
        <v>154</v>
      </c>
      <c r="E106" s="72"/>
      <c r="F106" s="232" t="s">
        <v>1288</v>
      </c>
      <c r="G106" s="72"/>
      <c r="H106" s="72"/>
      <c r="I106" s="189"/>
      <c r="J106" s="72"/>
      <c r="K106" s="72"/>
      <c r="L106" s="70"/>
      <c r="M106" s="233"/>
      <c r="N106" s="45"/>
      <c r="O106" s="45"/>
      <c r="P106" s="45"/>
      <c r="Q106" s="45"/>
      <c r="R106" s="45"/>
      <c r="S106" s="45"/>
      <c r="T106" s="93"/>
      <c r="AT106" s="22" t="s">
        <v>154</v>
      </c>
      <c r="AU106" s="22" t="s">
        <v>24</v>
      </c>
    </row>
    <row r="107" spans="2:65" s="1" customFormat="1" ht="38.25" customHeight="1">
      <c r="B107" s="44"/>
      <c r="C107" s="219" t="s">
        <v>214</v>
      </c>
      <c r="D107" s="219" t="s">
        <v>147</v>
      </c>
      <c r="E107" s="220" t="s">
        <v>1290</v>
      </c>
      <c r="F107" s="221" t="s">
        <v>1291</v>
      </c>
      <c r="G107" s="222" t="s">
        <v>359</v>
      </c>
      <c r="H107" s="223">
        <v>1</v>
      </c>
      <c r="I107" s="224"/>
      <c r="J107" s="225">
        <f>ROUND(I107*H107,2)</f>
        <v>0</v>
      </c>
      <c r="K107" s="221" t="s">
        <v>22</v>
      </c>
      <c r="L107" s="70"/>
      <c r="M107" s="226" t="s">
        <v>22</v>
      </c>
      <c r="N107" s="227" t="s">
        <v>46</v>
      </c>
      <c r="O107" s="45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AR107" s="22" t="s">
        <v>340</v>
      </c>
      <c r="AT107" s="22" t="s">
        <v>147</v>
      </c>
      <c r="AU107" s="22" t="s">
        <v>24</v>
      </c>
      <c r="AY107" s="22" t="s">
        <v>144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2" t="s">
        <v>24</v>
      </c>
      <c r="BK107" s="230">
        <f>ROUND(I107*H107,2)</f>
        <v>0</v>
      </c>
      <c r="BL107" s="22" t="s">
        <v>340</v>
      </c>
      <c r="BM107" s="22" t="s">
        <v>1292</v>
      </c>
    </row>
    <row r="108" spans="2:47" s="1" customFormat="1" ht="13.5">
      <c r="B108" s="44"/>
      <c r="C108" s="72"/>
      <c r="D108" s="231" t="s">
        <v>154</v>
      </c>
      <c r="E108" s="72"/>
      <c r="F108" s="232" t="s">
        <v>1291</v>
      </c>
      <c r="G108" s="72"/>
      <c r="H108" s="72"/>
      <c r="I108" s="189"/>
      <c r="J108" s="72"/>
      <c r="K108" s="72"/>
      <c r="L108" s="70"/>
      <c r="M108" s="233"/>
      <c r="N108" s="45"/>
      <c r="O108" s="45"/>
      <c r="P108" s="45"/>
      <c r="Q108" s="45"/>
      <c r="R108" s="45"/>
      <c r="S108" s="45"/>
      <c r="T108" s="93"/>
      <c r="AT108" s="22" t="s">
        <v>154</v>
      </c>
      <c r="AU108" s="22" t="s">
        <v>24</v>
      </c>
    </row>
    <row r="109" spans="2:65" s="1" customFormat="1" ht="25.5" customHeight="1">
      <c r="B109" s="44"/>
      <c r="C109" s="219" t="s">
        <v>221</v>
      </c>
      <c r="D109" s="219" t="s">
        <v>147</v>
      </c>
      <c r="E109" s="220" t="s">
        <v>1293</v>
      </c>
      <c r="F109" s="221" t="s">
        <v>1294</v>
      </c>
      <c r="G109" s="222" t="s">
        <v>359</v>
      </c>
      <c r="H109" s="223">
        <v>1</v>
      </c>
      <c r="I109" s="224"/>
      <c r="J109" s="225">
        <f>ROUND(I109*H109,2)</f>
        <v>0</v>
      </c>
      <c r="K109" s="221" t="s">
        <v>22</v>
      </c>
      <c r="L109" s="70"/>
      <c r="M109" s="226" t="s">
        <v>22</v>
      </c>
      <c r="N109" s="227" t="s">
        <v>46</v>
      </c>
      <c r="O109" s="45"/>
      <c r="P109" s="228">
        <f>O109*H109</f>
        <v>0</v>
      </c>
      <c r="Q109" s="228">
        <v>0</v>
      </c>
      <c r="R109" s="228">
        <f>Q109*H109</f>
        <v>0</v>
      </c>
      <c r="S109" s="228">
        <v>0</v>
      </c>
      <c r="T109" s="229">
        <f>S109*H109</f>
        <v>0</v>
      </c>
      <c r="AR109" s="22" t="s">
        <v>340</v>
      </c>
      <c r="AT109" s="22" t="s">
        <v>147</v>
      </c>
      <c r="AU109" s="22" t="s">
        <v>24</v>
      </c>
      <c r="AY109" s="22" t="s">
        <v>144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22" t="s">
        <v>24</v>
      </c>
      <c r="BK109" s="230">
        <f>ROUND(I109*H109,2)</f>
        <v>0</v>
      </c>
      <c r="BL109" s="22" t="s">
        <v>340</v>
      </c>
      <c r="BM109" s="22" t="s">
        <v>1295</v>
      </c>
    </row>
    <row r="110" spans="2:47" s="1" customFormat="1" ht="13.5">
      <c r="B110" s="44"/>
      <c r="C110" s="72"/>
      <c r="D110" s="231" t="s">
        <v>154</v>
      </c>
      <c r="E110" s="72"/>
      <c r="F110" s="232" t="s">
        <v>1294</v>
      </c>
      <c r="G110" s="72"/>
      <c r="H110" s="72"/>
      <c r="I110" s="189"/>
      <c r="J110" s="72"/>
      <c r="K110" s="72"/>
      <c r="L110" s="70"/>
      <c r="M110" s="233"/>
      <c r="N110" s="45"/>
      <c r="O110" s="45"/>
      <c r="P110" s="45"/>
      <c r="Q110" s="45"/>
      <c r="R110" s="45"/>
      <c r="S110" s="45"/>
      <c r="T110" s="93"/>
      <c r="AT110" s="22" t="s">
        <v>154</v>
      </c>
      <c r="AU110" s="22" t="s">
        <v>24</v>
      </c>
    </row>
    <row r="111" spans="2:65" s="1" customFormat="1" ht="25.5" customHeight="1">
      <c r="B111" s="44"/>
      <c r="C111" s="219" t="s">
        <v>10</v>
      </c>
      <c r="D111" s="219" t="s">
        <v>147</v>
      </c>
      <c r="E111" s="220" t="s">
        <v>1296</v>
      </c>
      <c r="F111" s="221" t="s">
        <v>1297</v>
      </c>
      <c r="G111" s="222" t="s">
        <v>359</v>
      </c>
      <c r="H111" s="223">
        <v>2</v>
      </c>
      <c r="I111" s="224"/>
      <c r="J111" s="225">
        <f>ROUND(I111*H111,2)</f>
        <v>0</v>
      </c>
      <c r="K111" s="221" t="s">
        <v>22</v>
      </c>
      <c r="L111" s="70"/>
      <c r="M111" s="226" t="s">
        <v>22</v>
      </c>
      <c r="N111" s="227" t="s">
        <v>46</v>
      </c>
      <c r="O111" s="45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AR111" s="22" t="s">
        <v>340</v>
      </c>
      <c r="AT111" s="22" t="s">
        <v>147</v>
      </c>
      <c r="AU111" s="22" t="s">
        <v>24</v>
      </c>
      <c r="AY111" s="22" t="s">
        <v>144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22" t="s">
        <v>24</v>
      </c>
      <c r="BK111" s="230">
        <f>ROUND(I111*H111,2)</f>
        <v>0</v>
      </c>
      <c r="BL111" s="22" t="s">
        <v>340</v>
      </c>
      <c r="BM111" s="22" t="s">
        <v>1298</v>
      </c>
    </row>
    <row r="112" spans="2:47" s="1" customFormat="1" ht="13.5">
      <c r="B112" s="44"/>
      <c r="C112" s="72"/>
      <c r="D112" s="231" t="s">
        <v>154</v>
      </c>
      <c r="E112" s="72"/>
      <c r="F112" s="232" t="s">
        <v>1297</v>
      </c>
      <c r="G112" s="72"/>
      <c r="H112" s="72"/>
      <c r="I112" s="189"/>
      <c r="J112" s="72"/>
      <c r="K112" s="72"/>
      <c r="L112" s="70"/>
      <c r="M112" s="233"/>
      <c r="N112" s="45"/>
      <c r="O112" s="45"/>
      <c r="P112" s="45"/>
      <c r="Q112" s="45"/>
      <c r="R112" s="45"/>
      <c r="S112" s="45"/>
      <c r="T112" s="93"/>
      <c r="AT112" s="22" t="s">
        <v>154</v>
      </c>
      <c r="AU112" s="22" t="s">
        <v>24</v>
      </c>
    </row>
    <row r="113" spans="2:65" s="1" customFormat="1" ht="16.5" customHeight="1">
      <c r="B113" s="44"/>
      <c r="C113" s="219" t="s">
        <v>340</v>
      </c>
      <c r="D113" s="219" t="s">
        <v>147</v>
      </c>
      <c r="E113" s="220" t="s">
        <v>1299</v>
      </c>
      <c r="F113" s="221" t="s">
        <v>1300</v>
      </c>
      <c r="G113" s="222" t="s">
        <v>456</v>
      </c>
      <c r="H113" s="223">
        <v>52.5</v>
      </c>
      <c r="I113" s="224"/>
      <c r="J113" s="225">
        <f>ROUND(I113*H113,2)</f>
        <v>0</v>
      </c>
      <c r="K113" s="221" t="s">
        <v>22</v>
      </c>
      <c r="L113" s="70"/>
      <c r="M113" s="226" t="s">
        <v>22</v>
      </c>
      <c r="N113" s="227" t="s">
        <v>46</v>
      </c>
      <c r="O113" s="45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AR113" s="22" t="s">
        <v>340</v>
      </c>
      <c r="AT113" s="22" t="s">
        <v>147</v>
      </c>
      <c r="AU113" s="22" t="s">
        <v>24</v>
      </c>
      <c r="AY113" s="22" t="s">
        <v>144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22" t="s">
        <v>24</v>
      </c>
      <c r="BK113" s="230">
        <f>ROUND(I113*H113,2)</f>
        <v>0</v>
      </c>
      <c r="BL113" s="22" t="s">
        <v>340</v>
      </c>
      <c r="BM113" s="22" t="s">
        <v>1301</v>
      </c>
    </row>
    <row r="114" spans="2:47" s="1" customFormat="1" ht="13.5">
      <c r="B114" s="44"/>
      <c r="C114" s="72"/>
      <c r="D114" s="231" t="s">
        <v>154</v>
      </c>
      <c r="E114" s="72"/>
      <c r="F114" s="232" t="s">
        <v>1300</v>
      </c>
      <c r="G114" s="72"/>
      <c r="H114" s="72"/>
      <c r="I114" s="189"/>
      <c r="J114" s="72"/>
      <c r="K114" s="72"/>
      <c r="L114" s="70"/>
      <c r="M114" s="233"/>
      <c r="N114" s="45"/>
      <c r="O114" s="45"/>
      <c r="P114" s="45"/>
      <c r="Q114" s="45"/>
      <c r="R114" s="45"/>
      <c r="S114" s="45"/>
      <c r="T114" s="93"/>
      <c r="AT114" s="22" t="s">
        <v>154</v>
      </c>
      <c r="AU114" s="22" t="s">
        <v>24</v>
      </c>
    </row>
    <row r="115" spans="2:65" s="1" customFormat="1" ht="16.5" customHeight="1">
      <c r="B115" s="44"/>
      <c r="C115" s="219" t="s">
        <v>352</v>
      </c>
      <c r="D115" s="219" t="s">
        <v>147</v>
      </c>
      <c r="E115" s="220" t="s">
        <v>1302</v>
      </c>
      <c r="F115" s="221" t="s">
        <v>1303</v>
      </c>
      <c r="G115" s="222" t="s">
        <v>567</v>
      </c>
      <c r="H115" s="223">
        <v>10</v>
      </c>
      <c r="I115" s="224"/>
      <c r="J115" s="225">
        <f>ROUND(I115*H115,2)</f>
        <v>0</v>
      </c>
      <c r="K115" s="221" t="s">
        <v>22</v>
      </c>
      <c r="L115" s="70"/>
      <c r="M115" s="226" t="s">
        <v>22</v>
      </c>
      <c r="N115" s="227" t="s">
        <v>46</v>
      </c>
      <c r="O115" s="45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AR115" s="22" t="s">
        <v>340</v>
      </c>
      <c r="AT115" s="22" t="s">
        <v>147</v>
      </c>
      <c r="AU115" s="22" t="s">
        <v>24</v>
      </c>
      <c r="AY115" s="22" t="s">
        <v>144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22" t="s">
        <v>24</v>
      </c>
      <c r="BK115" s="230">
        <f>ROUND(I115*H115,2)</f>
        <v>0</v>
      </c>
      <c r="BL115" s="22" t="s">
        <v>340</v>
      </c>
      <c r="BM115" s="22" t="s">
        <v>1304</v>
      </c>
    </row>
    <row r="116" spans="2:47" s="1" customFormat="1" ht="13.5">
      <c r="B116" s="44"/>
      <c r="C116" s="72"/>
      <c r="D116" s="231" t="s">
        <v>154</v>
      </c>
      <c r="E116" s="72"/>
      <c r="F116" s="232" t="s">
        <v>1303</v>
      </c>
      <c r="G116" s="72"/>
      <c r="H116" s="72"/>
      <c r="I116" s="189"/>
      <c r="J116" s="72"/>
      <c r="K116" s="72"/>
      <c r="L116" s="70"/>
      <c r="M116" s="233"/>
      <c r="N116" s="45"/>
      <c r="O116" s="45"/>
      <c r="P116" s="45"/>
      <c r="Q116" s="45"/>
      <c r="R116" s="45"/>
      <c r="S116" s="45"/>
      <c r="T116" s="93"/>
      <c r="AT116" s="22" t="s">
        <v>154</v>
      </c>
      <c r="AU116" s="22" t="s">
        <v>24</v>
      </c>
    </row>
    <row r="117" spans="2:63" s="10" customFormat="1" ht="37.4" customHeight="1">
      <c r="B117" s="203"/>
      <c r="C117" s="204"/>
      <c r="D117" s="205" t="s">
        <v>74</v>
      </c>
      <c r="E117" s="206" t="s">
        <v>1305</v>
      </c>
      <c r="F117" s="206" t="s">
        <v>1306</v>
      </c>
      <c r="G117" s="204"/>
      <c r="H117" s="204"/>
      <c r="I117" s="207"/>
      <c r="J117" s="208">
        <f>BK117</f>
        <v>0</v>
      </c>
      <c r="K117" s="204"/>
      <c r="L117" s="209"/>
      <c r="M117" s="210"/>
      <c r="N117" s="211"/>
      <c r="O117" s="211"/>
      <c r="P117" s="212">
        <f>SUM(P118:P130)</f>
        <v>0</v>
      </c>
      <c r="Q117" s="211"/>
      <c r="R117" s="212">
        <f>SUM(R118:R130)</f>
        <v>0</v>
      </c>
      <c r="S117" s="211"/>
      <c r="T117" s="213">
        <f>SUM(T118:T130)</f>
        <v>0</v>
      </c>
      <c r="AR117" s="214" t="s">
        <v>84</v>
      </c>
      <c r="AT117" s="215" t="s">
        <v>74</v>
      </c>
      <c r="AU117" s="215" t="s">
        <v>75</v>
      </c>
      <c r="AY117" s="214" t="s">
        <v>144</v>
      </c>
      <c r="BK117" s="216">
        <f>SUM(BK118:BK130)</f>
        <v>0</v>
      </c>
    </row>
    <row r="118" spans="2:65" s="1" customFormat="1" ht="16.5" customHeight="1">
      <c r="B118" s="44"/>
      <c r="C118" s="219" t="s">
        <v>356</v>
      </c>
      <c r="D118" s="219" t="s">
        <v>147</v>
      </c>
      <c r="E118" s="220" t="s">
        <v>1307</v>
      </c>
      <c r="F118" s="221" t="s">
        <v>1308</v>
      </c>
      <c r="G118" s="222" t="s">
        <v>456</v>
      </c>
      <c r="H118" s="223">
        <v>22</v>
      </c>
      <c r="I118" s="224"/>
      <c r="J118" s="225">
        <f>ROUND(I118*H118,2)</f>
        <v>0</v>
      </c>
      <c r="K118" s="221" t="s">
        <v>22</v>
      </c>
      <c r="L118" s="70"/>
      <c r="M118" s="226" t="s">
        <v>22</v>
      </c>
      <c r="N118" s="227" t="s">
        <v>46</v>
      </c>
      <c r="O118" s="45"/>
      <c r="P118" s="228">
        <f>O118*H118</f>
        <v>0</v>
      </c>
      <c r="Q118" s="228">
        <v>0</v>
      </c>
      <c r="R118" s="228">
        <f>Q118*H118</f>
        <v>0</v>
      </c>
      <c r="S118" s="228">
        <v>0</v>
      </c>
      <c r="T118" s="229">
        <f>S118*H118</f>
        <v>0</v>
      </c>
      <c r="AR118" s="22" t="s">
        <v>340</v>
      </c>
      <c r="AT118" s="22" t="s">
        <v>147</v>
      </c>
      <c r="AU118" s="22" t="s">
        <v>24</v>
      </c>
      <c r="AY118" s="22" t="s">
        <v>144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22" t="s">
        <v>24</v>
      </c>
      <c r="BK118" s="230">
        <f>ROUND(I118*H118,2)</f>
        <v>0</v>
      </c>
      <c r="BL118" s="22" t="s">
        <v>340</v>
      </c>
      <c r="BM118" s="22" t="s">
        <v>1309</v>
      </c>
    </row>
    <row r="119" spans="2:47" s="1" customFormat="1" ht="13.5">
      <c r="B119" s="44"/>
      <c r="C119" s="72"/>
      <c r="D119" s="231" t="s">
        <v>154</v>
      </c>
      <c r="E119" s="72"/>
      <c r="F119" s="232" t="s">
        <v>1310</v>
      </c>
      <c r="G119" s="72"/>
      <c r="H119" s="72"/>
      <c r="I119" s="189"/>
      <c r="J119" s="72"/>
      <c r="K119" s="72"/>
      <c r="L119" s="70"/>
      <c r="M119" s="233"/>
      <c r="N119" s="45"/>
      <c r="O119" s="45"/>
      <c r="P119" s="45"/>
      <c r="Q119" s="45"/>
      <c r="R119" s="45"/>
      <c r="S119" s="45"/>
      <c r="T119" s="93"/>
      <c r="AT119" s="22" t="s">
        <v>154</v>
      </c>
      <c r="AU119" s="22" t="s">
        <v>24</v>
      </c>
    </row>
    <row r="120" spans="2:65" s="1" customFormat="1" ht="16.5" customHeight="1">
      <c r="B120" s="44"/>
      <c r="C120" s="219" t="s">
        <v>361</v>
      </c>
      <c r="D120" s="219" t="s">
        <v>147</v>
      </c>
      <c r="E120" s="220" t="s">
        <v>1311</v>
      </c>
      <c r="F120" s="221" t="s">
        <v>1312</v>
      </c>
      <c r="G120" s="222" t="s">
        <v>359</v>
      </c>
      <c r="H120" s="223">
        <v>2</v>
      </c>
      <c r="I120" s="224"/>
      <c r="J120" s="225">
        <f>ROUND(I120*H120,2)</f>
        <v>0</v>
      </c>
      <c r="K120" s="221" t="s">
        <v>22</v>
      </c>
      <c r="L120" s="70"/>
      <c r="M120" s="226" t="s">
        <v>22</v>
      </c>
      <c r="N120" s="227" t="s">
        <v>46</v>
      </c>
      <c r="O120" s="45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AR120" s="22" t="s">
        <v>340</v>
      </c>
      <c r="AT120" s="22" t="s">
        <v>147</v>
      </c>
      <c r="AU120" s="22" t="s">
        <v>24</v>
      </c>
      <c r="AY120" s="22" t="s">
        <v>144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22" t="s">
        <v>24</v>
      </c>
      <c r="BK120" s="230">
        <f>ROUND(I120*H120,2)</f>
        <v>0</v>
      </c>
      <c r="BL120" s="22" t="s">
        <v>340</v>
      </c>
      <c r="BM120" s="22" t="s">
        <v>1313</v>
      </c>
    </row>
    <row r="121" spans="2:47" s="1" customFormat="1" ht="13.5">
      <c r="B121" s="44"/>
      <c r="C121" s="72"/>
      <c r="D121" s="231" t="s">
        <v>154</v>
      </c>
      <c r="E121" s="72"/>
      <c r="F121" s="232" t="s">
        <v>1312</v>
      </c>
      <c r="G121" s="72"/>
      <c r="H121" s="72"/>
      <c r="I121" s="189"/>
      <c r="J121" s="72"/>
      <c r="K121" s="72"/>
      <c r="L121" s="70"/>
      <c r="M121" s="233"/>
      <c r="N121" s="45"/>
      <c r="O121" s="45"/>
      <c r="P121" s="45"/>
      <c r="Q121" s="45"/>
      <c r="R121" s="45"/>
      <c r="S121" s="45"/>
      <c r="T121" s="93"/>
      <c r="AT121" s="22" t="s">
        <v>154</v>
      </c>
      <c r="AU121" s="22" t="s">
        <v>24</v>
      </c>
    </row>
    <row r="122" spans="2:47" s="1" customFormat="1" ht="13.5">
      <c r="B122" s="44"/>
      <c r="C122" s="72"/>
      <c r="D122" s="231" t="s">
        <v>912</v>
      </c>
      <c r="E122" s="72"/>
      <c r="F122" s="258" t="s">
        <v>1314</v>
      </c>
      <c r="G122" s="72"/>
      <c r="H122" s="72"/>
      <c r="I122" s="189"/>
      <c r="J122" s="72"/>
      <c r="K122" s="72"/>
      <c r="L122" s="70"/>
      <c r="M122" s="233"/>
      <c r="N122" s="45"/>
      <c r="O122" s="45"/>
      <c r="P122" s="45"/>
      <c r="Q122" s="45"/>
      <c r="R122" s="45"/>
      <c r="S122" s="45"/>
      <c r="T122" s="93"/>
      <c r="AT122" s="22" t="s">
        <v>912</v>
      </c>
      <c r="AU122" s="22" t="s">
        <v>24</v>
      </c>
    </row>
    <row r="123" spans="2:65" s="1" customFormat="1" ht="16.5" customHeight="1">
      <c r="B123" s="44"/>
      <c r="C123" s="219" t="s">
        <v>365</v>
      </c>
      <c r="D123" s="219" t="s">
        <v>147</v>
      </c>
      <c r="E123" s="220" t="s">
        <v>1315</v>
      </c>
      <c r="F123" s="221" t="s">
        <v>1316</v>
      </c>
      <c r="G123" s="222" t="s">
        <v>343</v>
      </c>
      <c r="H123" s="223">
        <v>3</v>
      </c>
      <c r="I123" s="224"/>
      <c r="J123" s="225">
        <f>ROUND(I123*H123,2)</f>
        <v>0</v>
      </c>
      <c r="K123" s="221" t="s">
        <v>22</v>
      </c>
      <c r="L123" s="70"/>
      <c r="M123" s="226" t="s">
        <v>22</v>
      </c>
      <c r="N123" s="227" t="s">
        <v>46</v>
      </c>
      <c r="O123" s="45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AR123" s="22" t="s">
        <v>340</v>
      </c>
      <c r="AT123" s="22" t="s">
        <v>147</v>
      </c>
      <c r="AU123" s="22" t="s">
        <v>24</v>
      </c>
      <c r="AY123" s="22" t="s">
        <v>144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22" t="s">
        <v>24</v>
      </c>
      <c r="BK123" s="230">
        <f>ROUND(I123*H123,2)</f>
        <v>0</v>
      </c>
      <c r="BL123" s="22" t="s">
        <v>340</v>
      </c>
      <c r="BM123" s="22" t="s">
        <v>1317</v>
      </c>
    </row>
    <row r="124" spans="2:47" s="1" customFormat="1" ht="13.5">
      <c r="B124" s="44"/>
      <c r="C124" s="72"/>
      <c r="D124" s="231" t="s">
        <v>154</v>
      </c>
      <c r="E124" s="72"/>
      <c r="F124" s="232" t="s">
        <v>1316</v>
      </c>
      <c r="G124" s="72"/>
      <c r="H124" s="72"/>
      <c r="I124" s="189"/>
      <c r="J124" s="72"/>
      <c r="K124" s="72"/>
      <c r="L124" s="70"/>
      <c r="M124" s="233"/>
      <c r="N124" s="45"/>
      <c r="O124" s="45"/>
      <c r="P124" s="45"/>
      <c r="Q124" s="45"/>
      <c r="R124" s="45"/>
      <c r="S124" s="45"/>
      <c r="T124" s="93"/>
      <c r="AT124" s="22" t="s">
        <v>154</v>
      </c>
      <c r="AU124" s="22" t="s">
        <v>24</v>
      </c>
    </row>
    <row r="125" spans="2:65" s="1" customFormat="1" ht="16.5" customHeight="1">
      <c r="B125" s="44"/>
      <c r="C125" s="219" t="s">
        <v>9</v>
      </c>
      <c r="D125" s="219" t="s">
        <v>147</v>
      </c>
      <c r="E125" s="220" t="s">
        <v>1318</v>
      </c>
      <c r="F125" s="221" t="s">
        <v>1319</v>
      </c>
      <c r="G125" s="222" t="s">
        <v>343</v>
      </c>
      <c r="H125" s="223">
        <v>3</v>
      </c>
      <c r="I125" s="224"/>
      <c r="J125" s="225">
        <f>ROUND(I125*H125,2)</f>
        <v>0</v>
      </c>
      <c r="K125" s="221" t="s">
        <v>22</v>
      </c>
      <c r="L125" s="70"/>
      <c r="M125" s="226" t="s">
        <v>22</v>
      </c>
      <c r="N125" s="227" t="s">
        <v>46</v>
      </c>
      <c r="O125" s="45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AR125" s="22" t="s">
        <v>340</v>
      </c>
      <c r="AT125" s="22" t="s">
        <v>147</v>
      </c>
      <c r="AU125" s="22" t="s">
        <v>24</v>
      </c>
      <c r="AY125" s="22" t="s">
        <v>144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22" t="s">
        <v>24</v>
      </c>
      <c r="BK125" s="230">
        <f>ROUND(I125*H125,2)</f>
        <v>0</v>
      </c>
      <c r="BL125" s="22" t="s">
        <v>340</v>
      </c>
      <c r="BM125" s="22" t="s">
        <v>1320</v>
      </c>
    </row>
    <row r="126" spans="2:47" s="1" customFormat="1" ht="13.5">
      <c r="B126" s="44"/>
      <c r="C126" s="72"/>
      <c r="D126" s="231" t="s">
        <v>154</v>
      </c>
      <c r="E126" s="72"/>
      <c r="F126" s="232" t="s">
        <v>1319</v>
      </c>
      <c r="G126" s="72"/>
      <c r="H126" s="72"/>
      <c r="I126" s="189"/>
      <c r="J126" s="72"/>
      <c r="K126" s="72"/>
      <c r="L126" s="70"/>
      <c r="M126" s="233"/>
      <c r="N126" s="45"/>
      <c r="O126" s="45"/>
      <c r="P126" s="45"/>
      <c r="Q126" s="45"/>
      <c r="R126" s="45"/>
      <c r="S126" s="45"/>
      <c r="T126" s="93"/>
      <c r="AT126" s="22" t="s">
        <v>154</v>
      </c>
      <c r="AU126" s="22" t="s">
        <v>24</v>
      </c>
    </row>
    <row r="127" spans="2:65" s="1" customFormat="1" ht="16.5" customHeight="1">
      <c r="B127" s="44"/>
      <c r="C127" s="219" t="s">
        <v>373</v>
      </c>
      <c r="D127" s="219" t="s">
        <v>147</v>
      </c>
      <c r="E127" s="220" t="s">
        <v>1321</v>
      </c>
      <c r="F127" s="221" t="s">
        <v>1322</v>
      </c>
      <c r="G127" s="222" t="s">
        <v>343</v>
      </c>
      <c r="H127" s="223">
        <v>2</v>
      </c>
      <c r="I127" s="224"/>
      <c r="J127" s="225">
        <f>ROUND(I127*H127,2)</f>
        <v>0</v>
      </c>
      <c r="K127" s="221" t="s">
        <v>22</v>
      </c>
      <c r="L127" s="70"/>
      <c r="M127" s="226" t="s">
        <v>22</v>
      </c>
      <c r="N127" s="227" t="s">
        <v>46</v>
      </c>
      <c r="O127" s="45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AR127" s="22" t="s">
        <v>340</v>
      </c>
      <c r="AT127" s="22" t="s">
        <v>147</v>
      </c>
      <c r="AU127" s="22" t="s">
        <v>24</v>
      </c>
      <c r="AY127" s="22" t="s">
        <v>144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22" t="s">
        <v>24</v>
      </c>
      <c r="BK127" s="230">
        <f>ROUND(I127*H127,2)</f>
        <v>0</v>
      </c>
      <c r="BL127" s="22" t="s">
        <v>340</v>
      </c>
      <c r="BM127" s="22" t="s">
        <v>1323</v>
      </c>
    </row>
    <row r="128" spans="2:47" s="1" customFormat="1" ht="13.5">
      <c r="B128" s="44"/>
      <c r="C128" s="72"/>
      <c r="D128" s="231" t="s">
        <v>154</v>
      </c>
      <c r="E128" s="72"/>
      <c r="F128" s="232" t="s">
        <v>1322</v>
      </c>
      <c r="G128" s="72"/>
      <c r="H128" s="72"/>
      <c r="I128" s="189"/>
      <c r="J128" s="72"/>
      <c r="K128" s="72"/>
      <c r="L128" s="70"/>
      <c r="M128" s="233"/>
      <c r="N128" s="45"/>
      <c r="O128" s="45"/>
      <c r="P128" s="45"/>
      <c r="Q128" s="45"/>
      <c r="R128" s="45"/>
      <c r="S128" s="45"/>
      <c r="T128" s="93"/>
      <c r="AT128" s="22" t="s">
        <v>154</v>
      </c>
      <c r="AU128" s="22" t="s">
        <v>24</v>
      </c>
    </row>
    <row r="129" spans="2:65" s="1" customFormat="1" ht="16.5" customHeight="1">
      <c r="B129" s="44"/>
      <c r="C129" s="219" t="s">
        <v>377</v>
      </c>
      <c r="D129" s="219" t="s">
        <v>147</v>
      </c>
      <c r="E129" s="220" t="s">
        <v>1324</v>
      </c>
      <c r="F129" s="221" t="s">
        <v>1325</v>
      </c>
      <c r="G129" s="222" t="s">
        <v>456</v>
      </c>
      <c r="H129" s="223">
        <v>22</v>
      </c>
      <c r="I129" s="224"/>
      <c r="J129" s="225">
        <f>ROUND(I129*H129,2)</f>
        <v>0</v>
      </c>
      <c r="K129" s="221" t="s">
        <v>22</v>
      </c>
      <c r="L129" s="70"/>
      <c r="M129" s="226" t="s">
        <v>22</v>
      </c>
      <c r="N129" s="227" t="s">
        <v>46</v>
      </c>
      <c r="O129" s="45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AR129" s="22" t="s">
        <v>340</v>
      </c>
      <c r="AT129" s="22" t="s">
        <v>147</v>
      </c>
      <c r="AU129" s="22" t="s">
        <v>24</v>
      </c>
      <c r="AY129" s="22" t="s">
        <v>144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22" t="s">
        <v>24</v>
      </c>
      <c r="BK129" s="230">
        <f>ROUND(I129*H129,2)</f>
        <v>0</v>
      </c>
      <c r="BL129" s="22" t="s">
        <v>340</v>
      </c>
      <c r="BM129" s="22" t="s">
        <v>1326</v>
      </c>
    </row>
    <row r="130" spans="2:47" s="1" customFormat="1" ht="13.5">
      <c r="B130" s="44"/>
      <c r="C130" s="72"/>
      <c r="D130" s="231" t="s">
        <v>154</v>
      </c>
      <c r="E130" s="72"/>
      <c r="F130" s="232" t="s">
        <v>1325</v>
      </c>
      <c r="G130" s="72"/>
      <c r="H130" s="72"/>
      <c r="I130" s="189"/>
      <c r="J130" s="72"/>
      <c r="K130" s="72"/>
      <c r="L130" s="70"/>
      <c r="M130" s="233"/>
      <c r="N130" s="45"/>
      <c r="O130" s="45"/>
      <c r="P130" s="45"/>
      <c r="Q130" s="45"/>
      <c r="R130" s="45"/>
      <c r="S130" s="45"/>
      <c r="T130" s="93"/>
      <c r="AT130" s="22" t="s">
        <v>154</v>
      </c>
      <c r="AU130" s="22" t="s">
        <v>24</v>
      </c>
    </row>
    <row r="131" spans="2:63" s="10" customFormat="1" ht="37.4" customHeight="1">
      <c r="B131" s="203"/>
      <c r="C131" s="204"/>
      <c r="D131" s="205" t="s">
        <v>74</v>
      </c>
      <c r="E131" s="206" t="s">
        <v>1327</v>
      </c>
      <c r="F131" s="206" t="s">
        <v>1328</v>
      </c>
      <c r="G131" s="204"/>
      <c r="H131" s="204"/>
      <c r="I131" s="207"/>
      <c r="J131" s="208">
        <f>BK131</f>
        <v>0</v>
      </c>
      <c r="K131" s="204"/>
      <c r="L131" s="209"/>
      <c r="M131" s="210"/>
      <c r="N131" s="211"/>
      <c r="O131" s="211"/>
      <c r="P131" s="212">
        <f>SUM(P132:P139)</f>
        <v>0</v>
      </c>
      <c r="Q131" s="211"/>
      <c r="R131" s="212">
        <f>SUM(R132:R139)</f>
        <v>0</v>
      </c>
      <c r="S131" s="211"/>
      <c r="T131" s="213">
        <f>SUM(T132:T139)</f>
        <v>0</v>
      </c>
      <c r="AR131" s="214" t="s">
        <v>84</v>
      </c>
      <c r="AT131" s="215" t="s">
        <v>74</v>
      </c>
      <c r="AU131" s="215" t="s">
        <v>75</v>
      </c>
      <c r="AY131" s="214" t="s">
        <v>144</v>
      </c>
      <c r="BK131" s="216">
        <f>SUM(BK132:BK139)</f>
        <v>0</v>
      </c>
    </row>
    <row r="132" spans="2:65" s="1" customFormat="1" ht="16.5" customHeight="1">
      <c r="B132" s="44"/>
      <c r="C132" s="219" t="s">
        <v>381</v>
      </c>
      <c r="D132" s="219" t="s">
        <v>147</v>
      </c>
      <c r="E132" s="220" t="s">
        <v>1329</v>
      </c>
      <c r="F132" s="221" t="s">
        <v>1330</v>
      </c>
      <c r="G132" s="222" t="s">
        <v>359</v>
      </c>
      <c r="H132" s="223">
        <v>1</v>
      </c>
      <c r="I132" s="224"/>
      <c r="J132" s="225">
        <f>ROUND(I132*H132,2)</f>
        <v>0</v>
      </c>
      <c r="K132" s="221" t="s">
        <v>22</v>
      </c>
      <c r="L132" s="70"/>
      <c r="M132" s="226" t="s">
        <v>22</v>
      </c>
      <c r="N132" s="227" t="s">
        <v>46</v>
      </c>
      <c r="O132" s="45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AR132" s="22" t="s">
        <v>340</v>
      </c>
      <c r="AT132" s="22" t="s">
        <v>147</v>
      </c>
      <c r="AU132" s="22" t="s">
        <v>24</v>
      </c>
      <c r="AY132" s="22" t="s">
        <v>144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22" t="s">
        <v>24</v>
      </c>
      <c r="BK132" s="230">
        <f>ROUND(I132*H132,2)</f>
        <v>0</v>
      </c>
      <c r="BL132" s="22" t="s">
        <v>340</v>
      </c>
      <c r="BM132" s="22" t="s">
        <v>1331</v>
      </c>
    </row>
    <row r="133" spans="2:47" s="1" customFormat="1" ht="13.5">
      <c r="B133" s="44"/>
      <c r="C133" s="72"/>
      <c r="D133" s="231" t="s">
        <v>154</v>
      </c>
      <c r="E133" s="72"/>
      <c r="F133" s="232" t="s">
        <v>1330</v>
      </c>
      <c r="G133" s="72"/>
      <c r="H133" s="72"/>
      <c r="I133" s="189"/>
      <c r="J133" s="72"/>
      <c r="K133" s="72"/>
      <c r="L133" s="70"/>
      <c r="M133" s="233"/>
      <c r="N133" s="45"/>
      <c r="O133" s="45"/>
      <c r="P133" s="45"/>
      <c r="Q133" s="45"/>
      <c r="R133" s="45"/>
      <c r="S133" s="45"/>
      <c r="T133" s="93"/>
      <c r="AT133" s="22" t="s">
        <v>154</v>
      </c>
      <c r="AU133" s="22" t="s">
        <v>24</v>
      </c>
    </row>
    <row r="134" spans="2:65" s="1" customFormat="1" ht="16.5" customHeight="1">
      <c r="B134" s="44"/>
      <c r="C134" s="219" t="s">
        <v>385</v>
      </c>
      <c r="D134" s="219" t="s">
        <v>147</v>
      </c>
      <c r="E134" s="220" t="s">
        <v>1332</v>
      </c>
      <c r="F134" s="221" t="s">
        <v>1333</v>
      </c>
      <c r="G134" s="222" t="s">
        <v>359</v>
      </c>
      <c r="H134" s="223">
        <v>1</v>
      </c>
      <c r="I134" s="224"/>
      <c r="J134" s="225">
        <f>ROUND(I134*H134,2)</f>
        <v>0</v>
      </c>
      <c r="K134" s="221" t="s">
        <v>22</v>
      </c>
      <c r="L134" s="70"/>
      <c r="M134" s="226" t="s">
        <v>22</v>
      </c>
      <c r="N134" s="227" t="s">
        <v>46</v>
      </c>
      <c r="O134" s="45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AR134" s="22" t="s">
        <v>340</v>
      </c>
      <c r="AT134" s="22" t="s">
        <v>147</v>
      </c>
      <c r="AU134" s="22" t="s">
        <v>24</v>
      </c>
      <c r="AY134" s="22" t="s">
        <v>144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22" t="s">
        <v>24</v>
      </c>
      <c r="BK134" s="230">
        <f>ROUND(I134*H134,2)</f>
        <v>0</v>
      </c>
      <c r="BL134" s="22" t="s">
        <v>340</v>
      </c>
      <c r="BM134" s="22" t="s">
        <v>1334</v>
      </c>
    </row>
    <row r="135" spans="2:47" s="1" customFormat="1" ht="13.5">
      <c r="B135" s="44"/>
      <c r="C135" s="72"/>
      <c r="D135" s="231" t="s">
        <v>154</v>
      </c>
      <c r="E135" s="72"/>
      <c r="F135" s="232" t="s">
        <v>1333</v>
      </c>
      <c r="G135" s="72"/>
      <c r="H135" s="72"/>
      <c r="I135" s="189"/>
      <c r="J135" s="72"/>
      <c r="K135" s="72"/>
      <c r="L135" s="70"/>
      <c r="M135" s="233"/>
      <c r="N135" s="45"/>
      <c r="O135" s="45"/>
      <c r="P135" s="45"/>
      <c r="Q135" s="45"/>
      <c r="R135" s="45"/>
      <c r="S135" s="45"/>
      <c r="T135" s="93"/>
      <c r="AT135" s="22" t="s">
        <v>154</v>
      </c>
      <c r="AU135" s="22" t="s">
        <v>24</v>
      </c>
    </row>
    <row r="136" spans="2:65" s="1" customFormat="1" ht="16.5" customHeight="1">
      <c r="B136" s="44"/>
      <c r="C136" s="219" t="s">
        <v>391</v>
      </c>
      <c r="D136" s="219" t="s">
        <v>147</v>
      </c>
      <c r="E136" s="220" t="s">
        <v>1335</v>
      </c>
      <c r="F136" s="221" t="s">
        <v>1336</v>
      </c>
      <c r="G136" s="222" t="s">
        <v>359</v>
      </c>
      <c r="H136" s="223">
        <v>1</v>
      </c>
      <c r="I136" s="224"/>
      <c r="J136" s="225">
        <f>ROUND(I136*H136,2)</f>
        <v>0</v>
      </c>
      <c r="K136" s="221" t="s">
        <v>22</v>
      </c>
      <c r="L136" s="70"/>
      <c r="M136" s="226" t="s">
        <v>22</v>
      </c>
      <c r="N136" s="227" t="s">
        <v>46</v>
      </c>
      <c r="O136" s="45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AR136" s="22" t="s">
        <v>340</v>
      </c>
      <c r="AT136" s="22" t="s">
        <v>147</v>
      </c>
      <c r="AU136" s="22" t="s">
        <v>24</v>
      </c>
      <c r="AY136" s="22" t="s">
        <v>144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22" t="s">
        <v>24</v>
      </c>
      <c r="BK136" s="230">
        <f>ROUND(I136*H136,2)</f>
        <v>0</v>
      </c>
      <c r="BL136" s="22" t="s">
        <v>340</v>
      </c>
      <c r="BM136" s="22" t="s">
        <v>1337</v>
      </c>
    </row>
    <row r="137" spans="2:47" s="1" customFormat="1" ht="13.5">
      <c r="B137" s="44"/>
      <c r="C137" s="72"/>
      <c r="D137" s="231" t="s">
        <v>154</v>
      </c>
      <c r="E137" s="72"/>
      <c r="F137" s="232" t="s">
        <v>1336</v>
      </c>
      <c r="G137" s="72"/>
      <c r="H137" s="72"/>
      <c r="I137" s="189"/>
      <c r="J137" s="72"/>
      <c r="K137" s="72"/>
      <c r="L137" s="70"/>
      <c r="M137" s="233"/>
      <c r="N137" s="45"/>
      <c r="O137" s="45"/>
      <c r="P137" s="45"/>
      <c r="Q137" s="45"/>
      <c r="R137" s="45"/>
      <c r="S137" s="45"/>
      <c r="T137" s="93"/>
      <c r="AT137" s="22" t="s">
        <v>154</v>
      </c>
      <c r="AU137" s="22" t="s">
        <v>24</v>
      </c>
    </row>
    <row r="138" spans="2:65" s="1" customFormat="1" ht="16.5" customHeight="1">
      <c r="B138" s="44"/>
      <c r="C138" s="219" t="s">
        <v>400</v>
      </c>
      <c r="D138" s="219" t="s">
        <v>147</v>
      </c>
      <c r="E138" s="220" t="s">
        <v>1338</v>
      </c>
      <c r="F138" s="221" t="s">
        <v>1339</v>
      </c>
      <c r="G138" s="222" t="s">
        <v>359</v>
      </c>
      <c r="H138" s="223">
        <v>2</v>
      </c>
      <c r="I138" s="224"/>
      <c r="J138" s="225">
        <f>ROUND(I138*H138,2)</f>
        <v>0</v>
      </c>
      <c r="K138" s="221" t="s">
        <v>22</v>
      </c>
      <c r="L138" s="70"/>
      <c r="M138" s="226" t="s">
        <v>22</v>
      </c>
      <c r="N138" s="227" t="s">
        <v>46</v>
      </c>
      <c r="O138" s="45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AR138" s="22" t="s">
        <v>340</v>
      </c>
      <c r="AT138" s="22" t="s">
        <v>147</v>
      </c>
      <c r="AU138" s="22" t="s">
        <v>24</v>
      </c>
      <c r="AY138" s="22" t="s">
        <v>144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22" t="s">
        <v>24</v>
      </c>
      <c r="BK138" s="230">
        <f>ROUND(I138*H138,2)</f>
        <v>0</v>
      </c>
      <c r="BL138" s="22" t="s">
        <v>340</v>
      </c>
      <c r="BM138" s="22" t="s">
        <v>1340</v>
      </c>
    </row>
    <row r="139" spans="2:47" s="1" customFormat="1" ht="13.5">
      <c r="B139" s="44"/>
      <c r="C139" s="72"/>
      <c r="D139" s="231" t="s">
        <v>154</v>
      </c>
      <c r="E139" s="72"/>
      <c r="F139" s="232" t="s">
        <v>1339</v>
      </c>
      <c r="G139" s="72"/>
      <c r="H139" s="72"/>
      <c r="I139" s="189"/>
      <c r="J139" s="72"/>
      <c r="K139" s="72"/>
      <c r="L139" s="70"/>
      <c r="M139" s="234"/>
      <c r="N139" s="235"/>
      <c r="O139" s="235"/>
      <c r="P139" s="235"/>
      <c r="Q139" s="235"/>
      <c r="R139" s="235"/>
      <c r="S139" s="235"/>
      <c r="T139" s="236"/>
      <c r="AT139" s="22" t="s">
        <v>154</v>
      </c>
      <c r="AU139" s="22" t="s">
        <v>24</v>
      </c>
    </row>
    <row r="140" spans="2:12" s="1" customFormat="1" ht="6.95" customHeight="1">
      <c r="B140" s="65"/>
      <c r="C140" s="66"/>
      <c r="D140" s="66"/>
      <c r="E140" s="66"/>
      <c r="F140" s="66"/>
      <c r="G140" s="66"/>
      <c r="H140" s="66"/>
      <c r="I140" s="164"/>
      <c r="J140" s="66"/>
      <c r="K140" s="66"/>
      <c r="L140" s="70"/>
    </row>
  </sheetData>
  <sheetProtection password="CC35" sheet="1" objects="1" scenarios="1" formatColumns="0" formatRows="0" autoFilter="0"/>
  <autoFilter ref="C79:K139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109</v>
      </c>
      <c r="G1" s="137" t="s">
        <v>110</v>
      </c>
      <c r="H1" s="137"/>
      <c r="I1" s="138"/>
      <c r="J1" s="137" t="s">
        <v>111</v>
      </c>
      <c r="K1" s="136" t="s">
        <v>112</v>
      </c>
      <c r="L1" s="137" t="s">
        <v>113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97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84</v>
      </c>
    </row>
    <row r="4" spans="2:46" ht="36.95" customHeight="1">
      <c r="B4" s="26"/>
      <c r="C4" s="27"/>
      <c r="D4" s="28" t="s">
        <v>114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„Rekonstrukce technologie chlazení zimního stadionu ve Studénce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115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1341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21</v>
      </c>
      <c r="E11" s="45"/>
      <c r="F11" s="33" t="s">
        <v>22</v>
      </c>
      <c r="G11" s="45"/>
      <c r="H11" s="45"/>
      <c r="I11" s="144" t="s">
        <v>23</v>
      </c>
      <c r="J11" s="33" t="s">
        <v>22</v>
      </c>
      <c r="K11" s="49"/>
    </row>
    <row r="12" spans="2:11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24. 8. 2016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31</v>
      </c>
      <c r="E14" s="45"/>
      <c r="F14" s="45"/>
      <c r="G14" s="45"/>
      <c r="H14" s="45"/>
      <c r="I14" s="144" t="s">
        <v>32</v>
      </c>
      <c r="J14" s="33" t="s">
        <v>33</v>
      </c>
      <c r="K14" s="49"/>
    </row>
    <row r="15" spans="2:11" s="1" customFormat="1" ht="18" customHeight="1">
      <c r="B15" s="44"/>
      <c r="C15" s="45"/>
      <c r="D15" s="45"/>
      <c r="E15" s="33" t="s">
        <v>34</v>
      </c>
      <c r="F15" s="45"/>
      <c r="G15" s="45"/>
      <c r="H15" s="45"/>
      <c r="I15" s="144" t="s">
        <v>35</v>
      </c>
      <c r="J15" s="33" t="s">
        <v>22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36</v>
      </c>
      <c r="E17" s="45"/>
      <c r="F17" s="45"/>
      <c r="G17" s="45"/>
      <c r="H17" s="45"/>
      <c r="I17" s="144" t="s">
        <v>32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35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38</v>
      </c>
      <c r="E20" s="45"/>
      <c r="F20" s="45"/>
      <c r="G20" s="45"/>
      <c r="H20" s="45"/>
      <c r="I20" s="144" t="s">
        <v>32</v>
      </c>
      <c r="J20" s="33" t="s">
        <v>33</v>
      </c>
      <c r="K20" s="49"/>
    </row>
    <row r="21" spans="2:11" s="1" customFormat="1" ht="18" customHeight="1">
      <c r="B21" s="44"/>
      <c r="C21" s="45"/>
      <c r="D21" s="45"/>
      <c r="E21" s="33" t="s">
        <v>34</v>
      </c>
      <c r="F21" s="45"/>
      <c r="G21" s="45"/>
      <c r="H21" s="45"/>
      <c r="I21" s="144" t="s">
        <v>35</v>
      </c>
      <c r="J21" s="33" t="s">
        <v>22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40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22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41</v>
      </c>
      <c r="E27" s="45"/>
      <c r="F27" s="45"/>
      <c r="G27" s="45"/>
      <c r="H27" s="45"/>
      <c r="I27" s="142"/>
      <c r="J27" s="153">
        <f>ROUND(J81,2)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43</v>
      </c>
      <c r="G29" s="45"/>
      <c r="H29" s="45"/>
      <c r="I29" s="154" t="s">
        <v>42</v>
      </c>
      <c r="J29" s="50" t="s">
        <v>44</v>
      </c>
      <c r="K29" s="49"/>
    </row>
    <row r="30" spans="2:11" s="1" customFormat="1" ht="14.4" customHeight="1">
      <c r="B30" s="44"/>
      <c r="C30" s="45"/>
      <c r="D30" s="53" t="s">
        <v>45</v>
      </c>
      <c r="E30" s="53" t="s">
        <v>46</v>
      </c>
      <c r="F30" s="155">
        <f>ROUND(SUM(BE81:BE124),2)</f>
        <v>0</v>
      </c>
      <c r="G30" s="45"/>
      <c r="H30" s="45"/>
      <c r="I30" s="156">
        <v>0.21</v>
      </c>
      <c r="J30" s="155">
        <f>ROUND(ROUND((SUM(BE81:BE124)),2)*I30,2)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47</v>
      </c>
      <c r="F31" s="155">
        <f>ROUND(SUM(BF81:BF124),2)</f>
        <v>0</v>
      </c>
      <c r="G31" s="45"/>
      <c r="H31" s="45"/>
      <c r="I31" s="156">
        <v>0.15</v>
      </c>
      <c r="J31" s="155">
        <f>ROUND(ROUND((SUM(BF81:BF124)),2)*I31,2)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48</v>
      </c>
      <c r="F32" s="155">
        <f>ROUND(SUM(BG81:BG124),2)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49</v>
      </c>
      <c r="F33" s="155">
        <f>ROUND(SUM(BH81:BH124),2)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50</v>
      </c>
      <c r="F34" s="155">
        <f>ROUND(SUM(BI81:BI124),2)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51</v>
      </c>
      <c r="E36" s="96"/>
      <c r="F36" s="96"/>
      <c r="G36" s="159" t="s">
        <v>52</v>
      </c>
      <c r="H36" s="160" t="s">
        <v>53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117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„Rekonstrukce technologie chlazení zimního stadionu ve Studénce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115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258/5 - VZT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25</v>
      </c>
      <c r="D49" s="45"/>
      <c r="E49" s="45"/>
      <c r="F49" s="33" t="str">
        <f>F12</f>
        <v>Budovatelská 770</v>
      </c>
      <c r="G49" s="45"/>
      <c r="H49" s="45"/>
      <c r="I49" s="144" t="s">
        <v>27</v>
      </c>
      <c r="J49" s="145" t="str">
        <f>IF(J12="","",J12)</f>
        <v>24. 8. 2016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31</v>
      </c>
      <c r="D51" s="45"/>
      <c r="E51" s="45"/>
      <c r="F51" s="33" t="str">
        <f>E15</f>
        <v>B.B.D. s.r.o., Rokycanova 30, Praha 3</v>
      </c>
      <c r="G51" s="45"/>
      <c r="H51" s="45"/>
      <c r="I51" s="144" t="s">
        <v>38</v>
      </c>
      <c r="J51" s="42" t="str">
        <f>E21</f>
        <v>B.B.D. s.r.o., Rokycanova 30, Praha 3</v>
      </c>
      <c r="K51" s="49"/>
    </row>
    <row r="52" spans="2:11" s="1" customFormat="1" ht="14.4" customHeight="1">
      <c r="B52" s="44"/>
      <c r="C52" s="38" t="s">
        <v>36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118</v>
      </c>
      <c r="D54" s="157"/>
      <c r="E54" s="157"/>
      <c r="F54" s="157"/>
      <c r="G54" s="157"/>
      <c r="H54" s="157"/>
      <c r="I54" s="171"/>
      <c r="J54" s="172" t="s">
        <v>119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120</v>
      </c>
      <c r="D56" s="45"/>
      <c r="E56" s="45"/>
      <c r="F56" s="45"/>
      <c r="G56" s="45"/>
      <c r="H56" s="45"/>
      <c r="I56" s="142"/>
      <c r="J56" s="153">
        <f>J81</f>
        <v>0</v>
      </c>
      <c r="K56" s="49"/>
      <c r="AU56" s="22" t="s">
        <v>121</v>
      </c>
    </row>
    <row r="57" spans="2:11" s="7" customFormat="1" ht="24.95" customHeight="1">
      <c r="B57" s="175"/>
      <c r="C57" s="176"/>
      <c r="D57" s="177" t="s">
        <v>1342</v>
      </c>
      <c r="E57" s="178"/>
      <c r="F57" s="178"/>
      <c r="G57" s="178"/>
      <c r="H57" s="178"/>
      <c r="I57" s="179"/>
      <c r="J57" s="180">
        <f>J82</f>
        <v>0</v>
      </c>
      <c r="K57" s="181"/>
    </row>
    <row r="58" spans="2:11" s="8" customFormat="1" ht="19.9" customHeight="1">
      <c r="B58" s="182"/>
      <c r="C58" s="183"/>
      <c r="D58" s="184" t="s">
        <v>1343</v>
      </c>
      <c r="E58" s="185"/>
      <c r="F58" s="185"/>
      <c r="G58" s="185"/>
      <c r="H58" s="185"/>
      <c r="I58" s="186"/>
      <c r="J58" s="187">
        <f>J83</f>
        <v>0</v>
      </c>
      <c r="K58" s="188"/>
    </row>
    <row r="59" spans="2:11" s="8" customFormat="1" ht="19.9" customHeight="1">
      <c r="B59" s="182"/>
      <c r="C59" s="183"/>
      <c r="D59" s="184" t="s">
        <v>1344</v>
      </c>
      <c r="E59" s="185"/>
      <c r="F59" s="185"/>
      <c r="G59" s="185"/>
      <c r="H59" s="185"/>
      <c r="I59" s="186"/>
      <c r="J59" s="187">
        <f>J98</f>
        <v>0</v>
      </c>
      <c r="K59" s="188"/>
    </row>
    <row r="60" spans="2:11" s="8" customFormat="1" ht="19.9" customHeight="1">
      <c r="B60" s="182"/>
      <c r="C60" s="183"/>
      <c r="D60" s="184" t="s">
        <v>1345</v>
      </c>
      <c r="E60" s="185"/>
      <c r="F60" s="185"/>
      <c r="G60" s="185"/>
      <c r="H60" s="185"/>
      <c r="I60" s="186"/>
      <c r="J60" s="187">
        <f>J103</f>
        <v>0</v>
      </c>
      <c r="K60" s="188"/>
    </row>
    <row r="61" spans="2:11" s="7" customFormat="1" ht="24.95" customHeight="1">
      <c r="B61" s="175"/>
      <c r="C61" s="176"/>
      <c r="D61" s="177" t="s">
        <v>1346</v>
      </c>
      <c r="E61" s="178"/>
      <c r="F61" s="178"/>
      <c r="G61" s="178"/>
      <c r="H61" s="178"/>
      <c r="I61" s="179"/>
      <c r="J61" s="180">
        <f>J110</f>
        <v>0</v>
      </c>
      <c r="K61" s="181"/>
    </row>
    <row r="62" spans="2:11" s="1" customFormat="1" ht="21.8" customHeight="1">
      <c r="B62" s="44"/>
      <c r="C62" s="45"/>
      <c r="D62" s="45"/>
      <c r="E62" s="45"/>
      <c r="F62" s="45"/>
      <c r="G62" s="45"/>
      <c r="H62" s="45"/>
      <c r="I62" s="142"/>
      <c r="J62" s="45"/>
      <c r="K62" s="49"/>
    </row>
    <row r="63" spans="2:11" s="1" customFormat="1" ht="6.95" customHeight="1">
      <c r="B63" s="65"/>
      <c r="C63" s="66"/>
      <c r="D63" s="66"/>
      <c r="E63" s="66"/>
      <c r="F63" s="66"/>
      <c r="G63" s="66"/>
      <c r="H63" s="66"/>
      <c r="I63" s="164"/>
      <c r="J63" s="66"/>
      <c r="K63" s="67"/>
    </row>
    <row r="67" spans="2:12" s="1" customFormat="1" ht="6.95" customHeight="1">
      <c r="B67" s="68"/>
      <c r="C67" s="69"/>
      <c r="D67" s="69"/>
      <c r="E67" s="69"/>
      <c r="F67" s="69"/>
      <c r="G67" s="69"/>
      <c r="H67" s="69"/>
      <c r="I67" s="167"/>
      <c r="J67" s="69"/>
      <c r="K67" s="69"/>
      <c r="L67" s="70"/>
    </row>
    <row r="68" spans="2:12" s="1" customFormat="1" ht="36.95" customHeight="1">
      <c r="B68" s="44"/>
      <c r="C68" s="71" t="s">
        <v>128</v>
      </c>
      <c r="D68" s="72"/>
      <c r="E68" s="72"/>
      <c r="F68" s="72"/>
      <c r="G68" s="72"/>
      <c r="H68" s="72"/>
      <c r="I68" s="189"/>
      <c r="J68" s="72"/>
      <c r="K68" s="72"/>
      <c r="L68" s="70"/>
    </row>
    <row r="69" spans="2:12" s="1" customFormat="1" ht="6.95" customHeight="1">
      <c r="B69" s="44"/>
      <c r="C69" s="72"/>
      <c r="D69" s="72"/>
      <c r="E69" s="72"/>
      <c r="F69" s="72"/>
      <c r="G69" s="72"/>
      <c r="H69" s="72"/>
      <c r="I69" s="189"/>
      <c r="J69" s="72"/>
      <c r="K69" s="72"/>
      <c r="L69" s="70"/>
    </row>
    <row r="70" spans="2:12" s="1" customFormat="1" ht="14.4" customHeight="1">
      <c r="B70" s="44"/>
      <c r="C70" s="74" t="s">
        <v>18</v>
      </c>
      <c r="D70" s="72"/>
      <c r="E70" s="72"/>
      <c r="F70" s="72"/>
      <c r="G70" s="72"/>
      <c r="H70" s="72"/>
      <c r="I70" s="189"/>
      <c r="J70" s="72"/>
      <c r="K70" s="72"/>
      <c r="L70" s="70"/>
    </row>
    <row r="71" spans="2:12" s="1" customFormat="1" ht="16.5" customHeight="1">
      <c r="B71" s="44"/>
      <c r="C71" s="72"/>
      <c r="D71" s="72"/>
      <c r="E71" s="190" t="str">
        <f>E7</f>
        <v>„Rekonstrukce technologie chlazení zimního stadionu ve Studénce</v>
      </c>
      <c r="F71" s="74"/>
      <c r="G71" s="74"/>
      <c r="H71" s="74"/>
      <c r="I71" s="189"/>
      <c r="J71" s="72"/>
      <c r="K71" s="72"/>
      <c r="L71" s="70"/>
    </row>
    <row r="72" spans="2:12" s="1" customFormat="1" ht="14.4" customHeight="1">
      <c r="B72" s="44"/>
      <c r="C72" s="74" t="s">
        <v>115</v>
      </c>
      <c r="D72" s="72"/>
      <c r="E72" s="72"/>
      <c r="F72" s="72"/>
      <c r="G72" s="72"/>
      <c r="H72" s="72"/>
      <c r="I72" s="189"/>
      <c r="J72" s="72"/>
      <c r="K72" s="72"/>
      <c r="L72" s="70"/>
    </row>
    <row r="73" spans="2:12" s="1" customFormat="1" ht="17.25" customHeight="1">
      <c r="B73" s="44"/>
      <c r="C73" s="72"/>
      <c r="D73" s="72"/>
      <c r="E73" s="80" t="str">
        <f>E9</f>
        <v>258/5 - VZT</v>
      </c>
      <c r="F73" s="72"/>
      <c r="G73" s="72"/>
      <c r="H73" s="72"/>
      <c r="I73" s="189"/>
      <c r="J73" s="72"/>
      <c r="K73" s="72"/>
      <c r="L73" s="70"/>
    </row>
    <row r="74" spans="2:12" s="1" customFormat="1" ht="6.95" customHeight="1">
      <c r="B74" s="44"/>
      <c r="C74" s="72"/>
      <c r="D74" s="72"/>
      <c r="E74" s="72"/>
      <c r="F74" s="72"/>
      <c r="G74" s="72"/>
      <c r="H74" s="72"/>
      <c r="I74" s="189"/>
      <c r="J74" s="72"/>
      <c r="K74" s="72"/>
      <c r="L74" s="70"/>
    </row>
    <row r="75" spans="2:12" s="1" customFormat="1" ht="18" customHeight="1">
      <c r="B75" s="44"/>
      <c r="C75" s="74" t="s">
        <v>25</v>
      </c>
      <c r="D75" s="72"/>
      <c r="E75" s="72"/>
      <c r="F75" s="191" t="str">
        <f>F12</f>
        <v>Budovatelská 770</v>
      </c>
      <c r="G75" s="72"/>
      <c r="H75" s="72"/>
      <c r="I75" s="192" t="s">
        <v>27</v>
      </c>
      <c r="J75" s="83" t="str">
        <f>IF(J12="","",J12)</f>
        <v>24. 8. 2016</v>
      </c>
      <c r="K75" s="72"/>
      <c r="L75" s="70"/>
    </row>
    <row r="76" spans="2:12" s="1" customFormat="1" ht="6.95" customHeight="1">
      <c r="B76" s="44"/>
      <c r="C76" s="72"/>
      <c r="D76" s="72"/>
      <c r="E76" s="72"/>
      <c r="F76" s="72"/>
      <c r="G76" s="72"/>
      <c r="H76" s="72"/>
      <c r="I76" s="189"/>
      <c r="J76" s="72"/>
      <c r="K76" s="72"/>
      <c r="L76" s="70"/>
    </row>
    <row r="77" spans="2:12" s="1" customFormat="1" ht="13.5">
      <c r="B77" s="44"/>
      <c r="C77" s="74" t="s">
        <v>31</v>
      </c>
      <c r="D77" s="72"/>
      <c r="E77" s="72"/>
      <c r="F77" s="191" t="str">
        <f>E15</f>
        <v>B.B.D. s.r.o., Rokycanova 30, Praha 3</v>
      </c>
      <c r="G77" s="72"/>
      <c r="H77" s="72"/>
      <c r="I77" s="192" t="s">
        <v>38</v>
      </c>
      <c r="J77" s="191" t="str">
        <f>E21</f>
        <v>B.B.D. s.r.o., Rokycanova 30, Praha 3</v>
      </c>
      <c r="K77" s="72"/>
      <c r="L77" s="70"/>
    </row>
    <row r="78" spans="2:12" s="1" customFormat="1" ht="14.4" customHeight="1">
      <c r="B78" s="44"/>
      <c r="C78" s="74" t="s">
        <v>36</v>
      </c>
      <c r="D78" s="72"/>
      <c r="E78" s="72"/>
      <c r="F78" s="191" t="str">
        <f>IF(E18="","",E18)</f>
        <v/>
      </c>
      <c r="G78" s="72"/>
      <c r="H78" s="72"/>
      <c r="I78" s="189"/>
      <c r="J78" s="72"/>
      <c r="K78" s="72"/>
      <c r="L78" s="70"/>
    </row>
    <row r="79" spans="2:12" s="1" customFormat="1" ht="10.3" customHeight="1">
      <c r="B79" s="44"/>
      <c r="C79" s="72"/>
      <c r="D79" s="72"/>
      <c r="E79" s="72"/>
      <c r="F79" s="72"/>
      <c r="G79" s="72"/>
      <c r="H79" s="72"/>
      <c r="I79" s="189"/>
      <c r="J79" s="72"/>
      <c r="K79" s="72"/>
      <c r="L79" s="70"/>
    </row>
    <row r="80" spans="2:20" s="9" customFormat="1" ht="29.25" customHeight="1">
      <c r="B80" s="193"/>
      <c r="C80" s="194" t="s">
        <v>129</v>
      </c>
      <c r="D80" s="195" t="s">
        <v>60</v>
      </c>
      <c r="E80" s="195" t="s">
        <v>56</v>
      </c>
      <c r="F80" s="195" t="s">
        <v>130</v>
      </c>
      <c r="G80" s="195" t="s">
        <v>131</v>
      </c>
      <c r="H80" s="195" t="s">
        <v>132</v>
      </c>
      <c r="I80" s="196" t="s">
        <v>133</v>
      </c>
      <c r="J80" s="195" t="s">
        <v>119</v>
      </c>
      <c r="K80" s="197" t="s">
        <v>134</v>
      </c>
      <c r="L80" s="198"/>
      <c r="M80" s="100" t="s">
        <v>135</v>
      </c>
      <c r="N80" s="101" t="s">
        <v>45</v>
      </c>
      <c r="O80" s="101" t="s">
        <v>136</v>
      </c>
      <c r="P80" s="101" t="s">
        <v>137</v>
      </c>
      <c r="Q80" s="101" t="s">
        <v>138</v>
      </c>
      <c r="R80" s="101" t="s">
        <v>139</v>
      </c>
      <c r="S80" s="101" t="s">
        <v>140</v>
      </c>
      <c r="T80" s="102" t="s">
        <v>141</v>
      </c>
    </row>
    <row r="81" spans="2:63" s="1" customFormat="1" ht="29.25" customHeight="1">
      <c r="B81" s="44"/>
      <c r="C81" s="106" t="s">
        <v>120</v>
      </c>
      <c r="D81" s="72"/>
      <c r="E81" s="72"/>
      <c r="F81" s="72"/>
      <c r="G81" s="72"/>
      <c r="H81" s="72"/>
      <c r="I81" s="189"/>
      <c r="J81" s="199">
        <f>BK81</f>
        <v>0</v>
      </c>
      <c r="K81" s="72"/>
      <c r="L81" s="70"/>
      <c r="M81" s="103"/>
      <c r="N81" s="104"/>
      <c r="O81" s="104"/>
      <c r="P81" s="200">
        <f>P82+P110</f>
        <v>0</v>
      </c>
      <c r="Q81" s="104"/>
      <c r="R81" s="200">
        <f>R82+R110</f>
        <v>0</v>
      </c>
      <c r="S81" s="104"/>
      <c r="T81" s="201">
        <f>T82+T110</f>
        <v>0</v>
      </c>
      <c r="AT81" s="22" t="s">
        <v>74</v>
      </c>
      <c r="AU81" s="22" t="s">
        <v>121</v>
      </c>
      <c r="BK81" s="202">
        <f>BK82+BK110</f>
        <v>0</v>
      </c>
    </row>
    <row r="82" spans="2:63" s="10" customFormat="1" ht="37.4" customHeight="1">
      <c r="B82" s="203"/>
      <c r="C82" s="204"/>
      <c r="D82" s="205" t="s">
        <v>74</v>
      </c>
      <c r="E82" s="206" t="s">
        <v>1347</v>
      </c>
      <c r="F82" s="206" t="s">
        <v>1348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P83+P98+P103</f>
        <v>0</v>
      </c>
      <c r="Q82" s="211"/>
      <c r="R82" s="212">
        <f>R83+R98+R103</f>
        <v>0</v>
      </c>
      <c r="S82" s="211"/>
      <c r="T82" s="213">
        <f>T83+T98+T103</f>
        <v>0</v>
      </c>
      <c r="AR82" s="214" t="s">
        <v>24</v>
      </c>
      <c r="AT82" s="215" t="s">
        <v>74</v>
      </c>
      <c r="AU82" s="215" t="s">
        <v>75</v>
      </c>
      <c r="AY82" s="214" t="s">
        <v>144</v>
      </c>
      <c r="BK82" s="216">
        <f>BK83+BK98+BK103</f>
        <v>0</v>
      </c>
    </row>
    <row r="83" spans="2:63" s="10" customFormat="1" ht="19.9" customHeight="1">
      <c r="B83" s="203"/>
      <c r="C83" s="204"/>
      <c r="D83" s="205" t="s">
        <v>74</v>
      </c>
      <c r="E83" s="217" t="s">
        <v>1250</v>
      </c>
      <c r="F83" s="217" t="s">
        <v>1349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SUM(P84:P97)</f>
        <v>0</v>
      </c>
      <c r="Q83" s="211"/>
      <c r="R83" s="212">
        <f>SUM(R84:R97)</f>
        <v>0</v>
      </c>
      <c r="S83" s="211"/>
      <c r="T83" s="213">
        <f>SUM(T84:T97)</f>
        <v>0</v>
      </c>
      <c r="AR83" s="214" t="s">
        <v>24</v>
      </c>
      <c r="AT83" s="215" t="s">
        <v>74</v>
      </c>
      <c r="AU83" s="215" t="s">
        <v>24</v>
      </c>
      <c r="AY83" s="214" t="s">
        <v>144</v>
      </c>
      <c r="BK83" s="216">
        <f>SUM(BK84:BK97)</f>
        <v>0</v>
      </c>
    </row>
    <row r="84" spans="2:65" s="1" customFormat="1" ht="51" customHeight="1">
      <c r="B84" s="44"/>
      <c r="C84" s="219" t="s">
        <v>24</v>
      </c>
      <c r="D84" s="219" t="s">
        <v>147</v>
      </c>
      <c r="E84" s="220" t="s">
        <v>1350</v>
      </c>
      <c r="F84" s="221" t="s">
        <v>1351</v>
      </c>
      <c r="G84" s="222" t="s">
        <v>359</v>
      </c>
      <c r="H84" s="223">
        <v>1</v>
      </c>
      <c r="I84" s="224"/>
      <c r="J84" s="225">
        <f>ROUND(I84*H84,2)</f>
        <v>0</v>
      </c>
      <c r="K84" s="221" t="s">
        <v>22</v>
      </c>
      <c r="L84" s="70"/>
      <c r="M84" s="226" t="s">
        <v>22</v>
      </c>
      <c r="N84" s="227" t="s">
        <v>46</v>
      </c>
      <c r="O84" s="45"/>
      <c r="P84" s="228">
        <f>O84*H84</f>
        <v>0</v>
      </c>
      <c r="Q84" s="228">
        <v>0</v>
      </c>
      <c r="R84" s="228">
        <f>Q84*H84</f>
        <v>0</v>
      </c>
      <c r="S84" s="228">
        <v>0</v>
      </c>
      <c r="T84" s="229">
        <f>S84*H84</f>
        <v>0</v>
      </c>
      <c r="AR84" s="22" t="s">
        <v>340</v>
      </c>
      <c r="AT84" s="22" t="s">
        <v>147</v>
      </c>
      <c r="AU84" s="22" t="s">
        <v>84</v>
      </c>
      <c r="AY84" s="22" t="s">
        <v>144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22" t="s">
        <v>24</v>
      </c>
      <c r="BK84" s="230">
        <f>ROUND(I84*H84,2)</f>
        <v>0</v>
      </c>
      <c r="BL84" s="22" t="s">
        <v>340</v>
      </c>
      <c r="BM84" s="22" t="s">
        <v>84</v>
      </c>
    </row>
    <row r="85" spans="2:47" s="1" customFormat="1" ht="13.5">
      <c r="B85" s="44"/>
      <c r="C85" s="72"/>
      <c r="D85" s="231" t="s">
        <v>154</v>
      </c>
      <c r="E85" s="72"/>
      <c r="F85" s="232" t="s">
        <v>1351</v>
      </c>
      <c r="G85" s="72"/>
      <c r="H85" s="72"/>
      <c r="I85" s="189"/>
      <c r="J85" s="72"/>
      <c r="K85" s="72"/>
      <c r="L85" s="70"/>
      <c r="M85" s="233"/>
      <c r="N85" s="45"/>
      <c r="O85" s="45"/>
      <c r="P85" s="45"/>
      <c r="Q85" s="45"/>
      <c r="R85" s="45"/>
      <c r="S85" s="45"/>
      <c r="T85" s="93"/>
      <c r="AT85" s="22" t="s">
        <v>154</v>
      </c>
      <c r="AU85" s="22" t="s">
        <v>84</v>
      </c>
    </row>
    <row r="86" spans="2:65" s="1" customFormat="1" ht="16.5" customHeight="1">
      <c r="B86" s="44"/>
      <c r="C86" s="219" t="s">
        <v>84</v>
      </c>
      <c r="D86" s="219" t="s">
        <v>147</v>
      </c>
      <c r="E86" s="220" t="s">
        <v>1352</v>
      </c>
      <c r="F86" s="221" t="s">
        <v>1353</v>
      </c>
      <c r="G86" s="222" t="s">
        <v>1354</v>
      </c>
      <c r="H86" s="223">
        <v>2</v>
      </c>
      <c r="I86" s="224"/>
      <c r="J86" s="225">
        <f>ROUND(I86*H86,2)</f>
        <v>0</v>
      </c>
      <c r="K86" s="221" t="s">
        <v>22</v>
      </c>
      <c r="L86" s="70"/>
      <c r="M86" s="226" t="s">
        <v>22</v>
      </c>
      <c r="N86" s="227" t="s">
        <v>46</v>
      </c>
      <c r="O86" s="4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AR86" s="22" t="s">
        <v>340</v>
      </c>
      <c r="AT86" s="22" t="s">
        <v>147</v>
      </c>
      <c r="AU86" s="22" t="s">
        <v>84</v>
      </c>
      <c r="AY86" s="22" t="s">
        <v>144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22" t="s">
        <v>24</v>
      </c>
      <c r="BK86" s="230">
        <f>ROUND(I86*H86,2)</f>
        <v>0</v>
      </c>
      <c r="BL86" s="22" t="s">
        <v>340</v>
      </c>
      <c r="BM86" s="22" t="s">
        <v>167</v>
      </c>
    </row>
    <row r="87" spans="2:47" s="1" customFormat="1" ht="13.5">
      <c r="B87" s="44"/>
      <c r="C87" s="72"/>
      <c r="D87" s="231" t="s">
        <v>154</v>
      </c>
      <c r="E87" s="72"/>
      <c r="F87" s="232" t="s">
        <v>1353</v>
      </c>
      <c r="G87" s="72"/>
      <c r="H87" s="72"/>
      <c r="I87" s="189"/>
      <c r="J87" s="72"/>
      <c r="K87" s="72"/>
      <c r="L87" s="70"/>
      <c r="M87" s="233"/>
      <c r="N87" s="45"/>
      <c r="O87" s="45"/>
      <c r="P87" s="45"/>
      <c r="Q87" s="45"/>
      <c r="R87" s="45"/>
      <c r="S87" s="45"/>
      <c r="T87" s="93"/>
      <c r="AT87" s="22" t="s">
        <v>154</v>
      </c>
      <c r="AU87" s="22" t="s">
        <v>84</v>
      </c>
    </row>
    <row r="88" spans="2:65" s="1" customFormat="1" ht="16.5" customHeight="1">
      <c r="B88" s="44"/>
      <c r="C88" s="219" t="s">
        <v>162</v>
      </c>
      <c r="D88" s="219" t="s">
        <v>147</v>
      </c>
      <c r="E88" s="220" t="s">
        <v>1355</v>
      </c>
      <c r="F88" s="221" t="s">
        <v>1356</v>
      </c>
      <c r="G88" s="222" t="s">
        <v>1354</v>
      </c>
      <c r="H88" s="223">
        <v>1</v>
      </c>
      <c r="I88" s="224"/>
      <c r="J88" s="225">
        <f>ROUND(I88*H88,2)</f>
        <v>0</v>
      </c>
      <c r="K88" s="221" t="s">
        <v>22</v>
      </c>
      <c r="L88" s="70"/>
      <c r="M88" s="226" t="s">
        <v>22</v>
      </c>
      <c r="N88" s="227" t="s">
        <v>46</v>
      </c>
      <c r="O88" s="45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AR88" s="22" t="s">
        <v>340</v>
      </c>
      <c r="AT88" s="22" t="s">
        <v>147</v>
      </c>
      <c r="AU88" s="22" t="s">
        <v>84</v>
      </c>
      <c r="AY88" s="22" t="s">
        <v>144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22" t="s">
        <v>24</v>
      </c>
      <c r="BK88" s="230">
        <f>ROUND(I88*H88,2)</f>
        <v>0</v>
      </c>
      <c r="BL88" s="22" t="s">
        <v>340</v>
      </c>
      <c r="BM88" s="22" t="s">
        <v>176</v>
      </c>
    </row>
    <row r="89" spans="2:47" s="1" customFormat="1" ht="13.5">
      <c r="B89" s="44"/>
      <c r="C89" s="72"/>
      <c r="D89" s="231" t="s">
        <v>154</v>
      </c>
      <c r="E89" s="72"/>
      <c r="F89" s="232" t="s">
        <v>1356</v>
      </c>
      <c r="G89" s="72"/>
      <c r="H89" s="72"/>
      <c r="I89" s="189"/>
      <c r="J89" s="72"/>
      <c r="K89" s="72"/>
      <c r="L89" s="70"/>
      <c r="M89" s="233"/>
      <c r="N89" s="45"/>
      <c r="O89" s="45"/>
      <c r="P89" s="45"/>
      <c r="Q89" s="45"/>
      <c r="R89" s="45"/>
      <c r="S89" s="45"/>
      <c r="T89" s="93"/>
      <c r="AT89" s="22" t="s">
        <v>154</v>
      </c>
      <c r="AU89" s="22" t="s">
        <v>84</v>
      </c>
    </row>
    <row r="90" spans="2:65" s="1" customFormat="1" ht="16.5" customHeight="1">
      <c r="B90" s="44"/>
      <c r="C90" s="219" t="s">
        <v>167</v>
      </c>
      <c r="D90" s="219" t="s">
        <v>147</v>
      </c>
      <c r="E90" s="220" t="s">
        <v>1357</v>
      </c>
      <c r="F90" s="221" t="s">
        <v>1358</v>
      </c>
      <c r="G90" s="222" t="s">
        <v>1354</v>
      </c>
      <c r="H90" s="223">
        <v>1</v>
      </c>
      <c r="I90" s="224"/>
      <c r="J90" s="225">
        <f>ROUND(I90*H90,2)</f>
        <v>0</v>
      </c>
      <c r="K90" s="221" t="s">
        <v>22</v>
      </c>
      <c r="L90" s="70"/>
      <c r="M90" s="226" t="s">
        <v>22</v>
      </c>
      <c r="N90" s="227" t="s">
        <v>46</v>
      </c>
      <c r="O90" s="45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AR90" s="22" t="s">
        <v>340</v>
      </c>
      <c r="AT90" s="22" t="s">
        <v>147</v>
      </c>
      <c r="AU90" s="22" t="s">
        <v>84</v>
      </c>
      <c r="AY90" s="22" t="s">
        <v>144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22" t="s">
        <v>24</v>
      </c>
      <c r="BK90" s="230">
        <f>ROUND(I90*H90,2)</f>
        <v>0</v>
      </c>
      <c r="BL90" s="22" t="s">
        <v>340</v>
      </c>
      <c r="BM90" s="22" t="s">
        <v>188</v>
      </c>
    </row>
    <row r="91" spans="2:47" s="1" customFormat="1" ht="13.5">
      <c r="B91" s="44"/>
      <c r="C91" s="72"/>
      <c r="D91" s="231" t="s">
        <v>154</v>
      </c>
      <c r="E91" s="72"/>
      <c r="F91" s="232" t="s">
        <v>1358</v>
      </c>
      <c r="G91" s="72"/>
      <c r="H91" s="72"/>
      <c r="I91" s="189"/>
      <c r="J91" s="72"/>
      <c r="K91" s="72"/>
      <c r="L91" s="70"/>
      <c r="M91" s="233"/>
      <c r="N91" s="45"/>
      <c r="O91" s="45"/>
      <c r="P91" s="45"/>
      <c r="Q91" s="45"/>
      <c r="R91" s="45"/>
      <c r="S91" s="45"/>
      <c r="T91" s="93"/>
      <c r="AT91" s="22" t="s">
        <v>154</v>
      </c>
      <c r="AU91" s="22" t="s">
        <v>84</v>
      </c>
    </row>
    <row r="92" spans="2:65" s="1" customFormat="1" ht="16.5" customHeight="1">
      <c r="B92" s="44"/>
      <c r="C92" s="219" t="s">
        <v>143</v>
      </c>
      <c r="D92" s="219" t="s">
        <v>147</v>
      </c>
      <c r="E92" s="220" t="s">
        <v>1359</v>
      </c>
      <c r="F92" s="221" t="s">
        <v>1360</v>
      </c>
      <c r="G92" s="222" t="s">
        <v>1354</v>
      </c>
      <c r="H92" s="223">
        <v>8</v>
      </c>
      <c r="I92" s="224"/>
      <c r="J92" s="225">
        <f>ROUND(I92*H92,2)</f>
        <v>0</v>
      </c>
      <c r="K92" s="221" t="s">
        <v>22</v>
      </c>
      <c r="L92" s="70"/>
      <c r="M92" s="226" t="s">
        <v>22</v>
      </c>
      <c r="N92" s="227" t="s">
        <v>46</v>
      </c>
      <c r="O92" s="45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2" t="s">
        <v>340</v>
      </c>
      <c r="AT92" s="22" t="s">
        <v>147</v>
      </c>
      <c r="AU92" s="22" t="s">
        <v>84</v>
      </c>
      <c r="AY92" s="22" t="s">
        <v>144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22" t="s">
        <v>24</v>
      </c>
      <c r="BK92" s="230">
        <f>ROUND(I92*H92,2)</f>
        <v>0</v>
      </c>
      <c r="BL92" s="22" t="s">
        <v>340</v>
      </c>
      <c r="BM92" s="22" t="s">
        <v>29</v>
      </c>
    </row>
    <row r="93" spans="2:47" s="1" customFormat="1" ht="13.5">
      <c r="B93" s="44"/>
      <c r="C93" s="72"/>
      <c r="D93" s="231" t="s">
        <v>154</v>
      </c>
      <c r="E93" s="72"/>
      <c r="F93" s="232" t="s">
        <v>1360</v>
      </c>
      <c r="G93" s="72"/>
      <c r="H93" s="72"/>
      <c r="I93" s="189"/>
      <c r="J93" s="72"/>
      <c r="K93" s="72"/>
      <c r="L93" s="70"/>
      <c r="M93" s="233"/>
      <c r="N93" s="45"/>
      <c r="O93" s="45"/>
      <c r="P93" s="45"/>
      <c r="Q93" s="45"/>
      <c r="R93" s="45"/>
      <c r="S93" s="45"/>
      <c r="T93" s="93"/>
      <c r="AT93" s="22" t="s">
        <v>154</v>
      </c>
      <c r="AU93" s="22" t="s">
        <v>84</v>
      </c>
    </row>
    <row r="94" spans="2:65" s="1" customFormat="1" ht="16.5" customHeight="1">
      <c r="B94" s="44"/>
      <c r="C94" s="219" t="s">
        <v>176</v>
      </c>
      <c r="D94" s="219" t="s">
        <v>147</v>
      </c>
      <c r="E94" s="220" t="s">
        <v>1361</v>
      </c>
      <c r="F94" s="221" t="s">
        <v>1362</v>
      </c>
      <c r="G94" s="222" t="s">
        <v>1354</v>
      </c>
      <c r="H94" s="223">
        <v>1</v>
      </c>
      <c r="I94" s="224"/>
      <c r="J94" s="225">
        <f>ROUND(I94*H94,2)</f>
        <v>0</v>
      </c>
      <c r="K94" s="221" t="s">
        <v>22</v>
      </c>
      <c r="L94" s="70"/>
      <c r="M94" s="226" t="s">
        <v>22</v>
      </c>
      <c r="N94" s="227" t="s">
        <v>46</v>
      </c>
      <c r="O94" s="45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AR94" s="22" t="s">
        <v>340</v>
      </c>
      <c r="AT94" s="22" t="s">
        <v>147</v>
      </c>
      <c r="AU94" s="22" t="s">
        <v>84</v>
      </c>
      <c r="AY94" s="22" t="s">
        <v>144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22" t="s">
        <v>24</v>
      </c>
      <c r="BK94" s="230">
        <f>ROUND(I94*H94,2)</f>
        <v>0</v>
      </c>
      <c r="BL94" s="22" t="s">
        <v>340</v>
      </c>
      <c r="BM94" s="22" t="s">
        <v>209</v>
      </c>
    </row>
    <row r="95" spans="2:47" s="1" customFormat="1" ht="13.5">
      <c r="B95" s="44"/>
      <c r="C95" s="72"/>
      <c r="D95" s="231" t="s">
        <v>154</v>
      </c>
      <c r="E95" s="72"/>
      <c r="F95" s="232" t="s">
        <v>1362</v>
      </c>
      <c r="G95" s="72"/>
      <c r="H95" s="72"/>
      <c r="I95" s="189"/>
      <c r="J95" s="72"/>
      <c r="K95" s="72"/>
      <c r="L95" s="70"/>
      <c r="M95" s="233"/>
      <c r="N95" s="45"/>
      <c r="O95" s="45"/>
      <c r="P95" s="45"/>
      <c r="Q95" s="45"/>
      <c r="R95" s="45"/>
      <c r="S95" s="45"/>
      <c r="T95" s="93"/>
      <c r="AT95" s="22" t="s">
        <v>154</v>
      </c>
      <c r="AU95" s="22" t="s">
        <v>84</v>
      </c>
    </row>
    <row r="96" spans="2:65" s="1" customFormat="1" ht="16.5" customHeight="1">
      <c r="B96" s="44"/>
      <c r="C96" s="219" t="s">
        <v>181</v>
      </c>
      <c r="D96" s="219" t="s">
        <v>147</v>
      </c>
      <c r="E96" s="220" t="s">
        <v>1363</v>
      </c>
      <c r="F96" s="221" t="s">
        <v>1364</v>
      </c>
      <c r="G96" s="222" t="s">
        <v>322</v>
      </c>
      <c r="H96" s="223">
        <v>75</v>
      </c>
      <c r="I96" s="224"/>
      <c r="J96" s="225">
        <f>ROUND(I96*H96,2)</f>
        <v>0</v>
      </c>
      <c r="K96" s="221" t="s">
        <v>22</v>
      </c>
      <c r="L96" s="70"/>
      <c r="M96" s="226" t="s">
        <v>22</v>
      </c>
      <c r="N96" s="227" t="s">
        <v>46</v>
      </c>
      <c r="O96" s="4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AR96" s="22" t="s">
        <v>340</v>
      </c>
      <c r="AT96" s="22" t="s">
        <v>147</v>
      </c>
      <c r="AU96" s="22" t="s">
        <v>84</v>
      </c>
      <c r="AY96" s="22" t="s">
        <v>144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22" t="s">
        <v>24</v>
      </c>
      <c r="BK96" s="230">
        <f>ROUND(I96*H96,2)</f>
        <v>0</v>
      </c>
      <c r="BL96" s="22" t="s">
        <v>340</v>
      </c>
      <c r="BM96" s="22" t="s">
        <v>221</v>
      </c>
    </row>
    <row r="97" spans="2:47" s="1" customFormat="1" ht="13.5">
      <c r="B97" s="44"/>
      <c r="C97" s="72"/>
      <c r="D97" s="231" t="s">
        <v>154</v>
      </c>
      <c r="E97" s="72"/>
      <c r="F97" s="232" t="s">
        <v>1364</v>
      </c>
      <c r="G97" s="72"/>
      <c r="H97" s="72"/>
      <c r="I97" s="189"/>
      <c r="J97" s="72"/>
      <c r="K97" s="72"/>
      <c r="L97" s="70"/>
      <c r="M97" s="233"/>
      <c r="N97" s="45"/>
      <c r="O97" s="45"/>
      <c r="P97" s="45"/>
      <c r="Q97" s="45"/>
      <c r="R97" s="45"/>
      <c r="S97" s="45"/>
      <c r="T97" s="93"/>
      <c r="AT97" s="22" t="s">
        <v>154</v>
      </c>
      <c r="AU97" s="22" t="s">
        <v>84</v>
      </c>
    </row>
    <row r="98" spans="2:63" s="10" customFormat="1" ht="29.85" customHeight="1">
      <c r="B98" s="203"/>
      <c r="C98" s="204"/>
      <c r="D98" s="205" t="s">
        <v>74</v>
      </c>
      <c r="E98" s="217" t="s">
        <v>1255</v>
      </c>
      <c r="F98" s="217" t="s">
        <v>1365</v>
      </c>
      <c r="G98" s="204"/>
      <c r="H98" s="204"/>
      <c r="I98" s="207"/>
      <c r="J98" s="218">
        <f>BK98</f>
        <v>0</v>
      </c>
      <c r="K98" s="204"/>
      <c r="L98" s="209"/>
      <c r="M98" s="210"/>
      <c r="N98" s="211"/>
      <c r="O98" s="211"/>
      <c r="P98" s="212">
        <f>SUM(P99:P102)</f>
        <v>0</v>
      </c>
      <c r="Q98" s="211"/>
      <c r="R98" s="212">
        <f>SUM(R99:R102)</f>
        <v>0</v>
      </c>
      <c r="S98" s="211"/>
      <c r="T98" s="213">
        <f>SUM(T99:T102)</f>
        <v>0</v>
      </c>
      <c r="AR98" s="214" t="s">
        <v>24</v>
      </c>
      <c r="AT98" s="215" t="s">
        <v>74</v>
      </c>
      <c r="AU98" s="215" t="s">
        <v>24</v>
      </c>
      <c r="AY98" s="214" t="s">
        <v>144</v>
      </c>
      <c r="BK98" s="216">
        <f>SUM(BK99:BK102)</f>
        <v>0</v>
      </c>
    </row>
    <row r="99" spans="2:65" s="1" customFormat="1" ht="51" customHeight="1">
      <c r="B99" s="44"/>
      <c r="C99" s="219" t="s">
        <v>188</v>
      </c>
      <c r="D99" s="219" t="s">
        <v>147</v>
      </c>
      <c r="E99" s="220" t="s">
        <v>1366</v>
      </c>
      <c r="F99" s="221" t="s">
        <v>1367</v>
      </c>
      <c r="G99" s="222" t="s">
        <v>359</v>
      </c>
      <c r="H99" s="223">
        <v>1</v>
      </c>
      <c r="I99" s="224"/>
      <c r="J99" s="225">
        <f>ROUND(I99*H99,2)</f>
        <v>0</v>
      </c>
      <c r="K99" s="221" t="s">
        <v>22</v>
      </c>
      <c r="L99" s="70"/>
      <c r="M99" s="226" t="s">
        <v>22</v>
      </c>
      <c r="N99" s="227" t="s">
        <v>46</v>
      </c>
      <c r="O99" s="45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AR99" s="22" t="s">
        <v>340</v>
      </c>
      <c r="AT99" s="22" t="s">
        <v>147</v>
      </c>
      <c r="AU99" s="22" t="s">
        <v>84</v>
      </c>
      <c r="AY99" s="22" t="s">
        <v>144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22" t="s">
        <v>24</v>
      </c>
      <c r="BK99" s="230">
        <f>ROUND(I99*H99,2)</f>
        <v>0</v>
      </c>
      <c r="BL99" s="22" t="s">
        <v>340</v>
      </c>
      <c r="BM99" s="22" t="s">
        <v>340</v>
      </c>
    </row>
    <row r="100" spans="2:47" s="1" customFormat="1" ht="13.5">
      <c r="B100" s="44"/>
      <c r="C100" s="72"/>
      <c r="D100" s="231" t="s">
        <v>154</v>
      </c>
      <c r="E100" s="72"/>
      <c r="F100" s="232" t="s">
        <v>1367</v>
      </c>
      <c r="G100" s="72"/>
      <c r="H100" s="72"/>
      <c r="I100" s="189"/>
      <c r="J100" s="72"/>
      <c r="K100" s="72"/>
      <c r="L100" s="70"/>
      <c r="M100" s="233"/>
      <c r="N100" s="45"/>
      <c r="O100" s="45"/>
      <c r="P100" s="45"/>
      <c r="Q100" s="45"/>
      <c r="R100" s="45"/>
      <c r="S100" s="45"/>
      <c r="T100" s="93"/>
      <c r="AT100" s="22" t="s">
        <v>154</v>
      </c>
      <c r="AU100" s="22" t="s">
        <v>84</v>
      </c>
    </row>
    <row r="101" spans="2:65" s="1" customFormat="1" ht="16.5" customHeight="1">
      <c r="B101" s="44"/>
      <c r="C101" s="219" t="s">
        <v>193</v>
      </c>
      <c r="D101" s="219" t="s">
        <v>147</v>
      </c>
      <c r="E101" s="220" t="s">
        <v>1368</v>
      </c>
      <c r="F101" s="221" t="s">
        <v>1369</v>
      </c>
      <c r="G101" s="222" t="s">
        <v>322</v>
      </c>
      <c r="H101" s="223">
        <v>8</v>
      </c>
      <c r="I101" s="224"/>
      <c r="J101" s="225">
        <f>ROUND(I101*H101,2)</f>
        <v>0</v>
      </c>
      <c r="K101" s="221" t="s">
        <v>22</v>
      </c>
      <c r="L101" s="70"/>
      <c r="M101" s="226" t="s">
        <v>22</v>
      </c>
      <c r="N101" s="227" t="s">
        <v>46</v>
      </c>
      <c r="O101" s="45"/>
      <c r="P101" s="228">
        <f>O101*H101</f>
        <v>0</v>
      </c>
      <c r="Q101" s="228">
        <v>0</v>
      </c>
      <c r="R101" s="228">
        <f>Q101*H101</f>
        <v>0</v>
      </c>
      <c r="S101" s="228">
        <v>0</v>
      </c>
      <c r="T101" s="229">
        <f>S101*H101</f>
        <v>0</v>
      </c>
      <c r="AR101" s="22" t="s">
        <v>340</v>
      </c>
      <c r="AT101" s="22" t="s">
        <v>147</v>
      </c>
      <c r="AU101" s="22" t="s">
        <v>84</v>
      </c>
      <c r="AY101" s="22" t="s">
        <v>144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22" t="s">
        <v>24</v>
      </c>
      <c r="BK101" s="230">
        <f>ROUND(I101*H101,2)</f>
        <v>0</v>
      </c>
      <c r="BL101" s="22" t="s">
        <v>340</v>
      </c>
      <c r="BM101" s="22" t="s">
        <v>356</v>
      </c>
    </row>
    <row r="102" spans="2:47" s="1" customFormat="1" ht="13.5">
      <c r="B102" s="44"/>
      <c r="C102" s="72"/>
      <c r="D102" s="231" t="s">
        <v>154</v>
      </c>
      <c r="E102" s="72"/>
      <c r="F102" s="232" t="s">
        <v>1369</v>
      </c>
      <c r="G102" s="72"/>
      <c r="H102" s="72"/>
      <c r="I102" s="189"/>
      <c r="J102" s="72"/>
      <c r="K102" s="72"/>
      <c r="L102" s="70"/>
      <c r="M102" s="233"/>
      <c r="N102" s="45"/>
      <c r="O102" s="45"/>
      <c r="P102" s="45"/>
      <c r="Q102" s="45"/>
      <c r="R102" s="45"/>
      <c r="S102" s="45"/>
      <c r="T102" s="93"/>
      <c r="AT102" s="22" t="s">
        <v>154</v>
      </c>
      <c r="AU102" s="22" t="s">
        <v>84</v>
      </c>
    </row>
    <row r="103" spans="2:63" s="10" customFormat="1" ht="29.85" customHeight="1">
      <c r="B103" s="203"/>
      <c r="C103" s="204"/>
      <c r="D103" s="205" t="s">
        <v>74</v>
      </c>
      <c r="E103" s="217" t="s">
        <v>1305</v>
      </c>
      <c r="F103" s="217" t="s">
        <v>1370</v>
      </c>
      <c r="G103" s="204"/>
      <c r="H103" s="204"/>
      <c r="I103" s="207"/>
      <c r="J103" s="218">
        <f>BK103</f>
        <v>0</v>
      </c>
      <c r="K103" s="204"/>
      <c r="L103" s="209"/>
      <c r="M103" s="210"/>
      <c r="N103" s="211"/>
      <c r="O103" s="211"/>
      <c r="P103" s="212">
        <f>SUM(P104:P109)</f>
        <v>0</v>
      </c>
      <c r="Q103" s="211"/>
      <c r="R103" s="212">
        <f>SUM(R104:R109)</f>
        <v>0</v>
      </c>
      <c r="S103" s="211"/>
      <c r="T103" s="213">
        <f>SUM(T104:T109)</f>
        <v>0</v>
      </c>
      <c r="AR103" s="214" t="s">
        <v>24</v>
      </c>
      <c r="AT103" s="215" t="s">
        <v>74</v>
      </c>
      <c r="AU103" s="215" t="s">
        <v>24</v>
      </c>
      <c r="AY103" s="214" t="s">
        <v>144</v>
      </c>
      <c r="BK103" s="216">
        <f>SUM(BK104:BK109)</f>
        <v>0</v>
      </c>
    </row>
    <row r="104" spans="2:65" s="1" customFormat="1" ht="25.5" customHeight="1">
      <c r="B104" s="44"/>
      <c r="C104" s="219" t="s">
        <v>29</v>
      </c>
      <c r="D104" s="219" t="s">
        <v>147</v>
      </c>
      <c r="E104" s="220" t="s">
        <v>1371</v>
      </c>
      <c r="F104" s="221" t="s">
        <v>1372</v>
      </c>
      <c r="G104" s="222" t="s">
        <v>359</v>
      </c>
      <c r="H104" s="223">
        <v>1</v>
      </c>
      <c r="I104" s="224"/>
      <c r="J104" s="225">
        <f>ROUND(I104*H104,2)</f>
        <v>0</v>
      </c>
      <c r="K104" s="221" t="s">
        <v>22</v>
      </c>
      <c r="L104" s="70"/>
      <c r="M104" s="226" t="s">
        <v>22</v>
      </c>
      <c r="N104" s="227" t="s">
        <v>46</v>
      </c>
      <c r="O104" s="45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AR104" s="22" t="s">
        <v>340</v>
      </c>
      <c r="AT104" s="22" t="s">
        <v>147</v>
      </c>
      <c r="AU104" s="22" t="s">
        <v>84</v>
      </c>
      <c r="AY104" s="22" t="s">
        <v>144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22" t="s">
        <v>24</v>
      </c>
      <c r="BK104" s="230">
        <f>ROUND(I104*H104,2)</f>
        <v>0</v>
      </c>
      <c r="BL104" s="22" t="s">
        <v>340</v>
      </c>
      <c r="BM104" s="22" t="s">
        <v>365</v>
      </c>
    </row>
    <row r="105" spans="2:47" s="1" customFormat="1" ht="13.5">
      <c r="B105" s="44"/>
      <c r="C105" s="72"/>
      <c r="D105" s="231" t="s">
        <v>154</v>
      </c>
      <c r="E105" s="72"/>
      <c r="F105" s="232" t="s">
        <v>1372</v>
      </c>
      <c r="G105" s="72"/>
      <c r="H105" s="72"/>
      <c r="I105" s="189"/>
      <c r="J105" s="72"/>
      <c r="K105" s="72"/>
      <c r="L105" s="70"/>
      <c r="M105" s="233"/>
      <c r="N105" s="45"/>
      <c r="O105" s="45"/>
      <c r="P105" s="45"/>
      <c r="Q105" s="45"/>
      <c r="R105" s="45"/>
      <c r="S105" s="45"/>
      <c r="T105" s="93"/>
      <c r="AT105" s="22" t="s">
        <v>154</v>
      </c>
      <c r="AU105" s="22" t="s">
        <v>84</v>
      </c>
    </row>
    <row r="106" spans="2:65" s="1" customFormat="1" ht="16.5" customHeight="1">
      <c r="B106" s="44"/>
      <c r="C106" s="219" t="s">
        <v>204</v>
      </c>
      <c r="D106" s="219" t="s">
        <v>147</v>
      </c>
      <c r="E106" s="220" t="s">
        <v>1373</v>
      </c>
      <c r="F106" s="221" t="s">
        <v>1374</v>
      </c>
      <c r="G106" s="222" t="s">
        <v>1354</v>
      </c>
      <c r="H106" s="223">
        <v>1</v>
      </c>
      <c r="I106" s="224"/>
      <c r="J106" s="225">
        <f>ROUND(I106*H106,2)</f>
        <v>0</v>
      </c>
      <c r="K106" s="221" t="s">
        <v>22</v>
      </c>
      <c r="L106" s="70"/>
      <c r="M106" s="226" t="s">
        <v>22</v>
      </c>
      <c r="N106" s="227" t="s">
        <v>46</v>
      </c>
      <c r="O106" s="45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AR106" s="22" t="s">
        <v>340</v>
      </c>
      <c r="AT106" s="22" t="s">
        <v>147</v>
      </c>
      <c r="AU106" s="22" t="s">
        <v>84</v>
      </c>
      <c r="AY106" s="22" t="s">
        <v>144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2" t="s">
        <v>24</v>
      </c>
      <c r="BK106" s="230">
        <f>ROUND(I106*H106,2)</f>
        <v>0</v>
      </c>
      <c r="BL106" s="22" t="s">
        <v>340</v>
      </c>
      <c r="BM106" s="22" t="s">
        <v>373</v>
      </c>
    </row>
    <row r="107" spans="2:47" s="1" customFormat="1" ht="13.5">
      <c r="B107" s="44"/>
      <c r="C107" s="72"/>
      <c r="D107" s="231" t="s">
        <v>154</v>
      </c>
      <c r="E107" s="72"/>
      <c r="F107" s="232" t="s">
        <v>1374</v>
      </c>
      <c r="G107" s="72"/>
      <c r="H107" s="72"/>
      <c r="I107" s="189"/>
      <c r="J107" s="72"/>
      <c r="K107" s="72"/>
      <c r="L107" s="70"/>
      <c r="M107" s="233"/>
      <c r="N107" s="45"/>
      <c r="O107" s="45"/>
      <c r="P107" s="45"/>
      <c r="Q107" s="45"/>
      <c r="R107" s="45"/>
      <c r="S107" s="45"/>
      <c r="T107" s="93"/>
      <c r="AT107" s="22" t="s">
        <v>154</v>
      </c>
      <c r="AU107" s="22" t="s">
        <v>84</v>
      </c>
    </row>
    <row r="108" spans="2:65" s="1" customFormat="1" ht="16.5" customHeight="1">
      <c r="B108" s="44"/>
      <c r="C108" s="219" t="s">
        <v>209</v>
      </c>
      <c r="D108" s="219" t="s">
        <v>147</v>
      </c>
      <c r="E108" s="220" t="s">
        <v>1368</v>
      </c>
      <c r="F108" s="221" t="s">
        <v>1369</v>
      </c>
      <c r="G108" s="222" t="s">
        <v>322</v>
      </c>
      <c r="H108" s="223">
        <v>6</v>
      </c>
      <c r="I108" s="224"/>
      <c r="J108" s="225">
        <f>ROUND(I108*H108,2)</f>
        <v>0</v>
      </c>
      <c r="K108" s="221" t="s">
        <v>22</v>
      </c>
      <c r="L108" s="70"/>
      <c r="M108" s="226" t="s">
        <v>22</v>
      </c>
      <c r="N108" s="227" t="s">
        <v>46</v>
      </c>
      <c r="O108" s="45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2" t="s">
        <v>340</v>
      </c>
      <c r="AT108" s="22" t="s">
        <v>147</v>
      </c>
      <c r="AU108" s="22" t="s">
        <v>84</v>
      </c>
      <c r="AY108" s="22" t="s">
        <v>144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2" t="s">
        <v>24</v>
      </c>
      <c r="BK108" s="230">
        <f>ROUND(I108*H108,2)</f>
        <v>0</v>
      </c>
      <c r="BL108" s="22" t="s">
        <v>340</v>
      </c>
      <c r="BM108" s="22" t="s">
        <v>381</v>
      </c>
    </row>
    <row r="109" spans="2:47" s="1" customFormat="1" ht="13.5">
      <c r="B109" s="44"/>
      <c r="C109" s="72"/>
      <c r="D109" s="231" t="s">
        <v>154</v>
      </c>
      <c r="E109" s="72"/>
      <c r="F109" s="232" t="s">
        <v>1369</v>
      </c>
      <c r="G109" s="72"/>
      <c r="H109" s="72"/>
      <c r="I109" s="189"/>
      <c r="J109" s="72"/>
      <c r="K109" s="72"/>
      <c r="L109" s="70"/>
      <c r="M109" s="233"/>
      <c r="N109" s="45"/>
      <c r="O109" s="45"/>
      <c r="P109" s="45"/>
      <c r="Q109" s="45"/>
      <c r="R109" s="45"/>
      <c r="S109" s="45"/>
      <c r="T109" s="93"/>
      <c r="AT109" s="22" t="s">
        <v>154</v>
      </c>
      <c r="AU109" s="22" t="s">
        <v>84</v>
      </c>
    </row>
    <row r="110" spans="2:63" s="10" customFormat="1" ht="37.4" customHeight="1">
      <c r="B110" s="203"/>
      <c r="C110" s="204"/>
      <c r="D110" s="205" t="s">
        <v>74</v>
      </c>
      <c r="E110" s="206" t="s">
        <v>1327</v>
      </c>
      <c r="F110" s="206" t="s">
        <v>1375</v>
      </c>
      <c r="G110" s="204"/>
      <c r="H110" s="204"/>
      <c r="I110" s="207"/>
      <c r="J110" s="208">
        <f>BK110</f>
        <v>0</v>
      </c>
      <c r="K110" s="204"/>
      <c r="L110" s="209"/>
      <c r="M110" s="210"/>
      <c r="N110" s="211"/>
      <c r="O110" s="211"/>
      <c r="P110" s="212">
        <f>SUM(P111:P124)</f>
        <v>0</v>
      </c>
      <c r="Q110" s="211"/>
      <c r="R110" s="212">
        <f>SUM(R111:R124)</f>
        <v>0</v>
      </c>
      <c r="S110" s="211"/>
      <c r="T110" s="213">
        <f>SUM(T111:T124)</f>
        <v>0</v>
      </c>
      <c r="AR110" s="214" t="s">
        <v>24</v>
      </c>
      <c r="AT110" s="215" t="s">
        <v>74</v>
      </c>
      <c r="AU110" s="215" t="s">
        <v>75</v>
      </c>
      <c r="AY110" s="214" t="s">
        <v>144</v>
      </c>
      <c r="BK110" s="216">
        <f>SUM(BK111:BK124)</f>
        <v>0</v>
      </c>
    </row>
    <row r="111" spans="2:65" s="1" customFormat="1" ht="16.5" customHeight="1">
      <c r="B111" s="44"/>
      <c r="C111" s="219" t="s">
        <v>214</v>
      </c>
      <c r="D111" s="219" t="s">
        <v>147</v>
      </c>
      <c r="E111" s="220" t="s">
        <v>1376</v>
      </c>
      <c r="F111" s="221" t="s">
        <v>1375</v>
      </c>
      <c r="G111" s="222" t="s">
        <v>359</v>
      </c>
      <c r="H111" s="223">
        <v>1</v>
      </c>
      <c r="I111" s="224"/>
      <c r="J111" s="225">
        <f>ROUND(I111*H111,2)</f>
        <v>0</v>
      </c>
      <c r="K111" s="221" t="s">
        <v>22</v>
      </c>
      <c r="L111" s="70"/>
      <c r="M111" s="226" t="s">
        <v>22</v>
      </c>
      <c r="N111" s="227" t="s">
        <v>46</v>
      </c>
      <c r="O111" s="45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AR111" s="22" t="s">
        <v>340</v>
      </c>
      <c r="AT111" s="22" t="s">
        <v>147</v>
      </c>
      <c r="AU111" s="22" t="s">
        <v>24</v>
      </c>
      <c r="AY111" s="22" t="s">
        <v>144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22" t="s">
        <v>24</v>
      </c>
      <c r="BK111" s="230">
        <f>ROUND(I111*H111,2)</f>
        <v>0</v>
      </c>
      <c r="BL111" s="22" t="s">
        <v>340</v>
      </c>
      <c r="BM111" s="22" t="s">
        <v>391</v>
      </c>
    </row>
    <row r="112" spans="2:47" s="1" customFormat="1" ht="13.5">
      <c r="B112" s="44"/>
      <c r="C112" s="72"/>
      <c r="D112" s="231" t="s">
        <v>154</v>
      </c>
      <c r="E112" s="72"/>
      <c r="F112" s="232" t="s">
        <v>1375</v>
      </c>
      <c r="G112" s="72"/>
      <c r="H112" s="72"/>
      <c r="I112" s="189"/>
      <c r="J112" s="72"/>
      <c r="K112" s="72"/>
      <c r="L112" s="70"/>
      <c r="M112" s="233"/>
      <c r="N112" s="45"/>
      <c r="O112" s="45"/>
      <c r="P112" s="45"/>
      <c r="Q112" s="45"/>
      <c r="R112" s="45"/>
      <c r="S112" s="45"/>
      <c r="T112" s="93"/>
      <c r="AT112" s="22" t="s">
        <v>154</v>
      </c>
      <c r="AU112" s="22" t="s">
        <v>24</v>
      </c>
    </row>
    <row r="113" spans="2:65" s="1" customFormat="1" ht="16.5" customHeight="1">
      <c r="B113" s="44"/>
      <c r="C113" s="219" t="s">
        <v>221</v>
      </c>
      <c r="D113" s="219" t="s">
        <v>147</v>
      </c>
      <c r="E113" s="220" t="s">
        <v>1377</v>
      </c>
      <c r="F113" s="221" t="s">
        <v>1378</v>
      </c>
      <c r="G113" s="222" t="s">
        <v>359</v>
      </c>
      <c r="H113" s="223">
        <v>1</v>
      </c>
      <c r="I113" s="224"/>
      <c r="J113" s="225">
        <f>ROUND(I113*H113,2)</f>
        <v>0</v>
      </c>
      <c r="K113" s="221" t="s">
        <v>22</v>
      </c>
      <c r="L113" s="70"/>
      <c r="M113" s="226" t="s">
        <v>22</v>
      </c>
      <c r="N113" s="227" t="s">
        <v>46</v>
      </c>
      <c r="O113" s="45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AR113" s="22" t="s">
        <v>340</v>
      </c>
      <c r="AT113" s="22" t="s">
        <v>147</v>
      </c>
      <c r="AU113" s="22" t="s">
        <v>24</v>
      </c>
      <c r="AY113" s="22" t="s">
        <v>144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22" t="s">
        <v>24</v>
      </c>
      <c r="BK113" s="230">
        <f>ROUND(I113*H113,2)</f>
        <v>0</v>
      </c>
      <c r="BL113" s="22" t="s">
        <v>340</v>
      </c>
      <c r="BM113" s="22" t="s">
        <v>407</v>
      </c>
    </row>
    <row r="114" spans="2:47" s="1" customFormat="1" ht="13.5">
      <c r="B114" s="44"/>
      <c r="C114" s="72"/>
      <c r="D114" s="231" t="s">
        <v>154</v>
      </c>
      <c r="E114" s="72"/>
      <c r="F114" s="232" t="s">
        <v>1378</v>
      </c>
      <c r="G114" s="72"/>
      <c r="H114" s="72"/>
      <c r="I114" s="189"/>
      <c r="J114" s="72"/>
      <c r="K114" s="72"/>
      <c r="L114" s="70"/>
      <c r="M114" s="233"/>
      <c r="N114" s="45"/>
      <c r="O114" s="45"/>
      <c r="P114" s="45"/>
      <c r="Q114" s="45"/>
      <c r="R114" s="45"/>
      <c r="S114" s="45"/>
      <c r="T114" s="93"/>
      <c r="AT114" s="22" t="s">
        <v>154</v>
      </c>
      <c r="AU114" s="22" t="s">
        <v>24</v>
      </c>
    </row>
    <row r="115" spans="2:65" s="1" customFormat="1" ht="16.5" customHeight="1">
      <c r="B115" s="44"/>
      <c r="C115" s="219" t="s">
        <v>10</v>
      </c>
      <c r="D115" s="219" t="s">
        <v>147</v>
      </c>
      <c r="E115" s="220" t="s">
        <v>1379</v>
      </c>
      <c r="F115" s="221" t="s">
        <v>1380</v>
      </c>
      <c r="G115" s="222" t="s">
        <v>359</v>
      </c>
      <c r="H115" s="223">
        <v>1</v>
      </c>
      <c r="I115" s="224"/>
      <c r="J115" s="225">
        <f>ROUND(I115*H115,2)</f>
        <v>0</v>
      </c>
      <c r="K115" s="221" t="s">
        <v>22</v>
      </c>
      <c r="L115" s="70"/>
      <c r="M115" s="226" t="s">
        <v>22</v>
      </c>
      <c r="N115" s="227" t="s">
        <v>46</v>
      </c>
      <c r="O115" s="45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AR115" s="22" t="s">
        <v>340</v>
      </c>
      <c r="AT115" s="22" t="s">
        <v>147</v>
      </c>
      <c r="AU115" s="22" t="s">
        <v>24</v>
      </c>
      <c r="AY115" s="22" t="s">
        <v>144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22" t="s">
        <v>24</v>
      </c>
      <c r="BK115" s="230">
        <f>ROUND(I115*H115,2)</f>
        <v>0</v>
      </c>
      <c r="BL115" s="22" t="s">
        <v>340</v>
      </c>
      <c r="BM115" s="22" t="s">
        <v>419</v>
      </c>
    </row>
    <row r="116" spans="2:47" s="1" customFormat="1" ht="13.5">
      <c r="B116" s="44"/>
      <c r="C116" s="72"/>
      <c r="D116" s="231" t="s">
        <v>154</v>
      </c>
      <c r="E116" s="72"/>
      <c r="F116" s="232" t="s">
        <v>1380</v>
      </c>
      <c r="G116" s="72"/>
      <c r="H116" s="72"/>
      <c r="I116" s="189"/>
      <c r="J116" s="72"/>
      <c r="K116" s="72"/>
      <c r="L116" s="70"/>
      <c r="M116" s="233"/>
      <c r="N116" s="45"/>
      <c r="O116" s="45"/>
      <c r="P116" s="45"/>
      <c r="Q116" s="45"/>
      <c r="R116" s="45"/>
      <c r="S116" s="45"/>
      <c r="T116" s="93"/>
      <c r="AT116" s="22" t="s">
        <v>154</v>
      </c>
      <c r="AU116" s="22" t="s">
        <v>24</v>
      </c>
    </row>
    <row r="117" spans="2:65" s="1" customFormat="1" ht="16.5" customHeight="1">
      <c r="B117" s="44"/>
      <c r="C117" s="219" t="s">
        <v>340</v>
      </c>
      <c r="D117" s="219" t="s">
        <v>147</v>
      </c>
      <c r="E117" s="220" t="s">
        <v>1381</v>
      </c>
      <c r="F117" s="221" t="s">
        <v>1382</v>
      </c>
      <c r="G117" s="222" t="s">
        <v>359</v>
      </c>
      <c r="H117" s="223">
        <v>1</v>
      </c>
      <c r="I117" s="224"/>
      <c r="J117" s="225">
        <f>ROUND(I117*H117,2)</f>
        <v>0</v>
      </c>
      <c r="K117" s="221" t="s">
        <v>22</v>
      </c>
      <c r="L117" s="70"/>
      <c r="M117" s="226" t="s">
        <v>22</v>
      </c>
      <c r="N117" s="227" t="s">
        <v>46</v>
      </c>
      <c r="O117" s="45"/>
      <c r="P117" s="228">
        <f>O117*H117</f>
        <v>0</v>
      </c>
      <c r="Q117" s="228">
        <v>0</v>
      </c>
      <c r="R117" s="228">
        <f>Q117*H117</f>
        <v>0</v>
      </c>
      <c r="S117" s="228">
        <v>0</v>
      </c>
      <c r="T117" s="229">
        <f>S117*H117</f>
        <v>0</v>
      </c>
      <c r="AR117" s="22" t="s">
        <v>340</v>
      </c>
      <c r="AT117" s="22" t="s">
        <v>147</v>
      </c>
      <c r="AU117" s="22" t="s">
        <v>24</v>
      </c>
      <c r="AY117" s="22" t="s">
        <v>144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22" t="s">
        <v>24</v>
      </c>
      <c r="BK117" s="230">
        <f>ROUND(I117*H117,2)</f>
        <v>0</v>
      </c>
      <c r="BL117" s="22" t="s">
        <v>340</v>
      </c>
      <c r="BM117" s="22" t="s">
        <v>432</v>
      </c>
    </row>
    <row r="118" spans="2:47" s="1" customFormat="1" ht="13.5">
      <c r="B118" s="44"/>
      <c r="C118" s="72"/>
      <c r="D118" s="231" t="s">
        <v>154</v>
      </c>
      <c r="E118" s="72"/>
      <c r="F118" s="232" t="s">
        <v>1382</v>
      </c>
      <c r="G118" s="72"/>
      <c r="H118" s="72"/>
      <c r="I118" s="189"/>
      <c r="J118" s="72"/>
      <c r="K118" s="72"/>
      <c r="L118" s="70"/>
      <c r="M118" s="233"/>
      <c r="N118" s="45"/>
      <c r="O118" s="45"/>
      <c r="P118" s="45"/>
      <c r="Q118" s="45"/>
      <c r="R118" s="45"/>
      <c r="S118" s="45"/>
      <c r="T118" s="93"/>
      <c r="AT118" s="22" t="s">
        <v>154</v>
      </c>
      <c r="AU118" s="22" t="s">
        <v>24</v>
      </c>
    </row>
    <row r="119" spans="2:65" s="1" customFormat="1" ht="16.5" customHeight="1">
      <c r="B119" s="44"/>
      <c r="C119" s="219" t="s">
        <v>352</v>
      </c>
      <c r="D119" s="219" t="s">
        <v>147</v>
      </c>
      <c r="E119" s="220" t="s">
        <v>1383</v>
      </c>
      <c r="F119" s="221" t="s">
        <v>1384</v>
      </c>
      <c r="G119" s="222" t="s">
        <v>1385</v>
      </c>
      <c r="H119" s="223">
        <v>500</v>
      </c>
      <c r="I119" s="224"/>
      <c r="J119" s="225">
        <f>ROUND(I119*H119,2)</f>
        <v>0</v>
      </c>
      <c r="K119" s="221" t="s">
        <v>22</v>
      </c>
      <c r="L119" s="70"/>
      <c r="M119" s="226" t="s">
        <v>22</v>
      </c>
      <c r="N119" s="227" t="s">
        <v>46</v>
      </c>
      <c r="O119" s="45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AR119" s="22" t="s">
        <v>340</v>
      </c>
      <c r="AT119" s="22" t="s">
        <v>147</v>
      </c>
      <c r="AU119" s="22" t="s">
        <v>24</v>
      </c>
      <c r="AY119" s="22" t="s">
        <v>144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22" t="s">
        <v>24</v>
      </c>
      <c r="BK119" s="230">
        <f>ROUND(I119*H119,2)</f>
        <v>0</v>
      </c>
      <c r="BL119" s="22" t="s">
        <v>340</v>
      </c>
      <c r="BM119" s="22" t="s">
        <v>446</v>
      </c>
    </row>
    <row r="120" spans="2:47" s="1" customFormat="1" ht="13.5">
      <c r="B120" s="44"/>
      <c r="C120" s="72"/>
      <c r="D120" s="231" t="s">
        <v>154</v>
      </c>
      <c r="E120" s="72"/>
      <c r="F120" s="232" t="s">
        <v>1384</v>
      </c>
      <c r="G120" s="72"/>
      <c r="H120" s="72"/>
      <c r="I120" s="189"/>
      <c r="J120" s="72"/>
      <c r="K120" s="72"/>
      <c r="L120" s="70"/>
      <c r="M120" s="233"/>
      <c r="N120" s="45"/>
      <c r="O120" s="45"/>
      <c r="P120" s="45"/>
      <c r="Q120" s="45"/>
      <c r="R120" s="45"/>
      <c r="S120" s="45"/>
      <c r="T120" s="93"/>
      <c r="AT120" s="22" t="s">
        <v>154</v>
      </c>
      <c r="AU120" s="22" t="s">
        <v>24</v>
      </c>
    </row>
    <row r="121" spans="2:65" s="1" customFormat="1" ht="16.5" customHeight="1">
      <c r="B121" s="44"/>
      <c r="C121" s="219" t="s">
        <v>356</v>
      </c>
      <c r="D121" s="219" t="s">
        <v>147</v>
      </c>
      <c r="E121" s="220" t="s">
        <v>1386</v>
      </c>
      <c r="F121" s="221" t="s">
        <v>1387</v>
      </c>
      <c r="G121" s="222" t="s">
        <v>359</v>
      </c>
      <c r="H121" s="223">
        <v>1</v>
      </c>
      <c r="I121" s="224"/>
      <c r="J121" s="225">
        <f>ROUND(I121*H121,2)</f>
        <v>0</v>
      </c>
      <c r="K121" s="221" t="s">
        <v>22</v>
      </c>
      <c r="L121" s="70"/>
      <c r="M121" s="226" t="s">
        <v>22</v>
      </c>
      <c r="N121" s="227" t="s">
        <v>46</v>
      </c>
      <c r="O121" s="45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AR121" s="22" t="s">
        <v>340</v>
      </c>
      <c r="AT121" s="22" t="s">
        <v>147</v>
      </c>
      <c r="AU121" s="22" t="s">
        <v>24</v>
      </c>
      <c r="AY121" s="22" t="s">
        <v>144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22" t="s">
        <v>24</v>
      </c>
      <c r="BK121" s="230">
        <f>ROUND(I121*H121,2)</f>
        <v>0</v>
      </c>
      <c r="BL121" s="22" t="s">
        <v>340</v>
      </c>
      <c r="BM121" s="22" t="s">
        <v>464</v>
      </c>
    </row>
    <row r="122" spans="2:47" s="1" customFormat="1" ht="13.5">
      <c r="B122" s="44"/>
      <c r="C122" s="72"/>
      <c r="D122" s="231" t="s">
        <v>154</v>
      </c>
      <c r="E122" s="72"/>
      <c r="F122" s="232" t="s">
        <v>1387</v>
      </c>
      <c r="G122" s="72"/>
      <c r="H122" s="72"/>
      <c r="I122" s="189"/>
      <c r="J122" s="72"/>
      <c r="K122" s="72"/>
      <c r="L122" s="70"/>
      <c r="M122" s="233"/>
      <c r="N122" s="45"/>
      <c r="O122" s="45"/>
      <c r="P122" s="45"/>
      <c r="Q122" s="45"/>
      <c r="R122" s="45"/>
      <c r="S122" s="45"/>
      <c r="T122" s="93"/>
      <c r="AT122" s="22" t="s">
        <v>154</v>
      </c>
      <c r="AU122" s="22" t="s">
        <v>24</v>
      </c>
    </row>
    <row r="123" spans="2:65" s="1" customFormat="1" ht="16.5" customHeight="1">
      <c r="B123" s="44"/>
      <c r="C123" s="219" t="s">
        <v>361</v>
      </c>
      <c r="D123" s="219" t="s">
        <v>147</v>
      </c>
      <c r="E123" s="220" t="s">
        <v>1388</v>
      </c>
      <c r="F123" s="221" t="s">
        <v>1389</v>
      </c>
      <c r="G123" s="222" t="s">
        <v>359</v>
      </c>
      <c r="H123" s="223">
        <v>1</v>
      </c>
      <c r="I123" s="224"/>
      <c r="J123" s="225">
        <f>ROUND(I123*H123,2)</f>
        <v>0</v>
      </c>
      <c r="K123" s="221" t="s">
        <v>22</v>
      </c>
      <c r="L123" s="70"/>
      <c r="M123" s="226" t="s">
        <v>22</v>
      </c>
      <c r="N123" s="227" t="s">
        <v>46</v>
      </c>
      <c r="O123" s="45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AR123" s="22" t="s">
        <v>340</v>
      </c>
      <c r="AT123" s="22" t="s">
        <v>147</v>
      </c>
      <c r="AU123" s="22" t="s">
        <v>24</v>
      </c>
      <c r="AY123" s="22" t="s">
        <v>144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22" t="s">
        <v>24</v>
      </c>
      <c r="BK123" s="230">
        <f>ROUND(I123*H123,2)</f>
        <v>0</v>
      </c>
      <c r="BL123" s="22" t="s">
        <v>340</v>
      </c>
      <c r="BM123" s="22" t="s">
        <v>478</v>
      </c>
    </row>
    <row r="124" spans="2:47" s="1" customFormat="1" ht="13.5">
      <c r="B124" s="44"/>
      <c r="C124" s="72"/>
      <c r="D124" s="231" t="s">
        <v>154</v>
      </c>
      <c r="E124" s="72"/>
      <c r="F124" s="232" t="s">
        <v>1389</v>
      </c>
      <c r="G124" s="72"/>
      <c r="H124" s="72"/>
      <c r="I124" s="189"/>
      <c r="J124" s="72"/>
      <c r="K124" s="72"/>
      <c r="L124" s="70"/>
      <c r="M124" s="234"/>
      <c r="N124" s="235"/>
      <c r="O124" s="235"/>
      <c r="P124" s="235"/>
      <c r="Q124" s="235"/>
      <c r="R124" s="235"/>
      <c r="S124" s="235"/>
      <c r="T124" s="236"/>
      <c r="AT124" s="22" t="s">
        <v>154</v>
      </c>
      <c r="AU124" s="22" t="s">
        <v>24</v>
      </c>
    </row>
    <row r="125" spans="2:12" s="1" customFormat="1" ht="6.95" customHeight="1">
      <c r="B125" s="65"/>
      <c r="C125" s="66"/>
      <c r="D125" s="66"/>
      <c r="E125" s="66"/>
      <c r="F125" s="66"/>
      <c r="G125" s="66"/>
      <c r="H125" s="66"/>
      <c r="I125" s="164"/>
      <c r="J125" s="66"/>
      <c r="K125" s="66"/>
      <c r="L125" s="70"/>
    </row>
  </sheetData>
  <sheetProtection password="CC35" sheet="1" objects="1" scenarios="1" formatColumns="0" formatRows="0" autoFilter="0"/>
  <autoFilter ref="C80:K124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0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109</v>
      </c>
      <c r="G1" s="137" t="s">
        <v>110</v>
      </c>
      <c r="H1" s="137"/>
      <c r="I1" s="138"/>
      <c r="J1" s="137" t="s">
        <v>111</v>
      </c>
      <c r="K1" s="136" t="s">
        <v>112</v>
      </c>
      <c r="L1" s="137" t="s">
        <v>113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101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84</v>
      </c>
    </row>
    <row r="4" spans="2:46" ht="36.95" customHeight="1">
      <c r="B4" s="26"/>
      <c r="C4" s="27"/>
      <c r="D4" s="28" t="s">
        <v>114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„Rekonstrukce technologie chlazení zimního stadionu ve Studénce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115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1390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21</v>
      </c>
      <c r="E11" s="45"/>
      <c r="F11" s="33" t="s">
        <v>22</v>
      </c>
      <c r="G11" s="45"/>
      <c r="H11" s="45"/>
      <c r="I11" s="144" t="s">
        <v>23</v>
      </c>
      <c r="J11" s="33" t="s">
        <v>22</v>
      </c>
      <c r="K11" s="49"/>
    </row>
    <row r="12" spans="2:11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24. 8. 2016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31</v>
      </c>
      <c r="E14" s="45"/>
      <c r="F14" s="45"/>
      <c r="G14" s="45"/>
      <c r="H14" s="45"/>
      <c r="I14" s="144" t="s">
        <v>32</v>
      </c>
      <c r="J14" s="33" t="s">
        <v>33</v>
      </c>
      <c r="K14" s="49"/>
    </row>
    <row r="15" spans="2:11" s="1" customFormat="1" ht="18" customHeight="1">
      <c r="B15" s="44"/>
      <c r="C15" s="45"/>
      <c r="D15" s="45"/>
      <c r="E15" s="33" t="s">
        <v>34</v>
      </c>
      <c r="F15" s="45"/>
      <c r="G15" s="45"/>
      <c r="H15" s="45"/>
      <c r="I15" s="144" t="s">
        <v>35</v>
      </c>
      <c r="J15" s="33" t="s">
        <v>22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36</v>
      </c>
      <c r="E17" s="45"/>
      <c r="F17" s="45"/>
      <c r="G17" s="45"/>
      <c r="H17" s="45"/>
      <c r="I17" s="144" t="s">
        <v>32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35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38</v>
      </c>
      <c r="E20" s="45"/>
      <c r="F20" s="45"/>
      <c r="G20" s="45"/>
      <c r="H20" s="45"/>
      <c r="I20" s="144" t="s">
        <v>32</v>
      </c>
      <c r="J20" s="33" t="s">
        <v>33</v>
      </c>
      <c r="K20" s="49"/>
    </row>
    <row r="21" spans="2:11" s="1" customFormat="1" ht="18" customHeight="1">
      <c r="B21" s="44"/>
      <c r="C21" s="45"/>
      <c r="D21" s="45"/>
      <c r="E21" s="33" t="s">
        <v>34</v>
      </c>
      <c r="F21" s="45"/>
      <c r="G21" s="45"/>
      <c r="H21" s="45"/>
      <c r="I21" s="144" t="s">
        <v>35</v>
      </c>
      <c r="J21" s="33" t="s">
        <v>22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40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22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41</v>
      </c>
      <c r="E27" s="45"/>
      <c r="F27" s="45"/>
      <c r="G27" s="45"/>
      <c r="H27" s="45"/>
      <c r="I27" s="142"/>
      <c r="J27" s="153">
        <f>ROUND(J102,2)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43</v>
      </c>
      <c r="G29" s="45"/>
      <c r="H29" s="45"/>
      <c r="I29" s="154" t="s">
        <v>42</v>
      </c>
      <c r="J29" s="50" t="s">
        <v>44</v>
      </c>
      <c r="K29" s="49"/>
    </row>
    <row r="30" spans="2:11" s="1" customFormat="1" ht="14.4" customHeight="1">
      <c r="B30" s="44"/>
      <c r="C30" s="45"/>
      <c r="D30" s="53" t="s">
        <v>45</v>
      </c>
      <c r="E30" s="53" t="s">
        <v>46</v>
      </c>
      <c r="F30" s="155">
        <f>ROUND(SUM(BE102:BE701),2)</f>
        <v>0</v>
      </c>
      <c r="G30" s="45"/>
      <c r="H30" s="45"/>
      <c r="I30" s="156">
        <v>0.21</v>
      </c>
      <c r="J30" s="155">
        <f>ROUND(ROUND((SUM(BE102:BE701)),2)*I30,2)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47</v>
      </c>
      <c r="F31" s="155">
        <f>ROUND(SUM(BF102:BF701),2)</f>
        <v>0</v>
      </c>
      <c r="G31" s="45"/>
      <c r="H31" s="45"/>
      <c r="I31" s="156">
        <v>0.15</v>
      </c>
      <c r="J31" s="155">
        <f>ROUND(ROUND((SUM(BF102:BF701)),2)*I31,2)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48</v>
      </c>
      <c r="F32" s="155">
        <f>ROUND(SUM(BG102:BG701),2)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49</v>
      </c>
      <c r="F33" s="155">
        <f>ROUND(SUM(BH102:BH701),2)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50</v>
      </c>
      <c r="F34" s="155">
        <f>ROUND(SUM(BI102:BI701),2)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51</v>
      </c>
      <c r="E36" s="96"/>
      <c r="F36" s="96"/>
      <c r="G36" s="159" t="s">
        <v>52</v>
      </c>
      <c r="H36" s="160" t="s">
        <v>53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117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„Rekonstrukce technologie chlazení zimního stadionu ve Studénce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115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258/6 - Technologie chlazení - strojní část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25</v>
      </c>
      <c r="D49" s="45"/>
      <c r="E49" s="45"/>
      <c r="F49" s="33" t="str">
        <f>F12</f>
        <v>Budovatelská 770</v>
      </c>
      <c r="G49" s="45"/>
      <c r="H49" s="45"/>
      <c r="I49" s="144" t="s">
        <v>27</v>
      </c>
      <c r="J49" s="145" t="str">
        <f>IF(J12="","",J12)</f>
        <v>24. 8. 2016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31</v>
      </c>
      <c r="D51" s="45"/>
      <c r="E51" s="45"/>
      <c r="F51" s="33" t="str">
        <f>E15</f>
        <v>B.B.D. s.r.o., Rokycanova 30, Praha 3</v>
      </c>
      <c r="G51" s="45"/>
      <c r="H51" s="45"/>
      <c r="I51" s="144" t="s">
        <v>38</v>
      </c>
      <c r="J51" s="42" t="str">
        <f>E21</f>
        <v>B.B.D. s.r.o., Rokycanova 30, Praha 3</v>
      </c>
      <c r="K51" s="49"/>
    </row>
    <row r="52" spans="2:11" s="1" customFormat="1" ht="14.4" customHeight="1">
      <c r="B52" s="44"/>
      <c r="C52" s="38" t="s">
        <v>36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118</v>
      </c>
      <c r="D54" s="157"/>
      <c r="E54" s="157"/>
      <c r="F54" s="157"/>
      <c r="G54" s="157"/>
      <c r="H54" s="157"/>
      <c r="I54" s="171"/>
      <c r="J54" s="172" t="s">
        <v>119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120</v>
      </c>
      <c r="D56" s="45"/>
      <c r="E56" s="45"/>
      <c r="F56" s="45"/>
      <c r="G56" s="45"/>
      <c r="H56" s="45"/>
      <c r="I56" s="142"/>
      <c r="J56" s="153">
        <f>J102</f>
        <v>0</v>
      </c>
      <c r="K56" s="49"/>
      <c r="AU56" s="22" t="s">
        <v>121</v>
      </c>
    </row>
    <row r="57" spans="2:11" s="7" customFormat="1" ht="24.95" customHeight="1">
      <c r="B57" s="175"/>
      <c r="C57" s="176"/>
      <c r="D57" s="177" t="s">
        <v>1391</v>
      </c>
      <c r="E57" s="178"/>
      <c r="F57" s="178"/>
      <c r="G57" s="178"/>
      <c r="H57" s="178"/>
      <c r="I57" s="179"/>
      <c r="J57" s="180">
        <f>J103</f>
        <v>0</v>
      </c>
      <c r="K57" s="181"/>
    </row>
    <row r="58" spans="2:11" s="7" customFormat="1" ht="24.95" customHeight="1">
      <c r="B58" s="175"/>
      <c r="C58" s="176"/>
      <c r="D58" s="177" t="s">
        <v>1392</v>
      </c>
      <c r="E58" s="178"/>
      <c r="F58" s="178"/>
      <c r="G58" s="178"/>
      <c r="H58" s="178"/>
      <c r="I58" s="179"/>
      <c r="J58" s="180">
        <f>J119</f>
        <v>0</v>
      </c>
      <c r="K58" s="181"/>
    </row>
    <row r="59" spans="2:11" s="7" customFormat="1" ht="24.95" customHeight="1">
      <c r="B59" s="175"/>
      <c r="C59" s="176"/>
      <c r="D59" s="177" t="s">
        <v>1393</v>
      </c>
      <c r="E59" s="178"/>
      <c r="F59" s="178"/>
      <c r="G59" s="178"/>
      <c r="H59" s="178"/>
      <c r="I59" s="179"/>
      <c r="J59" s="180">
        <f>J129</f>
        <v>0</v>
      </c>
      <c r="K59" s="181"/>
    </row>
    <row r="60" spans="2:11" s="8" customFormat="1" ht="19.9" customHeight="1">
      <c r="B60" s="182"/>
      <c r="C60" s="183"/>
      <c r="D60" s="184" t="s">
        <v>1394</v>
      </c>
      <c r="E60" s="185"/>
      <c r="F60" s="185"/>
      <c r="G60" s="185"/>
      <c r="H60" s="185"/>
      <c r="I60" s="186"/>
      <c r="J60" s="187">
        <f>J130</f>
        <v>0</v>
      </c>
      <c r="K60" s="188"/>
    </row>
    <row r="61" spans="2:11" s="8" customFormat="1" ht="19.9" customHeight="1">
      <c r="B61" s="182"/>
      <c r="C61" s="183"/>
      <c r="D61" s="184" t="s">
        <v>1395</v>
      </c>
      <c r="E61" s="185"/>
      <c r="F61" s="185"/>
      <c r="G61" s="185"/>
      <c r="H61" s="185"/>
      <c r="I61" s="186"/>
      <c r="J61" s="187">
        <f>J262</f>
        <v>0</v>
      </c>
      <c r="K61" s="188"/>
    </row>
    <row r="62" spans="2:11" s="7" customFormat="1" ht="24.95" customHeight="1">
      <c r="B62" s="175"/>
      <c r="C62" s="176"/>
      <c r="D62" s="177" t="s">
        <v>1396</v>
      </c>
      <c r="E62" s="178"/>
      <c r="F62" s="178"/>
      <c r="G62" s="178"/>
      <c r="H62" s="178"/>
      <c r="I62" s="179"/>
      <c r="J62" s="180">
        <f>J322</f>
        <v>0</v>
      </c>
      <c r="K62" s="181"/>
    </row>
    <row r="63" spans="2:11" s="8" customFormat="1" ht="19.9" customHeight="1">
      <c r="B63" s="182"/>
      <c r="C63" s="183"/>
      <c r="D63" s="184" t="s">
        <v>1397</v>
      </c>
      <c r="E63" s="185"/>
      <c r="F63" s="185"/>
      <c r="G63" s="185"/>
      <c r="H63" s="185"/>
      <c r="I63" s="186"/>
      <c r="J63" s="187">
        <f>J323</f>
        <v>0</v>
      </c>
      <c r="K63" s="188"/>
    </row>
    <row r="64" spans="2:11" s="8" customFormat="1" ht="19.9" customHeight="1">
      <c r="B64" s="182"/>
      <c r="C64" s="183"/>
      <c r="D64" s="184" t="s">
        <v>1398</v>
      </c>
      <c r="E64" s="185"/>
      <c r="F64" s="185"/>
      <c r="G64" s="185"/>
      <c r="H64" s="185"/>
      <c r="I64" s="186"/>
      <c r="J64" s="187">
        <f>J456</f>
        <v>0</v>
      </c>
      <c r="K64" s="188"/>
    </row>
    <row r="65" spans="2:11" s="8" customFormat="1" ht="19.9" customHeight="1">
      <c r="B65" s="182"/>
      <c r="C65" s="183"/>
      <c r="D65" s="184" t="s">
        <v>1399</v>
      </c>
      <c r="E65" s="185"/>
      <c r="F65" s="185"/>
      <c r="G65" s="185"/>
      <c r="H65" s="185"/>
      <c r="I65" s="186"/>
      <c r="J65" s="187">
        <f>J465</f>
        <v>0</v>
      </c>
      <c r="K65" s="188"/>
    </row>
    <row r="66" spans="2:11" s="8" customFormat="1" ht="19.9" customHeight="1">
      <c r="B66" s="182"/>
      <c r="C66" s="183"/>
      <c r="D66" s="184" t="s">
        <v>1400</v>
      </c>
      <c r="E66" s="185"/>
      <c r="F66" s="185"/>
      <c r="G66" s="185"/>
      <c r="H66" s="185"/>
      <c r="I66" s="186"/>
      <c r="J66" s="187">
        <f>J484</f>
        <v>0</v>
      </c>
      <c r="K66" s="188"/>
    </row>
    <row r="67" spans="2:11" s="8" customFormat="1" ht="19.9" customHeight="1">
      <c r="B67" s="182"/>
      <c r="C67" s="183"/>
      <c r="D67" s="184" t="s">
        <v>1401</v>
      </c>
      <c r="E67" s="185"/>
      <c r="F67" s="185"/>
      <c r="G67" s="185"/>
      <c r="H67" s="185"/>
      <c r="I67" s="186"/>
      <c r="J67" s="187">
        <f>J509</f>
        <v>0</v>
      </c>
      <c r="K67" s="188"/>
    </row>
    <row r="68" spans="2:11" s="8" customFormat="1" ht="19.9" customHeight="1">
      <c r="B68" s="182"/>
      <c r="C68" s="183"/>
      <c r="D68" s="184" t="s">
        <v>1402</v>
      </c>
      <c r="E68" s="185"/>
      <c r="F68" s="185"/>
      <c r="G68" s="185"/>
      <c r="H68" s="185"/>
      <c r="I68" s="186"/>
      <c r="J68" s="187">
        <f>J531</f>
        <v>0</v>
      </c>
      <c r="K68" s="188"/>
    </row>
    <row r="69" spans="2:11" s="8" customFormat="1" ht="19.9" customHeight="1">
      <c r="B69" s="182"/>
      <c r="C69" s="183"/>
      <c r="D69" s="184" t="s">
        <v>1403</v>
      </c>
      <c r="E69" s="185"/>
      <c r="F69" s="185"/>
      <c r="G69" s="185"/>
      <c r="H69" s="185"/>
      <c r="I69" s="186"/>
      <c r="J69" s="187">
        <f>J543</f>
        <v>0</v>
      </c>
      <c r="K69" s="188"/>
    </row>
    <row r="70" spans="2:11" s="7" customFormat="1" ht="24.95" customHeight="1">
      <c r="B70" s="175"/>
      <c r="C70" s="176"/>
      <c r="D70" s="177" t="s">
        <v>1404</v>
      </c>
      <c r="E70" s="178"/>
      <c r="F70" s="178"/>
      <c r="G70" s="178"/>
      <c r="H70" s="178"/>
      <c r="I70" s="179"/>
      <c r="J70" s="180">
        <f>J558</f>
        <v>0</v>
      </c>
      <c r="K70" s="181"/>
    </row>
    <row r="71" spans="2:11" s="8" customFormat="1" ht="19.9" customHeight="1">
      <c r="B71" s="182"/>
      <c r="C71" s="183"/>
      <c r="D71" s="184" t="s">
        <v>1405</v>
      </c>
      <c r="E71" s="185"/>
      <c r="F71" s="185"/>
      <c r="G71" s="185"/>
      <c r="H71" s="185"/>
      <c r="I71" s="186"/>
      <c r="J71" s="187">
        <f>J559</f>
        <v>0</v>
      </c>
      <c r="K71" s="188"/>
    </row>
    <row r="72" spans="2:11" s="8" customFormat="1" ht="19.9" customHeight="1">
      <c r="B72" s="182"/>
      <c r="C72" s="183"/>
      <c r="D72" s="184" t="s">
        <v>1406</v>
      </c>
      <c r="E72" s="185"/>
      <c r="F72" s="185"/>
      <c r="G72" s="185"/>
      <c r="H72" s="185"/>
      <c r="I72" s="186"/>
      <c r="J72" s="187">
        <f>J566</f>
        <v>0</v>
      </c>
      <c r="K72" s="188"/>
    </row>
    <row r="73" spans="2:11" s="8" customFormat="1" ht="19.9" customHeight="1">
      <c r="B73" s="182"/>
      <c r="C73" s="183"/>
      <c r="D73" s="184" t="s">
        <v>1407</v>
      </c>
      <c r="E73" s="185"/>
      <c r="F73" s="185"/>
      <c r="G73" s="185"/>
      <c r="H73" s="185"/>
      <c r="I73" s="186"/>
      <c r="J73" s="187">
        <f>J609</f>
        <v>0</v>
      </c>
      <c r="K73" s="188"/>
    </row>
    <row r="74" spans="2:11" s="8" customFormat="1" ht="19.9" customHeight="1">
      <c r="B74" s="182"/>
      <c r="C74" s="183"/>
      <c r="D74" s="184" t="s">
        <v>1408</v>
      </c>
      <c r="E74" s="185"/>
      <c r="F74" s="185"/>
      <c r="G74" s="185"/>
      <c r="H74" s="185"/>
      <c r="I74" s="186"/>
      <c r="J74" s="187">
        <f>J617</f>
        <v>0</v>
      </c>
      <c r="K74" s="188"/>
    </row>
    <row r="75" spans="2:11" s="8" customFormat="1" ht="19.9" customHeight="1">
      <c r="B75" s="182"/>
      <c r="C75" s="183"/>
      <c r="D75" s="184" t="s">
        <v>1401</v>
      </c>
      <c r="E75" s="185"/>
      <c r="F75" s="185"/>
      <c r="G75" s="185"/>
      <c r="H75" s="185"/>
      <c r="I75" s="186"/>
      <c r="J75" s="187">
        <f>J620</f>
        <v>0</v>
      </c>
      <c r="K75" s="188"/>
    </row>
    <row r="76" spans="2:11" s="8" customFormat="1" ht="19.9" customHeight="1">
      <c r="B76" s="182"/>
      <c r="C76" s="183"/>
      <c r="D76" s="184" t="s">
        <v>1409</v>
      </c>
      <c r="E76" s="185"/>
      <c r="F76" s="185"/>
      <c r="G76" s="185"/>
      <c r="H76" s="185"/>
      <c r="I76" s="186"/>
      <c r="J76" s="187">
        <f>J638</f>
        <v>0</v>
      </c>
      <c r="K76" s="188"/>
    </row>
    <row r="77" spans="2:11" s="7" customFormat="1" ht="24.95" customHeight="1">
      <c r="B77" s="175"/>
      <c r="C77" s="176"/>
      <c r="D77" s="177" t="s">
        <v>1410</v>
      </c>
      <c r="E77" s="178"/>
      <c r="F77" s="178"/>
      <c r="G77" s="178"/>
      <c r="H77" s="178"/>
      <c r="I77" s="179"/>
      <c r="J77" s="180">
        <f>J642</f>
        <v>0</v>
      </c>
      <c r="K77" s="181"/>
    </row>
    <row r="78" spans="2:11" s="7" customFormat="1" ht="24.95" customHeight="1">
      <c r="B78" s="175"/>
      <c r="C78" s="176"/>
      <c r="D78" s="177" t="s">
        <v>1411</v>
      </c>
      <c r="E78" s="178"/>
      <c r="F78" s="178"/>
      <c r="G78" s="178"/>
      <c r="H78" s="178"/>
      <c r="I78" s="179"/>
      <c r="J78" s="180">
        <f>J649</f>
        <v>0</v>
      </c>
      <c r="K78" s="181"/>
    </row>
    <row r="79" spans="2:11" s="8" customFormat="1" ht="19.9" customHeight="1">
      <c r="B79" s="182"/>
      <c r="C79" s="183"/>
      <c r="D79" s="184" t="s">
        <v>1412</v>
      </c>
      <c r="E79" s="185"/>
      <c r="F79" s="185"/>
      <c r="G79" s="185"/>
      <c r="H79" s="185"/>
      <c r="I79" s="186"/>
      <c r="J79" s="187">
        <f>J650</f>
        <v>0</v>
      </c>
      <c r="K79" s="188"/>
    </row>
    <row r="80" spans="2:11" s="8" customFormat="1" ht="19.9" customHeight="1">
      <c r="B80" s="182"/>
      <c r="C80" s="183"/>
      <c r="D80" s="184" t="s">
        <v>1413</v>
      </c>
      <c r="E80" s="185"/>
      <c r="F80" s="185"/>
      <c r="G80" s="185"/>
      <c r="H80" s="185"/>
      <c r="I80" s="186"/>
      <c r="J80" s="187">
        <f>J671</f>
        <v>0</v>
      </c>
      <c r="K80" s="188"/>
    </row>
    <row r="81" spans="2:11" s="7" customFormat="1" ht="24.95" customHeight="1">
      <c r="B81" s="175"/>
      <c r="C81" s="176"/>
      <c r="D81" s="177" t="s">
        <v>1414</v>
      </c>
      <c r="E81" s="178"/>
      <c r="F81" s="178"/>
      <c r="G81" s="178"/>
      <c r="H81" s="178"/>
      <c r="I81" s="179"/>
      <c r="J81" s="180">
        <f>J680</f>
        <v>0</v>
      </c>
      <c r="K81" s="181"/>
    </row>
    <row r="82" spans="2:11" s="7" customFormat="1" ht="24.95" customHeight="1">
      <c r="B82" s="175"/>
      <c r="C82" s="176"/>
      <c r="D82" s="177" t="s">
        <v>1415</v>
      </c>
      <c r="E82" s="178"/>
      <c r="F82" s="178"/>
      <c r="G82" s="178"/>
      <c r="H82" s="178"/>
      <c r="I82" s="179"/>
      <c r="J82" s="180">
        <f>J685</f>
        <v>0</v>
      </c>
      <c r="K82" s="181"/>
    </row>
    <row r="83" spans="2:11" s="1" customFormat="1" ht="21.8" customHeight="1">
      <c r="B83" s="44"/>
      <c r="C83" s="45"/>
      <c r="D83" s="45"/>
      <c r="E83" s="45"/>
      <c r="F83" s="45"/>
      <c r="G83" s="45"/>
      <c r="H83" s="45"/>
      <c r="I83" s="142"/>
      <c r="J83" s="45"/>
      <c r="K83" s="49"/>
    </row>
    <row r="84" spans="2:11" s="1" customFormat="1" ht="6.95" customHeight="1">
      <c r="B84" s="65"/>
      <c r="C84" s="66"/>
      <c r="D84" s="66"/>
      <c r="E84" s="66"/>
      <c r="F84" s="66"/>
      <c r="G84" s="66"/>
      <c r="H84" s="66"/>
      <c r="I84" s="164"/>
      <c r="J84" s="66"/>
      <c r="K84" s="67"/>
    </row>
    <row r="88" spans="2:12" s="1" customFormat="1" ht="6.95" customHeight="1">
      <c r="B88" s="68"/>
      <c r="C88" s="69"/>
      <c r="D88" s="69"/>
      <c r="E88" s="69"/>
      <c r="F88" s="69"/>
      <c r="G88" s="69"/>
      <c r="H88" s="69"/>
      <c r="I88" s="167"/>
      <c r="J88" s="69"/>
      <c r="K88" s="69"/>
      <c r="L88" s="70"/>
    </row>
    <row r="89" spans="2:12" s="1" customFormat="1" ht="36.95" customHeight="1">
      <c r="B89" s="44"/>
      <c r="C89" s="71" t="s">
        <v>128</v>
      </c>
      <c r="D89" s="72"/>
      <c r="E89" s="72"/>
      <c r="F89" s="72"/>
      <c r="G89" s="72"/>
      <c r="H89" s="72"/>
      <c r="I89" s="189"/>
      <c r="J89" s="72"/>
      <c r="K89" s="72"/>
      <c r="L89" s="70"/>
    </row>
    <row r="90" spans="2:12" s="1" customFormat="1" ht="6.95" customHeight="1">
      <c r="B90" s="44"/>
      <c r="C90" s="72"/>
      <c r="D90" s="72"/>
      <c r="E90" s="72"/>
      <c r="F90" s="72"/>
      <c r="G90" s="72"/>
      <c r="H90" s="72"/>
      <c r="I90" s="189"/>
      <c r="J90" s="72"/>
      <c r="K90" s="72"/>
      <c r="L90" s="70"/>
    </row>
    <row r="91" spans="2:12" s="1" customFormat="1" ht="14.4" customHeight="1">
      <c r="B91" s="44"/>
      <c r="C91" s="74" t="s">
        <v>18</v>
      </c>
      <c r="D91" s="72"/>
      <c r="E91" s="72"/>
      <c r="F91" s="72"/>
      <c r="G91" s="72"/>
      <c r="H91" s="72"/>
      <c r="I91" s="189"/>
      <c r="J91" s="72"/>
      <c r="K91" s="72"/>
      <c r="L91" s="70"/>
    </row>
    <row r="92" spans="2:12" s="1" customFormat="1" ht="16.5" customHeight="1">
      <c r="B92" s="44"/>
      <c r="C92" s="72"/>
      <c r="D92" s="72"/>
      <c r="E92" s="190" t="str">
        <f>E7</f>
        <v>„Rekonstrukce technologie chlazení zimního stadionu ve Studénce</v>
      </c>
      <c r="F92" s="74"/>
      <c r="G92" s="74"/>
      <c r="H92" s="74"/>
      <c r="I92" s="189"/>
      <c r="J92" s="72"/>
      <c r="K92" s="72"/>
      <c r="L92" s="70"/>
    </row>
    <row r="93" spans="2:12" s="1" customFormat="1" ht="14.4" customHeight="1">
      <c r="B93" s="44"/>
      <c r="C93" s="74" t="s">
        <v>115</v>
      </c>
      <c r="D93" s="72"/>
      <c r="E93" s="72"/>
      <c r="F93" s="72"/>
      <c r="G93" s="72"/>
      <c r="H93" s="72"/>
      <c r="I93" s="189"/>
      <c r="J93" s="72"/>
      <c r="K93" s="72"/>
      <c r="L93" s="70"/>
    </row>
    <row r="94" spans="2:12" s="1" customFormat="1" ht="17.25" customHeight="1">
      <c r="B94" s="44"/>
      <c r="C94" s="72"/>
      <c r="D94" s="72"/>
      <c r="E94" s="80" t="str">
        <f>E9</f>
        <v>258/6 - Technologie chlazení - strojní část</v>
      </c>
      <c r="F94" s="72"/>
      <c r="G94" s="72"/>
      <c r="H94" s="72"/>
      <c r="I94" s="189"/>
      <c r="J94" s="72"/>
      <c r="K94" s="72"/>
      <c r="L94" s="70"/>
    </row>
    <row r="95" spans="2:12" s="1" customFormat="1" ht="6.95" customHeight="1">
      <c r="B95" s="44"/>
      <c r="C95" s="72"/>
      <c r="D95" s="72"/>
      <c r="E95" s="72"/>
      <c r="F95" s="72"/>
      <c r="G95" s="72"/>
      <c r="H95" s="72"/>
      <c r="I95" s="189"/>
      <c r="J95" s="72"/>
      <c r="K95" s="72"/>
      <c r="L95" s="70"/>
    </row>
    <row r="96" spans="2:12" s="1" customFormat="1" ht="18" customHeight="1">
      <c r="B96" s="44"/>
      <c r="C96" s="74" t="s">
        <v>25</v>
      </c>
      <c r="D96" s="72"/>
      <c r="E96" s="72"/>
      <c r="F96" s="191" t="str">
        <f>F12</f>
        <v>Budovatelská 770</v>
      </c>
      <c r="G96" s="72"/>
      <c r="H96" s="72"/>
      <c r="I96" s="192" t="s">
        <v>27</v>
      </c>
      <c r="J96" s="83" t="str">
        <f>IF(J12="","",J12)</f>
        <v>24. 8. 2016</v>
      </c>
      <c r="K96" s="72"/>
      <c r="L96" s="70"/>
    </row>
    <row r="97" spans="2:12" s="1" customFormat="1" ht="6.95" customHeight="1">
      <c r="B97" s="44"/>
      <c r="C97" s="72"/>
      <c r="D97" s="72"/>
      <c r="E97" s="72"/>
      <c r="F97" s="72"/>
      <c r="G97" s="72"/>
      <c r="H97" s="72"/>
      <c r="I97" s="189"/>
      <c r="J97" s="72"/>
      <c r="K97" s="72"/>
      <c r="L97" s="70"/>
    </row>
    <row r="98" spans="2:12" s="1" customFormat="1" ht="13.5">
      <c r="B98" s="44"/>
      <c r="C98" s="74" t="s">
        <v>31</v>
      </c>
      <c r="D98" s="72"/>
      <c r="E98" s="72"/>
      <c r="F98" s="191" t="str">
        <f>E15</f>
        <v>B.B.D. s.r.o., Rokycanova 30, Praha 3</v>
      </c>
      <c r="G98" s="72"/>
      <c r="H98" s="72"/>
      <c r="I98" s="192" t="s">
        <v>38</v>
      </c>
      <c r="J98" s="191" t="str">
        <f>E21</f>
        <v>B.B.D. s.r.o., Rokycanova 30, Praha 3</v>
      </c>
      <c r="K98" s="72"/>
      <c r="L98" s="70"/>
    </row>
    <row r="99" spans="2:12" s="1" customFormat="1" ht="14.4" customHeight="1">
      <c r="B99" s="44"/>
      <c r="C99" s="74" t="s">
        <v>36</v>
      </c>
      <c r="D99" s="72"/>
      <c r="E99" s="72"/>
      <c r="F99" s="191" t="str">
        <f>IF(E18="","",E18)</f>
        <v/>
      </c>
      <c r="G99" s="72"/>
      <c r="H99" s="72"/>
      <c r="I99" s="189"/>
      <c r="J99" s="72"/>
      <c r="K99" s="72"/>
      <c r="L99" s="70"/>
    </row>
    <row r="100" spans="2:12" s="1" customFormat="1" ht="10.3" customHeight="1">
      <c r="B100" s="44"/>
      <c r="C100" s="72"/>
      <c r="D100" s="72"/>
      <c r="E100" s="72"/>
      <c r="F100" s="72"/>
      <c r="G100" s="72"/>
      <c r="H100" s="72"/>
      <c r="I100" s="189"/>
      <c r="J100" s="72"/>
      <c r="K100" s="72"/>
      <c r="L100" s="70"/>
    </row>
    <row r="101" spans="2:20" s="9" customFormat="1" ht="29.25" customHeight="1">
      <c r="B101" s="193"/>
      <c r="C101" s="194" t="s">
        <v>129</v>
      </c>
      <c r="D101" s="195" t="s">
        <v>60</v>
      </c>
      <c r="E101" s="195" t="s">
        <v>56</v>
      </c>
      <c r="F101" s="195" t="s">
        <v>130</v>
      </c>
      <c r="G101" s="195" t="s">
        <v>131</v>
      </c>
      <c r="H101" s="195" t="s">
        <v>132</v>
      </c>
      <c r="I101" s="196" t="s">
        <v>133</v>
      </c>
      <c r="J101" s="195" t="s">
        <v>119</v>
      </c>
      <c r="K101" s="197" t="s">
        <v>134</v>
      </c>
      <c r="L101" s="198"/>
      <c r="M101" s="100" t="s">
        <v>135</v>
      </c>
      <c r="N101" s="101" t="s">
        <v>45</v>
      </c>
      <c r="O101" s="101" t="s">
        <v>136</v>
      </c>
      <c r="P101" s="101" t="s">
        <v>137</v>
      </c>
      <c r="Q101" s="101" t="s">
        <v>138</v>
      </c>
      <c r="R101" s="101" t="s">
        <v>139</v>
      </c>
      <c r="S101" s="101" t="s">
        <v>140</v>
      </c>
      <c r="T101" s="102" t="s">
        <v>141</v>
      </c>
    </row>
    <row r="102" spans="2:63" s="1" customFormat="1" ht="29.25" customHeight="1">
      <c r="B102" s="44"/>
      <c r="C102" s="106" t="s">
        <v>120</v>
      </c>
      <c r="D102" s="72"/>
      <c r="E102" s="72"/>
      <c r="F102" s="72"/>
      <c r="G102" s="72"/>
      <c r="H102" s="72"/>
      <c r="I102" s="189"/>
      <c r="J102" s="199">
        <f>BK102</f>
        <v>0</v>
      </c>
      <c r="K102" s="72"/>
      <c r="L102" s="70"/>
      <c r="M102" s="103"/>
      <c r="N102" s="104"/>
      <c r="O102" s="104"/>
      <c r="P102" s="200">
        <f>P103+P119+P129+P322+P558+P642+P649+P680+P685</f>
        <v>0</v>
      </c>
      <c r="Q102" s="104"/>
      <c r="R102" s="200">
        <f>R103+R119+R129+R322+R558+R642+R649+R680+R685</f>
        <v>0</v>
      </c>
      <c r="S102" s="104"/>
      <c r="T102" s="201">
        <f>T103+T119+T129+T322+T558+T642+T649+T680+T685</f>
        <v>0</v>
      </c>
      <c r="AT102" s="22" t="s">
        <v>74</v>
      </c>
      <c r="AU102" s="22" t="s">
        <v>121</v>
      </c>
      <c r="BK102" s="202">
        <f>BK103+BK119+BK129+BK322+BK558+BK642+BK649+BK680+BK685</f>
        <v>0</v>
      </c>
    </row>
    <row r="103" spans="2:63" s="10" customFormat="1" ht="37.4" customHeight="1">
      <c r="B103" s="203"/>
      <c r="C103" s="204"/>
      <c r="D103" s="205" t="s">
        <v>74</v>
      </c>
      <c r="E103" s="206" t="s">
        <v>1347</v>
      </c>
      <c r="F103" s="206" t="s">
        <v>1416</v>
      </c>
      <c r="G103" s="204"/>
      <c r="H103" s="204"/>
      <c r="I103" s="207"/>
      <c r="J103" s="208">
        <f>BK103</f>
        <v>0</v>
      </c>
      <c r="K103" s="204"/>
      <c r="L103" s="209"/>
      <c r="M103" s="210"/>
      <c r="N103" s="211"/>
      <c r="O103" s="211"/>
      <c r="P103" s="212">
        <f>SUM(P104:P118)</f>
        <v>0</v>
      </c>
      <c r="Q103" s="211"/>
      <c r="R103" s="212">
        <f>SUM(R104:R118)</f>
        <v>0</v>
      </c>
      <c r="S103" s="211"/>
      <c r="T103" s="213">
        <f>SUM(T104:T118)</f>
        <v>0</v>
      </c>
      <c r="AR103" s="214" t="s">
        <v>24</v>
      </c>
      <c r="AT103" s="215" t="s">
        <v>74</v>
      </c>
      <c r="AU103" s="215" t="s">
        <v>75</v>
      </c>
      <c r="AY103" s="214" t="s">
        <v>144</v>
      </c>
      <c r="BK103" s="216">
        <f>SUM(BK104:BK118)</f>
        <v>0</v>
      </c>
    </row>
    <row r="104" spans="2:65" s="1" customFormat="1" ht="16.5" customHeight="1">
      <c r="B104" s="44"/>
      <c r="C104" s="219" t="s">
        <v>24</v>
      </c>
      <c r="D104" s="219" t="s">
        <v>147</v>
      </c>
      <c r="E104" s="220" t="s">
        <v>1417</v>
      </c>
      <c r="F104" s="221" t="s">
        <v>1418</v>
      </c>
      <c r="G104" s="222" t="s">
        <v>1354</v>
      </c>
      <c r="H104" s="223">
        <v>1</v>
      </c>
      <c r="I104" s="224"/>
      <c r="J104" s="225">
        <f>ROUND(I104*H104,2)</f>
        <v>0</v>
      </c>
      <c r="K104" s="221" t="s">
        <v>22</v>
      </c>
      <c r="L104" s="70"/>
      <c r="M104" s="226" t="s">
        <v>22</v>
      </c>
      <c r="N104" s="227" t="s">
        <v>46</v>
      </c>
      <c r="O104" s="45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AR104" s="22" t="s">
        <v>24</v>
      </c>
      <c r="AT104" s="22" t="s">
        <v>147</v>
      </c>
      <c r="AU104" s="22" t="s">
        <v>24</v>
      </c>
      <c r="AY104" s="22" t="s">
        <v>144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22" t="s">
        <v>24</v>
      </c>
      <c r="BK104" s="230">
        <f>ROUND(I104*H104,2)</f>
        <v>0</v>
      </c>
      <c r="BL104" s="22" t="s">
        <v>24</v>
      </c>
      <c r="BM104" s="22" t="s">
        <v>84</v>
      </c>
    </row>
    <row r="105" spans="2:47" s="1" customFormat="1" ht="13.5">
      <c r="B105" s="44"/>
      <c r="C105" s="72"/>
      <c r="D105" s="231" t="s">
        <v>154</v>
      </c>
      <c r="E105" s="72"/>
      <c r="F105" s="232" t="s">
        <v>1418</v>
      </c>
      <c r="G105" s="72"/>
      <c r="H105" s="72"/>
      <c r="I105" s="189"/>
      <c r="J105" s="72"/>
      <c r="K105" s="72"/>
      <c r="L105" s="70"/>
      <c r="M105" s="233"/>
      <c r="N105" s="45"/>
      <c r="O105" s="45"/>
      <c r="P105" s="45"/>
      <c r="Q105" s="45"/>
      <c r="R105" s="45"/>
      <c r="S105" s="45"/>
      <c r="T105" s="93"/>
      <c r="AT105" s="22" t="s">
        <v>154</v>
      </c>
      <c r="AU105" s="22" t="s">
        <v>24</v>
      </c>
    </row>
    <row r="106" spans="2:47" s="1" customFormat="1" ht="13.5">
      <c r="B106" s="44"/>
      <c r="C106" s="72"/>
      <c r="D106" s="231" t="s">
        <v>912</v>
      </c>
      <c r="E106" s="72"/>
      <c r="F106" s="258" t="s">
        <v>1419</v>
      </c>
      <c r="G106" s="72"/>
      <c r="H106" s="72"/>
      <c r="I106" s="189"/>
      <c r="J106" s="72"/>
      <c r="K106" s="72"/>
      <c r="L106" s="70"/>
      <c r="M106" s="233"/>
      <c r="N106" s="45"/>
      <c r="O106" s="45"/>
      <c r="P106" s="45"/>
      <c r="Q106" s="45"/>
      <c r="R106" s="45"/>
      <c r="S106" s="45"/>
      <c r="T106" s="93"/>
      <c r="AT106" s="22" t="s">
        <v>912</v>
      </c>
      <c r="AU106" s="22" t="s">
        <v>24</v>
      </c>
    </row>
    <row r="107" spans="2:65" s="1" customFormat="1" ht="16.5" customHeight="1">
      <c r="B107" s="44"/>
      <c r="C107" s="219" t="s">
        <v>84</v>
      </c>
      <c r="D107" s="219" t="s">
        <v>147</v>
      </c>
      <c r="E107" s="220" t="s">
        <v>1420</v>
      </c>
      <c r="F107" s="221" t="s">
        <v>1421</v>
      </c>
      <c r="G107" s="222" t="s">
        <v>1354</v>
      </c>
      <c r="H107" s="223">
        <v>1</v>
      </c>
      <c r="I107" s="224"/>
      <c r="J107" s="225">
        <f>ROUND(I107*H107,2)</f>
        <v>0</v>
      </c>
      <c r="K107" s="221" t="s">
        <v>22</v>
      </c>
      <c r="L107" s="70"/>
      <c r="M107" s="226" t="s">
        <v>22</v>
      </c>
      <c r="N107" s="227" t="s">
        <v>46</v>
      </c>
      <c r="O107" s="45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AR107" s="22" t="s">
        <v>24</v>
      </c>
      <c r="AT107" s="22" t="s">
        <v>147</v>
      </c>
      <c r="AU107" s="22" t="s">
        <v>24</v>
      </c>
      <c r="AY107" s="22" t="s">
        <v>144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2" t="s">
        <v>24</v>
      </c>
      <c r="BK107" s="230">
        <f>ROUND(I107*H107,2)</f>
        <v>0</v>
      </c>
      <c r="BL107" s="22" t="s">
        <v>24</v>
      </c>
      <c r="BM107" s="22" t="s">
        <v>167</v>
      </c>
    </row>
    <row r="108" spans="2:47" s="1" customFormat="1" ht="13.5">
      <c r="B108" s="44"/>
      <c r="C108" s="72"/>
      <c r="D108" s="231" t="s">
        <v>154</v>
      </c>
      <c r="E108" s="72"/>
      <c r="F108" s="232" t="s">
        <v>1422</v>
      </c>
      <c r="G108" s="72"/>
      <c r="H108" s="72"/>
      <c r="I108" s="189"/>
      <c r="J108" s="72"/>
      <c r="K108" s="72"/>
      <c r="L108" s="70"/>
      <c r="M108" s="233"/>
      <c r="N108" s="45"/>
      <c r="O108" s="45"/>
      <c r="P108" s="45"/>
      <c r="Q108" s="45"/>
      <c r="R108" s="45"/>
      <c r="S108" s="45"/>
      <c r="T108" s="93"/>
      <c r="AT108" s="22" t="s">
        <v>154</v>
      </c>
      <c r="AU108" s="22" t="s">
        <v>24</v>
      </c>
    </row>
    <row r="109" spans="2:47" s="1" customFormat="1" ht="13.5">
      <c r="B109" s="44"/>
      <c r="C109" s="72"/>
      <c r="D109" s="231" t="s">
        <v>912</v>
      </c>
      <c r="E109" s="72"/>
      <c r="F109" s="258" t="s">
        <v>1423</v>
      </c>
      <c r="G109" s="72"/>
      <c r="H109" s="72"/>
      <c r="I109" s="189"/>
      <c r="J109" s="72"/>
      <c r="K109" s="72"/>
      <c r="L109" s="70"/>
      <c r="M109" s="233"/>
      <c r="N109" s="45"/>
      <c r="O109" s="45"/>
      <c r="P109" s="45"/>
      <c r="Q109" s="45"/>
      <c r="R109" s="45"/>
      <c r="S109" s="45"/>
      <c r="T109" s="93"/>
      <c r="AT109" s="22" t="s">
        <v>912</v>
      </c>
      <c r="AU109" s="22" t="s">
        <v>24</v>
      </c>
    </row>
    <row r="110" spans="2:65" s="1" customFormat="1" ht="16.5" customHeight="1">
      <c r="B110" s="44"/>
      <c r="C110" s="219" t="s">
        <v>162</v>
      </c>
      <c r="D110" s="219" t="s">
        <v>147</v>
      </c>
      <c r="E110" s="220" t="s">
        <v>1424</v>
      </c>
      <c r="F110" s="221" t="s">
        <v>1425</v>
      </c>
      <c r="G110" s="222" t="s">
        <v>1354</v>
      </c>
      <c r="H110" s="223">
        <v>1</v>
      </c>
      <c r="I110" s="224"/>
      <c r="J110" s="225">
        <f>ROUND(I110*H110,2)</f>
        <v>0</v>
      </c>
      <c r="K110" s="221" t="s">
        <v>22</v>
      </c>
      <c r="L110" s="70"/>
      <c r="M110" s="226" t="s">
        <v>22</v>
      </c>
      <c r="N110" s="227" t="s">
        <v>46</v>
      </c>
      <c r="O110" s="45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AR110" s="22" t="s">
        <v>24</v>
      </c>
      <c r="AT110" s="22" t="s">
        <v>147</v>
      </c>
      <c r="AU110" s="22" t="s">
        <v>24</v>
      </c>
      <c r="AY110" s="22" t="s">
        <v>144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2" t="s">
        <v>24</v>
      </c>
      <c r="BK110" s="230">
        <f>ROUND(I110*H110,2)</f>
        <v>0</v>
      </c>
      <c r="BL110" s="22" t="s">
        <v>24</v>
      </c>
      <c r="BM110" s="22" t="s">
        <v>176</v>
      </c>
    </row>
    <row r="111" spans="2:47" s="1" customFormat="1" ht="13.5">
      <c r="B111" s="44"/>
      <c r="C111" s="72"/>
      <c r="D111" s="231" t="s">
        <v>154</v>
      </c>
      <c r="E111" s="72"/>
      <c r="F111" s="232" t="s">
        <v>1425</v>
      </c>
      <c r="G111" s="72"/>
      <c r="H111" s="72"/>
      <c r="I111" s="189"/>
      <c r="J111" s="72"/>
      <c r="K111" s="72"/>
      <c r="L111" s="70"/>
      <c r="M111" s="233"/>
      <c r="N111" s="45"/>
      <c r="O111" s="45"/>
      <c r="P111" s="45"/>
      <c r="Q111" s="45"/>
      <c r="R111" s="45"/>
      <c r="S111" s="45"/>
      <c r="T111" s="93"/>
      <c r="AT111" s="22" t="s">
        <v>154</v>
      </c>
      <c r="AU111" s="22" t="s">
        <v>24</v>
      </c>
    </row>
    <row r="112" spans="2:47" s="1" customFormat="1" ht="13.5">
      <c r="B112" s="44"/>
      <c r="C112" s="72"/>
      <c r="D112" s="231" t="s">
        <v>912</v>
      </c>
      <c r="E112" s="72"/>
      <c r="F112" s="258" t="s">
        <v>1426</v>
      </c>
      <c r="G112" s="72"/>
      <c r="H112" s="72"/>
      <c r="I112" s="189"/>
      <c r="J112" s="72"/>
      <c r="K112" s="72"/>
      <c r="L112" s="70"/>
      <c r="M112" s="233"/>
      <c r="N112" s="45"/>
      <c r="O112" s="45"/>
      <c r="P112" s="45"/>
      <c r="Q112" s="45"/>
      <c r="R112" s="45"/>
      <c r="S112" s="45"/>
      <c r="T112" s="93"/>
      <c r="AT112" s="22" t="s">
        <v>912</v>
      </c>
      <c r="AU112" s="22" t="s">
        <v>24</v>
      </c>
    </row>
    <row r="113" spans="2:65" s="1" customFormat="1" ht="16.5" customHeight="1">
      <c r="B113" s="44"/>
      <c r="C113" s="219" t="s">
        <v>167</v>
      </c>
      <c r="D113" s="219" t="s">
        <v>147</v>
      </c>
      <c r="E113" s="220" t="s">
        <v>1427</v>
      </c>
      <c r="F113" s="221" t="s">
        <v>1428</v>
      </c>
      <c r="G113" s="222" t="s">
        <v>1354</v>
      </c>
      <c r="H113" s="223">
        <v>1</v>
      </c>
      <c r="I113" s="224"/>
      <c r="J113" s="225">
        <f>ROUND(I113*H113,2)</f>
        <v>0</v>
      </c>
      <c r="K113" s="221" t="s">
        <v>22</v>
      </c>
      <c r="L113" s="70"/>
      <c r="M113" s="226" t="s">
        <v>22</v>
      </c>
      <c r="N113" s="227" t="s">
        <v>46</v>
      </c>
      <c r="O113" s="45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AR113" s="22" t="s">
        <v>24</v>
      </c>
      <c r="AT113" s="22" t="s">
        <v>147</v>
      </c>
      <c r="AU113" s="22" t="s">
        <v>24</v>
      </c>
      <c r="AY113" s="22" t="s">
        <v>144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22" t="s">
        <v>24</v>
      </c>
      <c r="BK113" s="230">
        <f>ROUND(I113*H113,2)</f>
        <v>0</v>
      </c>
      <c r="BL113" s="22" t="s">
        <v>24</v>
      </c>
      <c r="BM113" s="22" t="s">
        <v>188</v>
      </c>
    </row>
    <row r="114" spans="2:47" s="1" customFormat="1" ht="13.5">
      <c r="B114" s="44"/>
      <c r="C114" s="72"/>
      <c r="D114" s="231" t="s">
        <v>154</v>
      </c>
      <c r="E114" s="72"/>
      <c r="F114" s="232" t="s">
        <v>1429</v>
      </c>
      <c r="G114" s="72"/>
      <c r="H114" s="72"/>
      <c r="I114" s="189"/>
      <c r="J114" s="72"/>
      <c r="K114" s="72"/>
      <c r="L114" s="70"/>
      <c r="M114" s="233"/>
      <c r="N114" s="45"/>
      <c r="O114" s="45"/>
      <c r="P114" s="45"/>
      <c r="Q114" s="45"/>
      <c r="R114" s="45"/>
      <c r="S114" s="45"/>
      <c r="T114" s="93"/>
      <c r="AT114" s="22" t="s">
        <v>154</v>
      </c>
      <c r="AU114" s="22" t="s">
        <v>24</v>
      </c>
    </row>
    <row r="115" spans="2:47" s="1" customFormat="1" ht="13.5">
      <c r="B115" s="44"/>
      <c r="C115" s="72"/>
      <c r="D115" s="231" t="s">
        <v>912</v>
      </c>
      <c r="E115" s="72"/>
      <c r="F115" s="258" t="s">
        <v>1430</v>
      </c>
      <c r="G115" s="72"/>
      <c r="H115" s="72"/>
      <c r="I115" s="189"/>
      <c r="J115" s="72"/>
      <c r="K115" s="72"/>
      <c r="L115" s="70"/>
      <c r="M115" s="233"/>
      <c r="N115" s="45"/>
      <c r="O115" s="45"/>
      <c r="P115" s="45"/>
      <c r="Q115" s="45"/>
      <c r="R115" s="45"/>
      <c r="S115" s="45"/>
      <c r="T115" s="93"/>
      <c r="AT115" s="22" t="s">
        <v>912</v>
      </c>
      <c r="AU115" s="22" t="s">
        <v>24</v>
      </c>
    </row>
    <row r="116" spans="2:65" s="1" customFormat="1" ht="16.5" customHeight="1">
      <c r="B116" s="44"/>
      <c r="C116" s="219" t="s">
        <v>143</v>
      </c>
      <c r="D116" s="219" t="s">
        <v>147</v>
      </c>
      <c r="E116" s="220" t="s">
        <v>1431</v>
      </c>
      <c r="F116" s="221" t="s">
        <v>1432</v>
      </c>
      <c r="G116" s="222" t="s">
        <v>1354</v>
      </c>
      <c r="H116" s="223">
        <v>1</v>
      </c>
      <c r="I116" s="224"/>
      <c r="J116" s="225">
        <f>ROUND(I116*H116,2)</f>
        <v>0</v>
      </c>
      <c r="K116" s="221" t="s">
        <v>22</v>
      </c>
      <c r="L116" s="70"/>
      <c r="M116" s="226" t="s">
        <v>22</v>
      </c>
      <c r="N116" s="227" t="s">
        <v>46</v>
      </c>
      <c r="O116" s="45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AR116" s="22" t="s">
        <v>24</v>
      </c>
      <c r="AT116" s="22" t="s">
        <v>147</v>
      </c>
      <c r="AU116" s="22" t="s">
        <v>24</v>
      </c>
      <c r="AY116" s="22" t="s">
        <v>144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22" t="s">
        <v>24</v>
      </c>
      <c r="BK116" s="230">
        <f>ROUND(I116*H116,2)</f>
        <v>0</v>
      </c>
      <c r="BL116" s="22" t="s">
        <v>24</v>
      </c>
      <c r="BM116" s="22" t="s">
        <v>29</v>
      </c>
    </row>
    <row r="117" spans="2:47" s="1" customFormat="1" ht="13.5">
      <c r="B117" s="44"/>
      <c r="C117" s="72"/>
      <c r="D117" s="231" t="s">
        <v>154</v>
      </c>
      <c r="E117" s="72"/>
      <c r="F117" s="232" t="s">
        <v>1433</v>
      </c>
      <c r="G117" s="72"/>
      <c r="H117" s="72"/>
      <c r="I117" s="189"/>
      <c r="J117" s="72"/>
      <c r="K117" s="72"/>
      <c r="L117" s="70"/>
      <c r="M117" s="233"/>
      <c r="N117" s="45"/>
      <c r="O117" s="45"/>
      <c r="P117" s="45"/>
      <c r="Q117" s="45"/>
      <c r="R117" s="45"/>
      <c r="S117" s="45"/>
      <c r="T117" s="93"/>
      <c r="AT117" s="22" t="s">
        <v>154</v>
      </c>
      <c r="AU117" s="22" t="s">
        <v>24</v>
      </c>
    </row>
    <row r="118" spans="2:47" s="1" customFormat="1" ht="13.5">
      <c r="B118" s="44"/>
      <c r="C118" s="72"/>
      <c r="D118" s="231" t="s">
        <v>912</v>
      </c>
      <c r="E118" s="72"/>
      <c r="F118" s="258" t="s">
        <v>1434</v>
      </c>
      <c r="G118" s="72"/>
      <c r="H118" s="72"/>
      <c r="I118" s="189"/>
      <c r="J118" s="72"/>
      <c r="K118" s="72"/>
      <c r="L118" s="70"/>
      <c r="M118" s="233"/>
      <c r="N118" s="45"/>
      <c r="O118" s="45"/>
      <c r="P118" s="45"/>
      <c r="Q118" s="45"/>
      <c r="R118" s="45"/>
      <c r="S118" s="45"/>
      <c r="T118" s="93"/>
      <c r="AT118" s="22" t="s">
        <v>912</v>
      </c>
      <c r="AU118" s="22" t="s">
        <v>24</v>
      </c>
    </row>
    <row r="119" spans="2:63" s="10" customFormat="1" ht="37.4" customHeight="1">
      <c r="B119" s="203"/>
      <c r="C119" s="204"/>
      <c r="D119" s="205" t="s">
        <v>74</v>
      </c>
      <c r="E119" s="206" t="s">
        <v>1250</v>
      </c>
      <c r="F119" s="206" t="s">
        <v>1435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SUM(P120:P128)</f>
        <v>0</v>
      </c>
      <c r="Q119" s="211"/>
      <c r="R119" s="212">
        <f>SUM(R120:R128)</f>
        <v>0</v>
      </c>
      <c r="S119" s="211"/>
      <c r="T119" s="213">
        <f>SUM(T120:T128)</f>
        <v>0</v>
      </c>
      <c r="AR119" s="214" t="s">
        <v>24</v>
      </c>
      <c r="AT119" s="215" t="s">
        <v>74</v>
      </c>
      <c r="AU119" s="215" t="s">
        <v>75</v>
      </c>
      <c r="AY119" s="214" t="s">
        <v>144</v>
      </c>
      <c r="BK119" s="216">
        <f>SUM(BK120:BK128)</f>
        <v>0</v>
      </c>
    </row>
    <row r="120" spans="2:65" s="1" customFormat="1" ht="16.5" customHeight="1">
      <c r="B120" s="44"/>
      <c r="C120" s="219" t="s">
        <v>176</v>
      </c>
      <c r="D120" s="219" t="s">
        <v>147</v>
      </c>
      <c r="E120" s="220" t="s">
        <v>1436</v>
      </c>
      <c r="F120" s="221" t="s">
        <v>1437</v>
      </c>
      <c r="G120" s="222" t="s">
        <v>1354</v>
      </c>
      <c r="H120" s="223">
        <v>2</v>
      </c>
      <c r="I120" s="224"/>
      <c r="J120" s="225">
        <f>ROUND(I120*H120,2)</f>
        <v>0</v>
      </c>
      <c r="K120" s="221" t="s">
        <v>22</v>
      </c>
      <c r="L120" s="70"/>
      <c r="M120" s="226" t="s">
        <v>22</v>
      </c>
      <c r="N120" s="227" t="s">
        <v>46</v>
      </c>
      <c r="O120" s="45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AR120" s="22" t="s">
        <v>24</v>
      </c>
      <c r="AT120" s="22" t="s">
        <v>147</v>
      </c>
      <c r="AU120" s="22" t="s">
        <v>24</v>
      </c>
      <c r="AY120" s="22" t="s">
        <v>144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22" t="s">
        <v>24</v>
      </c>
      <c r="BK120" s="230">
        <f>ROUND(I120*H120,2)</f>
        <v>0</v>
      </c>
      <c r="BL120" s="22" t="s">
        <v>24</v>
      </c>
      <c r="BM120" s="22" t="s">
        <v>209</v>
      </c>
    </row>
    <row r="121" spans="2:47" s="1" customFormat="1" ht="13.5">
      <c r="B121" s="44"/>
      <c r="C121" s="72"/>
      <c r="D121" s="231" t="s">
        <v>154</v>
      </c>
      <c r="E121" s="72"/>
      <c r="F121" s="232" t="s">
        <v>1437</v>
      </c>
      <c r="G121" s="72"/>
      <c r="H121" s="72"/>
      <c r="I121" s="189"/>
      <c r="J121" s="72"/>
      <c r="K121" s="72"/>
      <c r="L121" s="70"/>
      <c r="M121" s="233"/>
      <c r="N121" s="45"/>
      <c r="O121" s="45"/>
      <c r="P121" s="45"/>
      <c r="Q121" s="45"/>
      <c r="R121" s="45"/>
      <c r="S121" s="45"/>
      <c r="T121" s="93"/>
      <c r="AT121" s="22" t="s">
        <v>154</v>
      </c>
      <c r="AU121" s="22" t="s">
        <v>24</v>
      </c>
    </row>
    <row r="122" spans="2:47" s="1" customFormat="1" ht="13.5">
      <c r="B122" s="44"/>
      <c r="C122" s="72"/>
      <c r="D122" s="231" t="s">
        <v>912</v>
      </c>
      <c r="E122" s="72"/>
      <c r="F122" s="258" t="s">
        <v>1438</v>
      </c>
      <c r="G122" s="72"/>
      <c r="H122" s="72"/>
      <c r="I122" s="189"/>
      <c r="J122" s="72"/>
      <c r="K122" s="72"/>
      <c r="L122" s="70"/>
      <c r="M122" s="233"/>
      <c r="N122" s="45"/>
      <c r="O122" s="45"/>
      <c r="P122" s="45"/>
      <c r="Q122" s="45"/>
      <c r="R122" s="45"/>
      <c r="S122" s="45"/>
      <c r="T122" s="93"/>
      <c r="AT122" s="22" t="s">
        <v>912</v>
      </c>
      <c r="AU122" s="22" t="s">
        <v>24</v>
      </c>
    </row>
    <row r="123" spans="2:65" s="1" customFormat="1" ht="16.5" customHeight="1">
      <c r="B123" s="44"/>
      <c r="C123" s="219" t="s">
        <v>181</v>
      </c>
      <c r="D123" s="219" t="s">
        <v>147</v>
      </c>
      <c r="E123" s="220" t="s">
        <v>1439</v>
      </c>
      <c r="F123" s="221" t="s">
        <v>1440</v>
      </c>
      <c r="G123" s="222" t="s">
        <v>1354</v>
      </c>
      <c r="H123" s="223">
        <v>2</v>
      </c>
      <c r="I123" s="224"/>
      <c r="J123" s="225">
        <f>ROUND(I123*H123,2)</f>
        <v>0</v>
      </c>
      <c r="K123" s="221" t="s">
        <v>22</v>
      </c>
      <c r="L123" s="70"/>
      <c r="M123" s="226" t="s">
        <v>22</v>
      </c>
      <c r="N123" s="227" t="s">
        <v>46</v>
      </c>
      <c r="O123" s="45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AR123" s="22" t="s">
        <v>24</v>
      </c>
      <c r="AT123" s="22" t="s">
        <v>147</v>
      </c>
      <c r="AU123" s="22" t="s">
        <v>24</v>
      </c>
      <c r="AY123" s="22" t="s">
        <v>144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22" t="s">
        <v>24</v>
      </c>
      <c r="BK123" s="230">
        <f>ROUND(I123*H123,2)</f>
        <v>0</v>
      </c>
      <c r="BL123" s="22" t="s">
        <v>24</v>
      </c>
      <c r="BM123" s="22" t="s">
        <v>221</v>
      </c>
    </row>
    <row r="124" spans="2:47" s="1" customFormat="1" ht="13.5">
      <c r="B124" s="44"/>
      <c r="C124" s="72"/>
      <c r="D124" s="231" t="s">
        <v>154</v>
      </c>
      <c r="E124" s="72"/>
      <c r="F124" s="232" t="s">
        <v>1441</v>
      </c>
      <c r="G124" s="72"/>
      <c r="H124" s="72"/>
      <c r="I124" s="189"/>
      <c r="J124" s="72"/>
      <c r="K124" s="72"/>
      <c r="L124" s="70"/>
      <c r="M124" s="233"/>
      <c r="N124" s="45"/>
      <c r="O124" s="45"/>
      <c r="P124" s="45"/>
      <c r="Q124" s="45"/>
      <c r="R124" s="45"/>
      <c r="S124" s="45"/>
      <c r="T124" s="93"/>
      <c r="AT124" s="22" t="s">
        <v>154</v>
      </c>
      <c r="AU124" s="22" t="s">
        <v>24</v>
      </c>
    </row>
    <row r="125" spans="2:47" s="1" customFormat="1" ht="13.5">
      <c r="B125" s="44"/>
      <c r="C125" s="72"/>
      <c r="D125" s="231" t="s">
        <v>912</v>
      </c>
      <c r="E125" s="72"/>
      <c r="F125" s="258" t="s">
        <v>1442</v>
      </c>
      <c r="G125" s="72"/>
      <c r="H125" s="72"/>
      <c r="I125" s="189"/>
      <c r="J125" s="72"/>
      <c r="K125" s="72"/>
      <c r="L125" s="70"/>
      <c r="M125" s="233"/>
      <c r="N125" s="45"/>
      <c r="O125" s="45"/>
      <c r="P125" s="45"/>
      <c r="Q125" s="45"/>
      <c r="R125" s="45"/>
      <c r="S125" s="45"/>
      <c r="T125" s="93"/>
      <c r="AT125" s="22" t="s">
        <v>912</v>
      </c>
      <c r="AU125" s="22" t="s">
        <v>24</v>
      </c>
    </row>
    <row r="126" spans="2:65" s="1" customFormat="1" ht="16.5" customHeight="1">
      <c r="B126" s="44"/>
      <c r="C126" s="219" t="s">
        <v>188</v>
      </c>
      <c r="D126" s="219" t="s">
        <v>147</v>
      </c>
      <c r="E126" s="220" t="s">
        <v>1443</v>
      </c>
      <c r="F126" s="221" t="s">
        <v>1444</v>
      </c>
      <c r="G126" s="222" t="s">
        <v>1354</v>
      </c>
      <c r="H126" s="223">
        <v>2</v>
      </c>
      <c r="I126" s="224"/>
      <c r="J126" s="225">
        <f>ROUND(I126*H126,2)</f>
        <v>0</v>
      </c>
      <c r="K126" s="221" t="s">
        <v>22</v>
      </c>
      <c r="L126" s="70"/>
      <c r="M126" s="226" t="s">
        <v>22</v>
      </c>
      <c r="N126" s="227" t="s">
        <v>46</v>
      </c>
      <c r="O126" s="45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AR126" s="22" t="s">
        <v>24</v>
      </c>
      <c r="AT126" s="22" t="s">
        <v>147</v>
      </c>
      <c r="AU126" s="22" t="s">
        <v>24</v>
      </c>
      <c r="AY126" s="22" t="s">
        <v>144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22" t="s">
        <v>24</v>
      </c>
      <c r="BK126" s="230">
        <f>ROUND(I126*H126,2)</f>
        <v>0</v>
      </c>
      <c r="BL126" s="22" t="s">
        <v>24</v>
      </c>
      <c r="BM126" s="22" t="s">
        <v>340</v>
      </c>
    </row>
    <row r="127" spans="2:47" s="1" customFormat="1" ht="13.5">
      <c r="B127" s="44"/>
      <c r="C127" s="72"/>
      <c r="D127" s="231" t="s">
        <v>154</v>
      </c>
      <c r="E127" s="72"/>
      <c r="F127" s="232" t="s">
        <v>1444</v>
      </c>
      <c r="G127" s="72"/>
      <c r="H127" s="72"/>
      <c r="I127" s="189"/>
      <c r="J127" s="72"/>
      <c r="K127" s="72"/>
      <c r="L127" s="70"/>
      <c r="M127" s="233"/>
      <c r="N127" s="45"/>
      <c r="O127" s="45"/>
      <c r="P127" s="45"/>
      <c r="Q127" s="45"/>
      <c r="R127" s="45"/>
      <c r="S127" s="45"/>
      <c r="T127" s="93"/>
      <c r="AT127" s="22" t="s">
        <v>154</v>
      </c>
      <c r="AU127" s="22" t="s">
        <v>24</v>
      </c>
    </row>
    <row r="128" spans="2:47" s="1" customFormat="1" ht="13.5">
      <c r="B128" s="44"/>
      <c r="C128" s="72"/>
      <c r="D128" s="231" t="s">
        <v>912</v>
      </c>
      <c r="E128" s="72"/>
      <c r="F128" s="258" t="s">
        <v>1445</v>
      </c>
      <c r="G128" s="72"/>
      <c r="H128" s="72"/>
      <c r="I128" s="189"/>
      <c r="J128" s="72"/>
      <c r="K128" s="72"/>
      <c r="L128" s="70"/>
      <c r="M128" s="233"/>
      <c r="N128" s="45"/>
      <c r="O128" s="45"/>
      <c r="P128" s="45"/>
      <c r="Q128" s="45"/>
      <c r="R128" s="45"/>
      <c r="S128" s="45"/>
      <c r="T128" s="93"/>
      <c r="AT128" s="22" t="s">
        <v>912</v>
      </c>
      <c r="AU128" s="22" t="s">
        <v>24</v>
      </c>
    </row>
    <row r="129" spans="2:63" s="10" customFormat="1" ht="37.4" customHeight="1">
      <c r="B129" s="203"/>
      <c r="C129" s="204"/>
      <c r="D129" s="205" t="s">
        <v>74</v>
      </c>
      <c r="E129" s="206" t="s">
        <v>1255</v>
      </c>
      <c r="F129" s="206" t="s">
        <v>1446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P130+P262</f>
        <v>0</v>
      </c>
      <c r="Q129" s="211"/>
      <c r="R129" s="212">
        <f>R130+R262</f>
        <v>0</v>
      </c>
      <c r="S129" s="211"/>
      <c r="T129" s="213">
        <f>T130+T262</f>
        <v>0</v>
      </c>
      <c r="AR129" s="214" t="s">
        <v>24</v>
      </c>
      <c r="AT129" s="215" t="s">
        <v>74</v>
      </c>
      <c r="AU129" s="215" t="s">
        <v>75</v>
      </c>
      <c r="AY129" s="214" t="s">
        <v>144</v>
      </c>
      <c r="BK129" s="216">
        <f>BK130+BK262</f>
        <v>0</v>
      </c>
    </row>
    <row r="130" spans="2:63" s="10" customFormat="1" ht="19.9" customHeight="1">
      <c r="B130" s="203"/>
      <c r="C130" s="204"/>
      <c r="D130" s="205" t="s">
        <v>74</v>
      </c>
      <c r="E130" s="217" t="s">
        <v>1305</v>
      </c>
      <c r="F130" s="217" t="s">
        <v>1447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SUM(P131:P261)</f>
        <v>0</v>
      </c>
      <c r="Q130" s="211"/>
      <c r="R130" s="212">
        <f>SUM(R131:R261)</f>
        <v>0</v>
      </c>
      <c r="S130" s="211"/>
      <c r="T130" s="213">
        <f>SUM(T131:T261)</f>
        <v>0</v>
      </c>
      <c r="AR130" s="214" t="s">
        <v>24</v>
      </c>
      <c r="AT130" s="215" t="s">
        <v>74</v>
      </c>
      <c r="AU130" s="215" t="s">
        <v>24</v>
      </c>
      <c r="AY130" s="214" t="s">
        <v>144</v>
      </c>
      <c r="BK130" s="216">
        <f>SUM(BK131:BK261)</f>
        <v>0</v>
      </c>
    </row>
    <row r="131" spans="2:65" s="1" customFormat="1" ht="16.5" customHeight="1">
      <c r="B131" s="44"/>
      <c r="C131" s="219" t="s">
        <v>193</v>
      </c>
      <c r="D131" s="219" t="s">
        <v>147</v>
      </c>
      <c r="E131" s="220" t="s">
        <v>1448</v>
      </c>
      <c r="F131" s="221" t="s">
        <v>1449</v>
      </c>
      <c r="G131" s="222" t="s">
        <v>1354</v>
      </c>
      <c r="H131" s="223">
        <v>7</v>
      </c>
      <c r="I131" s="224"/>
      <c r="J131" s="225">
        <f>ROUND(I131*H131,2)</f>
        <v>0</v>
      </c>
      <c r="K131" s="221" t="s">
        <v>22</v>
      </c>
      <c r="L131" s="70"/>
      <c r="M131" s="226" t="s">
        <v>22</v>
      </c>
      <c r="N131" s="227" t="s">
        <v>46</v>
      </c>
      <c r="O131" s="45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22" t="s">
        <v>24</v>
      </c>
      <c r="AT131" s="22" t="s">
        <v>147</v>
      </c>
      <c r="AU131" s="22" t="s">
        <v>84</v>
      </c>
      <c r="AY131" s="22" t="s">
        <v>144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22" t="s">
        <v>24</v>
      </c>
      <c r="BK131" s="230">
        <f>ROUND(I131*H131,2)</f>
        <v>0</v>
      </c>
      <c r="BL131" s="22" t="s">
        <v>24</v>
      </c>
      <c r="BM131" s="22" t="s">
        <v>356</v>
      </c>
    </row>
    <row r="132" spans="2:47" s="1" customFormat="1" ht="13.5">
      <c r="B132" s="44"/>
      <c r="C132" s="72"/>
      <c r="D132" s="231" t="s">
        <v>154</v>
      </c>
      <c r="E132" s="72"/>
      <c r="F132" s="232" t="s">
        <v>1449</v>
      </c>
      <c r="G132" s="72"/>
      <c r="H132" s="72"/>
      <c r="I132" s="189"/>
      <c r="J132" s="72"/>
      <c r="K132" s="72"/>
      <c r="L132" s="70"/>
      <c r="M132" s="233"/>
      <c r="N132" s="45"/>
      <c r="O132" s="45"/>
      <c r="P132" s="45"/>
      <c r="Q132" s="45"/>
      <c r="R132" s="45"/>
      <c r="S132" s="45"/>
      <c r="T132" s="93"/>
      <c r="AT132" s="22" t="s">
        <v>154</v>
      </c>
      <c r="AU132" s="22" t="s">
        <v>84</v>
      </c>
    </row>
    <row r="133" spans="2:47" s="1" customFormat="1" ht="13.5">
      <c r="B133" s="44"/>
      <c r="C133" s="72"/>
      <c r="D133" s="231" t="s">
        <v>912</v>
      </c>
      <c r="E133" s="72"/>
      <c r="F133" s="258" t="s">
        <v>1450</v>
      </c>
      <c r="G133" s="72"/>
      <c r="H133" s="72"/>
      <c r="I133" s="189"/>
      <c r="J133" s="72"/>
      <c r="K133" s="72"/>
      <c r="L133" s="70"/>
      <c r="M133" s="233"/>
      <c r="N133" s="45"/>
      <c r="O133" s="45"/>
      <c r="P133" s="45"/>
      <c r="Q133" s="45"/>
      <c r="R133" s="45"/>
      <c r="S133" s="45"/>
      <c r="T133" s="93"/>
      <c r="AT133" s="22" t="s">
        <v>912</v>
      </c>
      <c r="AU133" s="22" t="s">
        <v>84</v>
      </c>
    </row>
    <row r="134" spans="2:65" s="1" customFormat="1" ht="25.5" customHeight="1">
      <c r="B134" s="44"/>
      <c r="C134" s="219" t="s">
        <v>29</v>
      </c>
      <c r="D134" s="219" t="s">
        <v>147</v>
      </c>
      <c r="E134" s="220" t="s">
        <v>1451</v>
      </c>
      <c r="F134" s="221" t="s">
        <v>1452</v>
      </c>
      <c r="G134" s="222" t="s">
        <v>1354</v>
      </c>
      <c r="H134" s="223">
        <v>10</v>
      </c>
      <c r="I134" s="224"/>
      <c r="J134" s="225">
        <f>ROUND(I134*H134,2)</f>
        <v>0</v>
      </c>
      <c r="K134" s="221" t="s">
        <v>22</v>
      </c>
      <c r="L134" s="70"/>
      <c r="M134" s="226" t="s">
        <v>22</v>
      </c>
      <c r="N134" s="227" t="s">
        <v>46</v>
      </c>
      <c r="O134" s="45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AR134" s="22" t="s">
        <v>24</v>
      </c>
      <c r="AT134" s="22" t="s">
        <v>147</v>
      </c>
      <c r="AU134" s="22" t="s">
        <v>84</v>
      </c>
      <c r="AY134" s="22" t="s">
        <v>144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22" t="s">
        <v>24</v>
      </c>
      <c r="BK134" s="230">
        <f>ROUND(I134*H134,2)</f>
        <v>0</v>
      </c>
      <c r="BL134" s="22" t="s">
        <v>24</v>
      </c>
      <c r="BM134" s="22" t="s">
        <v>365</v>
      </c>
    </row>
    <row r="135" spans="2:47" s="1" customFormat="1" ht="13.5">
      <c r="B135" s="44"/>
      <c r="C135" s="72"/>
      <c r="D135" s="231" t="s">
        <v>154</v>
      </c>
      <c r="E135" s="72"/>
      <c r="F135" s="232" t="s">
        <v>1452</v>
      </c>
      <c r="G135" s="72"/>
      <c r="H135" s="72"/>
      <c r="I135" s="189"/>
      <c r="J135" s="72"/>
      <c r="K135" s="72"/>
      <c r="L135" s="70"/>
      <c r="M135" s="233"/>
      <c r="N135" s="45"/>
      <c r="O135" s="45"/>
      <c r="P135" s="45"/>
      <c r="Q135" s="45"/>
      <c r="R135" s="45"/>
      <c r="S135" s="45"/>
      <c r="T135" s="93"/>
      <c r="AT135" s="22" t="s">
        <v>154</v>
      </c>
      <c r="AU135" s="22" t="s">
        <v>84</v>
      </c>
    </row>
    <row r="136" spans="2:47" s="1" customFormat="1" ht="13.5">
      <c r="B136" s="44"/>
      <c r="C136" s="72"/>
      <c r="D136" s="231" t="s">
        <v>912</v>
      </c>
      <c r="E136" s="72"/>
      <c r="F136" s="258" t="s">
        <v>1450</v>
      </c>
      <c r="G136" s="72"/>
      <c r="H136" s="72"/>
      <c r="I136" s="189"/>
      <c r="J136" s="72"/>
      <c r="K136" s="72"/>
      <c r="L136" s="70"/>
      <c r="M136" s="233"/>
      <c r="N136" s="45"/>
      <c r="O136" s="45"/>
      <c r="P136" s="45"/>
      <c r="Q136" s="45"/>
      <c r="R136" s="45"/>
      <c r="S136" s="45"/>
      <c r="T136" s="93"/>
      <c r="AT136" s="22" t="s">
        <v>912</v>
      </c>
      <c r="AU136" s="22" t="s">
        <v>84</v>
      </c>
    </row>
    <row r="137" spans="2:65" s="1" customFormat="1" ht="16.5" customHeight="1">
      <c r="B137" s="44"/>
      <c r="C137" s="219" t="s">
        <v>204</v>
      </c>
      <c r="D137" s="219" t="s">
        <v>147</v>
      </c>
      <c r="E137" s="220" t="s">
        <v>1453</v>
      </c>
      <c r="F137" s="221" t="s">
        <v>1454</v>
      </c>
      <c r="G137" s="222" t="s">
        <v>1354</v>
      </c>
      <c r="H137" s="223">
        <v>1</v>
      </c>
      <c r="I137" s="224"/>
      <c r="J137" s="225">
        <f>ROUND(I137*H137,2)</f>
        <v>0</v>
      </c>
      <c r="K137" s="221" t="s">
        <v>22</v>
      </c>
      <c r="L137" s="70"/>
      <c r="M137" s="226" t="s">
        <v>22</v>
      </c>
      <c r="N137" s="227" t="s">
        <v>46</v>
      </c>
      <c r="O137" s="45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2" t="s">
        <v>24</v>
      </c>
      <c r="AT137" s="22" t="s">
        <v>147</v>
      </c>
      <c r="AU137" s="22" t="s">
        <v>84</v>
      </c>
      <c r="AY137" s="22" t="s">
        <v>144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22" t="s">
        <v>24</v>
      </c>
      <c r="BK137" s="230">
        <f>ROUND(I137*H137,2)</f>
        <v>0</v>
      </c>
      <c r="BL137" s="22" t="s">
        <v>24</v>
      </c>
      <c r="BM137" s="22" t="s">
        <v>373</v>
      </c>
    </row>
    <row r="138" spans="2:47" s="1" customFormat="1" ht="13.5">
      <c r="B138" s="44"/>
      <c r="C138" s="72"/>
      <c r="D138" s="231" t="s">
        <v>154</v>
      </c>
      <c r="E138" s="72"/>
      <c r="F138" s="232" t="s">
        <v>1454</v>
      </c>
      <c r="G138" s="72"/>
      <c r="H138" s="72"/>
      <c r="I138" s="189"/>
      <c r="J138" s="72"/>
      <c r="K138" s="72"/>
      <c r="L138" s="70"/>
      <c r="M138" s="233"/>
      <c r="N138" s="45"/>
      <c r="O138" s="45"/>
      <c r="P138" s="45"/>
      <c r="Q138" s="45"/>
      <c r="R138" s="45"/>
      <c r="S138" s="45"/>
      <c r="T138" s="93"/>
      <c r="AT138" s="22" t="s">
        <v>154</v>
      </c>
      <c r="AU138" s="22" t="s">
        <v>84</v>
      </c>
    </row>
    <row r="139" spans="2:47" s="1" customFormat="1" ht="13.5">
      <c r="B139" s="44"/>
      <c r="C139" s="72"/>
      <c r="D139" s="231" t="s">
        <v>912</v>
      </c>
      <c r="E139" s="72"/>
      <c r="F139" s="258" t="s">
        <v>1455</v>
      </c>
      <c r="G139" s="72"/>
      <c r="H139" s="72"/>
      <c r="I139" s="189"/>
      <c r="J139" s="72"/>
      <c r="K139" s="72"/>
      <c r="L139" s="70"/>
      <c r="M139" s="233"/>
      <c r="N139" s="45"/>
      <c r="O139" s="45"/>
      <c r="P139" s="45"/>
      <c r="Q139" s="45"/>
      <c r="R139" s="45"/>
      <c r="S139" s="45"/>
      <c r="T139" s="93"/>
      <c r="AT139" s="22" t="s">
        <v>912</v>
      </c>
      <c r="AU139" s="22" t="s">
        <v>84</v>
      </c>
    </row>
    <row r="140" spans="2:65" s="1" customFormat="1" ht="16.5" customHeight="1">
      <c r="B140" s="44"/>
      <c r="C140" s="219" t="s">
        <v>209</v>
      </c>
      <c r="D140" s="219" t="s">
        <v>147</v>
      </c>
      <c r="E140" s="220" t="s">
        <v>1456</v>
      </c>
      <c r="F140" s="221" t="s">
        <v>1454</v>
      </c>
      <c r="G140" s="222" t="s">
        <v>1354</v>
      </c>
      <c r="H140" s="223">
        <v>6</v>
      </c>
      <c r="I140" s="224"/>
      <c r="J140" s="225">
        <f>ROUND(I140*H140,2)</f>
        <v>0</v>
      </c>
      <c r="K140" s="221" t="s">
        <v>22</v>
      </c>
      <c r="L140" s="70"/>
      <c r="M140" s="226" t="s">
        <v>22</v>
      </c>
      <c r="N140" s="227" t="s">
        <v>46</v>
      </c>
      <c r="O140" s="45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AR140" s="22" t="s">
        <v>24</v>
      </c>
      <c r="AT140" s="22" t="s">
        <v>147</v>
      </c>
      <c r="AU140" s="22" t="s">
        <v>84</v>
      </c>
      <c r="AY140" s="22" t="s">
        <v>144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22" t="s">
        <v>24</v>
      </c>
      <c r="BK140" s="230">
        <f>ROUND(I140*H140,2)</f>
        <v>0</v>
      </c>
      <c r="BL140" s="22" t="s">
        <v>24</v>
      </c>
      <c r="BM140" s="22" t="s">
        <v>381</v>
      </c>
    </row>
    <row r="141" spans="2:47" s="1" customFormat="1" ht="13.5">
      <c r="B141" s="44"/>
      <c r="C141" s="72"/>
      <c r="D141" s="231" t="s">
        <v>154</v>
      </c>
      <c r="E141" s="72"/>
      <c r="F141" s="232" t="s">
        <v>1454</v>
      </c>
      <c r="G141" s="72"/>
      <c r="H141" s="72"/>
      <c r="I141" s="189"/>
      <c r="J141" s="72"/>
      <c r="K141" s="72"/>
      <c r="L141" s="70"/>
      <c r="M141" s="233"/>
      <c r="N141" s="45"/>
      <c r="O141" s="45"/>
      <c r="P141" s="45"/>
      <c r="Q141" s="45"/>
      <c r="R141" s="45"/>
      <c r="S141" s="45"/>
      <c r="T141" s="93"/>
      <c r="AT141" s="22" t="s">
        <v>154</v>
      </c>
      <c r="AU141" s="22" t="s">
        <v>84</v>
      </c>
    </row>
    <row r="142" spans="2:47" s="1" customFormat="1" ht="13.5">
      <c r="B142" s="44"/>
      <c r="C142" s="72"/>
      <c r="D142" s="231" t="s">
        <v>912</v>
      </c>
      <c r="E142" s="72"/>
      <c r="F142" s="258" t="s">
        <v>1450</v>
      </c>
      <c r="G142" s="72"/>
      <c r="H142" s="72"/>
      <c r="I142" s="189"/>
      <c r="J142" s="72"/>
      <c r="K142" s="72"/>
      <c r="L142" s="70"/>
      <c r="M142" s="233"/>
      <c r="N142" s="45"/>
      <c r="O142" s="45"/>
      <c r="P142" s="45"/>
      <c r="Q142" s="45"/>
      <c r="R142" s="45"/>
      <c r="S142" s="45"/>
      <c r="T142" s="93"/>
      <c r="AT142" s="22" t="s">
        <v>912</v>
      </c>
      <c r="AU142" s="22" t="s">
        <v>84</v>
      </c>
    </row>
    <row r="143" spans="2:65" s="1" customFormat="1" ht="16.5" customHeight="1">
      <c r="B143" s="44"/>
      <c r="C143" s="219" t="s">
        <v>214</v>
      </c>
      <c r="D143" s="219" t="s">
        <v>147</v>
      </c>
      <c r="E143" s="220" t="s">
        <v>1457</v>
      </c>
      <c r="F143" s="221" t="s">
        <v>1454</v>
      </c>
      <c r="G143" s="222" t="s">
        <v>1354</v>
      </c>
      <c r="H143" s="223">
        <v>3</v>
      </c>
      <c r="I143" s="224"/>
      <c r="J143" s="225">
        <f>ROUND(I143*H143,2)</f>
        <v>0</v>
      </c>
      <c r="K143" s="221" t="s">
        <v>22</v>
      </c>
      <c r="L143" s="70"/>
      <c r="M143" s="226" t="s">
        <v>22</v>
      </c>
      <c r="N143" s="227" t="s">
        <v>46</v>
      </c>
      <c r="O143" s="45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AR143" s="22" t="s">
        <v>24</v>
      </c>
      <c r="AT143" s="22" t="s">
        <v>147</v>
      </c>
      <c r="AU143" s="22" t="s">
        <v>84</v>
      </c>
      <c r="AY143" s="22" t="s">
        <v>144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22" t="s">
        <v>24</v>
      </c>
      <c r="BK143" s="230">
        <f>ROUND(I143*H143,2)</f>
        <v>0</v>
      </c>
      <c r="BL143" s="22" t="s">
        <v>24</v>
      </c>
      <c r="BM143" s="22" t="s">
        <v>391</v>
      </c>
    </row>
    <row r="144" spans="2:47" s="1" customFormat="1" ht="13.5">
      <c r="B144" s="44"/>
      <c r="C144" s="72"/>
      <c r="D144" s="231" t="s">
        <v>154</v>
      </c>
      <c r="E144" s="72"/>
      <c r="F144" s="232" t="s">
        <v>1454</v>
      </c>
      <c r="G144" s="72"/>
      <c r="H144" s="72"/>
      <c r="I144" s="189"/>
      <c r="J144" s="72"/>
      <c r="K144" s="72"/>
      <c r="L144" s="70"/>
      <c r="M144" s="233"/>
      <c r="N144" s="45"/>
      <c r="O144" s="45"/>
      <c r="P144" s="45"/>
      <c r="Q144" s="45"/>
      <c r="R144" s="45"/>
      <c r="S144" s="45"/>
      <c r="T144" s="93"/>
      <c r="AT144" s="22" t="s">
        <v>154</v>
      </c>
      <c r="AU144" s="22" t="s">
        <v>84</v>
      </c>
    </row>
    <row r="145" spans="2:47" s="1" customFormat="1" ht="13.5">
      <c r="B145" s="44"/>
      <c r="C145" s="72"/>
      <c r="D145" s="231" t="s">
        <v>912</v>
      </c>
      <c r="E145" s="72"/>
      <c r="F145" s="258" t="s">
        <v>1458</v>
      </c>
      <c r="G145" s="72"/>
      <c r="H145" s="72"/>
      <c r="I145" s="189"/>
      <c r="J145" s="72"/>
      <c r="K145" s="72"/>
      <c r="L145" s="70"/>
      <c r="M145" s="233"/>
      <c r="N145" s="45"/>
      <c r="O145" s="45"/>
      <c r="P145" s="45"/>
      <c r="Q145" s="45"/>
      <c r="R145" s="45"/>
      <c r="S145" s="45"/>
      <c r="T145" s="93"/>
      <c r="AT145" s="22" t="s">
        <v>912</v>
      </c>
      <c r="AU145" s="22" t="s">
        <v>84</v>
      </c>
    </row>
    <row r="146" spans="2:65" s="1" customFormat="1" ht="16.5" customHeight="1">
      <c r="B146" s="44"/>
      <c r="C146" s="219" t="s">
        <v>221</v>
      </c>
      <c r="D146" s="219" t="s">
        <v>147</v>
      </c>
      <c r="E146" s="220" t="s">
        <v>1459</v>
      </c>
      <c r="F146" s="221" t="s">
        <v>1454</v>
      </c>
      <c r="G146" s="222" t="s">
        <v>1354</v>
      </c>
      <c r="H146" s="223">
        <v>1</v>
      </c>
      <c r="I146" s="224"/>
      <c r="J146" s="225">
        <f>ROUND(I146*H146,2)</f>
        <v>0</v>
      </c>
      <c r="K146" s="221" t="s">
        <v>22</v>
      </c>
      <c r="L146" s="70"/>
      <c r="M146" s="226" t="s">
        <v>22</v>
      </c>
      <c r="N146" s="227" t="s">
        <v>46</v>
      </c>
      <c r="O146" s="45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AR146" s="22" t="s">
        <v>24</v>
      </c>
      <c r="AT146" s="22" t="s">
        <v>147</v>
      </c>
      <c r="AU146" s="22" t="s">
        <v>84</v>
      </c>
      <c r="AY146" s="22" t="s">
        <v>144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22" t="s">
        <v>24</v>
      </c>
      <c r="BK146" s="230">
        <f>ROUND(I146*H146,2)</f>
        <v>0</v>
      </c>
      <c r="BL146" s="22" t="s">
        <v>24</v>
      </c>
      <c r="BM146" s="22" t="s">
        <v>407</v>
      </c>
    </row>
    <row r="147" spans="2:47" s="1" customFormat="1" ht="13.5">
      <c r="B147" s="44"/>
      <c r="C147" s="72"/>
      <c r="D147" s="231" t="s">
        <v>154</v>
      </c>
      <c r="E147" s="72"/>
      <c r="F147" s="232" t="s">
        <v>1454</v>
      </c>
      <c r="G147" s="72"/>
      <c r="H147" s="72"/>
      <c r="I147" s="189"/>
      <c r="J147" s="72"/>
      <c r="K147" s="72"/>
      <c r="L147" s="70"/>
      <c r="M147" s="233"/>
      <c r="N147" s="45"/>
      <c r="O147" s="45"/>
      <c r="P147" s="45"/>
      <c r="Q147" s="45"/>
      <c r="R147" s="45"/>
      <c r="S147" s="45"/>
      <c r="T147" s="93"/>
      <c r="AT147" s="22" t="s">
        <v>154</v>
      </c>
      <c r="AU147" s="22" t="s">
        <v>84</v>
      </c>
    </row>
    <row r="148" spans="2:47" s="1" customFormat="1" ht="13.5">
      <c r="B148" s="44"/>
      <c r="C148" s="72"/>
      <c r="D148" s="231" t="s">
        <v>912</v>
      </c>
      <c r="E148" s="72"/>
      <c r="F148" s="258" t="s">
        <v>1460</v>
      </c>
      <c r="G148" s="72"/>
      <c r="H148" s="72"/>
      <c r="I148" s="189"/>
      <c r="J148" s="72"/>
      <c r="K148" s="72"/>
      <c r="L148" s="70"/>
      <c r="M148" s="233"/>
      <c r="N148" s="45"/>
      <c r="O148" s="45"/>
      <c r="P148" s="45"/>
      <c r="Q148" s="45"/>
      <c r="R148" s="45"/>
      <c r="S148" s="45"/>
      <c r="T148" s="93"/>
      <c r="AT148" s="22" t="s">
        <v>912</v>
      </c>
      <c r="AU148" s="22" t="s">
        <v>84</v>
      </c>
    </row>
    <row r="149" spans="2:65" s="1" customFormat="1" ht="16.5" customHeight="1">
      <c r="B149" s="44"/>
      <c r="C149" s="219" t="s">
        <v>10</v>
      </c>
      <c r="D149" s="219" t="s">
        <v>147</v>
      </c>
      <c r="E149" s="220" t="s">
        <v>1461</v>
      </c>
      <c r="F149" s="221" t="s">
        <v>1454</v>
      </c>
      <c r="G149" s="222" t="s">
        <v>1354</v>
      </c>
      <c r="H149" s="223">
        <v>1</v>
      </c>
      <c r="I149" s="224"/>
      <c r="J149" s="225">
        <f>ROUND(I149*H149,2)</f>
        <v>0</v>
      </c>
      <c r="K149" s="221" t="s">
        <v>22</v>
      </c>
      <c r="L149" s="70"/>
      <c r="M149" s="226" t="s">
        <v>22</v>
      </c>
      <c r="N149" s="227" t="s">
        <v>46</v>
      </c>
      <c r="O149" s="45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AR149" s="22" t="s">
        <v>24</v>
      </c>
      <c r="AT149" s="22" t="s">
        <v>147</v>
      </c>
      <c r="AU149" s="22" t="s">
        <v>84</v>
      </c>
      <c r="AY149" s="22" t="s">
        <v>144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22" t="s">
        <v>24</v>
      </c>
      <c r="BK149" s="230">
        <f>ROUND(I149*H149,2)</f>
        <v>0</v>
      </c>
      <c r="BL149" s="22" t="s">
        <v>24</v>
      </c>
      <c r="BM149" s="22" t="s">
        <v>419</v>
      </c>
    </row>
    <row r="150" spans="2:47" s="1" customFormat="1" ht="13.5">
      <c r="B150" s="44"/>
      <c r="C150" s="72"/>
      <c r="D150" s="231" t="s">
        <v>154</v>
      </c>
      <c r="E150" s="72"/>
      <c r="F150" s="232" t="s">
        <v>1454</v>
      </c>
      <c r="G150" s="72"/>
      <c r="H150" s="72"/>
      <c r="I150" s="189"/>
      <c r="J150" s="72"/>
      <c r="K150" s="72"/>
      <c r="L150" s="70"/>
      <c r="M150" s="233"/>
      <c r="N150" s="45"/>
      <c r="O150" s="45"/>
      <c r="P150" s="45"/>
      <c r="Q150" s="45"/>
      <c r="R150" s="45"/>
      <c r="S150" s="45"/>
      <c r="T150" s="93"/>
      <c r="AT150" s="22" t="s">
        <v>154</v>
      </c>
      <c r="AU150" s="22" t="s">
        <v>84</v>
      </c>
    </row>
    <row r="151" spans="2:47" s="1" customFormat="1" ht="13.5">
      <c r="B151" s="44"/>
      <c r="C151" s="72"/>
      <c r="D151" s="231" t="s">
        <v>912</v>
      </c>
      <c r="E151" s="72"/>
      <c r="F151" s="258" t="s">
        <v>1462</v>
      </c>
      <c r="G151" s="72"/>
      <c r="H151" s="72"/>
      <c r="I151" s="189"/>
      <c r="J151" s="72"/>
      <c r="K151" s="72"/>
      <c r="L151" s="70"/>
      <c r="M151" s="233"/>
      <c r="N151" s="45"/>
      <c r="O151" s="45"/>
      <c r="P151" s="45"/>
      <c r="Q151" s="45"/>
      <c r="R151" s="45"/>
      <c r="S151" s="45"/>
      <c r="T151" s="93"/>
      <c r="AT151" s="22" t="s">
        <v>912</v>
      </c>
      <c r="AU151" s="22" t="s">
        <v>84</v>
      </c>
    </row>
    <row r="152" spans="2:65" s="1" customFormat="1" ht="16.5" customHeight="1">
      <c r="B152" s="44"/>
      <c r="C152" s="219" t="s">
        <v>340</v>
      </c>
      <c r="D152" s="219" t="s">
        <v>147</v>
      </c>
      <c r="E152" s="220" t="s">
        <v>1463</v>
      </c>
      <c r="F152" s="221" t="s">
        <v>1454</v>
      </c>
      <c r="G152" s="222" t="s">
        <v>1354</v>
      </c>
      <c r="H152" s="223">
        <v>1</v>
      </c>
      <c r="I152" s="224"/>
      <c r="J152" s="225">
        <f>ROUND(I152*H152,2)</f>
        <v>0</v>
      </c>
      <c r="K152" s="221" t="s">
        <v>22</v>
      </c>
      <c r="L152" s="70"/>
      <c r="M152" s="226" t="s">
        <v>22</v>
      </c>
      <c r="N152" s="227" t="s">
        <v>46</v>
      </c>
      <c r="O152" s="45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22" t="s">
        <v>24</v>
      </c>
      <c r="AT152" s="22" t="s">
        <v>147</v>
      </c>
      <c r="AU152" s="22" t="s">
        <v>84</v>
      </c>
      <c r="AY152" s="22" t="s">
        <v>144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22" t="s">
        <v>24</v>
      </c>
      <c r="BK152" s="230">
        <f>ROUND(I152*H152,2)</f>
        <v>0</v>
      </c>
      <c r="BL152" s="22" t="s">
        <v>24</v>
      </c>
      <c r="BM152" s="22" t="s">
        <v>432</v>
      </c>
    </row>
    <row r="153" spans="2:47" s="1" customFormat="1" ht="13.5">
      <c r="B153" s="44"/>
      <c r="C153" s="72"/>
      <c r="D153" s="231" t="s">
        <v>154</v>
      </c>
      <c r="E153" s="72"/>
      <c r="F153" s="232" t="s">
        <v>1454</v>
      </c>
      <c r="G153" s="72"/>
      <c r="H153" s="72"/>
      <c r="I153" s="189"/>
      <c r="J153" s="72"/>
      <c r="K153" s="72"/>
      <c r="L153" s="70"/>
      <c r="M153" s="233"/>
      <c r="N153" s="45"/>
      <c r="O153" s="45"/>
      <c r="P153" s="45"/>
      <c r="Q153" s="45"/>
      <c r="R153" s="45"/>
      <c r="S153" s="45"/>
      <c r="T153" s="93"/>
      <c r="AT153" s="22" t="s">
        <v>154</v>
      </c>
      <c r="AU153" s="22" t="s">
        <v>84</v>
      </c>
    </row>
    <row r="154" spans="2:47" s="1" customFormat="1" ht="13.5">
      <c r="B154" s="44"/>
      <c r="C154" s="72"/>
      <c r="D154" s="231" t="s">
        <v>912</v>
      </c>
      <c r="E154" s="72"/>
      <c r="F154" s="258" t="s">
        <v>1464</v>
      </c>
      <c r="G154" s="72"/>
      <c r="H154" s="72"/>
      <c r="I154" s="189"/>
      <c r="J154" s="72"/>
      <c r="K154" s="72"/>
      <c r="L154" s="70"/>
      <c r="M154" s="233"/>
      <c r="N154" s="45"/>
      <c r="O154" s="45"/>
      <c r="P154" s="45"/>
      <c r="Q154" s="45"/>
      <c r="R154" s="45"/>
      <c r="S154" s="45"/>
      <c r="T154" s="93"/>
      <c r="AT154" s="22" t="s">
        <v>912</v>
      </c>
      <c r="AU154" s="22" t="s">
        <v>84</v>
      </c>
    </row>
    <row r="155" spans="2:65" s="1" customFormat="1" ht="16.5" customHeight="1">
      <c r="B155" s="44"/>
      <c r="C155" s="219" t="s">
        <v>352</v>
      </c>
      <c r="D155" s="219" t="s">
        <v>147</v>
      </c>
      <c r="E155" s="220" t="s">
        <v>1465</v>
      </c>
      <c r="F155" s="221" t="s">
        <v>1466</v>
      </c>
      <c r="G155" s="222" t="s">
        <v>1354</v>
      </c>
      <c r="H155" s="223">
        <v>9</v>
      </c>
      <c r="I155" s="224"/>
      <c r="J155" s="225">
        <f>ROUND(I155*H155,2)</f>
        <v>0</v>
      </c>
      <c r="K155" s="221" t="s">
        <v>22</v>
      </c>
      <c r="L155" s="70"/>
      <c r="M155" s="226" t="s">
        <v>22</v>
      </c>
      <c r="N155" s="227" t="s">
        <v>46</v>
      </c>
      <c r="O155" s="45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AR155" s="22" t="s">
        <v>24</v>
      </c>
      <c r="AT155" s="22" t="s">
        <v>147</v>
      </c>
      <c r="AU155" s="22" t="s">
        <v>84</v>
      </c>
      <c r="AY155" s="22" t="s">
        <v>144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22" t="s">
        <v>24</v>
      </c>
      <c r="BK155" s="230">
        <f>ROUND(I155*H155,2)</f>
        <v>0</v>
      </c>
      <c r="BL155" s="22" t="s">
        <v>24</v>
      </c>
      <c r="BM155" s="22" t="s">
        <v>446</v>
      </c>
    </row>
    <row r="156" spans="2:47" s="1" customFormat="1" ht="13.5">
      <c r="B156" s="44"/>
      <c r="C156" s="72"/>
      <c r="D156" s="231" t="s">
        <v>154</v>
      </c>
      <c r="E156" s="72"/>
      <c r="F156" s="232" t="s">
        <v>1466</v>
      </c>
      <c r="G156" s="72"/>
      <c r="H156" s="72"/>
      <c r="I156" s="189"/>
      <c r="J156" s="72"/>
      <c r="K156" s="72"/>
      <c r="L156" s="70"/>
      <c r="M156" s="233"/>
      <c r="N156" s="45"/>
      <c r="O156" s="45"/>
      <c r="P156" s="45"/>
      <c r="Q156" s="45"/>
      <c r="R156" s="45"/>
      <c r="S156" s="45"/>
      <c r="T156" s="93"/>
      <c r="AT156" s="22" t="s">
        <v>154</v>
      </c>
      <c r="AU156" s="22" t="s">
        <v>84</v>
      </c>
    </row>
    <row r="157" spans="2:47" s="1" customFormat="1" ht="13.5">
      <c r="B157" s="44"/>
      <c r="C157" s="72"/>
      <c r="D157" s="231" t="s">
        <v>912</v>
      </c>
      <c r="E157" s="72"/>
      <c r="F157" s="258" t="s">
        <v>1450</v>
      </c>
      <c r="G157" s="72"/>
      <c r="H157" s="72"/>
      <c r="I157" s="189"/>
      <c r="J157" s="72"/>
      <c r="K157" s="72"/>
      <c r="L157" s="70"/>
      <c r="M157" s="233"/>
      <c r="N157" s="45"/>
      <c r="O157" s="45"/>
      <c r="P157" s="45"/>
      <c r="Q157" s="45"/>
      <c r="R157" s="45"/>
      <c r="S157" s="45"/>
      <c r="T157" s="93"/>
      <c r="AT157" s="22" t="s">
        <v>912</v>
      </c>
      <c r="AU157" s="22" t="s">
        <v>84</v>
      </c>
    </row>
    <row r="158" spans="2:65" s="1" customFormat="1" ht="16.5" customHeight="1">
      <c r="B158" s="44"/>
      <c r="C158" s="219" t="s">
        <v>356</v>
      </c>
      <c r="D158" s="219" t="s">
        <v>147</v>
      </c>
      <c r="E158" s="220" t="s">
        <v>1467</v>
      </c>
      <c r="F158" s="221" t="s">
        <v>1466</v>
      </c>
      <c r="G158" s="222" t="s">
        <v>1354</v>
      </c>
      <c r="H158" s="223">
        <v>1</v>
      </c>
      <c r="I158" s="224"/>
      <c r="J158" s="225">
        <f>ROUND(I158*H158,2)</f>
        <v>0</v>
      </c>
      <c r="K158" s="221" t="s">
        <v>22</v>
      </c>
      <c r="L158" s="70"/>
      <c r="M158" s="226" t="s">
        <v>22</v>
      </c>
      <c r="N158" s="227" t="s">
        <v>46</v>
      </c>
      <c r="O158" s="45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AR158" s="22" t="s">
        <v>24</v>
      </c>
      <c r="AT158" s="22" t="s">
        <v>147</v>
      </c>
      <c r="AU158" s="22" t="s">
        <v>84</v>
      </c>
      <c r="AY158" s="22" t="s">
        <v>144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22" t="s">
        <v>24</v>
      </c>
      <c r="BK158" s="230">
        <f>ROUND(I158*H158,2)</f>
        <v>0</v>
      </c>
      <c r="BL158" s="22" t="s">
        <v>24</v>
      </c>
      <c r="BM158" s="22" t="s">
        <v>464</v>
      </c>
    </row>
    <row r="159" spans="2:47" s="1" customFormat="1" ht="13.5">
      <c r="B159" s="44"/>
      <c r="C159" s="72"/>
      <c r="D159" s="231" t="s">
        <v>154</v>
      </c>
      <c r="E159" s="72"/>
      <c r="F159" s="232" t="s">
        <v>1466</v>
      </c>
      <c r="G159" s="72"/>
      <c r="H159" s="72"/>
      <c r="I159" s="189"/>
      <c r="J159" s="72"/>
      <c r="K159" s="72"/>
      <c r="L159" s="70"/>
      <c r="M159" s="233"/>
      <c r="N159" s="45"/>
      <c r="O159" s="45"/>
      <c r="P159" s="45"/>
      <c r="Q159" s="45"/>
      <c r="R159" s="45"/>
      <c r="S159" s="45"/>
      <c r="T159" s="93"/>
      <c r="AT159" s="22" t="s">
        <v>154</v>
      </c>
      <c r="AU159" s="22" t="s">
        <v>84</v>
      </c>
    </row>
    <row r="160" spans="2:47" s="1" customFormat="1" ht="13.5">
      <c r="B160" s="44"/>
      <c r="C160" s="72"/>
      <c r="D160" s="231" t="s">
        <v>912</v>
      </c>
      <c r="E160" s="72"/>
      <c r="F160" s="258" t="s">
        <v>1458</v>
      </c>
      <c r="G160" s="72"/>
      <c r="H160" s="72"/>
      <c r="I160" s="189"/>
      <c r="J160" s="72"/>
      <c r="K160" s="72"/>
      <c r="L160" s="70"/>
      <c r="M160" s="233"/>
      <c r="N160" s="45"/>
      <c r="O160" s="45"/>
      <c r="P160" s="45"/>
      <c r="Q160" s="45"/>
      <c r="R160" s="45"/>
      <c r="S160" s="45"/>
      <c r="T160" s="93"/>
      <c r="AT160" s="22" t="s">
        <v>912</v>
      </c>
      <c r="AU160" s="22" t="s">
        <v>84</v>
      </c>
    </row>
    <row r="161" spans="2:65" s="1" customFormat="1" ht="16.5" customHeight="1">
      <c r="B161" s="44"/>
      <c r="C161" s="219" t="s">
        <v>361</v>
      </c>
      <c r="D161" s="219" t="s">
        <v>147</v>
      </c>
      <c r="E161" s="220" t="s">
        <v>1468</v>
      </c>
      <c r="F161" s="221" t="s">
        <v>1466</v>
      </c>
      <c r="G161" s="222" t="s">
        <v>1354</v>
      </c>
      <c r="H161" s="223">
        <v>1</v>
      </c>
      <c r="I161" s="224"/>
      <c r="J161" s="225">
        <f>ROUND(I161*H161,2)</f>
        <v>0</v>
      </c>
      <c r="K161" s="221" t="s">
        <v>22</v>
      </c>
      <c r="L161" s="70"/>
      <c r="M161" s="226" t="s">
        <v>22</v>
      </c>
      <c r="N161" s="227" t="s">
        <v>46</v>
      </c>
      <c r="O161" s="45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AR161" s="22" t="s">
        <v>24</v>
      </c>
      <c r="AT161" s="22" t="s">
        <v>147</v>
      </c>
      <c r="AU161" s="22" t="s">
        <v>84</v>
      </c>
      <c r="AY161" s="22" t="s">
        <v>144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22" t="s">
        <v>24</v>
      </c>
      <c r="BK161" s="230">
        <f>ROUND(I161*H161,2)</f>
        <v>0</v>
      </c>
      <c r="BL161" s="22" t="s">
        <v>24</v>
      </c>
      <c r="BM161" s="22" t="s">
        <v>478</v>
      </c>
    </row>
    <row r="162" spans="2:47" s="1" customFormat="1" ht="13.5">
      <c r="B162" s="44"/>
      <c r="C162" s="72"/>
      <c r="D162" s="231" t="s">
        <v>154</v>
      </c>
      <c r="E162" s="72"/>
      <c r="F162" s="232" t="s">
        <v>1466</v>
      </c>
      <c r="G162" s="72"/>
      <c r="H162" s="72"/>
      <c r="I162" s="189"/>
      <c r="J162" s="72"/>
      <c r="K162" s="72"/>
      <c r="L162" s="70"/>
      <c r="M162" s="233"/>
      <c r="N162" s="45"/>
      <c r="O162" s="45"/>
      <c r="P162" s="45"/>
      <c r="Q162" s="45"/>
      <c r="R162" s="45"/>
      <c r="S162" s="45"/>
      <c r="T162" s="93"/>
      <c r="AT162" s="22" t="s">
        <v>154</v>
      </c>
      <c r="AU162" s="22" t="s">
        <v>84</v>
      </c>
    </row>
    <row r="163" spans="2:47" s="1" customFormat="1" ht="13.5">
      <c r="B163" s="44"/>
      <c r="C163" s="72"/>
      <c r="D163" s="231" t="s">
        <v>912</v>
      </c>
      <c r="E163" s="72"/>
      <c r="F163" s="258" t="s">
        <v>1469</v>
      </c>
      <c r="G163" s="72"/>
      <c r="H163" s="72"/>
      <c r="I163" s="189"/>
      <c r="J163" s="72"/>
      <c r="K163" s="72"/>
      <c r="L163" s="70"/>
      <c r="M163" s="233"/>
      <c r="N163" s="45"/>
      <c r="O163" s="45"/>
      <c r="P163" s="45"/>
      <c r="Q163" s="45"/>
      <c r="R163" s="45"/>
      <c r="S163" s="45"/>
      <c r="T163" s="93"/>
      <c r="AT163" s="22" t="s">
        <v>912</v>
      </c>
      <c r="AU163" s="22" t="s">
        <v>84</v>
      </c>
    </row>
    <row r="164" spans="2:65" s="1" customFormat="1" ht="16.5" customHeight="1">
      <c r="B164" s="44"/>
      <c r="C164" s="219" t="s">
        <v>365</v>
      </c>
      <c r="D164" s="219" t="s">
        <v>147</v>
      </c>
      <c r="E164" s="220" t="s">
        <v>1470</v>
      </c>
      <c r="F164" s="221" t="s">
        <v>1466</v>
      </c>
      <c r="G164" s="222" t="s">
        <v>1354</v>
      </c>
      <c r="H164" s="223">
        <v>3</v>
      </c>
      <c r="I164" s="224"/>
      <c r="J164" s="225">
        <f>ROUND(I164*H164,2)</f>
        <v>0</v>
      </c>
      <c r="K164" s="221" t="s">
        <v>22</v>
      </c>
      <c r="L164" s="70"/>
      <c r="M164" s="226" t="s">
        <v>22</v>
      </c>
      <c r="N164" s="227" t="s">
        <v>46</v>
      </c>
      <c r="O164" s="45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AR164" s="22" t="s">
        <v>24</v>
      </c>
      <c r="AT164" s="22" t="s">
        <v>147</v>
      </c>
      <c r="AU164" s="22" t="s">
        <v>84</v>
      </c>
      <c r="AY164" s="22" t="s">
        <v>144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22" t="s">
        <v>24</v>
      </c>
      <c r="BK164" s="230">
        <f>ROUND(I164*H164,2)</f>
        <v>0</v>
      </c>
      <c r="BL164" s="22" t="s">
        <v>24</v>
      </c>
      <c r="BM164" s="22" t="s">
        <v>489</v>
      </c>
    </row>
    <row r="165" spans="2:47" s="1" customFormat="1" ht="13.5">
      <c r="B165" s="44"/>
      <c r="C165" s="72"/>
      <c r="D165" s="231" t="s">
        <v>154</v>
      </c>
      <c r="E165" s="72"/>
      <c r="F165" s="232" t="s">
        <v>1466</v>
      </c>
      <c r="G165" s="72"/>
      <c r="H165" s="72"/>
      <c r="I165" s="189"/>
      <c r="J165" s="72"/>
      <c r="K165" s="72"/>
      <c r="L165" s="70"/>
      <c r="M165" s="233"/>
      <c r="N165" s="45"/>
      <c r="O165" s="45"/>
      <c r="P165" s="45"/>
      <c r="Q165" s="45"/>
      <c r="R165" s="45"/>
      <c r="S165" s="45"/>
      <c r="T165" s="93"/>
      <c r="AT165" s="22" t="s">
        <v>154</v>
      </c>
      <c r="AU165" s="22" t="s">
        <v>84</v>
      </c>
    </row>
    <row r="166" spans="2:47" s="1" customFormat="1" ht="13.5">
      <c r="B166" s="44"/>
      <c r="C166" s="72"/>
      <c r="D166" s="231" t="s">
        <v>912</v>
      </c>
      <c r="E166" s="72"/>
      <c r="F166" s="258" t="s">
        <v>1460</v>
      </c>
      <c r="G166" s="72"/>
      <c r="H166" s="72"/>
      <c r="I166" s="189"/>
      <c r="J166" s="72"/>
      <c r="K166" s="72"/>
      <c r="L166" s="70"/>
      <c r="M166" s="233"/>
      <c r="N166" s="45"/>
      <c r="O166" s="45"/>
      <c r="P166" s="45"/>
      <c r="Q166" s="45"/>
      <c r="R166" s="45"/>
      <c r="S166" s="45"/>
      <c r="T166" s="93"/>
      <c r="AT166" s="22" t="s">
        <v>912</v>
      </c>
      <c r="AU166" s="22" t="s">
        <v>84</v>
      </c>
    </row>
    <row r="167" spans="2:65" s="1" customFormat="1" ht="16.5" customHeight="1">
      <c r="B167" s="44"/>
      <c r="C167" s="219" t="s">
        <v>9</v>
      </c>
      <c r="D167" s="219" t="s">
        <v>147</v>
      </c>
      <c r="E167" s="220" t="s">
        <v>1471</v>
      </c>
      <c r="F167" s="221" t="s">
        <v>1466</v>
      </c>
      <c r="G167" s="222" t="s">
        <v>1354</v>
      </c>
      <c r="H167" s="223">
        <v>2</v>
      </c>
      <c r="I167" s="224"/>
      <c r="J167" s="225">
        <f>ROUND(I167*H167,2)</f>
        <v>0</v>
      </c>
      <c r="K167" s="221" t="s">
        <v>22</v>
      </c>
      <c r="L167" s="70"/>
      <c r="M167" s="226" t="s">
        <v>22</v>
      </c>
      <c r="N167" s="227" t="s">
        <v>46</v>
      </c>
      <c r="O167" s="45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AR167" s="22" t="s">
        <v>24</v>
      </c>
      <c r="AT167" s="22" t="s">
        <v>147</v>
      </c>
      <c r="AU167" s="22" t="s">
        <v>84</v>
      </c>
      <c r="AY167" s="22" t="s">
        <v>144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22" t="s">
        <v>24</v>
      </c>
      <c r="BK167" s="230">
        <f>ROUND(I167*H167,2)</f>
        <v>0</v>
      </c>
      <c r="BL167" s="22" t="s">
        <v>24</v>
      </c>
      <c r="BM167" s="22" t="s">
        <v>502</v>
      </c>
    </row>
    <row r="168" spans="2:47" s="1" customFormat="1" ht="13.5">
      <c r="B168" s="44"/>
      <c r="C168" s="72"/>
      <c r="D168" s="231" t="s">
        <v>154</v>
      </c>
      <c r="E168" s="72"/>
      <c r="F168" s="232" t="s">
        <v>1466</v>
      </c>
      <c r="G168" s="72"/>
      <c r="H168" s="72"/>
      <c r="I168" s="189"/>
      <c r="J168" s="72"/>
      <c r="K168" s="72"/>
      <c r="L168" s="70"/>
      <c r="M168" s="233"/>
      <c r="N168" s="45"/>
      <c r="O168" s="45"/>
      <c r="P168" s="45"/>
      <c r="Q168" s="45"/>
      <c r="R168" s="45"/>
      <c r="S168" s="45"/>
      <c r="T168" s="93"/>
      <c r="AT168" s="22" t="s">
        <v>154</v>
      </c>
      <c r="AU168" s="22" t="s">
        <v>84</v>
      </c>
    </row>
    <row r="169" spans="2:47" s="1" customFormat="1" ht="13.5">
      <c r="B169" s="44"/>
      <c r="C169" s="72"/>
      <c r="D169" s="231" t="s">
        <v>912</v>
      </c>
      <c r="E169" s="72"/>
      <c r="F169" s="258" t="s">
        <v>1472</v>
      </c>
      <c r="G169" s="72"/>
      <c r="H169" s="72"/>
      <c r="I169" s="189"/>
      <c r="J169" s="72"/>
      <c r="K169" s="72"/>
      <c r="L169" s="70"/>
      <c r="M169" s="233"/>
      <c r="N169" s="45"/>
      <c r="O169" s="45"/>
      <c r="P169" s="45"/>
      <c r="Q169" s="45"/>
      <c r="R169" s="45"/>
      <c r="S169" s="45"/>
      <c r="T169" s="93"/>
      <c r="AT169" s="22" t="s">
        <v>912</v>
      </c>
      <c r="AU169" s="22" t="s">
        <v>84</v>
      </c>
    </row>
    <row r="170" spans="2:65" s="1" customFormat="1" ht="16.5" customHeight="1">
      <c r="B170" s="44"/>
      <c r="C170" s="219" t="s">
        <v>373</v>
      </c>
      <c r="D170" s="219" t="s">
        <v>147</v>
      </c>
      <c r="E170" s="220" t="s">
        <v>1473</v>
      </c>
      <c r="F170" s="221" t="s">
        <v>1466</v>
      </c>
      <c r="G170" s="222" t="s">
        <v>1354</v>
      </c>
      <c r="H170" s="223">
        <v>2</v>
      </c>
      <c r="I170" s="224"/>
      <c r="J170" s="225">
        <f>ROUND(I170*H170,2)</f>
        <v>0</v>
      </c>
      <c r="K170" s="221" t="s">
        <v>22</v>
      </c>
      <c r="L170" s="70"/>
      <c r="M170" s="226" t="s">
        <v>22</v>
      </c>
      <c r="N170" s="227" t="s">
        <v>46</v>
      </c>
      <c r="O170" s="45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AR170" s="22" t="s">
        <v>24</v>
      </c>
      <c r="AT170" s="22" t="s">
        <v>147</v>
      </c>
      <c r="AU170" s="22" t="s">
        <v>84</v>
      </c>
      <c r="AY170" s="22" t="s">
        <v>144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22" t="s">
        <v>24</v>
      </c>
      <c r="BK170" s="230">
        <f>ROUND(I170*H170,2)</f>
        <v>0</v>
      </c>
      <c r="BL170" s="22" t="s">
        <v>24</v>
      </c>
      <c r="BM170" s="22" t="s">
        <v>513</v>
      </c>
    </row>
    <row r="171" spans="2:47" s="1" customFormat="1" ht="13.5">
      <c r="B171" s="44"/>
      <c r="C171" s="72"/>
      <c r="D171" s="231" t="s">
        <v>154</v>
      </c>
      <c r="E171" s="72"/>
      <c r="F171" s="232" t="s">
        <v>1466</v>
      </c>
      <c r="G171" s="72"/>
      <c r="H171" s="72"/>
      <c r="I171" s="189"/>
      <c r="J171" s="72"/>
      <c r="K171" s="72"/>
      <c r="L171" s="70"/>
      <c r="M171" s="233"/>
      <c r="N171" s="45"/>
      <c r="O171" s="45"/>
      <c r="P171" s="45"/>
      <c r="Q171" s="45"/>
      <c r="R171" s="45"/>
      <c r="S171" s="45"/>
      <c r="T171" s="93"/>
      <c r="AT171" s="22" t="s">
        <v>154</v>
      </c>
      <c r="AU171" s="22" t="s">
        <v>84</v>
      </c>
    </row>
    <row r="172" spans="2:47" s="1" customFormat="1" ht="13.5">
      <c r="B172" s="44"/>
      <c r="C172" s="72"/>
      <c r="D172" s="231" t="s">
        <v>912</v>
      </c>
      <c r="E172" s="72"/>
      <c r="F172" s="258" t="s">
        <v>1474</v>
      </c>
      <c r="G172" s="72"/>
      <c r="H172" s="72"/>
      <c r="I172" s="189"/>
      <c r="J172" s="72"/>
      <c r="K172" s="72"/>
      <c r="L172" s="70"/>
      <c r="M172" s="233"/>
      <c r="N172" s="45"/>
      <c r="O172" s="45"/>
      <c r="P172" s="45"/>
      <c r="Q172" s="45"/>
      <c r="R172" s="45"/>
      <c r="S172" s="45"/>
      <c r="T172" s="93"/>
      <c r="AT172" s="22" t="s">
        <v>912</v>
      </c>
      <c r="AU172" s="22" t="s">
        <v>84</v>
      </c>
    </row>
    <row r="173" spans="2:65" s="1" customFormat="1" ht="16.5" customHeight="1">
      <c r="B173" s="44"/>
      <c r="C173" s="219" t="s">
        <v>377</v>
      </c>
      <c r="D173" s="219" t="s">
        <v>147</v>
      </c>
      <c r="E173" s="220" t="s">
        <v>1475</v>
      </c>
      <c r="F173" s="221" t="s">
        <v>1466</v>
      </c>
      <c r="G173" s="222" t="s">
        <v>1354</v>
      </c>
      <c r="H173" s="223">
        <v>1</v>
      </c>
      <c r="I173" s="224"/>
      <c r="J173" s="225">
        <f>ROUND(I173*H173,2)</f>
        <v>0</v>
      </c>
      <c r="K173" s="221" t="s">
        <v>22</v>
      </c>
      <c r="L173" s="70"/>
      <c r="M173" s="226" t="s">
        <v>22</v>
      </c>
      <c r="N173" s="227" t="s">
        <v>46</v>
      </c>
      <c r="O173" s="45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AR173" s="22" t="s">
        <v>24</v>
      </c>
      <c r="AT173" s="22" t="s">
        <v>147</v>
      </c>
      <c r="AU173" s="22" t="s">
        <v>84</v>
      </c>
      <c r="AY173" s="22" t="s">
        <v>144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22" t="s">
        <v>24</v>
      </c>
      <c r="BK173" s="230">
        <f>ROUND(I173*H173,2)</f>
        <v>0</v>
      </c>
      <c r="BL173" s="22" t="s">
        <v>24</v>
      </c>
      <c r="BM173" s="22" t="s">
        <v>524</v>
      </c>
    </row>
    <row r="174" spans="2:47" s="1" customFormat="1" ht="13.5">
      <c r="B174" s="44"/>
      <c r="C174" s="72"/>
      <c r="D174" s="231" t="s">
        <v>154</v>
      </c>
      <c r="E174" s="72"/>
      <c r="F174" s="232" t="s">
        <v>1466</v>
      </c>
      <c r="G174" s="72"/>
      <c r="H174" s="72"/>
      <c r="I174" s="189"/>
      <c r="J174" s="72"/>
      <c r="K174" s="72"/>
      <c r="L174" s="70"/>
      <c r="M174" s="233"/>
      <c r="N174" s="45"/>
      <c r="O174" s="45"/>
      <c r="P174" s="45"/>
      <c r="Q174" s="45"/>
      <c r="R174" s="45"/>
      <c r="S174" s="45"/>
      <c r="T174" s="93"/>
      <c r="AT174" s="22" t="s">
        <v>154</v>
      </c>
      <c r="AU174" s="22" t="s">
        <v>84</v>
      </c>
    </row>
    <row r="175" spans="2:47" s="1" customFormat="1" ht="13.5">
      <c r="B175" s="44"/>
      <c r="C175" s="72"/>
      <c r="D175" s="231" t="s">
        <v>912</v>
      </c>
      <c r="E175" s="72"/>
      <c r="F175" s="258" t="s">
        <v>1462</v>
      </c>
      <c r="G175" s="72"/>
      <c r="H175" s="72"/>
      <c r="I175" s="189"/>
      <c r="J175" s="72"/>
      <c r="K175" s="72"/>
      <c r="L175" s="70"/>
      <c r="M175" s="233"/>
      <c r="N175" s="45"/>
      <c r="O175" s="45"/>
      <c r="P175" s="45"/>
      <c r="Q175" s="45"/>
      <c r="R175" s="45"/>
      <c r="S175" s="45"/>
      <c r="T175" s="93"/>
      <c r="AT175" s="22" t="s">
        <v>912</v>
      </c>
      <c r="AU175" s="22" t="s">
        <v>84</v>
      </c>
    </row>
    <row r="176" spans="2:65" s="1" customFormat="1" ht="16.5" customHeight="1">
      <c r="B176" s="44"/>
      <c r="C176" s="219" t="s">
        <v>381</v>
      </c>
      <c r="D176" s="219" t="s">
        <v>147</v>
      </c>
      <c r="E176" s="220" t="s">
        <v>1476</v>
      </c>
      <c r="F176" s="221" t="s">
        <v>1466</v>
      </c>
      <c r="G176" s="222" t="s">
        <v>1354</v>
      </c>
      <c r="H176" s="223">
        <v>2</v>
      </c>
      <c r="I176" s="224"/>
      <c r="J176" s="225">
        <f>ROUND(I176*H176,2)</f>
        <v>0</v>
      </c>
      <c r="K176" s="221" t="s">
        <v>22</v>
      </c>
      <c r="L176" s="70"/>
      <c r="M176" s="226" t="s">
        <v>22</v>
      </c>
      <c r="N176" s="227" t="s">
        <v>46</v>
      </c>
      <c r="O176" s="45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AR176" s="22" t="s">
        <v>24</v>
      </c>
      <c r="AT176" s="22" t="s">
        <v>147</v>
      </c>
      <c r="AU176" s="22" t="s">
        <v>84</v>
      </c>
      <c r="AY176" s="22" t="s">
        <v>144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22" t="s">
        <v>24</v>
      </c>
      <c r="BK176" s="230">
        <f>ROUND(I176*H176,2)</f>
        <v>0</v>
      </c>
      <c r="BL176" s="22" t="s">
        <v>24</v>
      </c>
      <c r="BM176" s="22" t="s">
        <v>534</v>
      </c>
    </row>
    <row r="177" spans="2:47" s="1" customFormat="1" ht="13.5">
      <c r="B177" s="44"/>
      <c r="C177" s="72"/>
      <c r="D177" s="231" t="s">
        <v>154</v>
      </c>
      <c r="E177" s="72"/>
      <c r="F177" s="232" t="s">
        <v>1466</v>
      </c>
      <c r="G177" s="72"/>
      <c r="H177" s="72"/>
      <c r="I177" s="189"/>
      <c r="J177" s="72"/>
      <c r="K177" s="72"/>
      <c r="L177" s="70"/>
      <c r="M177" s="233"/>
      <c r="N177" s="45"/>
      <c r="O177" s="45"/>
      <c r="P177" s="45"/>
      <c r="Q177" s="45"/>
      <c r="R177" s="45"/>
      <c r="S177" s="45"/>
      <c r="T177" s="93"/>
      <c r="AT177" s="22" t="s">
        <v>154</v>
      </c>
      <c r="AU177" s="22" t="s">
        <v>84</v>
      </c>
    </row>
    <row r="178" spans="2:47" s="1" customFormat="1" ht="13.5">
      <c r="B178" s="44"/>
      <c r="C178" s="72"/>
      <c r="D178" s="231" t="s">
        <v>912</v>
      </c>
      <c r="E178" s="72"/>
      <c r="F178" s="258" t="s">
        <v>1477</v>
      </c>
      <c r="G178" s="72"/>
      <c r="H178" s="72"/>
      <c r="I178" s="189"/>
      <c r="J178" s="72"/>
      <c r="K178" s="72"/>
      <c r="L178" s="70"/>
      <c r="M178" s="233"/>
      <c r="N178" s="45"/>
      <c r="O178" s="45"/>
      <c r="P178" s="45"/>
      <c r="Q178" s="45"/>
      <c r="R178" s="45"/>
      <c r="S178" s="45"/>
      <c r="T178" s="93"/>
      <c r="AT178" s="22" t="s">
        <v>912</v>
      </c>
      <c r="AU178" s="22" t="s">
        <v>84</v>
      </c>
    </row>
    <row r="179" spans="2:65" s="1" customFormat="1" ht="16.5" customHeight="1">
      <c r="B179" s="44"/>
      <c r="C179" s="219" t="s">
        <v>385</v>
      </c>
      <c r="D179" s="219" t="s">
        <v>147</v>
      </c>
      <c r="E179" s="220" t="s">
        <v>1478</v>
      </c>
      <c r="F179" s="221" t="s">
        <v>1466</v>
      </c>
      <c r="G179" s="222" t="s">
        <v>1354</v>
      </c>
      <c r="H179" s="223">
        <v>1</v>
      </c>
      <c r="I179" s="224"/>
      <c r="J179" s="225">
        <f>ROUND(I179*H179,2)</f>
        <v>0</v>
      </c>
      <c r="K179" s="221" t="s">
        <v>22</v>
      </c>
      <c r="L179" s="70"/>
      <c r="M179" s="226" t="s">
        <v>22</v>
      </c>
      <c r="N179" s="227" t="s">
        <v>46</v>
      </c>
      <c r="O179" s="45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AR179" s="22" t="s">
        <v>24</v>
      </c>
      <c r="AT179" s="22" t="s">
        <v>147</v>
      </c>
      <c r="AU179" s="22" t="s">
        <v>84</v>
      </c>
      <c r="AY179" s="22" t="s">
        <v>144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22" t="s">
        <v>24</v>
      </c>
      <c r="BK179" s="230">
        <f>ROUND(I179*H179,2)</f>
        <v>0</v>
      </c>
      <c r="BL179" s="22" t="s">
        <v>24</v>
      </c>
      <c r="BM179" s="22" t="s">
        <v>550</v>
      </c>
    </row>
    <row r="180" spans="2:47" s="1" customFormat="1" ht="13.5">
      <c r="B180" s="44"/>
      <c r="C180" s="72"/>
      <c r="D180" s="231" t="s">
        <v>154</v>
      </c>
      <c r="E180" s="72"/>
      <c r="F180" s="232" t="s">
        <v>1466</v>
      </c>
      <c r="G180" s="72"/>
      <c r="H180" s="72"/>
      <c r="I180" s="189"/>
      <c r="J180" s="72"/>
      <c r="K180" s="72"/>
      <c r="L180" s="70"/>
      <c r="M180" s="233"/>
      <c r="N180" s="45"/>
      <c r="O180" s="45"/>
      <c r="P180" s="45"/>
      <c r="Q180" s="45"/>
      <c r="R180" s="45"/>
      <c r="S180" s="45"/>
      <c r="T180" s="93"/>
      <c r="AT180" s="22" t="s">
        <v>154</v>
      </c>
      <c r="AU180" s="22" t="s">
        <v>84</v>
      </c>
    </row>
    <row r="181" spans="2:47" s="1" customFormat="1" ht="13.5">
      <c r="B181" s="44"/>
      <c r="C181" s="72"/>
      <c r="D181" s="231" t="s">
        <v>912</v>
      </c>
      <c r="E181" s="72"/>
      <c r="F181" s="258" t="s">
        <v>1464</v>
      </c>
      <c r="G181" s="72"/>
      <c r="H181" s="72"/>
      <c r="I181" s="189"/>
      <c r="J181" s="72"/>
      <c r="K181" s="72"/>
      <c r="L181" s="70"/>
      <c r="M181" s="233"/>
      <c r="N181" s="45"/>
      <c r="O181" s="45"/>
      <c r="P181" s="45"/>
      <c r="Q181" s="45"/>
      <c r="R181" s="45"/>
      <c r="S181" s="45"/>
      <c r="T181" s="93"/>
      <c r="AT181" s="22" t="s">
        <v>912</v>
      </c>
      <c r="AU181" s="22" t="s">
        <v>84</v>
      </c>
    </row>
    <row r="182" spans="2:65" s="1" customFormat="1" ht="16.5" customHeight="1">
      <c r="B182" s="44"/>
      <c r="C182" s="219" t="s">
        <v>391</v>
      </c>
      <c r="D182" s="219" t="s">
        <v>147</v>
      </c>
      <c r="E182" s="220" t="s">
        <v>1479</v>
      </c>
      <c r="F182" s="221" t="s">
        <v>1480</v>
      </c>
      <c r="G182" s="222" t="s">
        <v>1354</v>
      </c>
      <c r="H182" s="223">
        <v>10</v>
      </c>
      <c r="I182" s="224"/>
      <c r="J182" s="225">
        <f>ROUND(I182*H182,2)</f>
        <v>0</v>
      </c>
      <c r="K182" s="221" t="s">
        <v>22</v>
      </c>
      <c r="L182" s="70"/>
      <c r="M182" s="226" t="s">
        <v>22</v>
      </c>
      <c r="N182" s="227" t="s">
        <v>46</v>
      </c>
      <c r="O182" s="45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AR182" s="22" t="s">
        <v>24</v>
      </c>
      <c r="AT182" s="22" t="s">
        <v>147</v>
      </c>
      <c r="AU182" s="22" t="s">
        <v>84</v>
      </c>
      <c r="AY182" s="22" t="s">
        <v>144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22" t="s">
        <v>24</v>
      </c>
      <c r="BK182" s="230">
        <f>ROUND(I182*H182,2)</f>
        <v>0</v>
      </c>
      <c r="BL182" s="22" t="s">
        <v>24</v>
      </c>
      <c r="BM182" s="22" t="s">
        <v>564</v>
      </c>
    </row>
    <row r="183" spans="2:47" s="1" customFormat="1" ht="13.5">
      <c r="B183" s="44"/>
      <c r="C183" s="72"/>
      <c r="D183" s="231" t="s">
        <v>154</v>
      </c>
      <c r="E183" s="72"/>
      <c r="F183" s="232" t="s">
        <v>1480</v>
      </c>
      <c r="G183" s="72"/>
      <c r="H183" s="72"/>
      <c r="I183" s="189"/>
      <c r="J183" s="72"/>
      <c r="K183" s="72"/>
      <c r="L183" s="70"/>
      <c r="M183" s="233"/>
      <c r="N183" s="45"/>
      <c r="O183" s="45"/>
      <c r="P183" s="45"/>
      <c r="Q183" s="45"/>
      <c r="R183" s="45"/>
      <c r="S183" s="45"/>
      <c r="T183" s="93"/>
      <c r="AT183" s="22" t="s">
        <v>154</v>
      </c>
      <c r="AU183" s="22" t="s">
        <v>84</v>
      </c>
    </row>
    <row r="184" spans="2:47" s="1" customFormat="1" ht="13.5">
      <c r="B184" s="44"/>
      <c r="C184" s="72"/>
      <c r="D184" s="231" t="s">
        <v>912</v>
      </c>
      <c r="E184" s="72"/>
      <c r="F184" s="258" t="s">
        <v>1450</v>
      </c>
      <c r="G184" s="72"/>
      <c r="H184" s="72"/>
      <c r="I184" s="189"/>
      <c r="J184" s="72"/>
      <c r="K184" s="72"/>
      <c r="L184" s="70"/>
      <c r="M184" s="233"/>
      <c r="N184" s="45"/>
      <c r="O184" s="45"/>
      <c r="P184" s="45"/>
      <c r="Q184" s="45"/>
      <c r="R184" s="45"/>
      <c r="S184" s="45"/>
      <c r="T184" s="93"/>
      <c r="AT184" s="22" t="s">
        <v>912</v>
      </c>
      <c r="AU184" s="22" t="s">
        <v>84</v>
      </c>
    </row>
    <row r="185" spans="2:65" s="1" customFormat="1" ht="25.5" customHeight="1">
      <c r="B185" s="44"/>
      <c r="C185" s="219" t="s">
        <v>400</v>
      </c>
      <c r="D185" s="219" t="s">
        <v>147</v>
      </c>
      <c r="E185" s="220" t="s">
        <v>1481</v>
      </c>
      <c r="F185" s="221" t="s">
        <v>1482</v>
      </c>
      <c r="G185" s="222" t="s">
        <v>1354</v>
      </c>
      <c r="H185" s="223">
        <v>6</v>
      </c>
      <c r="I185" s="224"/>
      <c r="J185" s="225">
        <f>ROUND(I185*H185,2)</f>
        <v>0</v>
      </c>
      <c r="K185" s="221" t="s">
        <v>22</v>
      </c>
      <c r="L185" s="70"/>
      <c r="M185" s="226" t="s">
        <v>22</v>
      </c>
      <c r="N185" s="227" t="s">
        <v>46</v>
      </c>
      <c r="O185" s="45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AR185" s="22" t="s">
        <v>24</v>
      </c>
      <c r="AT185" s="22" t="s">
        <v>147</v>
      </c>
      <c r="AU185" s="22" t="s">
        <v>84</v>
      </c>
      <c r="AY185" s="22" t="s">
        <v>144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22" t="s">
        <v>24</v>
      </c>
      <c r="BK185" s="230">
        <f>ROUND(I185*H185,2)</f>
        <v>0</v>
      </c>
      <c r="BL185" s="22" t="s">
        <v>24</v>
      </c>
      <c r="BM185" s="22" t="s">
        <v>854</v>
      </c>
    </row>
    <row r="186" spans="2:47" s="1" customFormat="1" ht="13.5">
      <c r="B186" s="44"/>
      <c r="C186" s="72"/>
      <c r="D186" s="231" t="s">
        <v>154</v>
      </c>
      <c r="E186" s="72"/>
      <c r="F186" s="232" t="s">
        <v>1482</v>
      </c>
      <c r="G186" s="72"/>
      <c r="H186" s="72"/>
      <c r="I186" s="189"/>
      <c r="J186" s="72"/>
      <c r="K186" s="72"/>
      <c r="L186" s="70"/>
      <c r="M186" s="233"/>
      <c r="N186" s="45"/>
      <c r="O186" s="45"/>
      <c r="P186" s="45"/>
      <c r="Q186" s="45"/>
      <c r="R186" s="45"/>
      <c r="S186" s="45"/>
      <c r="T186" s="93"/>
      <c r="AT186" s="22" t="s">
        <v>154</v>
      </c>
      <c r="AU186" s="22" t="s">
        <v>84</v>
      </c>
    </row>
    <row r="187" spans="2:47" s="1" customFormat="1" ht="13.5">
      <c r="B187" s="44"/>
      <c r="C187" s="72"/>
      <c r="D187" s="231" t="s">
        <v>912</v>
      </c>
      <c r="E187" s="72"/>
      <c r="F187" s="258" t="s">
        <v>1450</v>
      </c>
      <c r="G187" s="72"/>
      <c r="H187" s="72"/>
      <c r="I187" s="189"/>
      <c r="J187" s="72"/>
      <c r="K187" s="72"/>
      <c r="L187" s="70"/>
      <c r="M187" s="233"/>
      <c r="N187" s="45"/>
      <c r="O187" s="45"/>
      <c r="P187" s="45"/>
      <c r="Q187" s="45"/>
      <c r="R187" s="45"/>
      <c r="S187" s="45"/>
      <c r="T187" s="93"/>
      <c r="AT187" s="22" t="s">
        <v>912</v>
      </c>
      <c r="AU187" s="22" t="s">
        <v>84</v>
      </c>
    </row>
    <row r="188" spans="2:65" s="1" customFormat="1" ht="16.5" customHeight="1">
      <c r="B188" s="44"/>
      <c r="C188" s="219" t="s">
        <v>407</v>
      </c>
      <c r="D188" s="219" t="s">
        <v>147</v>
      </c>
      <c r="E188" s="220" t="s">
        <v>1483</v>
      </c>
      <c r="F188" s="221" t="s">
        <v>1484</v>
      </c>
      <c r="G188" s="222" t="s">
        <v>1354</v>
      </c>
      <c r="H188" s="223">
        <v>1</v>
      </c>
      <c r="I188" s="224"/>
      <c r="J188" s="225">
        <f>ROUND(I188*H188,2)</f>
        <v>0</v>
      </c>
      <c r="K188" s="221" t="s">
        <v>22</v>
      </c>
      <c r="L188" s="70"/>
      <c r="M188" s="226" t="s">
        <v>22</v>
      </c>
      <c r="N188" s="227" t="s">
        <v>46</v>
      </c>
      <c r="O188" s="45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AR188" s="22" t="s">
        <v>24</v>
      </c>
      <c r="AT188" s="22" t="s">
        <v>147</v>
      </c>
      <c r="AU188" s="22" t="s">
        <v>84</v>
      </c>
      <c r="AY188" s="22" t="s">
        <v>144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22" t="s">
        <v>24</v>
      </c>
      <c r="BK188" s="230">
        <f>ROUND(I188*H188,2)</f>
        <v>0</v>
      </c>
      <c r="BL188" s="22" t="s">
        <v>24</v>
      </c>
      <c r="BM188" s="22" t="s">
        <v>865</v>
      </c>
    </row>
    <row r="189" spans="2:47" s="1" customFormat="1" ht="13.5">
      <c r="B189" s="44"/>
      <c r="C189" s="72"/>
      <c r="D189" s="231" t="s">
        <v>154</v>
      </c>
      <c r="E189" s="72"/>
      <c r="F189" s="232" t="s">
        <v>1484</v>
      </c>
      <c r="G189" s="72"/>
      <c r="H189" s="72"/>
      <c r="I189" s="189"/>
      <c r="J189" s="72"/>
      <c r="K189" s="72"/>
      <c r="L189" s="70"/>
      <c r="M189" s="233"/>
      <c r="N189" s="45"/>
      <c r="O189" s="45"/>
      <c r="P189" s="45"/>
      <c r="Q189" s="45"/>
      <c r="R189" s="45"/>
      <c r="S189" s="45"/>
      <c r="T189" s="93"/>
      <c r="AT189" s="22" t="s">
        <v>154</v>
      </c>
      <c r="AU189" s="22" t="s">
        <v>84</v>
      </c>
    </row>
    <row r="190" spans="2:47" s="1" customFormat="1" ht="13.5">
      <c r="B190" s="44"/>
      <c r="C190" s="72"/>
      <c r="D190" s="231" t="s">
        <v>912</v>
      </c>
      <c r="E190" s="72"/>
      <c r="F190" s="258" t="s">
        <v>1458</v>
      </c>
      <c r="G190" s="72"/>
      <c r="H190" s="72"/>
      <c r="I190" s="189"/>
      <c r="J190" s="72"/>
      <c r="K190" s="72"/>
      <c r="L190" s="70"/>
      <c r="M190" s="233"/>
      <c r="N190" s="45"/>
      <c r="O190" s="45"/>
      <c r="P190" s="45"/>
      <c r="Q190" s="45"/>
      <c r="R190" s="45"/>
      <c r="S190" s="45"/>
      <c r="T190" s="93"/>
      <c r="AT190" s="22" t="s">
        <v>912</v>
      </c>
      <c r="AU190" s="22" t="s">
        <v>84</v>
      </c>
    </row>
    <row r="191" spans="2:65" s="1" customFormat="1" ht="16.5" customHeight="1">
      <c r="B191" s="44"/>
      <c r="C191" s="219" t="s">
        <v>414</v>
      </c>
      <c r="D191" s="219" t="s">
        <v>147</v>
      </c>
      <c r="E191" s="220" t="s">
        <v>1485</v>
      </c>
      <c r="F191" s="221" t="s">
        <v>1486</v>
      </c>
      <c r="G191" s="222" t="s">
        <v>1354</v>
      </c>
      <c r="H191" s="223">
        <v>6</v>
      </c>
      <c r="I191" s="224"/>
      <c r="J191" s="225">
        <f>ROUND(I191*H191,2)</f>
        <v>0</v>
      </c>
      <c r="K191" s="221" t="s">
        <v>22</v>
      </c>
      <c r="L191" s="70"/>
      <c r="M191" s="226" t="s">
        <v>22</v>
      </c>
      <c r="N191" s="227" t="s">
        <v>46</v>
      </c>
      <c r="O191" s="45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AR191" s="22" t="s">
        <v>24</v>
      </c>
      <c r="AT191" s="22" t="s">
        <v>147</v>
      </c>
      <c r="AU191" s="22" t="s">
        <v>84</v>
      </c>
      <c r="AY191" s="22" t="s">
        <v>144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22" t="s">
        <v>24</v>
      </c>
      <c r="BK191" s="230">
        <f>ROUND(I191*H191,2)</f>
        <v>0</v>
      </c>
      <c r="BL191" s="22" t="s">
        <v>24</v>
      </c>
      <c r="BM191" s="22" t="s">
        <v>871</v>
      </c>
    </row>
    <row r="192" spans="2:47" s="1" customFormat="1" ht="13.5">
      <c r="B192" s="44"/>
      <c r="C192" s="72"/>
      <c r="D192" s="231" t="s">
        <v>154</v>
      </c>
      <c r="E192" s="72"/>
      <c r="F192" s="232" t="s">
        <v>1486</v>
      </c>
      <c r="G192" s="72"/>
      <c r="H192" s="72"/>
      <c r="I192" s="189"/>
      <c r="J192" s="72"/>
      <c r="K192" s="72"/>
      <c r="L192" s="70"/>
      <c r="M192" s="233"/>
      <c r="N192" s="45"/>
      <c r="O192" s="45"/>
      <c r="P192" s="45"/>
      <c r="Q192" s="45"/>
      <c r="R192" s="45"/>
      <c r="S192" s="45"/>
      <c r="T192" s="93"/>
      <c r="AT192" s="22" t="s">
        <v>154</v>
      </c>
      <c r="AU192" s="22" t="s">
        <v>84</v>
      </c>
    </row>
    <row r="193" spans="2:47" s="1" customFormat="1" ht="13.5">
      <c r="B193" s="44"/>
      <c r="C193" s="72"/>
      <c r="D193" s="231" t="s">
        <v>912</v>
      </c>
      <c r="E193" s="72"/>
      <c r="F193" s="258" t="s">
        <v>1450</v>
      </c>
      <c r="G193" s="72"/>
      <c r="H193" s="72"/>
      <c r="I193" s="189"/>
      <c r="J193" s="72"/>
      <c r="K193" s="72"/>
      <c r="L193" s="70"/>
      <c r="M193" s="233"/>
      <c r="N193" s="45"/>
      <c r="O193" s="45"/>
      <c r="P193" s="45"/>
      <c r="Q193" s="45"/>
      <c r="R193" s="45"/>
      <c r="S193" s="45"/>
      <c r="T193" s="93"/>
      <c r="AT193" s="22" t="s">
        <v>912</v>
      </c>
      <c r="AU193" s="22" t="s">
        <v>84</v>
      </c>
    </row>
    <row r="194" spans="2:65" s="1" customFormat="1" ht="16.5" customHeight="1">
      <c r="B194" s="44"/>
      <c r="C194" s="219" t="s">
        <v>419</v>
      </c>
      <c r="D194" s="219" t="s">
        <v>147</v>
      </c>
      <c r="E194" s="220" t="s">
        <v>1487</v>
      </c>
      <c r="F194" s="221" t="s">
        <v>1486</v>
      </c>
      <c r="G194" s="222" t="s">
        <v>1354</v>
      </c>
      <c r="H194" s="223">
        <v>1</v>
      </c>
      <c r="I194" s="224"/>
      <c r="J194" s="225">
        <f>ROUND(I194*H194,2)</f>
        <v>0</v>
      </c>
      <c r="K194" s="221" t="s">
        <v>22</v>
      </c>
      <c r="L194" s="70"/>
      <c r="M194" s="226" t="s">
        <v>22</v>
      </c>
      <c r="N194" s="227" t="s">
        <v>46</v>
      </c>
      <c r="O194" s="45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AR194" s="22" t="s">
        <v>24</v>
      </c>
      <c r="AT194" s="22" t="s">
        <v>147</v>
      </c>
      <c r="AU194" s="22" t="s">
        <v>84</v>
      </c>
      <c r="AY194" s="22" t="s">
        <v>144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22" t="s">
        <v>24</v>
      </c>
      <c r="BK194" s="230">
        <f>ROUND(I194*H194,2)</f>
        <v>0</v>
      </c>
      <c r="BL194" s="22" t="s">
        <v>24</v>
      </c>
      <c r="BM194" s="22" t="s">
        <v>879</v>
      </c>
    </row>
    <row r="195" spans="2:47" s="1" customFormat="1" ht="13.5">
      <c r="B195" s="44"/>
      <c r="C195" s="72"/>
      <c r="D195" s="231" t="s">
        <v>154</v>
      </c>
      <c r="E195" s="72"/>
      <c r="F195" s="232" t="s">
        <v>1486</v>
      </c>
      <c r="G195" s="72"/>
      <c r="H195" s="72"/>
      <c r="I195" s="189"/>
      <c r="J195" s="72"/>
      <c r="K195" s="72"/>
      <c r="L195" s="70"/>
      <c r="M195" s="233"/>
      <c r="N195" s="45"/>
      <c r="O195" s="45"/>
      <c r="P195" s="45"/>
      <c r="Q195" s="45"/>
      <c r="R195" s="45"/>
      <c r="S195" s="45"/>
      <c r="T195" s="93"/>
      <c r="AT195" s="22" t="s">
        <v>154</v>
      </c>
      <c r="AU195" s="22" t="s">
        <v>84</v>
      </c>
    </row>
    <row r="196" spans="2:47" s="1" customFormat="1" ht="13.5">
      <c r="B196" s="44"/>
      <c r="C196" s="72"/>
      <c r="D196" s="231" t="s">
        <v>912</v>
      </c>
      <c r="E196" s="72"/>
      <c r="F196" s="258" t="s">
        <v>1469</v>
      </c>
      <c r="G196" s="72"/>
      <c r="H196" s="72"/>
      <c r="I196" s="189"/>
      <c r="J196" s="72"/>
      <c r="K196" s="72"/>
      <c r="L196" s="70"/>
      <c r="M196" s="233"/>
      <c r="N196" s="45"/>
      <c r="O196" s="45"/>
      <c r="P196" s="45"/>
      <c r="Q196" s="45"/>
      <c r="R196" s="45"/>
      <c r="S196" s="45"/>
      <c r="T196" s="93"/>
      <c r="AT196" s="22" t="s">
        <v>912</v>
      </c>
      <c r="AU196" s="22" t="s">
        <v>84</v>
      </c>
    </row>
    <row r="197" spans="2:65" s="1" customFormat="1" ht="16.5" customHeight="1">
      <c r="B197" s="44"/>
      <c r="C197" s="219" t="s">
        <v>426</v>
      </c>
      <c r="D197" s="219" t="s">
        <v>147</v>
      </c>
      <c r="E197" s="220" t="s">
        <v>1488</v>
      </c>
      <c r="F197" s="221" t="s">
        <v>1489</v>
      </c>
      <c r="G197" s="222" t="s">
        <v>1354</v>
      </c>
      <c r="H197" s="223">
        <v>1</v>
      </c>
      <c r="I197" s="224"/>
      <c r="J197" s="225">
        <f>ROUND(I197*H197,2)</f>
        <v>0</v>
      </c>
      <c r="K197" s="221" t="s">
        <v>22</v>
      </c>
      <c r="L197" s="70"/>
      <c r="M197" s="226" t="s">
        <v>22</v>
      </c>
      <c r="N197" s="227" t="s">
        <v>46</v>
      </c>
      <c r="O197" s="45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AR197" s="22" t="s">
        <v>24</v>
      </c>
      <c r="AT197" s="22" t="s">
        <v>147</v>
      </c>
      <c r="AU197" s="22" t="s">
        <v>84</v>
      </c>
      <c r="AY197" s="22" t="s">
        <v>144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22" t="s">
        <v>24</v>
      </c>
      <c r="BK197" s="230">
        <f>ROUND(I197*H197,2)</f>
        <v>0</v>
      </c>
      <c r="BL197" s="22" t="s">
        <v>24</v>
      </c>
      <c r="BM197" s="22" t="s">
        <v>725</v>
      </c>
    </row>
    <row r="198" spans="2:47" s="1" customFormat="1" ht="13.5">
      <c r="B198" s="44"/>
      <c r="C198" s="72"/>
      <c r="D198" s="231" t="s">
        <v>154</v>
      </c>
      <c r="E198" s="72"/>
      <c r="F198" s="232" t="s">
        <v>1489</v>
      </c>
      <c r="G198" s="72"/>
      <c r="H198" s="72"/>
      <c r="I198" s="189"/>
      <c r="J198" s="72"/>
      <c r="K198" s="72"/>
      <c r="L198" s="70"/>
      <c r="M198" s="233"/>
      <c r="N198" s="45"/>
      <c r="O198" s="45"/>
      <c r="P198" s="45"/>
      <c r="Q198" s="45"/>
      <c r="R198" s="45"/>
      <c r="S198" s="45"/>
      <c r="T198" s="93"/>
      <c r="AT198" s="22" t="s">
        <v>154</v>
      </c>
      <c r="AU198" s="22" t="s">
        <v>84</v>
      </c>
    </row>
    <row r="199" spans="2:47" s="1" customFormat="1" ht="13.5">
      <c r="B199" s="44"/>
      <c r="C199" s="72"/>
      <c r="D199" s="231" t="s">
        <v>912</v>
      </c>
      <c r="E199" s="72"/>
      <c r="F199" s="258" t="s">
        <v>1460</v>
      </c>
      <c r="G199" s="72"/>
      <c r="H199" s="72"/>
      <c r="I199" s="189"/>
      <c r="J199" s="72"/>
      <c r="K199" s="72"/>
      <c r="L199" s="70"/>
      <c r="M199" s="233"/>
      <c r="N199" s="45"/>
      <c r="O199" s="45"/>
      <c r="P199" s="45"/>
      <c r="Q199" s="45"/>
      <c r="R199" s="45"/>
      <c r="S199" s="45"/>
      <c r="T199" s="93"/>
      <c r="AT199" s="22" t="s">
        <v>912</v>
      </c>
      <c r="AU199" s="22" t="s">
        <v>84</v>
      </c>
    </row>
    <row r="200" spans="2:65" s="1" customFormat="1" ht="16.5" customHeight="1">
      <c r="B200" s="44"/>
      <c r="C200" s="219" t="s">
        <v>432</v>
      </c>
      <c r="D200" s="219" t="s">
        <v>147</v>
      </c>
      <c r="E200" s="220" t="s">
        <v>1490</v>
      </c>
      <c r="F200" s="221" t="s">
        <v>1491</v>
      </c>
      <c r="G200" s="222" t="s">
        <v>1354</v>
      </c>
      <c r="H200" s="223">
        <v>2</v>
      </c>
      <c r="I200" s="224"/>
      <c r="J200" s="225">
        <f>ROUND(I200*H200,2)</f>
        <v>0</v>
      </c>
      <c r="K200" s="221" t="s">
        <v>22</v>
      </c>
      <c r="L200" s="70"/>
      <c r="M200" s="226" t="s">
        <v>22</v>
      </c>
      <c r="N200" s="227" t="s">
        <v>46</v>
      </c>
      <c r="O200" s="45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AR200" s="22" t="s">
        <v>24</v>
      </c>
      <c r="AT200" s="22" t="s">
        <v>147</v>
      </c>
      <c r="AU200" s="22" t="s">
        <v>84</v>
      </c>
      <c r="AY200" s="22" t="s">
        <v>144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22" t="s">
        <v>24</v>
      </c>
      <c r="BK200" s="230">
        <f>ROUND(I200*H200,2)</f>
        <v>0</v>
      </c>
      <c r="BL200" s="22" t="s">
        <v>24</v>
      </c>
      <c r="BM200" s="22" t="s">
        <v>806</v>
      </c>
    </row>
    <row r="201" spans="2:47" s="1" customFormat="1" ht="13.5">
      <c r="B201" s="44"/>
      <c r="C201" s="72"/>
      <c r="D201" s="231" t="s">
        <v>154</v>
      </c>
      <c r="E201" s="72"/>
      <c r="F201" s="232" t="s">
        <v>1491</v>
      </c>
      <c r="G201" s="72"/>
      <c r="H201" s="72"/>
      <c r="I201" s="189"/>
      <c r="J201" s="72"/>
      <c r="K201" s="72"/>
      <c r="L201" s="70"/>
      <c r="M201" s="233"/>
      <c r="N201" s="45"/>
      <c r="O201" s="45"/>
      <c r="P201" s="45"/>
      <c r="Q201" s="45"/>
      <c r="R201" s="45"/>
      <c r="S201" s="45"/>
      <c r="T201" s="93"/>
      <c r="AT201" s="22" t="s">
        <v>154</v>
      </c>
      <c r="AU201" s="22" t="s">
        <v>84</v>
      </c>
    </row>
    <row r="202" spans="2:47" s="1" customFormat="1" ht="13.5">
      <c r="B202" s="44"/>
      <c r="C202" s="72"/>
      <c r="D202" s="231" t="s">
        <v>912</v>
      </c>
      <c r="E202" s="72"/>
      <c r="F202" s="258" t="s">
        <v>1477</v>
      </c>
      <c r="G202" s="72"/>
      <c r="H202" s="72"/>
      <c r="I202" s="189"/>
      <c r="J202" s="72"/>
      <c r="K202" s="72"/>
      <c r="L202" s="70"/>
      <c r="M202" s="233"/>
      <c r="N202" s="45"/>
      <c r="O202" s="45"/>
      <c r="P202" s="45"/>
      <c r="Q202" s="45"/>
      <c r="R202" s="45"/>
      <c r="S202" s="45"/>
      <c r="T202" s="93"/>
      <c r="AT202" s="22" t="s">
        <v>912</v>
      </c>
      <c r="AU202" s="22" t="s">
        <v>84</v>
      </c>
    </row>
    <row r="203" spans="2:65" s="1" customFormat="1" ht="25.5" customHeight="1">
      <c r="B203" s="44"/>
      <c r="C203" s="219" t="s">
        <v>440</v>
      </c>
      <c r="D203" s="219" t="s">
        <v>147</v>
      </c>
      <c r="E203" s="220" t="s">
        <v>1492</v>
      </c>
      <c r="F203" s="221" t="s">
        <v>1493</v>
      </c>
      <c r="G203" s="222" t="s">
        <v>1354</v>
      </c>
      <c r="H203" s="223">
        <v>2</v>
      </c>
      <c r="I203" s="224"/>
      <c r="J203" s="225">
        <f>ROUND(I203*H203,2)</f>
        <v>0</v>
      </c>
      <c r="K203" s="221" t="s">
        <v>22</v>
      </c>
      <c r="L203" s="70"/>
      <c r="M203" s="226" t="s">
        <v>22</v>
      </c>
      <c r="N203" s="227" t="s">
        <v>46</v>
      </c>
      <c r="O203" s="45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AR203" s="22" t="s">
        <v>24</v>
      </c>
      <c r="AT203" s="22" t="s">
        <v>147</v>
      </c>
      <c r="AU203" s="22" t="s">
        <v>84</v>
      </c>
      <c r="AY203" s="22" t="s">
        <v>144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22" t="s">
        <v>24</v>
      </c>
      <c r="BK203" s="230">
        <f>ROUND(I203*H203,2)</f>
        <v>0</v>
      </c>
      <c r="BL203" s="22" t="s">
        <v>24</v>
      </c>
      <c r="BM203" s="22" t="s">
        <v>901</v>
      </c>
    </row>
    <row r="204" spans="2:47" s="1" customFormat="1" ht="13.5">
      <c r="B204" s="44"/>
      <c r="C204" s="72"/>
      <c r="D204" s="231" t="s">
        <v>154</v>
      </c>
      <c r="E204" s="72"/>
      <c r="F204" s="232" t="s">
        <v>1493</v>
      </c>
      <c r="G204" s="72"/>
      <c r="H204" s="72"/>
      <c r="I204" s="189"/>
      <c r="J204" s="72"/>
      <c r="K204" s="72"/>
      <c r="L204" s="70"/>
      <c r="M204" s="233"/>
      <c r="N204" s="45"/>
      <c r="O204" s="45"/>
      <c r="P204" s="45"/>
      <c r="Q204" s="45"/>
      <c r="R204" s="45"/>
      <c r="S204" s="45"/>
      <c r="T204" s="93"/>
      <c r="AT204" s="22" t="s">
        <v>154</v>
      </c>
      <c r="AU204" s="22" t="s">
        <v>84</v>
      </c>
    </row>
    <row r="205" spans="2:47" s="1" customFormat="1" ht="13.5">
      <c r="B205" s="44"/>
      <c r="C205" s="72"/>
      <c r="D205" s="231" t="s">
        <v>912</v>
      </c>
      <c r="E205" s="72"/>
      <c r="F205" s="258" t="s">
        <v>1494</v>
      </c>
      <c r="G205" s="72"/>
      <c r="H205" s="72"/>
      <c r="I205" s="189"/>
      <c r="J205" s="72"/>
      <c r="K205" s="72"/>
      <c r="L205" s="70"/>
      <c r="M205" s="233"/>
      <c r="N205" s="45"/>
      <c r="O205" s="45"/>
      <c r="P205" s="45"/>
      <c r="Q205" s="45"/>
      <c r="R205" s="45"/>
      <c r="S205" s="45"/>
      <c r="T205" s="93"/>
      <c r="AT205" s="22" t="s">
        <v>912</v>
      </c>
      <c r="AU205" s="22" t="s">
        <v>84</v>
      </c>
    </row>
    <row r="206" spans="2:65" s="1" customFormat="1" ht="25.5" customHeight="1">
      <c r="B206" s="44"/>
      <c r="C206" s="219" t="s">
        <v>446</v>
      </c>
      <c r="D206" s="219" t="s">
        <v>147</v>
      </c>
      <c r="E206" s="220" t="s">
        <v>1495</v>
      </c>
      <c r="F206" s="221" t="s">
        <v>1496</v>
      </c>
      <c r="G206" s="222" t="s">
        <v>1354</v>
      </c>
      <c r="H206" s="223">
        <v>4</v>
      </c>
      <c r="I206" s="224"/>
      <c r="J206" s="225">
        <f>ROUND(I206*H206,2)</f>
        <v>0</v>
      </c>
      <c r="K206" s="221" t="s">
        <v>22</v>
      </c>
      <c r="L206" s="70"/>
      <c r="M206" s="226" t="s">
        <v>22</v>
      </c>
      <c r="N206" s="227" t="s">
        <v>46</v>
      </c>
      <c r="O206" s="45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AR206" s="22" t="s">
        <v>24</v>
      </c>
      <c r="AT206" s="22" t="s">
        <v>147</v>
      </c>
      <c r="AU206" s="22" t="s">
        <v>84</v>
      </c>
      <c r="AY206" s="22" t="s">
        <v>144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22" t="s">
        <v>24</v>
      </c>
      <c r="BK206" s="230">
        <f>ROUND(I206*H206,2)</f>
        <v>0</v>
      </c>
      <c r="BL206" s="22" t="s">
        <v>24</v>
      </c>
      <c r="BM206" s="22" t="s">
        <v>915</v>
      </c>
    </row>
    <row r="207" spans="2:47" s="1" customFormat="1" ht="13.5">
      <c r="B207" s="44"/>
      <c r="C207" s="72"/>
      <c r="D207" s="231" t="s">
        <v>154</v>
      </c>
      <c r="E207" s="72"/>
      <c r="F207" s="232" t="s">
        <v>1496</v>
      </c>
      <c r="G207" s="72"/>
      <c r="H207" s="72"/>
      <c r="I207" s="189"/>
      <c r="J207" s="72"/>
      <c r="K207" s="72"/>
      <c r="L207" s="70"/>
      <c r="M207" s="233"/>
      <c r="N207" s="45"/>
      <c r="O207" s="45"/>
      <c r="P207" s="45"/>
      <c r="Q207" s="45"/>
      <c r="R207" s="45"/>
      <c r="S207" s="45"/>
      <c r="T207" s="93"/>
      <c r="AT207" s="22" t="s">
        <v>154</v>
      </c>
      <c r="AU207" s="22" t="s">
        <v>84</v>
      </c>
    </row>
    <row r="208" spans="2:47" s="1" customFormat="1" ht="13.5">
      <c r="B208" s="44"/>
      <c r="C208" s="72"/>
      <c r="D208" s="231" t="s">
        <v>912</v>
      </c>
      <c r="E208" s="72"/>
      <c r="F208" s="258" t="s">
        <v>1450</v>
      </c>
      <c r="G208" s="72"/>
      <c r="H208" s="72"/>
      <c r="I208" s="189"/>
      <c r="J208" s="72"/>
      <c r="K208" s="72"/>
      <c r="L208" s="70"/>
      <c r="M208" s="233"/>
      <c r="N208" s="45"/>
      <c r="O208" s="45"/>
      <c r="P208" s="45"/>
      <c r="Q208" s="45"/>
      <c r="R208" s="45"/>
      <c r="S208" s="45"/>
      <c r="T208" s="93"/>
      <c r="AT208" s="22" t="s">
        <v>912</v>
      </c>
      <c r="AU208" s="22" t="s">
        <v>84</v>
      </c>
    </row>
    <row r="209" spans="2:65" s="1" customFormat="1" ht="25.5" customHeight="1">
      <c r="B209" s="44"/>
      <c r="C209" s="219" t="s">
        <v>453</v>
      </c>
      <c r="D209" s="219" t="s">
        <v>147</v>
      </c>
      <c r="E209" s="220" t="s">
        <v>1497</v>
      </c>
      <c r="F209" s="221" t="s">
        <v>1498</v>
      </c>
      <c r="G209" s="222" t="s">
        <v>1354</v>
      </c>
      <c r="H209" s="223">
        <v>1</v>
      </c>
      <c r="I209" s="224"/>
      <c r="J209" s="225">
        <f>ROUND(I209*H209,2)</f>
        <v>0</v>
      </c>
      <c r="K209" s="221" t="s">
        <v>22</v>
      </c>
      <c r="L209" s="70"/>
      <c r="M209" s="226" t="s">
        <v>22</v>
      </c>
      <c r="N209" s="227" t="s">
        <v>46</v>
      </c>
      <c r="O209" s="45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AR209" s="22" t="s">
        <v>24</v>
      </c>
      <c r="AT209" s="22" t="s">
        <v>147</v>
      </c>
      <c r="AU209" s="22" t="s">
        <v>84</v>
      </c>
      <c r="AY209" s="22" t="s">
        <v>144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22" t="s">
        <v>24</v>
      </c>
      <c r="BK209" s="230">
        <f>ROUND(I209*H209,2)</f>
        <v>0</v>
      </c>
      <c r="BL209" s="22" t="s">
        <v>24</v>
      </c>
      <c r="BM209" s="22" t="s">
        <v>926</v>
      </c>
    </row>
    <row r="210" spans="2:47" s="1" customFormat="1" ht="13.5">
      <c r="B210" s="44"/>
      <c r="C210" s="72"/>
      <c r="D210" s="231" t="s">
        <v>154</v>
      </c>
      <c r="E210" s="72"/>
      <c r="F210" s="232" t="s">
        <v>1498</v>
      </c>
      <c r="G210" s="72"/>
      <c r="H210" s="72"/>
      <c r="I210" s="189"/>
      <c r="J210" s="72"/>
      <c r="K210" s="72"/>
      <c r="L210" s="70"/>
      <c r="M210" s="233"/>
      <c r="N210" s="45"/>
      <c r="O210" s="45"/>
      <c r="P210" s="45"/>
      <c r="Q210" s="45"/>
      <c r="R210" s="45"/>
      <c r="S210" s="45"/>
      <c r="T210" s="93"/>
      <c r="AT210" s="22" t="s">
        <v>154</v>
      </c>
      <c r="AU210" s="22" t="s">
        <v>84</v>
      </c>
    </row>
    <row r="211" spans="2:47" s="1" customFormat="1" ht="13.5">
      <c r="B211" s="44"/>
      <c r="C211" s="72"/>
      <c r="D211" s="231" t="s">
        <v>912</v>
      </c>
      <c r="E211" s="72"/>
      <c r="F211" s="258" t="s">
        <v>1494</v>
      </c>
      <c r="G211" s="72"/>
      <c r="H211" s="72"/>
      <c r="I211" s="189"/>
      <c r="J211" s="72"/>
      <c r="K211" s="72"/>
      <c r="L211" s="70"/>
      <c r="M211" s="233"/>
      <c r="N211" s="45"/>
      <c r="O211" s="45"/>
      <c r="P211" s="45"/>
      <c r="Q211" s="45"/>
      <c r="R211" s="45"/>
      <c r="S211" s="45"/>
      <c r="T211" s="93"/>
      <c r="AT211" s="22" t="s">
        <v>912</v>
      </c>
      <c r="AU211" s="22" t="s">
        <v>84</v>
      </c>
    </row>
    <row r="212" spans="2:65" s="1" customFormat="1" ht="25.5" customHeight="1">
      <c r="B212" s="44"/>
      <c r="C212" s="219" t="s">
        <v>464</v>
      </c>
      <c r="D212" s="219" t="s">
        <v>147</v>
      </c>
      <c r="E212" s="220" t="s">
        <v>1499</v>
      </c>
      <c r="F212" s="221" t="s">
        <v>1500</v>
      </c>
      <c r="G212" s="222" t="s">
        <v>1354</v>
      </c>
      <c r="H212" s="223">
        <v>2</v>
      </c>
      <c r="I212" s="224"/>
      <c r="J212" s="225">
        <f>ROUND(I212*H212,2)</f>
        <v>0</v>
      </c>
      <c r="K212" s="221" t="s">
        <v>22</v>
      </c>
      <c r="L212" s="70"/>
      <c r="M212" s="226" t="s">
        <v>22</v>
      </c>
      <c r="N212" s="227" t="s">
        <v>46</v>
      </c>
      <c r="O212" s="45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AR212" s="22" t="s">
        <v>24</v>
      </c>
      <c r="AT212" s="22" t="s">
        <v>147</v>
      </c>
      <c r="AU212" s="22" t="s">
        <v>84</v>
      </c>
      <c r="AY212" s="22" t="s">
        <v>144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22" t="s">
        <v>24</v>
      </c>
      <c r="BK212" s="230">
        <f>ROUND(I212*H212,2)</f>
        <v>0</v>
      </c>
      <c r="BL212" s="22" t="s">
        <v>24</v>
      </c>
      <c r="BM212" s="22" t="s">
        <v>935</v>
      </c>
    </row>
    <row r="213" spans="2:47" s="1" customFormat="1" ht="13.5">
      <c r="B213" s="44"/>
      <c r="C213" s="72"/>
      <c r="D213" s="231" t="s">
        <v>154</v>
      </c>
      <c r="E213" s="72"/>
      <c r="F213" s="232" t="s">
        <v>1500</v>
      </c>
      <c r="G213" s="72"/>
      <c r="H213" s="72"/>
      <c r="I213" s="189"/>
      <c r="J213" s="72"/>
      <c r="K213" s="72"/>
      <c r="L213" s="70"/>
      <c r="M213" s="233"/>
      <c r="N213" s="45"/>
      <c r="O213" s="45"/>
      <c r="P213" s="45"/>
      <c r="Q213" s="45"/>
      <c r="R213" s="45"/>
      <c r="S213" s="45"/>
      <c r="T213" s="93"/>
      <c r="AT213" s="22" t="s">
        <v>154</v>
      </c>
      <c r="AU213" s="22" t="s">
        <v>84</v>
      </c>
    </row>
    <row r="214" spans="2:47" s="1" customFormat="1" ht="13.5">
      <c r="B214" s="44"/>
      <c r="C214" s="72"/>
      <c r="D214" s="231" t="s">
        <v>912</v>
      </c>
      <c r="E214" s="72"/>
      <c r="F214" s="258" t="s">
        <v>1501</v>
      </c>
      <c r="G214" s="72"/>
      <c r="H214" s="72"/>
      <c r="I214" s="189"/>
      <c r="J214" s="72"/>
      <c r="K214" s="72"/>
      <c r="L214" s="70"/>
      <c r="M214" s="233"/>
      <c r="N214" s="45"/>
      <c r="O214" s="45"/>
      <c r="P214" s="45"/>
      <c r="Q214" s="45"/>
      <c r="R214" s="45"/>
      <c r="S214" s="45"/>
      <c r="T214" s="93"/>
      <c r="AT214" s="22" t="s">
        <v>912</v>
      </c>
      <c r="AU214" s="22" t="s">
        <v>84</v>
      </c>
    </row>
    <row r="215" spans="2:65" s="1" customFormat="1" ht="25.5" customHeight="1">
      <c r="B215" s="44"/>
      <c r="C215" s="219" t="s">
        <v>470</v>
      </c>
      <c r="D215" s="219" t="s">
        <v>147</v>
      </c>
      <c r="E215" s="220" t="s">
        <v>1502</v>
      </c>
      <c r="F215" s="221" t="s">
        <v>1503</v>
      </c>
      <c r="G215" s="222" t="s">
        <v>1354</v>
      </c>
      <c r="H215" s="223">
        <v>1</v>
      </c>
      <c r="I215" s="224"/>
      <c r="J215" s="225">
        <f>ROUND(I215*H215,2)</f>
        <v>0</v>
      </c>
      <c r="K215" s="221" t="s">
        <v>22</v>
      </c>
      <c r="L215" s="70"/>
      <c r="M215" s="226" t="s">
        <v>22</v>
      </c>
      <c r="N215" s="227" t="s">
        <v>46</v>
      </c>
      <c r="O215" s="45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AR215" s="22" t="s">
        <v>24</v>
      </c>
      <c r="AT215" s="22" t="s">
        <v>147</v>
      </c>
      <c r="AU215" s="22" t="s">
        <v>84</v>
      </c>
      <c r="AY215" s="22" t="s">
        <v>144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22" t="s">
        <v>24</v>
      </c>
      <c r="BK215" s="230">
        <f>ROUND(I215*H215,2)</f>
        <v>0</v>
      </c>
      <c r="BL215" s="22" t="s">
        <v>24</v>
      </c>
      <c r="BM215" s="22" t="s">
        <v>946</v>
      </c>
    </row>
    <row r="216" spans="2:47" s="1" customFormat="1" ht="13.5">
      <c r="B216" s="44"/>
      <c r="C216" s="72"/>
      <c r="D216" s="231" t="s">
        <v>154</v>
      </c>
      <c r="E216" s="72"/>
      <c r="F216" s="232" t="s">
        <v>1503</v>
      </c>
      <c r="G216" s="72"/>
      <c r="H216" s="72"/>
      <c r="I216" s="189"/>
      <c r="J216" s="72"/>
      <c r="K216" s="72"/>
      <c r="L216" s="70"/>
      <c r="M216" s="233"/>
      <c r="N216" s="45"/>
      <c r="O216" s="45"/>
      <c r="P216" s="45"/>
      <c r="Q216" s="45"/>
      <c r="R216" s="45"/>
      <c r="S216" s="45"/>
      <c r="T216" s="93"/>
      <c r="AT216" s="22" t="s">
        <v>154</v>
      </c>
      <c r="AU216" s="22" t="s">
        <v>84</v>
      </c>
    </row>
    <row r="217" spans="2:65" s="1" customFormat="1" ht="51" customHeight="1">
      <c r="B217" s="44"/>
      <c r="C217" s="219" t="s">
        <v>478</v>
      </c>
      <c r="D217" s="219" t="s">
        <v>147</v>
      </c>
      <c r="E217" s="220" t="s">
        <v>1504</v>
      </c>
      <c r="F217" s="221" t="s">
        <v>1505</v>
      </c>
      <c r="G217" s="222" t="s">
        <v>1354</v>
      </c>
      <c r="H217" s="223">
        <v>1</v>
      </c>
      <c r="I217" s="224"/>
      <c r="J217" s="225">
        <f>ROUND(I217*H217,2)</f>
        <v>0</v>
      </c>
      <c r="K217" s="221" t="s">
        <v>22</v>
      </c>
      <c r="L217" s="70"/>
      <c r="M217" s="226" t="s">
        <v>22</v>
      </c>
      <c r="N217" s="227" t="s">
        <v>46</v>
      </c>
      <c r="O217" s="45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AR217" s="22" t="s">
        <v>24</v>
      </c>
      <c r="AT217" s="22" t="s">
        <v>147</v>
      </c>
      <c r="AU217" s="22" t="s">
        <v>84</v>
      </c>
      <c r="AY217" s="22" t="s">
        <v>144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22" t="s">
        <v>24</v>
      </c>
      <c r="BK217" s="230">
        <f>ROUND(I217*H217,2)</f>
        <v>0</v>
      </c>
      <c r="BL217" s="22" t="s">
        <v>24</v>
      </c>
      <c r="BM217" s="22" t="s">
        <v>958</v>
      </c>
    </row>
    <row r="218" spans="2:47" s="1" customFormat="1" ht="13.5">
      <c r="B218" s="44"/>
      <c r="C218" s="72"/>
      <c r="D218" s="231" t="s">
        <v>154</v>
      </c>
      <c r="E218" s="72"/>
      <c r="F218" s="232" t="s">
        <v>1505</v>
      </c>
      <c r="G218" s="72"/>
      <c r="H218" s="72"/>
      <c r="I218" s="189"/>
      <c r="J218" s="72"/>
      <c r="K218" s="72"/>
      <c r="L218" s="70"/>
      <c r="M218" s="233"/>
      <c r="N218" s="45"/>
      <c r="O218" s="45"/>
      <c r="P218" s="45"/>
      <c r="Q218" s="45"/>
      <c r="R218" s="45"/>
      <c r="S218" s="45"/>
      <c r="T218" s="93"/>
      <c r="AT218" s="22" t="s">
        <v>154</v>
      </c>
      <c r="AU218" s="22" t="s">
        <v>84</v>
      </c>
    </row>
    <row r="219" spans="2:65" s="1" customFormat="1" ht="16.5" customHeight="1">
      <c r="B219" s="44"/>
      <c r="C219" s="219" t="s">
        <v>484</v>
      </c>
      <c r="D219" s="219" t="s">
        <v>147</v>
      </c>
      <c r="E219" s="220" t="s">
        <v>1506</v>
      </c>
      <c r="F219" s="221" t="s">
        <v>1507</v>
      </c>
      <c r="G219" s="222" t="s">
        <v>1354</v>
      </c>
      <c r="H219" s="223">
        <v>1</v>
      </c>
      <c r="I219" s="224"/>
      <c r="J219" s="225">
        <f>ROUND(I219*H219,2)</f>
        <v>0</v>
      </c>
      <c r="K219" s="221" t="s">
        <v>22</v>
      </c>
      <c r="L219" s="70"/>
      <c r="M219" s="226" t="s">
        <v>22</v>
      </c>
      <c r="N219" s="227" t="s">
        <v>46</v>
      </c>
      <c r="O219" s="45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AR219" s="22" t="s">
        <v>24</v>
      </c>
      <c r="AT219" s="22" t="s">
        <v>147</v>
      </c>
      <c r="AU219" s="22" t="s">
        <v>84</v>
      </c>
      <c r="AY219" s="22" t="s">
        <v>144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22" t="s">
        <v>24</v>
      </c>
      <c r="BK219" s="230">
        <f>ROUND(I219*H219,2)</f>
        <v>0</v>
      </c>
      <c r="BL219" s="22" t="s">
        <v>24</v>
      </c>
      <c r="BM219" s="22" t="s">
        <v>968</v>
      </c>
    </row>
    <row r="220" spans="2:47" s="1" customFormat="1" ht="13.5">
      <c r="B220" s="44"/>
      <c r="C220" s="72"/>
      <c r="D220" s="231" t="s">
        <v>154</v>
      </c>
      <c r="E220" s="72"/>
      <c r="F220" s="232" t="s">
        <v>1507</v>
      </c>
      <c r="G220" s="72"/>
      <c r="H220" s="72"/>
      <c r="I220" s="189"/>
      <c r="J220" s="72"/>
      <c r="K220" s="72"/>
      <c r="L220" s="70"/>
      <c r="M220" s="233"/>
      <c r="N220" s="45"/>
      <c r="O220" s="45"/>
      <c r="P220" s="45"/>
      <c r="Q220" s="45"/>
      <c r="R220" s="45"/>
      <c r="S220" s="45"/>
      <c r="T220" s="93"/>
      <c r="AT220" s="22" t="s">
        <v>154</v>
      </c>
      <c r="AU220" s="22" t="s">
        <v>84</v>
      </c>
    </row>
    <row r="221" spans="2:65" s="1" customFormat="1" ht="16.5" customHeight="1">
      <c r="B221" s="44"/>
      <c r="C221" s="219" t="s">
        <v>489</v>
      </c>
      <c r="D221" s="219" t="s">
        <v>147</v>
      </c>
      <c r="E221" s="220" t="s">
        <v>1508</v>
      </c>
      <c r="F221" s="221" t="s">
        <v>1509</v>
      </c>
      <c r="G221" s="222" t="s">
        <v>1354</v>
      </c>
      <c r="H221" s="223">
        <v>1</v>
      </c>
      <c r="I221" s="224"/>
      <c r="J221" s="225">
        <f>ROUND(I221*H221,2)</f>
        <v>0</v>
      </c>
      <c r="K221" s="221" t="s">
        <v>22</v>
      </c>
      <c r="L221" s="70"/>
      <c r="M221" s="226" t="s">
        <v>22</v>
      </c>
      <c r="N221" s="227" t="s">
        <v>46</v>
      </c>
      <c r="O221" s="45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AR221" s="22" t="s">
        <v>24</v>
      </c>
      <c r="AT221" s="22" t="s">
        <v>147</v>
      </c>
      <c r="AU221" s="22" t="s">
        <v>84</v>
      </c>
      <c r="AY221" s="22" t="s">
        <v>144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22" t="s">
        <v>24</v>
      </c>
      <c r="BK221" s="230">
        <f>ROUND(I221*H221,2)</f>
        <v>0</v>
      </c>
      <c r="BL221" s="22" t="s">
        <v>24</v>
      </c>
      <c r="BM221" s="22" t="s">
        <v>981</v>
      </c>
    </row>
    <row r="222" spans="2:47" s="1" customFormat="1" ht="13.5">
      <c r="B222" s="44"/>
      <c r="C222" s="72"/>
      <c r="D222" s="231" t="s">
        <v>154</v>
      </c>
      <c r="E222" s="72"/>
      <c r="F222" s="232" t="s">
        <v>1509</v>
      </c>
      <c r="G222" s="72"/>
      <c r="H222" s="72"/>
      <c r="I222" s="189"/>
      <c r="J222" s="72"/>
      <c r="K222" s="72"/>
      <c r="L222" s="70"/>
      <c r="M222" s="233"/>
      <c r="N222" s="45"/>
      <c r="O222" s="45"/>
      <c r="P222" s="45"/>
      <c r="Q222" s="45"/>
      <c r="R222" s="45"/>
      <c r="S222" s="45"/>
      <c r="T222" s="93"/>
      <c r="AT222" s="22" t="s">
        <v>154</v>
      </c>
      <c r="AU222" s="22" t="s">
        <v>84</v>
      </c>
    </row>
    <row r="223" spans="2:65" s="1" customFormat="1" ht="25.5" customHeight="1">
      <c r="B223" s="44"/>
      <c r="C223" s="219" t="s">
        <v>497</v>
      </c>
      <c r="D223" s="219" t="s">
        <v>147</v>
      </c>
      <c r="E223" s="220" t="s">
        <v>1510</v>
      </c>
      <c r="F223" s="221" t="s">
        <v>1511</v>
      </c>
      <c r="G223" s="222" t="s">
        <v>1354</v>
      </c>
      <c r="H223" s="223">
        <v>1</v>
      </c>
      <c r="I223" s="224"/>
      <c r="J223" s="225">
        <f>ROUND(I223*H223,2)</f>
        <v>0</v>
      </c>
      <c r="K223" s="221" t="s">
        <v>22</v>
      </c>
      <c r="L223" s="70"/>
      <c r="M223" s="226" t="s">
        <v>22</v>
      </c>
      <c r="N223" s="227" t="s">
        <v>46</v>
      </c>
      <c r="O223" s="45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AR223" s="22" t="s">
        <v>24</v>
      </c>
      <c r="AT223" s="22" t="s">
        <v>147</v>
      </c>
      <c r="AU223" s="22" t="s">
        <v>84</v>
      </c>
      <c r="AY223" s="22" t="s">
        <v>144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22" t="s">
        <v>24</v>
      </c>
      <c r="BK223" s="230">
        <f>ROUND(I223*H223,2)</f>
        <v>0</v>
      </c>
      <c r="BL223" s="22" t="s">
        <v>24</v>
      </c>
      <c r="BM223" s="22" t="s">
        <v>993</v>
      </c>
    </row>
    <row r="224" spans="2:47" s="1" customFormat="1" ht="13.5">
      <c r="B224" s="44"/>
      <c r="C224" s="72"/>
      <c r="D224" s="231" t="s">
        <v>154</v>
      </c>
      <c r="E224" s="72"/>
      <c r="F224" s="232" t="s">
        <v>1511</v>
      </c>
      <c r="G224" s="72"/>
      <c r="H224" s="72"/>
      <c r="I224" s="189"/>
      <c r="J224" s="72"/>
      <c r="K224" s="72"/>
      <c r="L224" s="70"/>
      <c r="M224" s="233"/>
      <c r="N224" s="45"/>
      <c r="O224" s="45"/>
      <c r="P224" s="45"/>
      <c r="Q224" s="45"/>
      <c r="R224" s="45"/>
      <c r="S224" s="45"/>
      <c r="T224" s="93"/>
      <c r="AT224" s="22" t="s">
        <v>154</v>
      </c>
      <c r="AU224" s="22" t="s">
        <v>84</v>
      </c>
    </row>
    <row r="225" spans="2:65" s="1" customFormat="1" ht="16.5" customHeight="1">
      <c r="B225" s="44"/>
      <c r="C225" s="219" t="s">
        <v>502</v>
      </c>
      <c r="D225" s="219" t="s">
        <v>147</v>
      </c>
      <c r="E225" s="220" t="s">
        <v>1512</v>
      </c>
      <c r="F225" s="221" t="s">
        <v>1513</v>
      </c>
      <c r="G225" s="222" t="s">
        <v>1354</v>
      </c>
      <c r="H225" s="223">
        <v>4</v>
      </c>
      <c r="I225" s="224"/>
      <c r="J225" s="225">
        <f>ROUND(I225*H225,2)</f>
        <v>0</v>
      </c>
      <c r="K225" s="221" t="s">
        <v>22</v>
      </c>
      <c r="L225" s="70"/>
      <c r="M225" s="226" t="s">
        <v>22</v>
      </c>
      <c r="N225" s="227" t="s">
        <v>46</v>
      </c>
      <c r="O225" s="45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AR225" s="22" t="s">
        <v>24</v>
      </c>
      <c r="AT225" s="22" t="s">
        <v>147</v>
      </c>
      <c r="AU225" s="22" t="s">
        <v>84</v>
      </c>
      <c r="AY225" s="22" t="s">
        <v>144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22" t="s">
        <v>24</v>
      </c>
      <c r="BK225" s="230">
        <f>ROUND(I225*H225,2)</f>
        <v>0</v>
      </c>
      <c r="BL225" s="22" t="s">
        <v>24</v>
      </c>
      <c r="BM225" s="22" t="s">
        <v>1003</v>
      </c>
    </row>
    <row r="226" spans="2:47" s="1" customFormat="1" ht="13.5">
      <c r="B226" s="44"/>
      <c r="C226" s="72"/>
      <c r="D226" s="231" t="s">
        <v>154</v>
      </c>
      <c r="E226" s="72"/>
      <c r="F226" s="232" t="s">
        <v>1513</v>
      </c>
      <c r="G226" s="72"/>
      <c r="H226" s="72"/>
      <c r="I226" s="189"/>
      <c r="J226" s="72"/>
      <c r="K226" s="72"/>
      <c r="L226" s="70"/>
      <c r="M226" s="233"/>
      <c r="N226" s="45"/>
      <c r="O226" s="45"/>
      <c r="P226" s="45"/>
      <c r="Q226" s="45"/>
      <c r="R226" s="45"/>
      <c r="S226" s="45"/>
      <c r="T226" s="93"/>
      <c r="AT226" s="22" t="s">
        <v>154</v>
      </c>
      <c r="AU226" s="22" t="s">
        <v>84</v>
      </c>
    </row>
    <row r="227" spans="2:47" s="1" customFormat="1" ht="13.5">
      <c r="B227" s="44"/>
      <c r="C227" s="72"/>
      <c r="D227" s="231" t="s">
        <v>912</v>
      </c>
      <c r="E227" s="72"/>
      <c r="F227" s="258" t="s">
        <v>1501</v>
      </c>
      <c r="G227" s="72"/>
      <c r="H227" s="72"/>
      <c r="I227" s="189"/>
      <c r="J227" s="72"/>
      <c r="K227" s="72"/>
      <c r="L227" s="70"/>
      <c r="M227" s="233"/>
      <c r="N227" s="45"/>
      <c r="O227" s="45"/>
      <c r="P227" s="45"/>
      <c r="Q227" s="45"/>
      <c r="R227" s="45"/>
      <c r="S227" s="45"/>
      <c r="T227" s="93"/>
      <c r="AT227" s="22" t="s">
        <v>912</v>
      </c>
      <c r="AU227" s="22" t="s">
        <v>84</v>
      </c>
    </row>
    <row r="228" spans="2:65" s="1" customFormat="1" ht="16.5" customHeight="1">
      <c r="B228" s="44"/>
      <c r="C228" s="219" t="s">
        <v>508</v>
      </c>
      <c r="D228" s="219" t="s">
        <v>147</v>
      </c>
      <c r="E228" s="220" t="s">
        <v>1512</v>
      </c>
      <c r="F228" s="221" t="s">
        <v>1513</v>
      </c>
      <c r="G228" s="222" t="s">
        <v>1354</v>
      </c>
      <c r="H228" s="223">
        <v>1</v>
      </c>
      <c r="I228" s="224"/>
      <c r="J228" s="225">
        <f>ROUND(I228*H228,2)</f>
        <v>0</v>
      </c>
      <c r="K228" s="221" t="s">
        <v>22</v>
      </c>
      <c r="L228" s="70"/>
      <c r="M228" s="226" t="s">
        <v>22</v>
      </c>
      <c r="N228" s="227" t="s">
        <v>46</v>
      </c>
      <c r="O228" s="45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AR228" s="22" t="s">
        <v>24</v>
      </c>
      <c r="AT228" s="22" t="s">
        <v>147</v>
      </c>
      <c r="AU228" s="22" t="s">
        <v>84</v>
      </c>
      <c r="AY228" s="22" t="s">
        <v>144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22" t="s">
        <v>24</v>
      </c>
      <c r="BK228" s="230">
        <f>ROUND(I228*H228,2)</f>
        <v>0</v>
      </c>
      <c r="BL228" s="22" t="s">
        <v>24</v>
      </c>
      <c r="BM228" s="22" t="s">
        <v>1016</v>
      </c>
    </row>
    <row r="229" spans="2:47" s="1" customFormat="1" ht="13.5">
      <c r="B229" s="44"/>
      <c r="C229" s="72"/>
      <c r="D229" s="231" t="s">
        <v>154</v>
      </c>
      <c r="E229" s="72"/>
      <c r="F229" s="232" t="s">
        <v>1513</v>
      </c>
      <c r="G229" s="72"/>
      <c r="H229" s="72"/>
      <c r="I229" s="189"/>
      <c r="J229" s="72"/>
      <c r="K229" s="72"/>
      <c r="L229" s="70"/>
      <c r="M229" s="233"/>
      <c r="N229" s="45"/>
      <c r="O229" s="45"/>
      <c r="P229" s="45"/>
      <c r="Q229" s="45"/>
      <c r="R229" s="45"/>
      <c r="S229" s="45"/>
      <c r="T229" s="93"/>
      <c r="AT229" s="22" t="s">
        <v>154</v>
      </c>
      <c r="AU229" s="22" t="s">
        <v>84</v>
      </c>
    </row>
    <row r="230" spans="2:47" s="1" customFormat="1" ht="13.5">
      <c r="B230" s="44"/>
      <c r="C230" s="72"/>
      <c r="D230" s="231" t="s">
        <v>912</v>
      </c>
      <c r="E230" s="72"/>
      <c r="F230" s="258" t="s">
        <v>1458</v>
      </c>
      <c r="G230" s="72"/>
      <c r="H230" s="72"/>
      <c r="I230" s="189"/>
      <c r="J230" s="72"/>
      <c r="K230" s="72"/>
      <c r="L230" s="70"/>
      <c r="M230" s="233"/>
      <c r="N230" s="45"/>
      <c r="O230" s="45"/>
      <c r="P230" s="45"/>
      <c r="Q230" s="45"/>
      <c r="R230" s="45"/>
      <c r="S230" s="45"/>
      <c r="T230" s="93"/>
      <c r="AT230" s="22" t="s">
        <v>912</v>
      </c>
      <c r="AU230" s="22" t="s">
        <v>84</v>
      </c>
    </row>
    <row r="231" spans="2:65" s="1" customFormat="1" ht="25.5" customHeight="1">
      <c r="B231" s="44"/>
      <c r="C231" s="219" t="s">
        <v>513</v>
      </c>
      <c r="D231" s="219" t="s">
        <v>147</v>
      </c>
      <c r="E231" s="220" t="s">
        <v>1514</v>
      </c>
      <c r="F231" s="221" t="s">
        <v>1515</v>
      </c>
      <c r="G231" s="222" t="s">
        <v>1354</v>
      </c>
      <c r="H231" s="223">
        <v>1</v>
      </c>
      <c r="I231" s="224"/>
      <c r="J231" s="225">
        <f>ROUND(I231*H231,2)</f>
        <v>0</v>
      </c>
      <c r="K231" s="221" t="s">
        <v>22</v>
      </c>
      <c r="L231" s="70"/>
      <c r="M231" s="226" t="s">
        <v>22</v>
      </c>
      <c r="N231" s="227" t="s">
        <v>46</v>
      </c>
      <c r="O231" s="45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AR231" s="22" t="s">
        <v>24</v>
      </c>
      <c r="AT231" s="22" t="s">
        <v>147</v>
      </c>
      <c r="AU231" s="22" t="s">
        <v>84</v>
      </c>
      <c r="AY231" s="22" t="s">
        <v>144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22" t="s">
        <v>24</v>
      </c>
      <c r="BK231" s="230">
        <f>ROUND(I231*H231,2)</f>
        <v>0</v>
      </c>
      <c r="BL231" s="22" t="s">
        <v>24</v>
      </c>
      <c r="BM231" s="22" t="s">
        <v>1025</v>
      </c>
    </row>
    <row r="232" spans="2:47" s="1" customFormat="1" ht="13.5">
      <c r="B232" s="44"/>
      <c r="C232" s="72"/>
      <c r="D232" s="231" t="s">
        <v>154</v>
      </c>
      <c r="E232" s="72"/>
      <c r="F232" s="232" t="s">
        <v>1515</v>
      </c>
      <c r="G232" s="72"/>
      <c r="H232" s="72"/>
      <c r="I232" s="189"/>
      <c r="J232" s="72"/>
      <c r="K232" s="72"/>
      <c r="L232" s="70"/>
      <c r="M232" s="233"/>
      <c r="N232" s="45"/>
      <c r="O232" s="45"/>
      <c r="P232" s="45"/>
      <c r="Q232" s="45"/>
      <c r="R232" s="45"/>
      <c r="S232" s="45"/>
      <c r="T232" s="93"/>
      <c r="AT232" s="22" t="s">
        <v>154</v>
      </c>
      <c r="AU232" s="22" t="s">
        <v>84</v>
      </c>
    </row>
    <row r="233" spans="2:65" s="1" customFormat="1" ht="25.5" customHeight="1">
      <c r="B233" s="44"/>
      <c r="C233" s="219" t="s">
        <v>519</v>
      </c>
      <c r="D233" s="219" t="s">
        <v>147</v>
      </c>
      <c r="E233" s="220" t="s">
        <v>1516</v>
      </c>
      <c r="F233" s="221" t="s">
        <v>1517</v>
      </c>
      <c r="G233" s="222" t="s">
        <v>1354</v>
      </c>
      <c r="H233" s="223">
        <v>1</v>
      </c>
      <c r="I233" s="224"/>
      <c r="J233" s="225">
        <f>ROUND(I233*H233,2)</f>
        <v>0</v>
      </c>
      <c r="K233" s="221" t="s">
        <v>22</v>
      </c>
      <c r="L233" s="70"/>
      <c r="M233" s="226" t="s">
        <v>22</v>
      </c>
      <c r="N233" s="227" t="s">
        <v>46</v>
      </c>
      <c r="O233" s="45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AR233" s="22" t="s">
        <v>24</v>
      </c>
      <c r="AT233" s="22" t="s">
        <v>147</v>
      </c>
      <c r="AU233" s="22" t="s">
        <v>84</v>
      </c>
      <c r="AY233" s="22" t="s">
        <v>144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22" t="s">
        <v>24</v>
      </c>
      <c r="BK233" s="230">
        <f>ROUND(I233*H233,2)</f>
        <v>0</v>
      </c>
      <c r="BL233" s="22" t="s">
        <v>24</v>
      </c>
      <c r="BM233" s="22" t="s">
        <v>1033</v>
      </c>
    </row>
    <row r="234" spans="2:47" s="1" customFormat="1" ht="13.5">
      <c r="B234" s="44"/>
      <c r="C234" s="72"/>
      <c r="D234" s="231" t="s">
        <v>154</v>
      </c>
      <c r="E234" s="72"/>
      <c r="F234" s="232" t="s">
        <v>1517</v>
      </c>
      <c r="G234" s="72"/>
      <c r="H234" s="72"/>
      <c r="I234" s="189"/>
      <c r="J234" s="72"/>
      <c r="K234" s="72"/>
      <c r="L234" s="70"/>
      <c r="M234" s="233"/>
      <c r="N234" s="45"/>
      <c r="O234" s="45"/>
      <c r="P234" s="45"/>
      <c r="Q234" s="45"/>
      <c r="R234" s="45"/>
      <c r="S234" s="45"/>
      <c r="T234" s="93"/>
      <c r="AT234" s="22" t="s">
        <v>154</v>
      </c>
      <c r="AU234" s="22" t="s">
        <v>84</v>
      </c>
    </row>
    <row r="235" spans="2:65" s="1" customFormat="1" ht="25.5" customHeight="1">
      <c r="B235" s="44"/>
      <c r="C235" s="219" t="s">
        <v>524</v>
      </c>
      <c r="D235" s="219" t="s">
        <v>147</v>
      </c>
      <c r="E235" s="220" t="s">
        <v>1518</v>
      </c>
      <c r="F235" s="221" t="s">
        <v>1519</v>
      </c>
      <c r="G235" s="222" t="s">
        <v>1354</v>
      </c>
      <c r="H235" s="223">
        <v>1</v>
      </c>
      <c r="I235" s="224"/>
      <c r="J235" s="225">
        <f>ROUND(I235*H235,2)</f>
        <v>0</v>
      </c>
      <c r="K235" s="221" t="s">
        <v>22</v>
      </c>
      <c r="L235" s="70"/>
      <c r="M235" s="226" t="s">
        <v>22</v>
      </c>
      <c r="N235" s="227" t="s">
        <v>46</v>
      </c>
      <c r="O235" s="45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AR235" s="22" t="s">
        <v>24</v>
      </c>
      <c r="AT235" s="22" t="s">
        <v>147</v>
      </c>
      <c r="AU235" s="22" t="s">
        <v>84</v>
      </c>
      <c r="AY235" s="22" t="s">
        <v>144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22" t="s">
        <v>24</v>
      </c>
      <c r="BK235" s="230">
        <f>ROUND(I235*H235,2)</f>
        <v>0</v>
      </c>
      <c r="BL235" s="22" t="s">
        <v>24</v>
      </c>
      <c r="BM235" s="22" t="s">
        <v>1042</v>
      </c>
    </row>
    <row r="236" spans="2:47" s="1" customFormat="1" ht="13.5">
      <c r="B236" s="44"/>
      <c r="C236" s="72"/>
      <c r="D236" s="231" t="s">
        <v>154</v>
      </c>
      <c r="E236" s="72"/>
      <c r="F236" s="232" t="s">
        <v>1519</v>
      </c>
      <c r="G236" s="72"/>
      <c r="H236" s="72"/>
      <c r="I236" s="189"/>
      <c r="J236" s="72"/>
      <c r="K236" s="72"/>
      <c r="L236" s="70"/>
      <c r="M236" s="233"/>
      <c r="N236" s="45"/>
      <c r="O236" s="45"/>
      <c r="P236" s="45"/>
      <c r="Q236" s="45"/>
      <c r="R236" s="45"/>
      <c r="S236" s="45"/>
      <c r="T236" s="93"/>
      <c r="AT236" s="22" t="s">
        <v>154</v>
      </c>
      <c r="AU236" s="22" t="s">
        <v>84</v>
      </c>
    </row>
    <row r="237" spans="2:65" s="1" customFormat="1" ht="25.5" customHeight="1">
      <c r="B237" s="44"/>
      <c r="C237" s="219" t="s">
        <v>529</v>
      </c>
      <c r="D237" s="219" t="s">
        <v>147</v>
      </c>
      <c r="E237" s="220" t="s">
        <v>1520</v>
      </c>
      <c r="F237" s="221" t="s">
        <v>1521</v>
      </c>
      <c r="G237" s="222" t="s">
        <v>1354</v>
      </c>
      <c r="H237" s="223">
        <v>2</v>
      </c>
      <c r="I237" s="224"/>
      <c r="J237" s="225">
        <f>ROUND(I237*H237,2)</f>
        <v>0</v>
      </c>
      <c r="K237" s="221" t="s">
        <v>22</v>
      </c>
      <c r="L237" s="70"/>
      <c r="M237" s="226" t="s">
        <v>22</v>
      </c>
      <c r="N237" s="227" t="s">
        <v>46</v>
      </c>
      <c r="O237" s="45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AR237" s="22" t="s">
        <v>24</v>
      </c>
      <c r="AT237" s="22" t="s">
        <v>147</v>
      </c>
      <c r="AU237" s="22" t="s">
        <v>84</v>
      </c>
      <c r="AY237" s="22" t="s">
        <v>144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22" t="s">
        <v>24</v>
      </c>
      <c r="BK237" s="230">
        <f>ROUND(I237*H237,2)</f>
        <v>0</v>
      </c>
      <c r="BL237" s="22" t="s">
        <v>24</v>
      </c>
      <c r="BM237" s="22" t="s">
        <v>1052</v>
      </c>
    </row>
    <row r="238" spans="2:47" s="1" customFormat="1" ht="13.5">
      <c r="B238" s="44"/>
      <c r="C238" s="72"/>
      <c r="D238" s="231" t="s">
        <v>154</v>
      </c>
      <c r="E238" s="72"/>
      <c r="F238" s="232" t="s">
        <v>1521</v>
      </c>
      <c r="G238" s="72"/>
      <c r="H238" s="72"/>
      <c r="I238" s="189"/>
      <c r="J238" s="72"/>
      <c r="K238" s="72"/>
      <c r="L238" s="70"/>
      <c r="M238" s="233"/>
      <c r="N238" s="45"/>
      <c r="O238" s="45"/>
      <c r="P238" s="45"/>
      <c r="Q238" s="45"/>
      <c r="R238" s="45"/>
      <c r="S238" s="45"/>
      <c r="T238" s="93"/>
      <c r="AT238" s="22" t="s">
        <v>154</v>
      </c>
      <c r="AU238" s="22" t="s">
        <v>84</v>
      </c>
    </row>
    <row r="239" spans="2:65" s="1" customFormat="1" ht="25.5" customHeight="1">
      <c r="B239" s="44"/>
      <c r="C239" s="219" t="s">
        <v>534</v>
      </c>
      <c r="D239" s="219" t="s">
        <v>147</v>
      </c>
      <c r="E239" s="220" t="s">
        <v>1522</v>
      </c>
      <c r="F239" s="221" t="s">
        <v>1523</v>
      </c>
      <c r="G239" s="222" t="s">
        <v>1354</v>
      </c>
      <c r="H239" s="223">
        <v>1</v>
      </c>
      <c r="I239" s="224"/>
      <c r="J239" s="225">
        <f>ROUND(I239*H239,2)</f>
        <v>0</v>
      </c>
      <c r="K239" s="221" t="s">
        <v>22</v>
      </c>
      <c r="L239" s="70"/>
      <c r="M239" s="226" t="s">
        <v>22</v>
      </c>
      <c r="N239" s="227" t="s">
        <v>46</v>
      </c>
      <c r="O239" s="45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AR239" s="22" t="s">
        <v>24</v>
      </c>
      <c r="AT239" s="22" t="s">
        <v>147</v>
      </c>
      <c r="AU239" s="22" t="s">
        <v>84</v>
      </c>
      <c r="AY239" s="22" t="s">
        <v>144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22" t="s">
        <v>24</v>
      </c>
      <c r="BK239" s="230">
        <f>ROUND(I239*H239,2)</f>
        <v>0</v>
      </c>
      <c r="BL239" s="22" t="s">
        <v>24</v>
      </c>
      <c r="BM239" s="22" t="s">
        <v>389</v>
      </c>
    </row>
    <row r="240" spans="2:47" s="1" customFormat="1" ht="13.5">
      <c r="B240" s="44"/>
      <c r="C240" s="72"/>
      <c r="D240" s="231" t="s">
        <v>154</v>
      </c>
      <c r="E240" s="72"/>
      <c r="F240" s="232" t="s">
        <v>1523</v>
      </c>
      <c r="G240" s="72"/>
      <c r="H240" s="72"/>
      <c r="I240" s="189"/>
      <c r="J240" s="72"/>
      <c r="K240" s="72"/>
      <c r="L240" s="70"/>
      <c r="M240" s="233"/>
      <c r="N240" s="45"/>
      <c r="O240" s="45"/>
      <c r="P240" s="45"/>
      <c r="Q240" s="45"/>
      <c r="R240" s="45"/>
      <c r="S240" s="45"/>
      <c r="T240" s="93"/>
      <c r="AT240" s="22" t="s">
        <v>154</v>
      </c>
      <c r="AU240" s="22" t="s">
        <v>84</v>
      </c>
    </row>
    <row r="241" spans="2:47" s="1" customFormat="1" ht="13.5">
      <c r="B241" s="44"/>
      <c r="C241" s="72"/>
      <c r="D241" s="231" t="s">
        <v>912</v>
      </c>
      <c r="E241" s="72"/>
      <c r="F241" s="258" t="s">
        <v>1524</v>
      </c>
      <c r="G241" s="72"/>
      <c r="H241" s="72"/>
      <c r="I241" s="189"/>
      <c r="J241" s="72"/>
      <c r="K241" s="72"/>
      <c r="L241" s="70"/>
      <c r="M241" s="233"/>
      <c r="N241" s="45"/>
      <c r="O241" s="45"/>
      <c r="P241" s="45"/>
      <c r="Q241" s="45"/>
      <c r="R241" s="45"/>
      <c r="S241" s="45"/>
      <c r="T241" s="93"/>
      <c r="AT241" s="22" t="s">
        <v>912</v>
      </c>
      <c r="AU241" s="22" t="s">
        <v>84</v>
      </c>
    </row>
    <row r="242" spans="2:65" s="1" customFormat="1" ht="25.5" customHeight="1">
      <c r="B242" s="44"/>
      <c r="C242" s="219" t="s">
        <v>541</v>
      </c>
      <c r="D242" s="219" t="s">
        <v>147</v>
      </c>
      <c r="E242" s="220" t="s">
        <v>1525</v>
      </c>
      <c r="F242" s="221" t="s">
        <v>1526</v>
      </c>
      <c r="G242" s="222" t="s">
        <v>1354</v>
      </c>
      <c r="H242" s="223">
        <v>1</v>
      </c>
      <c r="I242" s="224"/>
      <c r="J242" s="225">
        <f>ROUND(I242*H242,2)</f>
        <v>0</v>
      </c>
      <c r="K242" s="221" t="s">
        <v>22</v>
      </c>
      <c r="L242" s="70"/>
      <c r="M242" s="226" t="s">
        <v>22</v>
      </c>
      <c r="N242" s="227" t="s">
        <v>46</v>
      </c>
      <c r="O242" s="45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AR242" s="22" t="s">
        <v>24</v>
      </c>
      <c r="AT242" s="22" t="s">
        <v>147</v>
      </c>
      <c r="AU242" s="22" t="s">
        <v>84</v>
      </c>
      <c r="AY242" s="22" t="s">
        <v>144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22" t="s">
        <v>24</v>
      </c>
      <c r="BK242" s="230">
        <f>ROUND(I242*H242,2)</f>
        <v>0</v>
      </c>
      <c r="BL242" s="22" t="s">
        <v>24</v>
      </c>
      <c r="BM242" s="22" t="s">
        <v>476</v>
      </c>
    </row>
    <row r="243" spans="2:47" s="1" customFormat="1" ht="13.5">
      <c r="B243" s="44"/>
      <c r="C243" s="72"/>
      <c r="D243" s="231" t="s">
        <v>154</v>
      </c>
      <c r="E243" s="72"/>
      <c r="F243" s="232" t="s">
        <v>1526</v>
      </c>
      <c r="G243" s="72"/>
      <c r="H243" s="72"/>
      <c r="I243" s="189"/>
      <c r="J243" s="72"/>
      <c r="K243" s="72"/>
      <c r="L243" s="70"/>
      <c r="M243" s="233"/>
      <c r="N243" s="45"/>
      <c r="O243" s="45"/>
      <c r="P243" s="45"/>
      <c r="Q243" s="45"/>
      <c r="R243" s="45"/>
      <c r="S243" s="45"/>
      <c r="T243" s="93"/>
      <c r="AT243" s="22" t="s">
        <v>154</v>
      </c>
      <c r="AU243" s="22" t="s">
        <v>84</v>
      </c>
    </row>
    <row r="244" spans="2:65" s="1" customFormat="1" ht="25.5" customHeight="1">
      <c r="B244" s="44"/>
      <c r="C244" s="219" t="s">
        <v>550</v>
      </c>
      <c r="D244" s="219" t="s">
        <v>147</v>
      </c>
      <c r="E244" s="220" t="s">
        <v>1527</v>
      </c>
      <c r="F244" s="221" t="s">
        <v>1528</v>
      </c>
      <c r="G244" s="222" t="s">
        <v>1354</v>
      </c>
      <c r="H244" s="223">
        <v>1</v>
      </c>
      <c r="I244" s="224"/>
      <c r="J244" s="225">
        <f>ROUND(I244*H244,2)</f>
        <v>0</v>
      </c>
      <c r="K244" s="221" t="s">
        <v>22</v>
      </c>
      <c r="L244" s="70"/>
      <c r="M244" s="226" t="s">
        <v>22</v>
      </c>
      <c r="N244" s="227" t="s">
        <v>46</v>
      </c>
      <c r="O244" s="45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AR244" s="22" t="s">
        <v>24</v>
      </c>
      <c r="AT244" s="22" t="s">
        <v>147</v>
      </c>
      <c r="AU244" s="22" t="s">
        <v>84</v>
      </c>
      <c r="AY244" s="22" t="s">
        <v>144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22" t="s">
        <v>24</v>
      </c>
      <c r="BK244" s="230">
        <f>ROUND(I244*H244,2)</f>
        <v>0</v>
      </c>
      <c r="BL244" s="22" t="s">
        <v>24</v>
      </c>
      <c r="BM244" s="22" t="s">
        <v>30</v>
      </c>
    </row>
    <row r="245" spans="2:47" s="1" customFormat="1" ht="13.5">
      <c r="B245" s="44"/>
      <c r="C245" s="72"/>
      <c r="D245" s="231" t="s">
        <v>154</v>
      </c>
      <c r="E245" s="72"/>
      <c r="F245" s="232" t="s">
        <v>1528</v>
      </c>
      <c r="G245" s="72"/>
      <c r="H245" s="72"/>
      <c r="I245" s="189"/>
      <c r="J245" s="72"/>
      <c r="K245" s="72"/>
      <c r="L245" s="70"/>
      <c r="M245" s="233"/>
      <c r="N245" s="45"/>
      <c r="O245" s="45"/>
      <c r="P245" s="45"/>
      <c r="Q245" s="45"/>
      <c r="R245" s="45"/>
      <c r="S245" s="45"/>
      <c r="T245" s="93"/>
      <c r="AT245" s="22" t="s">
        <v>154</v>
      </c>
      <c r="AU245" s="22" t="s">
        <v>84</v>
      </c>
    </row>
    <row r="246" spans="2:47" s="1" customFormat="1" ht="13.5">
      <c r="B246" s="44"/>
      <c r="C246" s="72"/>
      <c r="D246" s="231" t="s">
        <v>912</v>
      </c>
      <c r="E246" s="72"/>
      <c r="F246" s="258" t="s">
        <v>1529</v>
      </c>
      <c r="G246" s="72"/>
      <c r="H246" s="72"/>
      <c r="I246" s="189"/>
      <c r="J246" s="72"/>
      <c r="K246" s="72"/>
      <c r="L246" s="70"/>
      <c r="M246" s="233"/>
      <c r="N246" s="45"/>
      <c r="O246" s="45"/>
      <c r="P246" s="45"/>
      <c r="Q246" s="45"/>
      <c r="R246" s="45"/>
      <c r="S246" s="45"/>
      <c r="T246" s="93"/>
      <c r="AT246" s="22" t="s">
        <v>912</v>
      </c>
      <c r="AU246" s="22" t="s">
        <v>84</v>
      </c>
    </row>
    <row r="247" spans="2:65" s="1" customFormat="1" ht="25.5" customHeight="1">
      <c r="B247" s="44"/>
      <c r="C247" s="219" t="s">
        <v>557</v>
      </c>
      <c r="D247" s="219" t="s">
        <v>147</v>
      </c>
      <c r="E247" s="220" t="s">
        <v>1530</v>
      </c>
      <c r="F247" s="221" t="s">
        <v>1531</v>
      </c>
      <c r="G247" s="222" t="s">
        <v>1354</v>
      </c>
      <c r="H247" s="223">
        <v>1</v>
      </c>
      <c r="I247" s="224"/>
      <c r="J247" s="225">
        <f>ROUND(I247*H247,2)</f>
        <v>0</v>
      </c>
      <c r="K247" s="221" t="s">
        <v>22</v>
      </c>
      <c r="L247" s="70"/>
      <c r="M247" s="226" t="s">
        <v>22</v>
      </c>
      <c r="N247" s="227" t="s">
        <v>46</v>
      </c>
      <c r="O247" s="45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AR247" s="22" t="s">
        <v>24</v>
      </c>
      <c r="AT247" s="22" t="s">
        <v>147</v>
      </c>
      <c r="AU247" s="22" t="s">
        <v>84</v>
      </c>
      <c r="AY247" s="22" t="s">
        <v>144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22" t="s">
        <v>24</v>
      </c>
      <c r="BK247" s="230">
        <f>ROUND(I247*H247,2)</f>
        <v>0</v>
      </c>
      <c r="BL247" s="22" t="s">
        <v>24</v>
      </c>
      <c r="BM247" s="22" t="s">
        <v>1082</v>
      </c>
    </row>
    <row r="248" spans="2:47" s="1" customFormat="1" ht="13.5">
      <c r="B248" s="44"/>
      <c r="C248" s="72"/>
      <c r="D248" s="231" t="s">
        <v>154</v>
      </c>
      <c r="E248" s="72"/>
      <c r="F248" s="232" t="s">
        <v>1531</v>
      </c>
      <c r="G248" s="72"/>
      <c r="H248" s="72"/>
      <c r="I248" s="189"/>
      <c r="J248" s="72"/>
      <c r="K248" s="72"/>
      <c r="L248" s="70"/>
      <c r="M248" s="233"/>
      <c r="N248" s="45"/>
      <c r="O248" s="45"/>
      <c r="P248" s="45"/>
      <c r="Q248" s="45"/>
      <c r="R248" s="45"/>
      <c r="S248" s="45"/>
      <c r="T248" s="93"/>
      <c r="AT248" s="22" t="s">
        <v>154</v>
      </c>
      <c r="AU248" s="22" t="s">
        <v>84</v>
      </c>
    </row>
    <row r="249" spans="2:65" s="1" customFormat="1" ht="16.5" customHeight="1">
      <c r="B249" s="44"/>
      <c r="C249" s="219" t="s">
        <v>564</v>
      </c>
      <c r="D249" s="219" t="s">
        <v>147</v>
      </c>
      <c r="E249" s="220" t="s">
        <v>1532</v>
      </c>
      <c r="F249" s="221" t="s">
        <v>1533</v>
      </c>
      <c r="G249" s="222" t="s">
        <v>1354</v>
      </c>
      <c r="H249" s="223">
        <v>1</v>
      </c>
      <c r="I249" s="224"/>
      <c r="J249" s="225">
        <f>ROUND(I249*H249,2)</f>
        <v>0</v>
      </c>
      <c r="K249" s="221" t="s">
        <v>22</v>
      </c>
      <c r="L249" s="70"/>
      <c r="M249" s="226" t="s">
        <v>22</v>
      </c>
      <c r="N249" s="227" t="s">
        <v>46</v>
      </c>
      <c r="O249" s="45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AR249" s="22" t="s">
        <v>24</v>
      </c>
      <c r="AT249" s="22" t="s">
        <v>147</v>
      </c>
      <c r="AU249" s="22" t="s">
        <v>84</v>
      </c>
      <c r="AY249" s="22" t="s">
        <v>144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22" t="s">
        <v>24</v>
      </c>
      <c r="BK249" s="230">
        <f>ROUND(I249*H249,2)</f>
        <v>0</v>
      </c>
      <c r="BL249" s="22" t="s">
        <v>24</v>
      </c>
      <c r="BM249" s="22" t="s">
        <v>1093</v>
      </c>
    </row>
    <row r="250" spans="2:47" s="1" customFormat="1" ht="13.5">
      <c r="B250" s="44"/>
      <c r="C250" s="72"/>
      <c r="D250" s="231" t="s">
        <v>154</v>
      </c>
      <c r="E250" s="72"/>
      <c r="F250" s="232" t="s">
        <v>1533</v>
      </c>
      <c r="G250" s="72"/>
      <c r="H250" s="72"/>
      <c r="I250" s="189"/>
      <c r="J250" s="72"/>
      <c r="K250" s="72"/>
      <c r="L250" s="70"/>
      <c r="M250" s="233"/>
      <c r="N250" s="45"/>
      <c r="O250" s="45"/>
      <c r="P250" s="45"/>
      <c r="Q250" s="45"/>
      <c r="R250" s="45"/>
      <c r="S250" s="45"/>
      <c r="T250" s="93"/>
      <c r="AT250" s="22" t="s">
        <v>154</v>
      </c>
      <c r="AU250" s="22" t="s">
        <v>84</v>
      </c>
    </row>
    <row r="251" spans="2:47" s="1" customFormat="1" ht="13.5">
      <c r="B251" s="44"/>
      <c r="C251" s="72"/>
      <c r="D251" s="231" t="s">
        <v>912</v>
      </c>
      <c r="E251" s="72"/>
      <c r="F251" s="258" t="s">
        <v>1534</v>
      </c>
      <c r="G251" s="72"/>
      <c r="H251" s="72"/>
      <c r="I251" s="189"/>
      <c r="J251" s="72"/>
      <c r="K251" s="72"/>
      <c r="L251" s="70"/>
      <c r="M251" s="233"/>
      <c r="N251" s="45"/>
      <c r="O251" s="45"/>
      <c r="P251" s="45"/>
      <c r="Q251" s="45"/>
      <c r="R251" s="45"/>
      <c r="S251" s="45"/>
      <c r="T251" s="93"/>
      <c r="AT251" s="22" t="s">
        <v>912</v>
      </c>
      <c r="AU251" s="22" t="s">
        <v>84</v>
      </c>
    </row>
    <row r="252" spans="2:65" s="1" customFormat="1" ht="25.5" customHeight="1">
      <c r="B252" s="44"/>
      <c r="C252" s="219" t="s">
        <v>571</v>
      </c>
      <c r="D252" s="219" t="s">
        <v>147</v>
      </c>
      <c r="E252" s="220" t="s">
        <v>1535</v>
      </c>
      <c r="F252" s="221" t="s">
        <v>1536</v>
      </c>
      <c r="G252" s="222" t="s">
        <v>1354</v>
      </c>
      <c r="H252" s="223">
        <v>1</v>
      </c>
      <c r="I252" s="224"/>
      <c r="J252" s="225">
        <f>ROUND(I252*H252,2)</f>
        <v>0</v>
      </c>
      <c r="K252" s="221" t="s">
        <v>22</v>
      </c>
      <c r="L252" s="70"/>
      <c r="M252" s="226" t="s">
        <v>22</v>
      </c>
      <c r="N252" s="227" t="s">
        <v>46</v>
      </c>
      <c r="O252" s="45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AR252" s="22" t="s">
        <v>24</v>
      </c>
      <c r="AT252" s="22" t="s">
        <v>147</v>
      </c>
      <c r="AU252" s="22" t="s">
        <v>84</v>
      </c>
      <c r="AY252" s="22" t="s">
        <v>144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22" t="s">
        <v>24</v>
      </c>
      <c r="BK252" s="230">
        <f>ROUND(I252*H252,2)</f>
        <v>0</v>
      </c>
      <c r="BL252" s="22" t="s">
        <v>24</v>
      </c>
      <c r="BM252" s="22" t="s">
        <v>1105</v>
      </c>
    </row>
    <row r="253" spans="2:47" s="1" customFormat="1" ht="13.5">
      <c r="B253" s="44"/>
      <c r="C253" s="72"/>
      <c r="D253" s="231" t="s">
        <v>154</v>
      </c>
      <c r="E253" s="72"/>
      <c r="F253" s="232" t="s">
        <v>1536</v>
      </c>
      <c r="G253" s="72"/>
      <c r="H253" s="72"/>
      <c r="I253" s="189"/>
      <c r="J253" s="72"/>
      <c r="K253" s="72"/>
      <c r="L253" s="70"/>
      <c r="M253" s="233"/>
      <c r="N253" s="45"/>
      <c r="O253" s="45"/>
      <c r="P253" s="45"/>
      <c r="Q253" s="45"/>
      <c r="R253" s="45"/>
      <c r="S253" s="45"/>
      <c r="T253" s="93"/>
      <c r="AT253" s="22" t="s">
        <v>154</v>
      </c>
      <c r="AU253" s="22" t="s">
        <v>84</v>
      </c>
    </row>
    <row r="254" spans="2:65" s="1" customFormat="1" ht="25.5" customHeight="1">
      <c r="B254" s="44"/>
      <c r="C254" s="219" t="s">
        <v>854</v>
      </c>
      <c r="D254" s="219" t="s">
        <v>147</v>
      </c>
      <c r="E254" s="220" t="s">
        <v>1537</v>
      </c>
      <c r="F254" s="221" t="s">
        <v>1538</v>
      </c>
      <c r="G254" s="222" t="s">
        <v>1354</v>
      </c>
      <c r="H254" s="223">
        <v>6</v>
      </c>
      <c r="I254" s="224"/>
      <c r="J254" s="225">
        <f>ROUND(I254*H254,2)</f>
        <v>0</v>
      </c>
      <c r="K254" s="221" t="s">
        <v>22</v>
      </c>
      <c r="L254" s="70"/>
      <c r="M254" s="226" t="s">
        <v>22</v>
      </c>
      <c r="N254" s="227" t="s">
        <v>46</v>
      </c>
      <c r="O254" s="45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AR254" s="22" t="s">
        <v>24</v>
      </c>
      <c r="AT254" s="22" t="s">
        <v>147</v>
      </c>
      <c r="AU254" s="22" t="s">
        <v>84</v>
      </c>
      <c r="AY254" s="22" t="s">
        <v>144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22" t="s">
        <v>24</v>
      </c>
      <c r="BK254" s="230">
        <f>ROUND(I254*H254,2)</f>
        <v>0</v>
      </c>
      <c r="BL254" s="22" t="s">
        <v>24</v>
      </c>
      <c r="BM254" s="22" t="s">
        <v>1116</v>
      </c>
    </row>
    <row r="255" spans="2:47" s="1" customFormat="1" ht="13.5">
      <c r="B255" s="44"/>
      <c r="C255" s="72"/>
      <c r="D255" s="231" t="s">
        <v>154</v>
      </c>
      <c r="E255" s="72"/>
      <c r="F255" s="232" t="s">
        <v>1538</v>
      </c>
      <c r="G255" s="72"/>
      <c r="H255" s="72"/>
      <c r="I255" s="189"/>
      <c r="J255" s="72"/>
      <c r="K255" s="72"/>
      <c r="L255" s="70"/>
      <c r="M255" s="233"/>
      <c r="N255" s="45"/>
      <c r="O255" s="45"/>
      <c r="P255" s="45"/>
      <c r="Q255" s="45"/>
      <c r="R255" s="45"/>
      <c r="S255" s="45"/>
      <c r="T255" s="93"/>
      <c r="AT255" s="22" t="s">
        <v>154</v>
      </c>
      <c r="AU255" s="22" t="s">
        <v>84</v>
      </c>
    </row>
    <row r="256" spans="2:65" s="1" customFormat="1" ht="25.5" customHeight="1">
      <c r="B256" s="44"/>
      <c r="C256" s="219" t="s">
        <v>860</v>
      </c>
      <c r="D256" s="219" t="s">
        <v>147</v>
      </c>
      <c r="E256" s="220" t="s">
        <v>1539</v>
      </c>
      <c r="F256" s="221" t="s">
        <v>1540</v>
      </c>
      <c r="G256" s="222" t="s">
        <v>1354</v>
      </c>
      <c r="H256" s="223">
        <v>3</v>
      </c>
      <c r="I256" s="224"/>
      <c r="J256" s="225">
        <f>ROUND(I256*H256,2)</f>
        <v>0</v>
      </c>
      <c r="K256" s="221" t="s">
        <v>22</v>
      </c>
      <c r="L256" s="70"/>
      <c r="M256" s="226" t="s">
        <v>22</v>
      </c>
      <c r="N256" s="227" t="s">
        <v>46</v>
      </c>
      <c r="O256" s="45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AR256" s="22" t="s">
        <v>24</v>
      </c>
      <c r="AT256" s="22" t="s">
        <v>147</v>
      </c>
      <c r="AU256" s="22" t="s">
        <v>84</v>
      </c>
      <c r="AY256" s="22" t="s">
        <v>144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22" t="s">
        <v>24</v>
      </c>
      <c r="BK256" s="230">
        <f>ROUND(I256*H256,2)</f>
        <v>0</v>
      </c>
      <c r="BL256" s="22" t="s">
        <v>24</v>
      </c>
      <c r="BM256" s="22" t="s">
        <v>1129</v>
      </c>
    </row>
    <row r="257" spans="2:47" s="1" customFormat="1" ht="13.5">
      <c r="B257" s="44"/>
      <c r="C257" s="72"/>
      <c r="D257" s="231" t="s">
        <v>154</v>
      </c>
      <c r="E257" s="72"/>
      <c r="F257" s="232" t="s">
        <v>1540</v>
      </c>
      <c r="G257" s="72"/>
      <c r="H257" s="72"/>
      <c r="I257" s="189"/>
      <c r="J257" s="72"/>
      <c r="K257" s="72"/>
      <c r="L257" s="70"/>
      <c r="M257" s="233"/>
      <c r="N257" s="45"/>
      <c r="O257" s="45"/>
      <c r="P257" s="45"/>
      <c r="Q257" s="45"/>
      <c r="R257" s="45"/>
      <c r="S257" s="45"/>
      <c r="T257" s="93"/>
      <c r="AT257" s="22" t="s">
        <v>154</v>
      </c>
      <c r="AU257" s="22" t="s">
        <v>84</v>
      </c>
    </row>
    <row r="258" spans="2:65" s="1" customFormat="1" ht="25.5" customHeight="1">
      <c r="B258" s="44"/>
      <c r="C258" s="219" t="s">
        <v>865</v>
      </c>
      <c r="D258" s="219" t="s">
        <v>147</v>
      </c>
      <c r="E258" s="220" t="s">
        <v>1541</v>
      </c>
      <c r="F258" s="221" t="s">
        <v>1542</v>
      </c>
      <c r="G258" s="222" t="s">
        <v>1354</v>
      </c>
      <c r="H258" s="223">
        <v>3</v>
      </c>
      <c r="I258" s="224"/>
      <c r="J258" s="225">
        <f>ROUND(I258*H258,2)</f>
        <v>0</v>
      </c>
      <c r="K258" s="221" t="s">
        <v>22</v>
      </c>
      <c r="L258" s="70"/>
      <c r="M258" s="226" t="s">
        <v>22</v>
      </c>
      <c r="N258" s="227" t="s">
        <v>46</v>
      </c>
      <c r="O258" s="45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AR258" s="22" t="s">
        <v>24</v>
      </c>
      <c r="AT258" s="22" t="s">
        <v>147</v>
      </c>
      <c r="AU258" s="22" t="s">
        <v>84</v>
      </c>
      <c r="AY258" s="22" t="s">
        <v>144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22" t="s">
        <v>24</v>
      </c>
      <c r="BK258" s="230">
        <f>ROUND(I258*H258,2)</f>
        <v>0</v>
      </c>
      <c r="BL258" s="22" t="s">
        <v>24</v>
      </c>
      <c r="BM258" s="22" t="s">
        <v>1139</v>
      </c>
    </row>
    <row r="259" spans="2:47" s="1" customFormat="1" ht="13.5">
      <c r="B259" s="44"/>
      <c r="C259" s="72"/>
      <c r="D259" s="231" t="s">
        <v>154</v>
      </c>
      <c r="E259" s="72"/>
      <c r="F259" s="232" t="s">
        <v>1542</v>
      </c>
      <c r="G259" s="72"/>
      <c r="H259" s="72"/>
      <c r="I259" s="189"/>
      <c r="J259" s="72"/>
      <c r="K259" s="72"/>
      <c r="L259" s="70"/>
      <c r="M259" s="233"/>
      <c r="N259" s="45"/>
      <c r="O259" s="45"/>
      <c r="P259" s="45"/>
      <c r="Q259" s="45"/>
      <c r="R259" s="45"/>
      <c r="S259" s="45"/>
      <c r="T259" s="93"/>
      <c r="AT259" s="22" t="s">
        <v>154</v>
      </c>
      <c r="AU259" s="22" t="s">
        <v>84</v>
      </c>
    </row>
    <row r="260" spans="2:65" s="1" customFormat="1" ht="25.5" customHeight="1">
      <c r="B260" s="44"/>
      <c r="C260" s="219" t="s">
        <v>868</v>
      </c>
      <c r="D260" s="219" t="s">
        <v>147</v>
      </c>
      <c r="E260" s="220" t="s">
        <v>1543</v>
      </c>
      <c r="F260" s="221" t="s">
        <v>1544</v>
      </c>
      <c r="G260" s="222" t="s">
        <v>1354</v>
      </c>
      <c r="H260" s="223">
        <v>1</v>
      </c>
      <c r="I260" s="224"/>
      <c r="J260" s="225">
        <f>ROUND(I260*H260,2)</f>
        <v>0</v>
      </c>
      <c r="K260" s="221" t="s">
        <v>22</v>
      </c>
      <c r="L260" s="70"/>
      <c r="M260" s="226" t="s">
        <v>22</v>
      </c>
      <c r="N260" s="227" t="s">
        <v>46</v>
      </c>
      <c r="O260" s="45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AR260" s="22" t="s">
        <v>24</v>
      </c>
      <c r="AT260" s="22" t="s">
        <v>147</v>
      </c>
      <c r="AU260" s="22" t="s">
        <v>84</v>
      </c>
      <c r="AY260" s="22" t="s">
        <v>144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22" t="s">
        <v>24</v>
      </c>
      <c r="BK260" s="230">
        <f>ROUND(I260*H260,2)</f>
        <v>0</v>
      </c>
      <c r="BL260" s="22" t="s">
        <v>24</v>
      </c>
      <c r="BM260" s="22" t="s">
        <v>1153</v>
      </c>
    </row>
    <row r="261" spans="2:47" s="1" customFormat="1" ht="13.5">
      <c r="B261" s="44"/>
      <c r="C261" s="72"/>
      <c r="D261" s="231" t="s">
        <v>154</v>
      </c>
      <c r="E261" s="72"/>
      <c r="F261" s="232" t="s">
        <v>1544</v>
      </c>
      <c r="G261" s="72"/>
      <c r="H261" s="72"/>
      <c r="I261" s="189"/>
      <c r="J261" s="72"/>
      <c r="K261" s="72"/>
      <c r="L261" s="70"/>
      <c r="M261" s="233"/>
      <c r="N261" s="45"/>
      <c r="O261" s="45"/>
      <c r="P261" s="45"/>
      <c r="Q261" s="45"/>
      <c r="R261" s="45"/>
      <c r="S261" s="45"/>
      <c r="T261" s="93"/>
      <c r="AT261" s="22" t="s">
        <v>154</v>
      </c>
      <c r="AU261" s="22" t="s">
        <v>84</v>
      </c>
    </row>
    <row r="262" spans="2:63" s="10" customFormat="1" ht="29.85" customHeight="1">
      <c r="B262" s="203"/>
      <c r="C262" s="204"/>
      <c r="D262" s="205" t="s">
        <v>74</v>
      </c>
      <c r="E262" s="217" t="s">
        <v>1327</v>
      </c>
      <c r="F262" s="217" t="s">
        <v>1545</v>
      </c>
      <c r="G262" s="204"/>
      <c r="H262" s="204"/>
      <c r="I262" s="207"/>
      <c r="J262" s="218">
        <f>BK262</f>
        <v>0</v>
      </c>
      <c r="K262" s="204"/>
      <c r="L262" s="209"/>
      <c r="M262" s="210"/>
      <c r="N262" s="211"/>
      <c r="O262" s="211"/>
      <c r="P262" s="212">
        <f>SUM(P263:P321)</f>
        <v>0</v>
      </c>
      <c r="Q262" s="211"/>
      <c r="R262" s="212">
        <f>SUM(R263:R321)</f>
        <v>0</v>
      </c>
      <c r="S262" s="211"/>
      <c r="T262" s="213">
        <f>SUM(T263:T321)</f>
        <v>0</v>
      </c>
      <c r="AR262" s="214" t="s">
        <v>24</v>
      </c>
      <c r="AT262" s="215" t="s">
        <v>74</v>
      </c>
      <c r="AU262" s="215" t="s">
        <v>24</v>
      </c>
      <c r="AY262" s="214" t="s">
        <v>144</v>
      </c>
      <c r="BK262" s="216">
        <f>SUM(BK263:BK321)</f>
        <v>0</v>
      </c>
    </row>
    <row r="263" spans="2:65" s="1" customFormat="1" ht="25.5" customHeight="1">
      <c r="B263" s="44"/>
      <c r="C263" s="219" t="s">
        <v>871</v>
      </c>
      <c r="D263" s="219" t="s">
        <v>147</v>
      </c>
      <c r="E263" s="220" t="s">
        <v>1546</v>
      </c>
      <c r="F263" s="221" t="s">
        <v>1547</v>
      </c>
      <c r="G263" s="222" t="s">
        <v>1354</v>
      </c>
      <c r="H263" s="223">
        <v>2</v>
      </c>
      <c r="I263" s="224"/>
      <c r="J263" s="225">
        <f>ROUND(I263*H263,2)</f>
        <v>0</v>
      </c>
      <c r="K263" s="221" t="s">
        <v>22</v>
      </c>
      <c r="L263" s="70"/>
      <c r="M263" s="226" t="s">
        <v>22</v>
      </c>
      <c r="N263" s="227" t="s">
        <v>46</v>
      </c>
      <c r="O263" s="45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AR263" s="22" t="s">
        <v>24</v>
      </c>
      <c r="AT263" s="22" t="s">
        <v>147</v>
      </c>
      <c r="AU263" s="22" t="s">
        <v>84</v>
      </c>
      <c r="AY263" s="22" t="s">
        <v>144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22" t="s">
        <v>24</v>
      </c>
      <c r="BK263" s="230">
        <f>ROUND(I263*H263,2)</f>
        <v>0</v>
      </c>
      <c r="BL263" s="22" t="s">
        <v>24</v>
      </c>
      <c r="BM263" s="22" t="s">
        <v>1163</v>
      </c>
    </row>
    <row r="264" spans="2:47" s="1" customFormat="1" ht="13.5">
      <c r="B264" s="44"/>
      <c r="C264" s="72"/>
      <c r="D264" s="231" t="s">
        <v>154</v>
      </c>
      <c r="E264" s="72"/>
      <c r="F264" s="232" t="s">
        <v>1547</v>
      </c>
      <c r="G264" s="72"/>
      <c r="H264" s="72"/>
      <c r="I264" s="189"/>
      <c r="J264" s="72"/>
      <c r="K264" s="72"/>
      <c r="L264" s="70"/>
      <c r="M264" s="233"/>
      <c r="N264" s="45"/>
      <c r="O264" s="45"/>
      <c r="P264" s="45"/>
      <c r="Q264" s="45"/>
      <c r="R264" s="45"/>
      <c r="S264" s="45"/>
      <c r="T264" s="93"/>
      <c r="AT264" s="22" t="s">
        <v>154</v>
      </c>
      <c r="AU264" s="22" t="s">
        <v>84</v>
      </c>
    </row>
    <row r="265" spans="2:47" s="1" customFormat="1" ht="13.5">
      <c r="B265" s="44"/>
      <c r="C265" s="72"/>
      <c r="D265" s="231" t="s">
        <v>912</v>
      </c>
      <c r="E265" s="72"/>
      <c r="F265" s="258" t="s">
        <v>1548</v>
      </c>
      <c r="G265" s="72"/>
      <c r="H265" s="72"/>
      <c r="I265" s="189"/>
      <c r="J265" s="72"/>
      <c r="K265" s="72"/>
      <c r="L265" s="70"/>
      <c r="M265" s="233"/>
      <c r="N265" s="45"/>
      <c r="O265" s="45"/>
      <c r="P265" s="45"/>
      <c r="Q265" s="45"/>
      <c r="R265" s="45"/>
      <c r="S265" s="45"/>
      <c r="T265" s="93"/>
      <c r="AT265" s="22" t="s">
        <v>912</v>
      </c>
      <c r="AU265" s="22" t="s">
        <v>84</v>
      </c>
    </row>
    <row r="266" spans="2:65" s="1" customFormat="1" ht="25.5" customHeight="1">
      <c r="B266" s="44"/>
      <c r="C266" s="219" t="s">
        <v>875</v>
      </c>
      <c r="D266" s="219" t="s">
        <v>147</v>
      </c>
      <c r="E266" s="220" t="s">
        <v>1549</v>
      </c>
      <c r="F266" s="221" t="s">
        <v>1550</v>
      </c>
      <c r="G266" s="222" t="s">
        <v>1354</v>
      </c>
      <c r="H266" s="223">
        <v>2</v>
      </c>
      <c r="I266" s="224"/>
      <c r="J266" s="225">
        <f>ROUND(I266*H266,2)</f>
        <v>0</v>
      </c>
      <c r="K266" s="221" t="s">
        <v>22</v>
      </c>
      <c r="L266" s="70"/>
      <c r="M266" s="226" t="s">
        <v>22</v>
      </c>
      <c r="N266" s="227" t="s">
        <v>46</v>
      </c>
      <c r="O266" s="45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AR266" s="22" t="s">
        <v>24</v>
      </c>
      <c r="AT266" s="22" t="s">
        <v>147</v>
      </c>
      <c r="AU266" s="22" t="s">
        <v>84</v>
      </c>
      <c r="AY266" s="22" t="s">
        <v>144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22" t="s">
        <v>24</v>
      </c>
      <c r="BK266" s="230">
        <f>ROUND(I266*H266,2)</f>
        <v>0</v>
      </c>
      <c r="BL266" s="22" t="s">
        <v>24</v>
      </c>
      <c r="BM266" s="22" t="s">
        <v>1177</v>
      </c>
    </row>
    <row r="267" spans="2:47" s="1" customFormat="1" ht="13.5">
      <c r="B267" s="44"/>
      <c r="C267" s="72"/>
      <c r="D267" s="231" t="s">
        <v>154</v>
      </c>
      <c r="E267" s="72"/>
      <c r="F267" s="232" t="s">
        <v>1550</v>
      </c>
      <c r="G267" s="72"/>
      <c r="H267" s="72"/>
      <c r="I267" s="189"/>
      <c r="J267" s="72"/>
      <c r="K267" s="72"/>
      <c r="L267" s="70"/>
      <c r="M267" s="233"/>
      <c r="N267" s="45"/>
      <c r="O267" s="45"/>
      <c r="P267" s="45"/>
      <c r="Q267" s="45"/>
      <c r="R267" s="45"/>
      <c r="S267" s="45"/>
      <c r="T267" s="93"/>
      <c r="AT267" s="22" t="s">
        <v>154</v>
      </c>
      <c r="AU267" s="22" t="s">
        <v>84</v>
      </c>
    </row>
    <row r="268" spans="2:47" s="1" customFormat="1" ht="13.5">
      <c r="B268" s="44"/>
      <c r="C268" s="72"/>
      <c r="D268" s="231" t="s">
        <v>912</v>
      </c>
      <c r="E268" s="72"/>
      <c r="F268" s="258" t="s">
        <v>1548</v>
      </c>
      <c r="G268" s="72"/>
      <c r="H268" s="72"/>
      <c r="I268" s="189"/>
      <c r="J268" s="72"/>
      <c r="K268" s="72"/>
      <c r="L268" s="70"/>
      <c r="M268" s="233"/>
      <c r="N268" s="45"/>
      <c r="O268" s="45"/>
      <c r="P268" s="45"/>
      <c r="Q268" s="45"/>
      <c r="R268" s="45"/>
      <c r="S268" s="45"/>
      <c r="T268" s="93"/>
      <c r="AT268" s="22" t="s">
        <v>912</v>
      </c>
      <c r="AU268" s="22" t="s">
        <v>84</v>
      </c>
    </row>
    <row r="269" spans="2:65" s="1" customFormat="1" ht="25.5" customHeight="1">
      <c r="B269" s="44"/>
      <c r="C269" s="219" t="s">
        <v>879</v>
      </c>
      <c r="D269" s="219" t="s">
        <v>147</v>
      </c>
      <c r="E269" s="220" t="s">
        <v>1551</v>
      </c>
      <c r="F269" s="221" t="s">
        <v>1552</v>
      </c>
      <c r="G269" s="222" t="s">
        <v>1354</v>
      </c>
      <c r="H269" s="223">
        <v>2</v>
      </c>
      <c r="I269" s="224"/>
      <c r="J269" s="225">
        <f>ROUND(I269*H269,2)</f>
        <v>0</v>
      </c>
      <c r="K269" s="221" t="s">
        <v>22</v>
      </c>
      <c r="L269" s="70"/>
      <c r="M269" s="226" t="s">
        <v>22</v>
      </c>
      <c r="N269" s="227" t="s">
        <v>46</v>
      </c>
      <c r="O269" s="45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AR269" s="22" t="s">
        <v>24</v>
      </c>
      <c r="AT269" s="22" t="s">
        <v>147</v>
      </c>
      <c r="AU269" s="22" t="s">
        <v>84</v>
      </c>
      <c r="AY269" s="22" t="s">
        <v>144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22" t="s">
        <v>24</v>
      </c>
      <c r="BK269" s="230">
        <f>ROUND(I269*H269,2)</f>
        <v>0</v>
      </c>
      <c r="BL269" s="22" t="s">
        <v>24</v>
      </c>
      <c r="BM269" s="22" t="s">
        <v>1191</v>
      </c>
    </row>
    <row r="270" spans="2:47" s="1" customFormat="1" ht="13.5">
      <c r="B270" s="44"/>
      <c r="C270" s="72"/>
      <c r="D270" s="231" t="s">
        <v>154</v>
      </c>
      <c r="E270" s="72"/>
      <c r="F270" s="232" t="s">
        <v>1552</v>
      </c>
      <c r="G270" s="72"/>
      <c r="H270" s="72"/>
      <c r="I270" s="189"/>
      <c r="J270" s="72"/>
      <c r="K270" s="72"/>
      <c r="L270" s="70"/>
      <c r="M270" s="233"/>
      <c r="N270" s="45"/>
      <c r="O270" s="45"/>
      <c r="P270" s="45"/>
      <c r="Q270" s="45"/>
      <c r="R270" s="45"/>
      <c r="S270" s="45"/>
      <c r="T270" s="93"/>
      <c r="AT270" s="22" t="s">
        <v>154</v>
      </c>
      <c r="AU270" s="22" t="s">
        <v>84</v>
      </c>
    </row>
    <row r="271" spans="2:47" s="1" customFormat="1" ht="13.5">
      <c r="B271" s="44"/>
      <c r="C271" s="72"/>
      <c r="D271" s="231" t="s">
        <v>912</v>
      </c>
      <c r="E271" s="72"/>
      <c r="F271" s="258" t="s">
        <v>1553</v>
      </c>
      <c r="G271" s="72"/>
      <c r="H271" s="72"/>
      <c r="I271" s="189"/>
      <c r="J271" s="72"/>
      <c r="K271" s="72"/>
      <c r="L271" s="70"/>
      <c r="M271" s="233"/>
      <c r="N271" s="45"/>
      <c r="O271" s="45"/>
      <c r="P271" s="45"/>
      <c r="Q271" s="45"/>
      <c r="R271" s="45"/>
      <c r="S271" s="45"/>
      <c r="T271" s="93"/>
      <c r="AT271" s="22" t="s">
        <v>912</v>
      </c>
      <c r="AU271" s="22" t="s">
        <v>84</v>
      </c>
    </row>
    <row r="272" spans="2:65" s="1" customFormat="1" ht="25.5" customHeight="1">
      <c r="B272" s="44"/>
      <c r="C272" s="219" t="s">
        <v>701</v>
      </c>
      <c r="D272" s="219" t="s">
        <v>147</v>
      </c>
      <c r="E272" s="220" t="s">
        <v>1554</v>
      </c>
      <c r="F272" s="221" t="s">
        <v>1555</v>
      </c>
      <c r="G272" s="222" t="s">
        <v>1354</v>
      </c>
      <c r="H272" s="223">
        <v>1</v>
      </c>
      <c r="I272" s="224"/>
      <c r="J272" s="225">
        <f>ROUND(I272*H272,2)</f>
        <v>0</v>
      </c>
      <c r="K272" s="221" t="s">
        <v>22</v>
      </c>
      <c r="L272" s="70"/>
      <c r="M272" s="226" t="s">
        <v>22</v>
      </c>
      <c r="N272" s="227" t="s">
        <v>46</v>
      </c>
      <c r="O272" s="45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AR272" s="22" t="s">
        <v>24</v>
      </c>
      <c r="AT272" s="22" t="s">
        <v>147</v>
      </c>
      <c r="AU272" s="22" t="s">
        <v>84</v>
      </c>
      <c r="AY272" s="22" t="s">
        <v>144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22" t="s">
        <v>24</v>
      </c>
      <c r="BK272" s="230">
        <f>ROUND(I272*H272,2)</f>
        <v>0</v>
      </c>
      <c r="BL272" s="22" t="s">
        <v>24</v>
      </c>
      <c r="BM272" s="22" t="s">
        <v>1206</v>
      </c>
    </row>
    <row r="273" spans="2:47" s="1" customFormat="1" ht="13.5">
      <c r="B273" s="44"/>
      <c r="C273" s="72"/>
      <c r="D273" s="231" t="s">
        <v>154</v>
      </c>
      <c r="E273" s="72"/>
      <c r="F273" s="232" t="s">
        <v>1555</v>
      </c>
      <c r="G273" s="72"/>
      <c r="H273" s="72"/>
      <c r="I273" s="189"/>
      <c r="J273" s="72"/>
      <c r="K273" s="72"/>
      <c r="L273" s="70"/>
      <c r="M273" s="233"/>
      <c r="N273" s="45"/>
      <c r="O273" s="45"/>
      <c r="P273" s="45"/>
      <c r="Q273" s="45"/>
      <c r="R273" s="45"/>
      <c r="S273" s="45"/>
      <c r="T273" s="93"/>
      <c r="AT273" s="22" t="s">
        <v>154</v>
      </c>
      <c r="AU273" s="22" t="s">
        <v>84</v>
      </c>
    </row>
    <row r="274" spans="2:47" s="1" customFormat="1" ht="13.5">
      <c r="B274" s="44"/>
      <c r="C274" s="72"/>
      <c r="D274" s="231" t="s">
        <v>912</v>
      </c>
      <c r="E274" s="72"/>
      <c r="F274" s="258" t="s">
        <v>1556</v>
      </c>
      <c r="G274" s="72"/>
      <c r="H274" s="72"/>
      <c r="I274" s="189"/>
      <c r="J274" s="72"/>
      <c r="K274" s="72"/>
      <c r="L274" s="70"/>
      <c r="M274" s="233"/>
      <c r="N274" s="45"/>
      <c r="O274" s="45"/>
      <c r="P274" s="45"/>
      <c r="Q274" s="45"/>
      <c r="R274" s="45"/>
      <c r="S274" s="45"/>
      <c r="T274" s="93"/>
      <c r="AT274" s="22" t="s">
        <v>912</v>
      </c>
      <c r="AU274" s="22" t="s">
        <v>84</v>
      </c>
    </row>
    <row r="275" spans="2:65" s="1" customFormat="1" ht="16.5" customHeight="1">
      <c r="B275" s="44"/>
      <c r="C275" s="219" t="s">
        <v>725</v>
      </c>
      <c r="D275" s="219" t="s">
        <v>147</v>
      </c>
      <c r="E275" s="220" t="s">
        <v>1557</v>
      </c>
      <c r="F275" s="221" t="s">
        <v>1558</v>
      </c>
      <c r="G275" s="222" t="s">
        <v>1354</v>
      </c>
      <c r="H275" s="223">
        <v>8</v>
      </c>
      <c r="I275" s="224"/>
      <c r="J275" s="225">
        <f>ROUND(I275*H275,2)</f>
        <v>0</v>
      </c>
      <c r="K275" s="221" t="s">
        <v>22</v>
      </c>
      <c r="L275" s="70"/>
      <c r="M275" s="226" t="s">
        <v>22</v>
      </c>
      <c r="N275" s="227" t="s">
        <v>46</v>
      </c>
      <c r="O275" s="45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AR275" s="22" t="s">
        <v>24</v>
      </c>
      <c r="AT275" s="22" t="s">
        <v>147</v>
      </c>
      <c r="AU275" s="22" t="s">
        <v>84</v>
      </c>
      <c r="AY275" s="22" t="s">
        <v>144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22" t="s">
        <v>24</v>
      </c>
      <c r="BK275" s="230">
        <f>ROUND(I275*H275,2)</f>
        <v>0</v>
      </c>
      <c r="BL275" s="22" t="s">
        <v>24</v>
      </c>
      <c r="BM275" s="22" t="s">
        <v>1218</v>
      </c>
    </row>
    <row r="276" spans="2:47" s="1" customFormat="1" ht="13.5">
      <c r="B276" s="44"/>
      <c r="C276" s="72"/>
      <c r="D276" s="231" t="s">
        <v>154</v>
      </c>
      <c r="E276" s="72"/>
      <c r="F276" s="232" t="s">
        <v>1558</v>
      </c>
      <c r="G276" s="72"/>
      <c r="H276" s="72"/>
      <c r="I276" s="189"/>
      <c r="J276" s="72"/>
      <c r="K276" s="72"/>
      <c r="L276" s="70"/>
      <c r="M276" s="233"/>
      <c r="N276" s="45"/>
      <c r="O276" s="45"/>
      <c r="P276" s="45"/>
      <c r="Q276" s="45"/>
      <c r="R276" s="45"/>
      <c r="S276" s="45"/>
      <c r="T276" s="93"/>
      <c r="AT276" s="22" t="s">
        <v>154</v>
      </c>
      <c r="AU276" s="22" t="s">
        <v>84</v>
      </c>
    </row>
    <row r="277" spans="2:47" s="1" customFormat="1" ht="13.5">
      <c r="B277" s="44"/>
      <c r="C277" s="72"/>
      <c r="D277" s="231" t="s">
        <v>912</v>
      </c>
      <c r="E277" s="72"/>
      <c r="F277" s="258" t="s">
        <v>1559</v>
      </c>
      <c r="G277" s="72"/>
      <c r="H277" s="72"/>
      <c r="I277" s="189"/>
      <c r="J277" s="72"/>
      <c r="K277" s="72"/>
      <c r="L277" s="70"/>
      <c r="M277" s="233"/>
      <c r="N277" s="45"/>
      <c r="O277" s="45"/>
      <c r="P277" s="45"/>
      <c r="Q277" s="45"/>
      <c r="R277" s="45"/>
      <c r="S277" s="45"/>
      <c r="T277" s="93"/>
      <c r="AT277" s="22" t="s">
        <v>912</v>
      </c>
      <c r="AU277" s="22" t="s">
        <v>84</v>
      </c>
    </row>
    <row r="278" spans="2:65" s="1" customFormat="1" ht="16.5" customHeight="1">
      <c r="B278" s="44"/>
      <c r="C278" s="219" t="s">
        <v>737</v>
      </c>
      <c r="D278" s="219" t="s">
        <v>147</v>
      </c>
      <c r="E278" s="220" t="s">
        <v>1560</v>
      </c>
      <c r="F278" s="221" t="s">
        <v>1558</v>
      </c>
      <c r="G278" s="222" t="s">
        <v>1354</v>
      </c>
      <c r="H278" s="223">
        <v>2</v>
      </c>
      <c r="I278" s="224"/>
      <c r="J278" s="225">
        <f>ROUND(I278*H278,2)</f>
        <v>0</v>
      </c>
      <c r="K278" s="221" t="s">
        <v>22</v>
      </c>
      <c r="L278" s="70"/>
      <c r="M278" s="226" t="s">
        <v>22</v>
      </c>
      <c r="N278" s="227" t="s">
        <v>46</v>
      </c>
      <c r="O278" s="45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AR278" s="22" t="s">
        <v>24</v>
      </c>
      <c r="AT278" s="22" t="s">
        <v>147</v>
      </c>
      <c r="AU278" s="22" t="s">
        <v>84</v>
      </c>
      <c r="AY278" s="22" t="s">
        <v>144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22" t="s">
        <v>24</v>
      </c>
      <c r="BK278" s="230">
        <f>ROUND(I278*H278,2)</f>
        <v>0</v>
      </c>
      <c r="BL278" s="22" t="s">
        <v>24</v>
      </c>
      <c r="BM278" s="22" t="s">
        <v>1228</v>
      </c>
    </row>
    <row r="279" spans="2:47" s="1" customFormat="1" ht="13.5">
      <c r="B279" s="44"/>
      <c r="C279" s="72"/>
      <c r="D279" s="231" t="s">
        <v>154</v>
      </c>
      <c r="E279" s="72"/>
      <c r="F279" s="232" t="s">
        <v>1558</v>
      </c>
      <c r="G279" s="72"/>
      <c r="H279" s="72"/>
      <c r="I279" s="189"/>
      <c r="J279" s="72"/>
      <c r="K279" s="72"/>
      <c r="L279" s="70"/>
      <c r="M279" s="233"/>
      <c r="N279" s="45"/>
      <c r="O279" s="45"/>
      <c r="P279" s="45"/>
      <c r="Q279" s="45"/>
      <c r="R279" s="45"/>
      <c r="S279" s="45"/>
      <c r="T279" s="93"/>
      <c r="AT279" s="22" t="s">
        <v>154</v>
      </c>
      <c r="AU279" s="22" t="s">
        <v>84</v>
      </c>
    </row>
    <row r="280" spans="2:47" s="1" customFormat="1" ht="13.5">
      <c r="B280" s="44"/>
      <c r="C280" s="72"/>
      <c r="D280" s="231" t="s">
        <v>912</v>
      </c>
      <c r="E280" s="72"/>
      <c r="F280" s="258" t="s">
        <v>1561</v>
      </c>
      <c r="G280" s="72"/>
      <c r="H280" s="72"/>
      <c r="I280" s="189"/>
      <c r="J280" s="72"/>
      <c r="K280" s="72"/>
      <c r="L280" s="70"/>
      <c r="M280" s="233"/>
      <c r="N280" s="45"/>
      <c r="O280" s="45"/>
      <c r="P280" s="45"/>
      <c r="Q280" s="45"/>
      <c r="R280" s="45"/>
      <c r="S280" s="45"/>
      <c r="T280" s="93"/>
      <c r="AT280" s="22" t="s">
        <v>912</v>
      </c>
      <c r="AU280" s="22" t="s">
        <v>84</v>
      </c>
    </row>
    <row r="281" spans="2:65" s="1" customFormat="1" ht="16.5" customHeight="1">
      <c r="B281" s="44"/>
      <c r="C281" s="219" t="s">
        <v>806</v>
      </c>
      <c r="D281" s="219" t="s">
        <v>147</v>
      </c>
      <c r="E281" s="220" t="s">
        <v>1562</v>
      </c>
      <c r="F281" s="221" t="s">
        <v>1558</v>
      </c>
      <c r="G281" s="222" t="s">
        <v>1354</v>
      </c>
      <c r="H281" s="223">
        <v>9</v>
      </c>
      <c r="I281" s="224"/>
      <c r="J281" s="225">
        <f>ROUND(I281*H281,2)</f>
        <v>0</v>
      </c>
      <c r="K281" s="221" t="s">
        <v>22</v>
      </c>
      <c r="L281" s="70"/>
      <c r="M281" s="226" t="s">
        <v>22</v>
      </c>
      <c r="N281" s="227" t="s">
        <v>46</v>
      </c>
      <c r="O281" s="45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AR281" s="22" t="s">
        <v>24</v>
      </c>
      <c r="AT281" s="22" t="s">
        <v>147</v>
      </c>
      <c r="AU281" s="22" t="s">
        <v>84</v>
      </c>
      <c r="AY281" s="22" t="s">
        <v>144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22" t="s">
        <v>24</v>
      </c>
      <c r="BK281" s="230">
        <f>ROUND(I281*H281,2)</f>
        <v>0</v>
      </c>
      <c r="BL281" s="22" t="s">
        <v>24</v>
      </c>
      <c r="BM281" s="22" t="s">
        <v>1238</v>
      </c>
    </row>
    <row r="282" spans="2:47" s="1" customFormat="1" ht="13.5">
      <c r="B282" s="44"/>
      <c r="C282" s="72"/>
      <c r="D282" s="231" t="s">
        <v>154</v>
      </c>
      <c r="E282" s="72"/>
      <c r="F282" s="232" t="s">
        <v>1558</v>
      </c>
      <c r="G282" s="72"/>
      <c r="H282" s="72"/>
      <c r="I282" s="189"/>
      <c r="J282" s="72"/>
      <c r="K282" s="72"/>
      <c r="L282" s="70"/>
      <c r="M282" s="233"/>
      <c r="N282" s="45"/>
      <c r="O282" s="45"/>
      <c r="P282" s="45"/>
      <c r="Q282" s="45"/>
      <c r="R282" s="45"/>
      <c r="S282" s="45"/>
      <c r="T282" s="93"/>
      <c r="AT282" s="22" t="s">
        <v>154</v>
      </c>
      <c r="AU282" s="22" t="s">
        <v>84</v>
      </c>
    </row>
    <row r="283" spans="2:47" s="1" customFormat="1" ht="13.5">
      <c r="B283" s="44"/>
      <c r="C283" s="72"/>
      <c r="D283" s="231" t="s">
        <v>912</v>
      </c>
      <c r="E283" s="72"/>
      <c r="F283" s="258" t="s">
        <v>1556</v>
      </c>
      <c r="G283" s="72"/>
      <c r="H283" s="72"/>
      <c r="I283" s="189"/>
      <c r="J283" s="72"/>
      <c r="K283" s="72"/>
      <c r="L283" s="70"/>
      <c r="M283" s="233"/>
      <c r="N283" s="45"/>
      <c r="O283" s="45"/>
      <c r="P283" s="45"/>
      <c r="Q283" s="45"/>
      <c r="R283" s="45"/>
      <c r="S283" s="45"/>
      <c r="T283" s="93"/>
      <c r="AT283" s="22" t="s">
        <v>912</v>
      </c>
      <c r="AU283" s="22" t="s">
        <v>84</v>
      </c>
    </row>
    <row r="284" spans="2:65" s="1" customFormat="1" ht="16.5" customHeight="1">
      <c r="B284" s="44"/>
      <c r="C284" s="219" t="s">
        <v>896</v>
      </c>
      <c r="D284" s="219" t="s">
        <v>147</v>
      </c>
      <c r="E284" s="220" t="s">
        <v>1563</v>
      </c>
      <c r="F284" s="221" t="s">
        <v>1564</v>
      </c>
      <c r="G284" s="222" t="s">
        <v>1354</v>
      </c>
      <c r="H284" s="223">
        <v>2</v>
      </c>
      <c r="I284" s="224"/>
      <c r="J284" s="225">
        <f>ROUND(I284*H284,2)</f>
        <v>0</v>
      </c>
      <c r="K284" s="221" t="s">
        <v>22</v>
      </c>
      <c r="L284" s="70"/>
      <c r="M284" s="226" t="s">
        <v>22</v>
      </c>
      <c r="N284" s="227" t="s">
        <v>46</v>
      </c>
      <c r="O284" s="45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AR284" s="22" t="s">
        <v>24</v>
      </c>
      <c r="AT284" s="22" t="s">
        <v>147</v>
      </c>
      <c r="AU284" s="22" t="s">
        <v>84</v>
      </c>
      <c r="AY284" s="22" t="s">
        <v>144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22" t="s">
        <v>24</v>
      </c>
      <c r="BK284" s="230">
        <f>ROUND(I284*H284,2)</f>
        <v>0</v>
      </c>
      <c r="BL284" s="22" t="s">
        <v>24</v>
      </c>
      <c r="BM284" s="22" t="s">
        <v>1565</v>
      </c>
    </row>
    <row r="285" spans="2:47" s="1" customFormat="1" ht="13.5">
      <c r="B285" s="44"/>
      <c r="C285" s="72"/>
      <c r="D285" s="231" t="s">
        <v>154</v>
      </c>
      <c r="E285" s="72"/>
      <c r="F285" s="232" t="s">
        <v>1564</v>
      </c>
      <c r="G285" s="72"/>
      <c r="H285" s="72"/>
      <c r="I285" s="189"/>
      <c r="J285" s="72"/>
      <c r="K285" s="72"/>
      <c r="L285" s="70"/>
      <c r="M285" s="233"/>
      <c r="N285" s="45"/>
      <c r="O285" s="45"/>
      <c r="P285" s="45"/>
      <c r="Q285" s="45"/>
      <c r="R285" s="45"/>
      <c r="S285" s="45"/>
      <c r="T285" s="93"/>
      <c r="AT285" s="22" t="s">
        <v>154</v>
      </c>
      <c r="AU285" s="22" t="s">
        <v>84</v>
      </c>
    </row>
    <row r="286" spans="2:47" s="1" customFormat="1" ht="13.5">
      <c r="B286" s="44"/>
      <c r="C286" s="72"/>
      <c r="D286" s="231" t="s">
        <v>912</v>
      </c>
      <c r="E286" s="72"/>
      <c r="F286" s="258" t="s">
        <v>1556</v>
      </c>
      <c r="G286" s="72"/>
      <c r="H286" s="72"/>
      <c r="I286" s="189"/>
      <c r="J286" s="72"/>
      <c r="K286" s="72"/>
      <c r="L286" s="70"/>
      <c r="M286" s="233"/>
      <c r="N286" s="45"/>
      <c r="O286" s="45"/>
      <c r="P286" s="45"/>
      <c r="Q286" s="45"/>
      <c r="R286" s="45"/>
      <c r="S286" s="45"/>
      <c r="T286" s="93"/>
      <c r="AT286" s="22" t="s">
        <v>912</v>
      </c>
      <c r="AU286" s="22" t="s">
        <v>84</v>
      </c>
    </row>
    <row r="287" spans="2:65" s="1" customFormat="1" ht="25.5" customHeight="1">
      <c r="B287" s="44"/>
      <c r="C287" s="219" t="s">
        <v>901</v>
      </c>
      <c r="D287" s="219" t="s">
        <v>147</v>
      </c>
      <c r="E287" s="220" t="s">
        <v>1566</v>
      </c>
      <c r="F287" s="221" t="s">
        <v>1567</v>
      </c>
      <c r="G287" s="222" t="s">
        <v>1354</v>
      </c>
      <c r="H287" s="223">
        <v>2</v>
      </c>
      <c r="I287" s="224"/>
      <c r="J287" s="225">
        <f>ROUND(I287*H287,2)</f>
        <v>0</v>
      </c>
      <c r="K287" s="221" t="s">
        <v>22</v>
      </c>
      <c r="L287" s="70"/>
      <c r="M287" s="226" t="s">
        <v>22</v>
      </c>
      <c r="N287" s="227" t="s">
        <v>46</v>
      </c>
      <c r="O287" s="45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AR287" s="22" t="s">
        <v>24</v>
      </c>
      <c r="AT287" s="22" t="s">
        <v>147</v>
      </c>
      <c r="AU287" s="22" t="s">
        <v>84</v>
      </c>
      <c r="AY287" s="22" t="s">
        <v>144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22" t="s">
        <v>24</v>
      </c>
      <c r="BK287" s="230">
        <f>ROUND(I287*H287,2)</f>
        <v>0</v>
      </c>
      <c r="BL287" s="22" t="s">
        <v>24</v>
      </c>
      <c r="BM287" s="22" t="s">
        <v>1568</v>
      </c>
    </row>
    <row r="288" spans="2:47" s="1" customFormat="1" ht="13.5">
      <c r="B288" s="44"/>
      <c r="C288" s="72"/>
      <c r="D288" s="231" t="s">
        <v>154</v>
      </c>
      <c r="E288" s="72"/>
      <c r="F288" s="232" t="s">
        <v>1567</v>
      </c>
      <c r="G288" s="72"/>
      <c r="H288" s="72"/>
      <c r="I288" s="189"/>
      <c r="J288" s="72"/>
      <c r="K288" s="72"/>
      <c r="L288" s="70"/>
      <c r="M288" s="233"/>
      <c r="N288" s="45"/>
      <c r="O288" s="45"/>
      <c r="P288" s="45"/>
      <c r="Q288" s="45"/>
      <c r="R288" s="45"/>
      <c r="S288" s="45"/>
      <c r="T288" s="93"/>
      <c r="AT288" s="22" t="s">
        <v>154</v>
      </c>
      <c r="AU288" s="22" t="s">
        <v>84</v>
      </c>
    </row>
    <row r="289" spans="2:47" s="1" customFormat="1" ht="13.5">
      <c r="B289" s="44"/>
      <c r="C289" s="72"/>
      <c r="D289" s="231" t="s">
        <v>912</v>
      </c>
      <c r="E289" s="72"/>
      <c r="F289" s="258" t="s">
        <v>1556</v>
      </c>
      <c r="G289" s="72"/>
      <c r="H289" s="72"/>
      <c r="I289" s="189"/>
      <c r="J289" s="72"/>
      <c r="K289" s="72"/>
      <c r="L289" s="70"/>
      <c r="M289" s="233"/>
      <c r="N289" s="45"/>
      <c r="O289" s="45"/>
      <c r="P289" s="45"/>
      <c r="Q289" s="45"/>
      <c r="R289" s="45"/>
      <c r="S289" s="45"/>
      <c r="T289" s="93"/>
      <c r="AT289" s="22" t="s">
        <v>912</v>
      </c>
      <c r="AU289" s="22" t="s">
        <v>84</v>
      </c>
    </row>
    <row r="290" spans="2:65" s="1" customFormat="1" ht="16.5" customHeight="1">
      <c r="B290" s="44"/>
      <c r="C290" s="219" t="s">
        <v>907</v>
      </c>
      <c r="D290" s="219" t="s">
        <v>147</v>
      </c>
      <c r="E290" s="220" t="s">
        <v>1569</v>
      </c>
      <c r="F290" s="221" t="s">
        <v>1570</v>
      </c>
      <c r="G290" s="222" t="s">
        <v>1354</v>
      </c>
      <c r="H290" s="223">
        <v>2</v>
      </c>
      <c r="I290" s="224"/>
      <c r="J290" s="225">
        <f>ROUND(I290*H290,2)</f>
        <v>0</v>
      </c>
      <c r="K290" s="221" t="s">
        <v>22</v>
      </c>
      <c r="L290" s="70"/>
      <c r="M290" s="226" t="s">
        <v>22</v>
      </c>
      <c r="N290" s="227" t="s">
        <v>46</v>
      </c>
      <c r="O290" s="45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AR290" s="22" t="s">
        <v>24</v>
      </c>
      <c r="AT290" s="22" t="s">
        <v>147</v>
      </c>
      <c r="AU290" s="22" t="s">
        <v>84</v>
      </c>
      <c r="AY290" s="22" t="s">
        <v>144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22" t="s">
        <v>24</v>
      </c>
      <c r="BK290" s="230">
        <f>ROUND(I290*H290,2)</f>
        <v>0</v>
      </c>
      <c r="BL290" s="22" t="s">
        <v>24</v>
      </c>
      <c r="BM290" s="22" t="s">
        <v>1571</v>
      </c>
    </row>
    <row r="291" spans="2:47" s="1" customFormat="1" ht="13.5">
      <c r="B291" s="44"/>
      <c r="C291" s="72"/>
      <c r="D291" s="231" t="s">
        <v>154</v>
      </c>
      <c r="E291" s="72"/>
      <c r="F291" s="232" t="s">
        <v>1570</v>
      </c>
      <c r="G291" s="72"/>
      <c r="H291" s="72"/>
      <c r="I291" s="189"/>
      <c r="J291" s="72"/>
      <c r="K291" s="72"/>
      <c r="L291" s="70"/>
      <c r="M291" s="233"/>
      <c r="N291" s="45"/>
      <c r="O291" s="45"/>
      <c r="P291" s="45"/>
      <c r="Q291" s="45"/>
      <c r="R291" s="45"/>
      <c r="S291" s="45"/>
      <c r="T291" s="93"/>
      <c r="AT291" s="22" t="s">
        <v>154</v>
      </c>
      <c r="AU291" s="22" t="s">
        <v>84</v>
      </c>
    </row>
    <row r="292" spans="2:47" s="1" customFormat="1" ht="13.5">
      <c r="B292" s="44"/>
      <c r="C292" s="72"/>
      <c r="D292" s="231" t="s">
        <v>912</v>
      </c>
      <c r="E292" s="72"/>
      <c r="F292" s="258" t="s">
        <v>1556</v>
      </c>
      <c r="G292" s="72"/>
      <c r="H292" s="72"/>
      <c r="I292" s="189"/>
      <c r="J292" s="72"/>
      <c r="K292" s="72"/>
      <c r="L292" s="70"/>
      <c r="M292" s="233"/>
      <c r="N292" s="45"/>
      <c r="O292" s="45"/>
      <c r="P292" s="45"/>
      <c r="Q292" s="45"/>
      <c r="R292" s="45"/>
      <c r="S292" s="45"/>
      <c r="T292" s="93"/>
      <c r="AT292" s="22" t="s">
        <v>912</v>
      </c>
      <c r="AU292" s="22" t="s">
        <v>84</v>
      </c>
    </row>
    <row r="293" spans="2:65" s="1" customFormat="1" ht="25.5" customHeight="1">
      <c r="B293" s="44"/>
      <c r="C293" s="219" t="s">
        <v>915</v>
      </c>
      <c r="D293" s="219" t="s">
        <v>147</v>
      </c>
      <c r="E293" s="220" t="s">
        <v>1572</v>
      </c>
      <c r="F293" s="221" t="s">
        <v>1573</v>
      </c>
      <c r="G293" s="222" t="s">
        <v>1354</v>
      </c>
      <c r="H293" s="223">
        <v>1</v>
      </c>
      <c r="I293" s="224"/>
      <c r="J293" s="225">
        <f>ROUND(I293*H293,2)</f>
        <v>0</v>
      </c>
      <c r="K293" s="221" t="s">
        <v>22</v>
      </c>
      <c r="L293" s="70"/>
      <c r="M293" s="226" t="s">
        <v>22</v>
      </c>
      <c r="N293" s="227" t="s">
        <v>46</v>
      </c>
      <c r="O293" s="45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AR293" s="22" t="s">
        <v>24</v>
      </c>
      <c r="AT293" s="22" t="s">
        <v>147</v>
      </c>
      <c r="AU293" s="22" t="s">
        <v>84</v>
      </c>
      <c r="AY293" s="22" t="s">
        <v>144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22" t="s">
        <v>24</v>
      </c>
      <c r="BK293" s="230">
        <f>ROUND(I293*H293,2)</f>
        <v>0</v>
      </c>
      <c r="BL293" s="22" t="s">
        <v>24</v>
      </c>
      <c r="BM293" s="22" t="s">
        <v>1574</v>
      </c>
    </row>
    <row r="294" spans="2:47" s="1" customFormat="1" ht="13.5">
      <c r="B294" s="44"/>
      <c r="C294" s="72"/>
      <c r="D294" s="231" t="s">
        <v>154</v>
      </c>
      <c r="E294" s="72"/>
      <c r="F294" s="232" t="s">
        <v>1573</v>
      </c>
      <c r="G294" s="72"/>
      <c r="H294" s="72"/>
      <c r="I294" s="189"/>
      <c r="J294" s="72"/>
      <c r="K294" s="72"/>
      <c r="L294" s="70"/>
      <c r="M294" s="233"/>
      <c r="N294" s="45"/>
      <c r="O294" s="45"/>
      <c r="P294" s="45"/>
      <c r="Q294" s="45"/>
      <c r="R294" s="45"/>
      <c r="S294" s="45"/>
      <c r="T294" s="93"/>
      <c r="AT294" s="22" t="s">
        <v>154</v>
      </c>
      <c r="AU294" s="22" t="s">
        <v>84</v>
      </c>
    </row>
    <row r="295" spans="2:47" s="1" customFormat="1" ht="13.5">
      <c r="B295" s="44"/>
      <c r="C295" s="72"/>
      <c r="D295" s="231" t="s">
        <v>912</v>
      </c>
      <c r="E295" s="72"/>
      <c r="F295" s="258" t="s">
        <v>1556</v>
      </c>
      <c r="G295" s="72"/>
      <c r="H295" s="72"/>
      <c r="I295" s="189"/>
      <c r="J295" s="72"/>
      <c r="K295" s="72"/>
      <c r="L295" s="70"/>
      <c r="M295" s="233"/>
      <c r="N295" s="45"/>
      <c r="O295" s="45"/>
      <c r="P295" s="45"/>
      <c r="Q295" s="45"/>
      <c r="R295" s="45"/>
      <c r="S295" s="45"/>
      <c r="T295" s="93"/>
      <c r="AT295" s="22" t="s">
        <v>912</v>
      </c>
      <c r="AU295" s="22" t="s">
        <v>84</v>
      </c>
    </row>
    <row r="296" spans="2:65" s="1" customFormat="1" ht="51" customHeight="1">
      <c r="B296" s="44"/>
      <c r="C296" s="219" t="s">
        <v>921</v>
      </c>
      <c r="D296" s="219" t="s">
        <v>147</v>
      </c>
      <c r="E296" s="220" t="s">
        <v>1575</v>
      </c>
      <c r="F296" s="221" t="s">
        <v>1576</v>
      </c>
      <c r="G296" s="222" t="s">
        <v>1354</v>
      </c>
      <c r="H296" s="223">
        <v>1</v>
      </c>
      <c r="I296" s="224"/>
      <c r="J296" s="225">
        <f>ROUND(I296*H296,2)</f>
        <v>0</v>
      </c>
      <c r="K296" s="221" t="s">
        <v>22</v>
      </c>
      <c r="L296" s="70"/>
      <c r="M296" s="226" t="s">
        <v>22</v>
      </c>
      <c r="N296" s="227" t="s">
        <v>46</v>
      </c>
      <c r="O296" s="45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AR296" s="22" t="s">
        <v>24</v>
      </c>
      <c r="AT296" s="22" t="s">
        <v>147</v>
      </c>
      <c r="AU296" s="22" t="s">
        <v>84</v>
      </c>
      <c r="AY296" s="22" t="s">
        <v>144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22" t="s">
        <v>24</v>
      </c>
      <c r="BK296" s="230">
        <f>ROUND(I296*H296,2)</f>
        <v>0</v>
      </c>
      <c r="BL296" s="22" t="s">
        <v>24</v>
      </c>
      <c r="BM296" s="22" t="s">
        <v>1577</v>
      </c>
    </row>
    <row r="297" spans="2:47" s="1" customFormat="1" ht="13.5">
      <c r="B297" s="44"/>
      <c r="C297" s="72"/>
      <c r="D297" s="231" t="s">
        <v>154</v>
      </c>
      <c r="E297" s="72"/>
      <c r="F297" s="232" t="s">
        <v>1576</v>
      </c>
      <c r="G297" s="72"/>
      <c r="H297" s="72"/>
      <c r="I297" s="189"/>
      <c r="J297" s="72"/>
      <c r="K297" s="72"/>
      <c r="L297" s="70"/>
      <c r="M297" s="233"/>
      <c r="N297" s="45"/>
      <c r="O297" s="45"/>
      <c r="P297" s="45"/>
      <c r="Q297" s="45"/>
      <c r="R297" s="45"/>
      <c r="S297" s="45"/>
      <c r="T297" s="93"/>
      <c r="AT297" s="22" t="s">
        <v>154</v>
      </c>
      <c r="AU297" s="22" t="s">
        <v>84</v>
      </c>
    </row>
    <row r="298" spans="2:47" s="1" customFormat="1" ht="13.5">
      <c r="B298" s="44"/>
      <c r="C298" s="72"/>
      <c r="D298" s="231" t="s">
        <v>912</v>
      </c>
      <c r="E298" s="72"/>
      <c r="F298" s="258" t="s">
        <v>1556</v>
      </c>
      <c r="G298" s="72"/>
      <c r="H298" s="72"/>
      <c r="I298" s="189"/>
      <c r="J298" s="72"/>
      <c r="K298" s="72"/>
      <c r="L298" s="70"/>
      <c r="M298" s="233"/>
      <c r="N298" s="45"/>
      <c r="O298" s="45"/>
      <c r="P298" s="45"/>
      <c r="Q298" s="45"/>
      <c r="R298" s="45"/>
      <c r="S298" s="45"/>
      <c r="T298" s="93"/>
      <c r="AT298" s="22" t="s">
        <v>912</v>
      </c>
      <c r="AU298" s="22" t="s">
        <v>84</v>
      </c>
    </row>
    <row r="299" spans="2:65" s="1" customFormat="1" ht="16.5" customHeight="1">
      <c r="B299" s="44"/>
      <c r="C299" s="219" t="s">
        <v>926</v>
      </c>
      <c r="D299" s="219" t="s">
        <v>147</v>
      </c>
      <c r="E299" s="220" t="s">
        <v>1578</v>
      </c>
      <c r="F299" s="221" t="s">
        <v>1579</v>
      </c>
      <c r="G299" s="222" t="s">
        <v>1354</v>
      </c>
      <c r="H299" s="223">
        <v>1</v>
      </c>
      <c r="I299" s="224"/>
      <c r="J299" s="225">
        <f>ROUND(I299*H299,2)</f>
        <v>0</v>
      </c>
      <c r="K299" s="221" t="s">
        <v>22</v>
      </c>
      <c r="L299" s="70"/>
      <c r="M299" s="226" t="s">
        <v>22</v>
      </c>
      <c r="N299" s="227" t="s">
        <v>46</v>
      </c>
      <c r="O299" s="45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AR299" s="22" t="s">
        <v>24</v>
      </c>
      <c r="AT299" s="22" t="s">
        <v>147</v>
      </c>
      <c r="AU299" s="22" t="s">
        <v>84</v>
      </c>
      <c r="AY299" s="22" t="s">
        <v>144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22" t="s">
        <v>24</v>
      </c>
      <c r="BK299" s="230">
        <f>ROUND(I299*H299,2)</f>
        <v>0</v>
      </c>
      <c r="BL299" s="22" t="s">
        <v>24</v>
      </c>
      <c r="BM299" s="22" t="s">
        <v>1580</v>
      </c>
    </row>
    <row r="300" spans="2:47" s="1" customFormat="1" ht="13.5">
      <c r="B300" s="44"/>
      <c r="C300" s="72"/>
      <c r="D300" s="231" t="s">
        <v>154</v>
      </c>
      <c r="E300" s="72"/>
      <c r="F300" s="232" t="s">
        <v>1579</v>
      </c>
      <c r="G300" s="72"/>
      <c r="H300" s="72"/>
      <c r="I300" s="189"/>
      <c r="J300" s="72"/>
      <c r="K300" s="72"/>
      <c r="L300" s="70"/>
      <c r="M300" s="233"/>
      <c r="N300" s="45"/>
      <c r="O300" s="45"/>
      <c r="P300" s="45"/>
      <c r="Q300" s="45"/>
      <c r="R300" s="45"/>
      <c r="S300" s="45"/>
      <c r="T300" s="93"/>
      <c r="AT300" s="22" t="s">
        <v>154</v>
      </c>
      <c r="AU300" s="22" t="s">
        <v>84</v>
      </c>
    </row>
    <row r="301" spans="2:47" s="1" customFormat="1" ht="13.5">
      <c r="B301" s="44"/>
      <c r="C301" s="72"/>
      <c r="D301" s="231" t="s">
        <v>912</v>
      </c>
      <c r="E301" s="72"/>
      <c r="F301" s="258" t="s">
        <v>1556</v>
      </c>
      <c r="G301" s="72"/>
      <c r="H301" s="72"/>
      <c r="I301" s="189"/>
      <c r="J301" s="72"/>
      <c r="K301" s="72"/>
      <c r="L301" s="70"/>
      <c r="M301" s="233"/>
      <c r="N301" s="45"/>
      <c r="O301" s="45"/>
      <c r="P301" s="45"/>
      <c r="Q301" s="45"/>
      <c r="R301" s="45"/>
      <c r="S301" s="45"/>
      <c r="T301" s="93"/>
      <c r="AT301" s="22" t="s">
        <v>912</v>
      </c>
      <c r="AU301" s="22" t="s">
        <v>84</v>
      </c>
    </row>
    <row r="302" spans="2:65" s="1" customFormat="1" ht="25.5" customHeight="1">
      <c r="B302" s="44"/>
      <c r="C302" s="219" t="s">
        <v>932</v>
      </c>
      <c r="D302" s="219" t="s">
        <v>147</v>
      </c>
      <c r="E302" s="220" t="s">
        <v>1581</v>
      </c>
      <c r="F302" s="221" t="s">
        <v>1582</v>
      </c>
      <c r="G302" s="222" t="s">
        <v>1354</v>
      </c>
      <c r="H302" s="223">
        <v>2</v>
      </c>
      <c r="I302" s="224"/>
      <c r="J302" s="225">
        <f>ROUND(I302*H302,2)</f>
        <v>0</v>
      </c>
      <c r="K302" s="221" t="s">
        <v>22</v>
      </c>
      <c r="L302" s="70"/>
      <c r="M302" s="226" t="s">
        <v>22</v>
      </c>
      <c r="N302" s="227" t="s">
        <v>46</v>
      </c>
      <c r="O302" s="45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AR302" s="22" t="s">
        <v>24</v>
      </c>
      <c r="AT302" s="22" t="s">
        <v>147</v>
      </c>
      <c r="AU302" s="22" t="s">
        <v>84</v>
      </c>
      <c r="AY302" s="22" t="s">
        <v>144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22" t="s">
        <v>24</v>
      </c>
      <c r="BK302" s="230">
        <f>ROUND(I302*H302,2)</f>
        <v>0</v>
      </c>
      <c r="BL302" s="22" t="s">
        <v>24</v>
      </c>
      <c r="BM302" s="22" t="s">
        <v>1583</v>
      </c>
    </row>
    <row r="303" spans="2:47" s="1" customFormat="1" ht="13.5">
      <c r="B303" s="44"/>
      <c r="C303" s="72"/>
      <c r="D303" s="231" t="s">
        <v>154</v>
      </c>
      <c r="E303" s="72"/>
      <c r="F303" s="232" t="s">
        <v>1582</v>
      </c>
      <c r="G303" s="72"/>
      <c r="H303" s="72"/>
      <c r="I303" s="189"/>
      <c r="J303" s="72"/>
      <c r="K303" s="72"/>
      <c r="L303" s="70"/>
      <c r="M303" s="233"/>
      <c r="N303" s="45"/>
      <c r="O303" s="45"/>
      <c r="P303" s="45"/>
      <c r="Q303" s="45"/>
      <c r="R303" s="45"/>
      <c r="S303" s="45"/>
      <c r="T303" s="93"/>
      <c r="AT303" s="22" t="s">
        <v>154</v>
      </c>
      <c r="AU303" s="22" t="s">
        <v>84</v>
      </c>
    </row>
    <row r="304" spans="2:47" s="1" customFormat="1" ht="13.5">
      <c r="B304" s="44"/>
      <c r="C304" s="72"/>
      <c r="D304" s="231" t="s">
        <v>912</v>
      </c>
      <c r="E304" s="72"/>
      <c r="F304" s="258" t="s">
        <v>1556</v>
      </c>
      <c r="G304" s="72"/>
      <c r="H304" s="72"/>
      <c r="I304" s="189"/>
      <c r="J304" s="72"/>
      <c r="K304" s="72"/>
      <c r="L304" s="70"/>
      <c r="M304" s="233"/>
      <c r="N304" s="45"/>
      <c r="O304" s="45"/>
      <c r="P304" s="45"/>
      <c r="Q304" s="45"/>
      <c r="R304" s="45"/>
      <c r="S304" s="45"/>
      <c r="T304" s="93"/>
      <c r="AT304" s="22" t="s">
        <v>912</v>
      </c>
      <c r="AU304" s="22" t="s">
        <v>84</v>
      </c>
    </row>
    <row r="305" spans="2:65" s="1" customFormat="1" ht="16.5" customHeight="1">
      <c r="B305" s="44"/>
      <c r="C305" s="219" t="s">
        <v>935</v>
      </c>
      <c r="D305" s="219" t="s">
        <v>147</v>
      </c>
      <c r="E305" s="220" t="s">
        <v>1584</v>
      </c>
      <c r="F305" s="221" t="s">
        <v>1585</v>
      </c>
      <c r="G305" s="222" t="s">
        <v>1354</v>
      </c>
      <c r="H305" s="223">
        <v>1</v>
      </c>
      <c r="I305" s="224"/>
      <c r="J305" s="225">
        <f>ROUND(I305*H305,2)</f>
        <v>0</v>
      </c>
      <c r="K305" s="221" t="s">
        <v>22</v>
      </c>
      <c r="L305" s="70"/>
      <c r="M305" s="226" t="s">
        <v>22</v>
      </c>
      <c r="N305" s="227" t="s">
        <v>46</v>
      </c>
      <c r="O305" s="45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AR305" s="22" t="s">
        <v>24</v>
      </c>
      <c r="AT305" s="22" t="s">
        <v>147</v>
      </c>
      <c r="AU305" s="22" t="s">
        <v>84</v>
      </c>
      <c r="AY305" s="22" t="s">
        <v>144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22" t="s">
        <v>24</v>
      </c>
      <c r="BK305" s="230">
        <f>ROUND(I305*H305,2)</f>
        <v>0</v>
      </c>
      <c r="BL305" s="22" t="s">
        <v>24</v>
      </c>
      <c r="BM305" s="22" t="s">
        <v>1586</v>
      </c>
    </row>
    <row r="306" spans="2:47" s="1" customFormat="1" ht="13.5">
      <c r="B306" s="44"/>
      <c r="C306" s="72"/>
      <c r="D306" s="231" t="s">
        <v>154</v>
      </c>
      <c r="E306" s="72"/>
      <c r="F306" s="232" t="s">
        <v>1585</v>
      </c>
      <c r="G306" s="72"/>
      <c r="H306" s="72"/>
      <c r="I306" s="189"/>
      <c r="J306" s="72"/>
      <c r="K306" s="72"/>
      <c r="L306" s="70"/>
      <c r="M306" s="233"/>
      <c r="N306" s="45"/>
      <c r="O306" s="45"/>
      <c r="P306" s="45"/>
      <c r="Q306" s="45"/>
      <c r="R306" s="45"/>
      <c r="S306" s="45"/>
      <c r="T306" s="93"/>
      <c r="AT306" s="22" t="s">
        <v>154</v>
      </c>
      <c r="AU306" s="22" t="s">
        <v>84</v>
      </c>
    </row>
    <row r="307" spans="2:47" s="1" customFormat="1" ht="13.5">
      <c r="B307" s="44"/>
      <c r="C307" s="72"/>
      <c r="D307" s="231" t="s">
        <v>912</v>
      </c>
      <c r="E307" s="72"/>
      <c r="F307" s="258" t="s">
        <v>1556</v>
      </c>
      <c r="G307" s="72"/>
      <c r="H307" s="72"/>
      <c r="I307" s="189"/>
      <c r="J307" s="72"/>
      <c r="K307" s="72"/>
      <c r="L307" s="70"/>
      <c r="M307" s="233"/>
      <c r="N307" s="45"/>
      <c r="O307" s="45"/>
      <c r="P307" s="45"/>
      <c r="Q307" s="45"/>
      <c r="R307" s="45"/>
      <c r="S307" s="45"/>
      <c r="T307" s="93"/>
      <c r="AT307" s="22" t="s">
        <v>912</v>
      </c>
      <c r="AU307" s="22" t="s">
        <v>84</v>
      </c>
    </row>
    <row r="308" spans="2:65" s="1" customFormat="1" ht="25.5" customHeight="1">
      <c r="B308" s="44"/>
      <c r="C308" s="219" t="s">
        <v>941</v>
      </c>
      <c r="D308" s="219" t="s">
        <v>147</v>
      </c>
      <c r="E308" s="220" t="s">
        <v>1587</v>
      </c>
      <c r="F308" s="221" t="s">
        <v>1588</v>
      </c>
      <c r="G308" s="222" t="s">
        <v>1354</v>
      </c>
      <c r="H308" s="223">
        <v>6</v>
      </c>
      <c r="I308" s="224"/>
      <c r="J308" s="225">
        <f>ROUND(I308*H308,2)</f>
        <v>0</v>
      </c>
      <c r="K308" s="221" t="s">
        <v>22</v>
      </c>
      <c r="L308" s="70"/>
      <c r="M308" s="226" t="s">
        <v>22</v>
      </c>
      <c r="N308" s="227" t="s">
        <v>46</v>
      </c>
      <c r="O308" s="45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AR308" s="22" t="s">
        <v>24</v>
      </c>
      <c r="AT308" s="22" t="s">
        <v>147</v>
      </c>
      <c r="AU308" s="22" t="s">
        <v>84</v>
      </c>
      <c r="AY308" s="22" t="s">
        <v>144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22" t="s">
        <v>24</v>
      </c>
      <c r="BK308" s="230">
        <f>ROUND(I308*H308,2)</f>
        <v>0</v>
      </c>
      <c r="BL308" s="22" t="s">
        <v>24</v>
      </c>
      <c r="BM308" s="22" t="s">
        <v>1589</v>
      </c>
    </row>
    <row r="309" spans="2:47" s="1" customFormat="1" ht="13.5">
      <c r="B309" s="44"/>
      <c r="C309" s="72"/>
      <c r="D309" s="231" t="s">
        <v>154</v>
      </c>
      <c r="E309" s="72"/>
      <c r="F309" s="232" t="s">
        <v>1588</v>
      </c>
      <c r="G309" s="72"/>
      <c r="H309" s="72"/>
      <c r="I309" s="189"/>
      <c r="J309" s="72"/>
      <c r="K309" s="72"/>
      <c r="L309" s="70"/>
      <c r="M309" s="233"/>
      <c r="N309" s="45"/>
      <c r="O309" s="45"/>
      <c r="P309" s="45"/>
      <c r="Q309" s="45"/>
      <c r="R309" s="45"/>
      <c r="S309" s="45"/>
      <c r="T309" s="93"/>
      <c r="AT309" s="22" t="s">
        <v>154</v>
      </c>
      <c r="AU309" s="22" t="s">
        <v>84</v>
      </c>
    </row>
    <row r="310" spans="2:47" s="1" customFormat="1" ht="13.5">
      <c r="B310" s="44"/>
      <c r="C310" s="72"/>
      <c r="D310" s="231" t="s">
        <v>912</v>
      </c>
      <c r="E310" s="72"/>
      <c r="F310" s="258" t="s">
        <v>1590</v>
      </c>
      <c r="G310" s="72"/>
      <c r="H310" s="72"/>
      <c r="I310" s="189"/>
      <c r="J310" s="72"/>
      <c r="K310" s="72"/>
      <c r="L310" s="70"/>
      <c r="M310" s="233"/>
      <c r="N310" s="45"/>
      <c r="O310" s="45"/>
      <c r="P310" s="45"/>
      <c r="Q310" s="45"/>
      <c r="R310" s="45"/>
      <c r="S310" s="45"/>
      <c r="T310" s="93"/>
      <c r="AT310" s="22" t="s">
        <v>912</v>
      </c>
      <c r="AU310" s="22" t="s">
        <v>84</v>
      </c>
    </row>
    <row r="311" spans="2:65" s="1" customFormat="1" ht="25.5" customHeight="1">
      <c r="B311" s="44"/>
      <c r="C311" s="219" t="s">
        <v>946</v>
      </c>
      <c r="D311" s="219" t="s">
        <v>147</v>
      </c>
      <c r="E311" s="220" t="s">
        <v>1591</v>
      </c>
      <c r="F311" s="221" t="s">
        <v>1592</v>
      </c>
      <c r="G311" s="222" t="s">
        <v>1354</v>
      </c>
      <c r="H311" s="223">
        <v>6</v>
      </c>
      <c r="I311" s="224"/>
      <c r="J311" s="225">
        <f>ROUND(I311*H311,2)</f>
        <v>0</v>
      </c>
      <c r="K311" s="221" t="s">
        <v>22</v>
      </c>
      <c r="L311" s="70"/>
      <c r="M311" s="226" t="s">
        <v>22</v>
      </c>
      <c r="N311" s="227" t="s">
        <v>46</v>
      </c>
      <c r="O311" s="45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AR311" s="22" t="s">
        <v>24</v>
      </c>
      <c r="AT311" s="22" t="s">
        <v>147</v>
      </c>
      <c r="AU311" s="22" t="s">
        <v>84</v>
      </c>
      <c r="AY311" s="22" t="s">
        <v>144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22" t="s">
        <v>24</v>
      </c>
      <c r="BK311" s="230">
        <f>ROUND(I311*H311,2)</f>
        <v>0</v>
      </c>
      <c r="BL311" s="22" t="s">
        <v>24</v>
      </c>
      <c r="BM311" s="22" t="s">
        <v>1593</v>
      </c>
    </row>
    <row r="312" spans="2:47" s="1" customFormat="1" ht="13.5">
      <c r="B312" s="44"/>
      <c r="C312" s="72"/>
      <c r="D312" s="231" t="s">
        <v>154</v>
      </c>
      <c r="E312" s="72"/>
      <c r="F312" s="232" t="s">
        <v>1592</v>
      </c>
      <c r="G312" s="72"/>
      <c r="H312" s="72"/>
      <c r="I312" s="189"/>
      <c r="J312" s="72"/>
      <c r="K312" s="72"/>
      <c r="L312" s="70"/>
      <c r="M312" s="233"/>
      <c r="N312" s="45"/>
      <c r="O312" s="45"/>
      <c r="P312" s="45"/>
      <c r="Q312" s="45"/>
      <c r="R312" s="45"/>
      <c r="S312" s="45"/>
      <c r="T312" s="93"/>
      <c r="AT312" s="22" t="s">
        <v>154</v>
      </c>
      <c r="AU312" s="22" t="s">
        <v>84</v>
      </c>
    </row>
    <row r="313" spans="2:47" s="1" customFormat="1" ht="13.5">
      <c r="B313" s="44"/>
      <c r="C313" s="72"/>
      <c r="D313" s="231" t="s">
        <v>912</v>
      </c>
      <c r="E313" s="72"/>
      <c r="F313" s="258" t="s">
        <v>1590</v>
      </c>
      <c r="G313" s="72"/>
      <c r="H313" s="72"/>
      <c r="I313" s="189"/>
      <c r="J313" s="72"/>
      <c r="K313" s="72"/>
      <c r="L313" s="70"/>
      <c r="M313" s="233"/>
      <c r="N313" s="45"/>
      <c r="O313" s="45"/>
      <c r="P313" s="45"/>
      <c r="Q313" s="45"/>
      <c r="R313" s="45"/>
      <c r="S313" s="45"/>
      <c r="T313" s="93"/>
      <c r="AT313" s="22" t="s">
        <v>912</v>
      </c>
      <c r="AU313" s="22" t="s">
        <v>84</v>
      </c>
    </row>
    <row r="314" spans="2:65" s="1" customFormat="1" ht="25.5" customHeight="1">
      <c r="B314" s="44"/>
      <c r="C314" s="219" t="s">
        <v>951</v>
      </c>
      <c r="D314" s="219" t="s">
        <v>147</v>
      </c>
      <c r="E314" s="220" t="s">
        <v>1594</v>
      </c>
      <c r="F314" s="221" t="s">
        <v>1595</v>
      </c>
      <c r="G314" s="222" t="s">
        <v>1354</v>
      </c>
      <c r="H314" s="223">
        <v>5</v>
      </c>
      <c r="I314" s="224"/>
      <c r="J314" s="225">
        <f>ROUND(I314*H314,2)</f>
        <v>0</v>
      </c>
      <c r="K314" s="221" t="s">
        <v>22</v>
      </c>
      <c r="L314" s="70"/>
      <c r="M314" s="226" t="s">
        <v>22</v>
      </c>
      <c r="N314" s="227" t="s">
        <v>46</v>
      </c>
      <c r="O314" s="45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AR314" s="22" t="s">
        <v>24</v>
      </c>
      <c r="AT314" s="22" t="s">
        <v>147</v>
      </c>
      <c r="AU314" s="22" t="s">
        <v>84</v>
      </c>
      <c r="AY314" s="22" t="s">
        <v>144</v>
      </c>
      <c r="BE314" s="230">
        <f>IF(N314="základní",J314,0)</f>
        <v>0</v>
      </c>
      <c r="BF314" s="230">
        <f>IF(N314="snížená",J314,0)</f>
        <v>0</v>
      </c>
      <c r="BG314" s="230">
        <f>IF(N314="zákl. přenesená",J314,0)</f>
        <v>0</v>
      </c>
      <c r="BH314" s="230">
        <f>IF(N314="sníž. přenesená",J314,0)</f>
        <v>0</v>
      </c>
      <c r="BI314" s="230">
        <f>IF(N314="nulová",J314,0)</f>
        <v>0</v>
      </c>
      <c r="BJ314" s="22" t="s">
        <v>24</v>
      </c>
      <c r="BK314" s="230">
        <f>ROUND(I314*H314,2)</f>
        <v>0</v>
      </c>
      <c r="BL314" s="22" t="s">
        <v>24</v>
      </c>
      <c r="BM314" s="22" t="s">
        <v>1596</v>
      </c>
    </row>
    <row r="315" spans="2:47" s="1" customFormat="1" ht="13.5">
      <c r="B315" s="44"/>
      <c r="C315" s="72"/>
      <c r="D315" s="231" t="s">
        <v>154</v>
      </c>
      <c r="E315" s="72"/>
      <c r="F315" s="232" t="s">
        <v>1595</v>
      </c>
      <c r="G315" s="72"/>
      <c r="H315" s="72"/>
      <c r="I315" s="189"/>
      <c r="J315" s="72"/>
      <c r="K315" s="72"/>
      <c r="L315" s="70"/>
      <c r="M315" s="233"/>
      <c r="N315" s="45"/>
      <c r="O315" s="45"/>
      <c r="P315" s="45"/>
      <c r="Q315" s="45"/>
      <c r="R315" s="45"/>
      <c r="S315" s="45"/>
      <c r="T315" s="93"/>
      <c r="AT315" s="22" t="s">
        <v>154</v>
      </c>
      <c r="AU315" s="22" t="s">
        <v>84</v>
      </c>
    </row>
    <row r="316" spans="2:47" s="1" customFormat="1" ht="13.5">
      <c r="B316" s="44"/>
      <c r="C316" s="72"/>
      <c r="D316" s="231" t="s">
        <v>912</v>
      </c>
      <c r="E316" s="72"/>
      <c r="F316" s="258" t="s">
        <v>1590</v>
      </c>
      <c r="G316" s="72"/>
      <c r="H316" s="72"/>
      <c r="I316" s="189"/>
      <c r="J316" s="72"/>
      <c r="K316" s="72"/>
      <c r="L316" s="70"/>
      <c r="M316" s="233"/>
      <c r="N316" s="45"/>
      <c r="O316" s="45"/>
      <c r="P316" s="45"/>
      <c r="Q316" s="45"/>
      <c r="R316" s="45"/>
      <c r="S316" s="45"/>
      <c r="T316" s="93"/>
      <c r="AT316" s="22" t="s">
        <v>912</v>
      </c>
      <c r="AU316" s="22" t="s">
        <v>84</v>
      </c>
    </row>
    <row r="317" spans="2:65" s="1" customFormat="1" ht="25.5" customHeight="1">
      <c r="B317" s="44"/>
      <c r="C317" s="219" t="s">
        <v>958</v>
      </c>
      <c r="D317" s="219" t="s">
        <v>147</v>
      </c>
      <c r="E317" s="220" t="s">
        <v>1597</v>
      </c>
      <c r="F317" s="221" t="s">
        <v>1598</v>
      </c>
      <c r="G317" s="222" t="s">
        <v>1354</v>
      </c>
      <c r="H317" s="223">
        <v>1</v>
      </c>
      <c r="I317" s="224"/>
      <c r="J317" s="225">
        <f>ROUND(I317*H317,2)</f>
        <v>0</v>
      </c>
      <c r="K317" s="221" t="s">
        <v>22</v>
      </c>
      <c r="L317" s="70"/>
      <c r="M317" s="226" t="s">
        <v>22</v>
      </c>
      <c r="N317" s="227" t="s">
        <v>46</v>
      </c>
      <c r="O317" s="45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AR317" s="22" t="s">
        <v>24</v>
      </c>
      <c r="AT317" s="22" t="s">
        <v>147</v>
      </c>
      <c r="AU317" s="22" t="s">
        <v>84</v>
      </c>
      <c r="AY317" s="22" t="s">
        <v>144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22" t="s">
        <v>24</v>
      </c>
      <c r="BK317" s="230">
        <f>ROUND(I317*H317,2)</f>
        <v>0</v>
      </c>
      <c r="BL317" s="22" t="s">
        <v>24</v>
      </c>
      <c r="BM317" s="22" t="s">
        <v>1599</v>
      </c>
    </row>
    <row r="318" spans="2:47" s="1" customFormat="1" ht="13.5">
      <c r="B318" s="44"/>
      <c r="C318" s="72"/>
      <c r="D318" s="231" t="s">
        <v>154</v>
      </c>
      <c r="E318" s="72"/>
      <c r="F318" s="232" t="s">
        <v>1598</v>
      </c>
      <c r="G318" s="72"/>
      <c r="H318" s="72"/>
      <c r="I318" s="189"/>
      <c r="J318" s="72"/>
      <c r="K318" s="72"/>
      <c r="L318" s="70"/>
      <c r="M318" s="233"/>
      <c r="N318" s="45"/>
      <c r="O318" s="45"/>
      <c r="P318" s="45"/>
      <c r="Q318" s="45"/>
      <c r="R318" s="45"/>
      <c r="S318" s="45"/>
      <c r="T318" s="93"/>
      <c r="AT318" s="22" t="s">
        <v>154</v>
      </c>
      <c r="AU318" s="22" t="s">
        <v>84</v>
      </c>
    </row>
    <row r="319" spans="2:47" s="1" customFormat="1" ht="13.5">
      <c r="B319" s="44"/>
      <c r="C319" s="72"/>
      <c r="D319" s="231" t="s">
        <v>912</v>
      </c>
      <c r="E319" s="72"/>
      <c r="F319" s="258" t="s">
        <v>1590</v>
      </c>
      <c r="G319" s="72"/>
      <c r="H319" s="72"/>
      <c r="I319" s="189"/>
      <c r="J319" s="72"/>
      <c r="K319" s="72"/>
      <c r="L319" s="70"/>
      <c r="M319" s="233"/>
      <c r="N319" s="45"/>
      <c r="O319" s="45"/>
      <c r="P319" s="45"/>
      <c r="Q319" s="45"/>
      <c r="R319" s="45"/>
      <c r="S319" s="45"/>
      <c r="T319" s="93"/>
      <c r="AT319" s="22" t="s">
        <v>912</v>
      </c>
      <c r="AU319" s="22" t="s">
        <v>84</v>
      </c>
    </row>
    <row r="320" spans="2:65" s="1" customFormat="1" ht="25.5" customHeight="1">
      <c r="B320" s="44"/>
      <c r="C320" s="219" t="s">
        <v>963</v>
      </c>
      <c r="D320" s="219" t="s">
        <v>147</v>
      </c>
      <c r="E320" s="220" t="s">
        <v>1543</v>
      </c>
      <c r="F320" s="221" t="s">
        <v>1544</v>
      </c>
      <c r="G320" s="222" t="s">
        <v>1354</v>
      </c>
      <c r="H320" s="223">
        <v>2</v>
      </c>
      <c r="I320" s="224"/>
      <c r="J320" s="225">
        <f>ROUND(I320*H320,2)</f>
        <v>0</v>
      </c>
      <c r="K320" s="221" t="s">
        <v>22</v>
      </c>
      <c r="L320" s="70"/>
      <c r="M320" s="226" t="s">
        <v>22</v>
      </c>
      <c r="N320" s="227" t="s">
        <v>46</v>
      </c>
      <c r="O320" s="45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AR320" s="22" t="s">
        <v>24</v>
      </c>
      <c r="AT320" s="22" t="s">
        <v>147</v>
      </c>
      <c r="AU320" s="22" t="s">
        <v>84</v>
      </c>
      <c r="AY320" s="22" t="s">
        <v>144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22" t="s">
        <v>24</v>
      </c>
      <c r="BK320" s="230">
        <f>ROUND(I320*H320,2)</f>
        <v>0</v>
      </c>
      <c r="BL320" s="22" t="s">
        <v>24</v>
      </c>
      <c r="BM320" s="22" t="s">
        <v>1600</v>
      </c>
    </row>
    <row r="321" spans="2:47" s="1" customFormat="1" ht="13.5">
      <c r="B321" s="44"/>
      <c r="C321" s="72"/>
      <c r="D321" s="231" t="s">
        <v>154</v>
      </c>
      <c r="E321" s="72"/>
      <c r="F321" s="232" t="s">
        <v>1544</v>
      </c>
      <c r="G321" s="72"/>
      <c r="H321" s="72"/>
      <c r="I321" s="189"/>
      <c r="J321" s="72"/>
      <c r="K321" s="72"/>
      <c r="L321" s="70"/>
      <c r="M321" s="233"/>
      <c r="N321" s="45"/>
      <c r="O321" s="45"/>
      <c r="P321" s="45"/>
      <c r="Q321" s="45"/>
      <c r="R321" s="45"/>
      <c r="S321" s="45"/>
      <c r="T321" s="93"/>
      <c r="AT321" s="22" t="s">
        <v>154</v>
      </c>
      <c r="AU321" s="22" t="s">
        <v>84</v>
      </c>
    </row>
    <row r="322" spans="2:63" s="10" customFormat="1" ht="37.4" customHeight="1">
      <c r="B322" s="203"/>
      <c r="C322" s="204"/>
      <c r="D322" s="205" t="s">
        <v>74</v>
      </c>
      <c r="E322" s="206" t="s">
        <v>1601</v>
      </c>
      <c r="F322" s="206" t="s">
        <v>1602</v>
      </c>
      <c r="G322" s="204"/>
      <c r="H322" s="204"/>
      <c r="I322" s="207"/>
      <c r="J322" s="208">
        <f>BK322</f>
        <v>0</v>
      </c>
      <c r="K322" s="204"/>
      <c r="L322" s="209"/>
      <c r="M322" s="210"/>
      <c r="N322" s="211"/>
      <c r="O322" s="211"/>
      <c r="P322" s="212">
        <f>P323+P456+P465+P484+P509+P531+P543</f>
        <v>0</v>
      </c>
      <c r="Q322" s="211"/>
      <c r="R322" s="212">
        <f>R323+R456+R465+R484+R509+R531+R543</f>
        <v>0</v>
      </c>
      <c r="S322" s="211"/>
      <c r="T322" s="213">
        <f>T323+T456+T465+T484+T509+T531+T543</f>
        <v>0</v>
      </c>
      <c r="AR322" s="214" t="s">
        <v>24</v>
      </c>
      <c r="AT322" s="215" t="s">
        <v>74</v>
      </c>
      <c r="AU322" s="215" t="s">
        <v>75</v>
      </c>
      <c r="AY322" s="214" t="s">
        <v>144</v>
      </c>
      <c r="BK322" s="216">
        <f>BK323+BK456+BK465+BK484+BK509+BK531+BK543</f>
        <v>0</v>
      </c>
    </row>
    <row r="323" spans="2:63" s="10" customFormat="1" ht="19.9" customHeight="1">
      <c r="B323" s="203"/>
      <c r="C323" s="204"/>
      <c r="D323" s="205" t="s">
        <v>74</v>
      </c>
      <c r="E323" s="217" t="s">
        <v>1603</v>
      </c>
      <c r="F323" s="217" t="s">
        <v>1604</v>
      </c>
      <c r="G323" s="204"/>
      <c r="H323" s="204"/>
      <c r="I323" s="207"/>
      <c r="J323" s="218">
        <f>BK323</f>
        <v>0</v>
      </c>
      <c r="K323" s="204"/>
      <c r="L323" s="209"/>
      <c r="M323" s="210"/>
      <c r="N323" s="211"/>
      <c r="O323" s="211"/>
      <c r="P323" s="212">
        <f>SUM(P324:P455)</f>
        <v>0</v>
      </c>
      <c r="Q323" s="211"/>
      <c r="R323" s="212">
        <f>SUM(R324:R455)</f>
        <v>0</v>
      </c>
      <c r="S323" s="211"/>
      <c r="T323" s="213">
        <f>SUM(T324:T455)</f>
        <v>0</v>
      </c>
      <c r="AR323" s="214" t="s">
        <v>24</v>
      </c>
      <c r="AT323" s="215" t="s">
        <v>74</v>
      </c>
      <c r="AU323" s="215" t="s">
        <v>24</v>
      </c>
      <c r="AY323" s="214" t="s">
        <v>144</v>
      </c>
      <c r="BK323" s="216">
        <f>SUM(BK324:BK455)</f>
        <v>0</v>
      </c>
    </row>
    <row r="324" spans="2:65" s="1" customFormat="1" ht="16.5" customHeight="1">
      <c r="B324" s="44"/>
      <c r="C324" s="219" t="s">
        <v>968</v>
      </c>
      <c r="D324" s="219" t="s">
        <v>147</v>
      </c>
      <c r="E324" s="220" t="s">
        <v>1605</v>
      </c>
      <c r="F324" s="221" t="s">
        <v>1606</v>
      </c>
      <c r="G324" s="222" t="s">
        <v>456</v>
      </c>
      <c r="H324" s="223">
        <v>12</v>
      </c>
      <c r="I324" s="224"/>
      <c r="J324" s="225">
        <f>ROUND(I324*H324,2)</f>
        <v>0</v>
      </c>
      <c r="K324" s="221" t="s">
        <v>22</v>
      </c>
      <c r="L324" s="70"/>
      <c r="M324" s="226" t="s">
        <v>22</v>
      </c>
      <c r="N324" s="227" t="s">
        <v>46</v>
      </c>
      <c r="O324" s="45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AR324" s="22" t="s">
        <v>24</v>
      </c>
      <c r="AT324" s="22" t="s">
        <v>147</v>
      </c>
      <c r="AU324" s="22" t="s">
        <v>84</v>
      </c>
      <c r="AY324" s="22" t="s">
        <v>144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22" t="s">
        <v>24</v>
      </c>
      <c r="BK324" s="230">
        <f>ROUND(I324*H324,2)</f>
        <v>0</v>
      </c>
      <c r="BL324" s="22" t="s">
        <v>24</v>
      </c>
      <c r="BM324" s="22" t="s">
        <v>1607</v>
      </c>
    </row>
    <row r="325" spans="2:47" s="1" customFormat="1" ht="13.5">
      <c r="B325" s="44"/>
      <c r="C325" s="72"/>
      <c r="D325" s="231" t="s">
        <v>154</v>
      </c>
      <c r="E325" s="72"/>
      <c r="F325" s="232" t="s">
        <v>1606</v>
      </c>
      <c r="G325" s="72"/>
      <c r="H325" s="72"/>
      <c r="I325" s="189"/>
      <c r="J325" s="72"/>
      <c r="K325" s="72"/>
      <c r="L325" s="70"/>
      <c r="M325" s="233"/>
      <c r="N325" s="45"/>
      <c r="O325" s="45"/>
      <c r="P325" s="45"/>
      <c r="Q325" s="45"/>
      <c r="R325" s="45"/>
      <c r="S325" s="45"/>
      <c r="T325" s="93"/>
      <c r="AT325" s="22" t="s">
        <v>154</v>
      </c>
      <c r="AU325" s="22" t="s">
        <v>84</v>
      </c>
    </row>
    <row r="326" spans="2:47" s="1" customFormat="1" ht="13.5">
      <c r="B326" s="44"/>
      <c r="C326" s="72"/>
      <c r="D326" s="231" t="s">
        <v>912</v>
      </c>
      <c r="E326" s="72"/>
      <c r="F326" s="258" t="s">
        <v>1608</v>
      </c>
      <c r="G326" s="72"/>
      <c r="H326" s="72"/>
      <c r="I326" s="189"/>
      <c r="J326" s="72"/>
      <c r="K326" s="72"/>
      <c r="L326" s="70"/>
      <c r="M326" s="233"/>
      <c r="N326" s="45"/>
      <c r="O326" s="45"/>
      <c r="P326" s="45"/>
      <c r="Q326" s="45"/>
      <c r="R326" s="45"/>
      <c r="S326" s="45"/>
      <c r="T326" s="93"/>
      <c r="AT326" s="22" t="s">
        <v>912</v>
      </c>
      <c r="AU326" s="22" t="s">
        <v>84</v>
      </c>
    </row>
    <row r="327" spans="2:65" s="1" customFormat="1" ht="16.5" customHeight="1">
      <c r="B327" s="44"/>
      <c r="C327" s="219" t="s">
        <v>974</v>
      </c>
      <c r="D327" s="219" t="s">
        <v>147</v>
      </c>
      <c r="E327" s="220" t="s">
        <v>1609</v>
      </c>
      <c r="F327" s="221" t="s">
        <v>1610</v>
      </c>
      <c r="G327" s="222" t="s">
        <v>456</v>
      </c>
      <c r="H327" s="223">
        <v>30</v>
      </c>
      <c r="I327" s="224"/>
      <c r="J327" s="225">
        <f>ROUND(I327*H327,2)</f>
        <v>0</v>
      </c>
      <c r="K327" s="221" t="s">
        <v>22</v>
      </c>
      <c r="L327" s="70"/>
      <c r="M327" s="226" t="s">
        <v>22</v>
      </c>
      <c r="N327" s="227" t="s">
        <v>46</v>
      </c>
      <c r="O327" s="45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AR327" s="22" t="s">
        <v>24</v>
      </c>
      <c r="AT327" s="22" t="s">
        <v>147</v>
      </c>
      <c r="AU327" s="22" t="s">
        <v>84</v>
      </c>
      <c r="AY327" s="22" t="s">
        <v>144</v>
      </c>
      <c r="BE327" s="230">
        <f>IF(N327="základní",J327,0)</f>
        <v>0</v>
      </c>
      <c r="BF327" s="230">
        <f>IF(N327="snížená",J327,0)</f>
        <v>0</v>
      </c>
      <c r="BG327" s="230">
        <f>IF(N327="zákl. přenesená",J327,0)</f>
        <v>0</v>
      </c>
      <c r="BH327" s="230">
        <f>IF(N327="sníž. přenesená",J327,0)</f>
        <v>0</v>
      </c>
      <c r="BI327" s="230">
        <f>IF(N327="nulová",J327,0)</f>
        <v>0</v>
      </c>
      <c r="BJ327" s="22" t="s">
        <v>24</v>
      </c>
      <c r="BK327" s="230">
        <f>ROUND(I327*H327,2)</f>
        <v>0</v>
      </c>
      <c r="BL327" s="22" t="s">
        <v>24</v>
      </c>
      <c r="BM327" s="22" t="s">
        <v>1611</v>
      </c>
    </row>
    <row r="328" spans="2:47" s="1" customFormat="1" ht="13.5">
      <c r="B328" s="44"/>
      <c r="C328" s="72"/>
      <c r="D328" s="231" t="s">
        <v>154</v>
      </c>
      <c r="E328" s="72"/>
      <c r="F328" s="232" t="s">
        <v>1610</v>
      </c>
      <c r="G328" s="72"/>
      <c r="H328" s="72"/>
      <c r="I328" s="189"/>
      <c r="J328" s="72"/>
      <c r="K328" s="72"/>
      <c r="L328" s="70"/>
      <c r="M328" s="233"/>
      <c r="N328" s="45"/>
      <c r="O328" s="45"/>
      <c r="P328" s="45"/>
      <c r="Q328" s="45"/>
      <c r="R328" s="45"/>
      <c r="S328" s="45"/>
      <c r="T328" s="93"/>
      <c r="AT328" s="22" t="s">
        <v>154</v>
      </c>
      <c r="AU328" s="22" t="s">
        <v>84</v>
      </c>
    </row>
    <row r="329" spans="2:47" s="1" customFormat="1" ht="13.5">
      <c r="B329" s="44"/>
      <c r="C329" s="72"/>
      <c r="D329" s="231" t="s">
        <v>912</v>
      </c>
      <c r="E329" s="72"/>
      <c r="F329" s="258" t="s">
        <v>1608</v>
      </c>
      <c r="G329" s="72"/>
      <c r="H329" s="72"/>
      <c r="I329" s="189"/>
      <c r="J329" s="72"/>
      <c r="K329" s="72"/>
      <c r="L329" s="70"/>
      <c r="M329" s="233"/>
      <c r="N329" s="45"/>
      <c r="O329" s="45"/>
      <c r="P329" s="45"/>
      <c r="Q329" s="45"/>
      <c r="R329" s="45"/>
      <c r="S329" s="45"/>
      <c r="T329" s="93"/>
      <c r="AT329" s="22" t="s">
        <v>912</v>
      </c>
      <c r="AU329" s="22" t="s">
        <v>84</v>
      </c>
    </row>
    <row r="330" spans="2:65" s="1" customFormat="1" ht="16.5" customHeight="1">
      <c r="B330" s="44"/>
      <c r="C330" s="219" t="s">
        <v>981</v>
      </c>
      <c r="D330" s="219" t="s">
        <v>147</v>
      </c>
      <c r="E330" s="220" t="s">
        <v>1612</v>
      </c>
      <c r="F330" s="221" t="s">
        <v>1613</v>
      </c>
      <c r="G330" s="222" t="s">
        <v>456</v>
      </c>
      <c r="H330" s="223">
        <v>9</v>
      </c>
      <c r="I330" s="224"/>
      <c r="J330" s="225">
        <f>ROUND(I330*H330,2)</f>
        <v>0</v>
      </c>
      <c r="K330" s="221" t="s">
        <v>22</v>
      </c>
      <c r="L330" s="70"/>
      <c r="M330" s="226" t="s">
        <v>22</v>
      </c>
      <c r="N330" s="227" t="s">
        <v>46</v>
      </c>
      <c r="O330" s="45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AR330" s="22" t="s">
        <v>24</v>
      </c>
      <c r="AT330" s="22" t="s">
        <v>147</v>
      </c>
      <c r="AU330" s="22" t="s">
        <v>84</v>
      </c>
      <c r="AY330" s="22" t="s">
        <v>144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22" t="s">
        <v>24</v>
      </c>
      <c r="BK330" s="230">
        <f>ROUND(I330*H330,2)</f>
        <v>0</v>
      </c>
      <c r="BL330" s="22" t="s">
        <v>24</v>
      </c>
      <c r="BM330" s="22" t="s">
        <v>1614</v>
      </c>
    </row>
    <row r="331" spans="2:47" s="1" customFormat="1" ht="13.5">
      <c r="B331" s="44"/>
      <c r="C331" s="72"/>
      <c r="D331" s="231" t="s">
        <v>154</v>
      </c>
      <c r="E331" s="72"/>
      <c r="F331" s="232" t="s">
        <v>1613</v>
      </c>
      <c r="G331" s="72"/>
      <c r="H331" s="72"/>
      <c r="I331" s="189"/>
      <c r="J331" s="72"/>
      <c r="K331" s="72"/>
      <c r="L331" s="70"/>
      <c r="M331" s="233"/>
      <c r="N331" s="45"/>
      <c r="O331" s="45"/>
      <c r="P331" s="45"/>
      <c r="Q331" s="45"/>
      <c r="R331" s="45"/>
      <c r="S331" s="45"/>
      <c r="T331" s="93"/>
      <c r="AT331" s="22" t="s">
        <v>154</v>
      </c>
      <c r="AU331" s="22" t="s">
        <v>84</v>
      </c>
    </row>
    <row r="332" spans="2:47" s="1" customFormat="1" ht="13.5">
      <c r="B332" s="44"/>
      <c r="C332" s="72"/>
      <c r="D332" s="231" t="s">
        <v>912</v>
      </c>
      <c r="E332" s="72"/>
      <c r="F332" s="258" t="s">
        <v>1608</v>
      </c>
      <c r="G332" s="72"/>
      <c r="H332" s="72"/>
      <c r="I332" s="189"/>
      <c r="J332" s="72"/>
      <c r="K332" s="72"/>
      <c r="L332" s="70"/>
      <c r="M332" s="233"/>
      <c r="N332" s="45"/>
      <c r="O332" s="45"/>
      <c r="P332" s="45"/>
      <c r="Q332" s="45"/>
      <c r="R332" s="45"/>
      <c r="S332" s="45"/>
      <c r="T332" s="93"/>
      <c r="AT332" s="22" t="s">
        <v>912</v>
      </c>
      <c r="AU332" s="22" t="s">
        <v>84</v>
      </c>
    </row>
    <row r="333" spans="2:65" s="1" customFormat="1" ht="16.5" customHeight="1">
      <c r="B333" s="44"/>
      <c r="C333" s="219" t="s">
        <v>986</v>
      </c>
      <c r="D333" s="219" t="s">
        <v>147</v>
      </c>
      <c r="E333" s="220" t="s">
        <v>1615</v>
      </c>
      <c r="F333" s="221" t="s">
        <v>1616</v>
      </c>
      <c r="G333" s="222" t="s">
        <v>456</v>
      </c>
      <c r="H333" s="223">
        <v>18</v>
      </c>
      <c r="I333" s="224"/>
      <c r="J333" s="225">
        <f>ROUND(I333*H333,2)</f>
        <v>0</v>
      </c>
      <c r="K333" s="221" t="s">
        <v>22</v>
      </c>
      <c r="L333" s="70"/>
      <c r="M333" s="226" t="s">
        <v>22</v>
      </c>
      <c r="N333" s="227" t="s">
        <v>46</v>
      </c>
      <c r="O333" s="45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AR333" s="22" t="s">
        <v>24</v>
      </c>
      <c r="AT333" s="22" t="s">
        <v>147</v>
      </c>
      <c r="AU333" s="22" t="s">
        <v>84</v>
      </c>
      <c r="AY333" s="22" t="s">
        <v>144</v>
      </c>
      <c r="BE333" s="230">
        <f>IF(N333="základní",J333,0)</f>
        <v>0</v>
      </c>
      <c r="BF333" s="230">
        <f>IF(N333="snížená",J333,0)</f>
        <v>0</v>
      </c>
      <c r="BG333" s="230">
        <f>IF(N333="zákl. přenesená",J333,0)</f>
        <v>0</v>
      </c>
      <c r="BH333" s="230">
        <f>IF(N333="sníž. přenesená",J333,0)</f>
        <v>0</v>
      </c>
      <c r="BI333" s="230">
        <f>IF(N333="nulová",J333,0)</f>
        <v>0</v>
      </c>
      <c r="BJ333" s="22" t="s">
        <v>24</v>
      </c>
      <c r="BK333" s="230">
        <f>ROUND(I333*H333,2)</f>
        <v>0</v>
      </c>
      <c r="BL333" s="22" t="s">
        <v>24</v>
      </c>
      <c r="BM333" s="22" t="s">
        <v>1617</v>
      </c>
    </row>
    <row r="334" spans="2:47" s="1" customFormat="1" ht="13.5">
      <c r="B334" s="44"/>
      <c r="C334" s="72"/>
      <c r="D334" s="231" t="s">
        <v>154</v>
      </c>
      <c r="E334" s="72"/>
      <c r="F334" s="232" t="s">
        <v>1616</v>
      </c>
      <c r="G334" s="72"/>
      <c r="H334" s="72"/>
      <c r="I334" s="189"/>
      <c r="J334" s="72"/>
      <c r="K334" s="72"/>
      <c r="L334" s="70"/>
      <c r="M334" s="233"/>
      <c r="N334" s="45"/>
      <c r="O334" s="45"/>
      <c r="P334" s="45"/>
      <c r="Q334" s="45"/>
      <c r="R334" s="45"/>
      <c r="S334" s="45"/>
      <c r="T334" s="93"/>
      <c r="AT334" s="22" t="s">
        <v>154</v>
      </c>
      <c r="AU334" s="22" t="s">
        <v>84</v>
      </c>
    </row>
    <row r="335" spans="2:47" s="1" customFormat="1" ht="13.5">
      <c r="B335" s="44"/>
      <c r="C335" s="72"/>
      <c r="D335" s="231" t="s">
        <v>912</v>
      </c>
      <c r="E335" s="72"/>
      <c r="F335" s="258" t="s">
        <v>1608</v>
      </c>
      <c r="G335" s="72"/>
      <c r="H335" s="72"/>
      <c r="I335" s="189"/>
      <c r="J335" s="72"/>
      <c r="K335" s="72"/>
      <c r="L335" s="70"/>
      <c r="M335" s="233"/>
      <c r="N335" s="45"/>
      <c r="O335" s="45"/>
      <c r="P335" s="45"/>
      <c r="Q335" s="45"/>
      <c r="R335" s="45"/>
      <c r="S335" s="45"/>
      <c r="T335" s="93"/>
      <c r="AT335" s="22" t="s">
        <v>912</v>
      </c>
      <c r="AU335" s="22" t="s">
        <v>84</v>
      </c>
    </row>
    <row r="336" spans="2:65" s="1" customFormat="1" ht="16.5" customHeight="1">
      <c r="B336" s="44"/>
      <c r="C336" s="219" t="s">
        <v>993</v>
      </c>
      <c r="D336" s="219" t="s">
        <v>147</v>
      </c>
      <c r="E336" s="220" t="s">
        <v>1618</v>
      </c>
      <c r="F336" s="221" t="s">
        <v>1619</v>
      </c>
      <c r="G336" s="222" t="s">
        <v>456</v>
      </c>
      <c r="H336" s="223">
        <v>9</v>
      </c>
      <c r="I336" s="224"/>
      <c r="J336" s="225">
        <f>ROUND(I336*H336,2)</f>
        <v>0</v>
      </c>
      <c r="K336" s="221" t="s">
        <v>22</v>
      </c>
      <c r="L336" s="70"/>
      <c r="M336" s="226" t="s">
        <v>22</v>
      </c>
      <c r="N336" s="227" t="s">
        <v>46</v>
      </c>
      <c r="O336" s="45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AR336" s="22" t="s">
        <v>24</v>
      </c>
      <c r="AT336" s="22" t="s">
        <v>147</v>
      </c>
      <c r="AU336" s="22" t="s">
        <v>84</v>
      </c>
      <c r="AY336" s="22" t="s">
        <v>144</v>
      </c>
      <c r="BE336" s="230">
        <f>IF(N336="základní",J336,0)</f>
        <v>0</v>
      </c>
      <c r="BF336" s="230">
        <f>IF(N336="snížená",J336,0)</f>
        <v>0</v>
      </c>
      <c r="BG336" s="230">
        <f>IF(N336="zákl. přenesená",J336,0)</f>
        <v>0</v>
      </c>
      <c r="BH336" s="230">
        <f>IF(N336="sníž. přenesená",J336,0)</f>
        <v>0</v>
      </c>
      <c r="BI336" s="230">
        <f>IF(N336="nulová",J336,0)</f>
        <v>0</v>
      </c>
      <c r="BJ336" s="22" t="s">
        <v>24</v>
      </c>
      <c r="BK336" s="230">
        <f>ROUND(I336*H336,2)</f>
        <v>0</v>
      </c>
      <c r="BL336" s="22" t="s">
        <v>24</v>
      </c>
      <c r="BM336" s="22" t="s">
        <v>1620</v>
      </c>
    </row>
    <row r="337" spans="2:47" s="1" customFormat="1" ht="13.5">
      <c r="B337" s="44"/>
      <c r="C337" s="72"/>
      <c r="D337" s="231" t="s">
        <v>154</v>
      </c>
      <c r="E337" s="72"/>
      <c r="F337" s="232" t="s">
        <v>1619</v>
      </c>
      <c r="G337" s="72"/>
      <c r="H337" s="72"/>
      <c r="I337" s="189"/>
      <c r="J337" s="72"/>
      <c r="K337" s="72"/>
      <c r="L337" s="70"/>
      <c r="M337" s="233"/>
      <c r="N337" s="45"/>
      <c r="O337" s="45"/>
      <c r="P337" s="45"/>
      <c r="Q337" s="45"/>
      <c r="R337" s="45"/>
      <c r="S337" s="45"/>
      <c r="T337" s="93"/>
      <c r="AT337" s="22" t="s">
        <v>154</v>
      </c>
      <c r="AU337" s="22" t="s">
        <v>84</v>
      </c>
    </row>
    <row r="338" spans="2:47" s="1" customFormat="1" ht="13.5">
      <c r="B338" s="44"/>
      <c r="C338" s="72"/>
      <c r="D338" s="231" t="s">
        <v>912</v>
      </c>
      <c r="E338" s="72"/>
      <c r="F338" s="258" t="s">
        <v>1608</v>
      </c>
      <c r="G338" s="72"/>
      <c r="H338" s="72"/>
      <c r="I338" s="189"/>
      <c r="J338" s="72"/>
      <c r="K338" s="72"/>
      <c r="L338" s="70"/>
      <c r="M338" s="233"/>
      <c r="N338" s="45"/>
      <c r="O338" s="45"/>
      <c r="P338" s="45"/>
      <c r="Q338" s="45"/>
      <c r="R338" s="45"/>
      <c r="S338" s="45"/>
      <c r="T338" s="93"/>
      <c r="AT338" s="22" t="s">
        <v>912</v>
      </c>
      <c r="AU338" s="22" t="s">
        <v>84</v>
      </c>
    </row>
    <row r="339" spans="2:65" s="1" customFormat="1" ht="16.5" customHeight="1">
      <c r="B339" s="44"/>
      <c r="C339" s="219" t="s">
        <v>998</v>
      </c>
      <c r="D339" s="219" t="s">
        <v>147</v>
      </c>
      <c r="E339" s="220" t="s">
        <v>1621</v>
      </c>
      <c r="F339" s="221" t="s">
        <v>1622</v>
      </c>
      <c r="G339" s="222" t="s">
        <v>456</v>
      </c>
      <c r="H339" s="223">
        <v>36</v>
      </c>
      <c r="I339" s="224"/>
      <c r="J339" s="225">
        <f>ROUND(I339*H339,2)</f>
        <v>0</v>
      </c>
      <c r="K339" s="221" t="s">
        <v>22</v>
      </c>
      <c r="L339" s="70"/>
      <c r="M339" s="226" t="s">
        <v>22</v>
      </c>
      <c r="N339" s="227" t="s">
        <v>46</v>
      </c>
      <c r="O339" s="45"/>
      <c r="P339" s="228">
        <f>O339*H339</f>
        <v>0</v>
      </c>
      <c r="Q339" s="228">
        <v>0</v>
      </c>
      <c r="R339" s="228">
        <f>Q339*H339</f>
        <v>0</v>
      </c>
      <c r="S339" s="228">
        <v>0</v>
      </c>
      <c r="T339" s="229">
        <f>S339*H339</f>
        <v>0</v>
      </c>
      <c r="AR339" s="22" t="s">
        <v>24</v>
      </c>
      <c r="AT339" s="22" t="s">
        <v>147</v>
      </c>
      <c r="AU339" s="22" t="s">
        <v>84</v>
      </c>
      <c r="AY339" s="22" t="s">
        <v>144</v>
      </c>
      <c r="BE339" s="230">
        <f>IF(N339="základní",J339,0)</f>
        <v>0</v>
      </c>
      <c r="BF339" s="230">
        <f>IF(N339="snížená",J339,0)</f>
        <v>0</v>
      </c>
      <c r="BG339" s="230">
        <f>IF(N339="zákl. přenesená",J339,0)</f>
        <v>0</v>
      </c>
      <c r="BH339" s="230">
        <f>IF(N339="sníž. přenesená",J339,0)</f>
        <v>0</v>
      </c>
      <c r="BI339" s="230">
        <f>IF(N339="nulová",J339,0)</f>
        <v>0</v>
      </c>
      <c r="BJ339" s="22" t="s">
        <v>24</v>
      </c>
      <c r="BK339" s="230">
        <f>ROUND(I339*H339,2)</f>
        <v>0</v>
      </c>
      <c r="BL339" s="22" t="s">
        <v>24</v>
      </c>
      <c r="BM339" s="22" t="s">
        <v>1623</v>
      </c>
    </row>
    <row r="340" spans="2:47" s="1" customFormat="1" ht="13.5">
      <c r="B340" s="44"/>
      <c r="C340" s="72"/>
      <c r="D340" s="231" t="s">
        <v>154</v>
      </c>
      <c r="E340" s="72"/>
      <c r="F340" s="232" t="s">
        <v>1622</v>
      </c>
      <c r="G340" s="72"/>
      <c r="H340" s="72"/>
      <c r="I340" s="189"/>
      <c r="J340" s="72"/>
      <c r="K340" s="72"/>
      <c r="L340" s="70"/>
      <c r="M340" s="233"/>
      <c r="N340" s="45"/>
      <c r="O340" s="45"/>
      <c r="P340" s="45"/>
      <c r="Q340" s="45"/>
      <c r="R340" s="45"/>
      <c r="S340" s="45"/>
      <c r="T340" s="93"/>
      <c r="AT340" s="22" t="s">
        <v>154</v>
      </c>
      <c r="AU340" s="22" t="s">
        <v>84</v>
      </c>
    </row>
    <row r="341" spans="2:47" s="1" customFormat="1" ht="13.5">
      <c r="B341" s="44"/>
      <c r="C341" s="72"/>
      <c r="D341" s="231" t="s">
        <v>912</v>
      </c>
      <c r="E341" s="72"/>
      <c r="F341" s="258" t="s">
        <v>1608</v>
      </c>
      <c r="G341" s="72"/>
      <c r="H341" s="72"/>
      <c r="I341" s="189"/>
      <c r="J341" s="72"/>
      <c r="K341" s="72"/>
      <c r="L341" s="70"/>
      <c r="M341" s="233"/>
      <c r="N341" s="45"/>
      <c r="O341" s="45"/>
      <c r="P341" s="45"/>
      <c r="Q341" s="45"/>
      <c r="R341" s="45"/>
      <c r="S341" s="45"/>
      <c r="T341" s="93"/>
      <c r="AT341" s="22" t="s">
        <v>912</v>
      </c>
      <c r="AU341" s="22" t="s">
        <v>84</v>
      </c>
    </row>
    <row r="342" spans="2:65" s="1" customFormat="1" ht="16.5" customHeight="1">
      <c r="B342" s="44"/>
      <c r="C342" s="219" t="s">
        <v>1003</v>
      </c>
      <c r="D342" s="219" t="s">
        <v>147</v>
      </c>
      <c r="E342" s="220" t="s">
        <v>1624</v>
      </c>
      <c r="F342" s="221" t="s">
        <v>1625</v>
      </c>
      <c r="G342" s="222" t="s">
        <v>456</v>
      </c>
      <c r="H342" s="223">
        <v>42</v>
      </c>
      <c r="I342" s="224"/>
      <c r="J342" s="225">
        <f>ROUND(I342*H342,2)</f>
        <v>0</v>
      </c>
      <c r="K342" s="221" t="s">
        <v>22</v>
      </c>
      <c r="L342" s="70"/>
      <c r="M342" s="226" t="s">
        <v>22</v>
      </c>
      <c r="N342" s="227" t="s">
        <v>46</v>
      </c>
      <c r="O342" s="45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AR342" s="22" t="s">
        <v>24</v>
      </c>
      <c r="AT342" s="22" t="s">
        <v>147</v>
      </c>
      <c r="AU342" s="22" t="s">
        <v>84</v>
      </c>
      <c r="AY342" s="22" t="s">
        <v>144</v>
      </c>
      <c r="BE342" s="230">
        <f>IF(N342="základní",J342,0)</f>
        <v>0</v>
      </c>
      <c r="BF342" s="230">
        <f>IF(N342="snížená",J342,0)</f>
        <v>0</v>
      </c>
      <c r="BG342" s="230">
        <f>IF(N342="zákl. přenesená",J342,0)</f>
        <v>0</v>
      </c>
      <c r="BH342" s="230">
        <f>IF(N342="sníž. přenesená",J342,0)</f>
        <v>0</v>
      </c>
      <c r="BI342" s="230">
        <f>IF(N342="nulová",J342,0)</f>
        <v>0</v>
      </c>
      <c r="BJ342" s="22" t="s">
        <v>24</v>
      </c>
      <c r="BK342" s="230">
        <f>ROUND(I342*H342,2)</f>
        <v>0</v>
      </c>
      <c r="BL342" s="22" t="s">
        <v>24</v>
      </c>
      <c r="BM342" s="22" t="s">
        <v>1626</v>
      </c>
    </row>
    <row r="343" spans="2:47" s="1" customFormat="1" ht="13.5">
      <c r="B343" s="44"/>
      <c r="C343" s="72"/>
      <c r="D343" s="231" t="s">
        <v>154</v>
      </c>
      <c r="E343" s="72"/>
      <c r="F343" s="232" t="s">
        <v>1625</v>
      </c>
      <c r="G343" s="72"/>
      <c r="H343" s="72"/>
      <c r="I343" s="189"/>
      <c r="J343" s="72"/>
      <c r="K343" s="72"/>
      <c r="L343" s="70"/>
      <c r="M343" s="233"/>
      <c r="N343" s="45"/>
      <c r="O343" s="45"/>
      <c r="P343" s="45"/>
      <c r="Q343" s="45"/>
      <c r="R343" s="45"/>
      <c r="S343" s="45"/>
      <c r="T343" s="93"/>
      <c r="AT343" s="22" t="s">
        <v>154</v>
      </c>
      <c r="AU343" s="22" t="s">
        <v>84</v>
      </c>
    </row>
    <row r="344" spans="2:47" s="1" customFormat="1" ht="13.5">
      <c r="B344" s="44"/>
      <c r="C344" s="72"/>
      <c r="D344" s="231" t="s">
        <v>912</v>
      </c>
      <c r="E344" s="72"/>
      <c r="F344" s="258" t="s">
        <v>1608</v>
      </c>
      <c r="G344" s="72"/>
      <c r="H344" s="72"/>
      <c r="I344" s="189"/>
      <c r="J344" s="72"/>
      <c r="K344" s="72"/>
      <c r="L344" s="70"/>
      <c r="M344" s="233"/>
      <c r="N344" s="45"/>
      <c r="O344" s="45"/>
      <c r="P344" s="45"/>
      <c r="Q344" s="45"/>
      <c r="R344" s="45"/>
      <c r="S344" s="45"/>
      <c r="T344" s="93"/>
      <c r="AT344" s="22" t="s">
        <v>912</v>
      </c>
      <c r="AU344" s="22" t="s">
        <v>84</v>
      </c>
    </row>
    <row r="345" spans="2:65" s="1" customFormat="1" ht="16.5" customHeight="1">
      <c r="B345" s="44"/>
      <c r="C345" s="219" t="s">
        <v>1010</v>
      </c>
      <c r="D345" s="219" t="s">
        <v>147</v>
      </c>
      <c r="E345" s="220" t="s">
        <v>1627</v>
      </c>
      <c r="F345" s="221" t="s">
        <v>1628</v>
      </c>
      <c r="G345" s="222" t="s">
        <v>456</v>
      </c>
      <c r="H345" s="223">
        <v>18</v>
      </c>
      <c r="I345" s="224"/>
      <c r="J345" s="225">
        <f>ROUND(I345*H345,2)</f>
        <v>0</v>
      </c>
      <c r="K345" s="221" t="s">
        <v>22</v>
      </c>
      <c r="L345" s="70"/>
      <c r="M345" s="226" t="s">
        <v>22</v>
      </c>
      <c r="N345" s="227" t="s">
        <v>46</v>
      </c>
      <c r="O345" s="45"/>
      <c r="P345" s="228">
        <f>O345*H345</f>
        <v>0</v>
      </c>
      <c r="Q345" s="228">
        <v>0</v>
      </c>
      <c r="R345" s="228">
        <f>Q345*H345</f>
        <v>0</v>
      </c>
      <c r="S345" s="228">
        <v>0</v>
      </c>
      <c r="T345" s="229">
        <f>S345*H345</f>
        <v>0</v>
      </c>
      <c r="AR345" s="22" t="s">
        <v>24</v>
      </c>
      <c r="AT345" s="22" t="s">
        <v>147</v>
      </c>
      <c r="AU345" s="22" t="s">
        <v>84</v>
      </c>
      <c r="AY345" s="22" t="s">
        <v>144</v>
      </c>
      <c r="BE345" s="230">
        <f>IF(N345="základní",J345,0)</f>
        <v>0</v>
      </c>
      <c r="BF345" s="230">
        <f>IF(N345="snížená",J345,0)</f>
        <v>0</v>
      </c>
      <c r="BG345" s="230">
        <f>IF(N345="zákl. přenesená",J345,0)</f>
        <v>0</v>
      </c>
      <c r="BH345" s="230">
        <f>IF(N345="sníž. přenesená",J345,0)</f>
        <v>0</v>
      </c>
      <c r="BI345" s="230">
        <f>IF(N345="nulová",J345,0)</f>
        <v>0</v>
      </c>
      <c r="BJ345" s="22" t="s">
        <v>24</v>
      </c>
      <c r="BK345" s="230">
        <f>ROUND(I345*H345,2)</f>
        <v>0</v>
      </c>
      <c r="BL345" s="22" t="s">
        <v>24</v>
      </c>
      <c r="BM345" s="22" t="s">
        <v>1629</v>
      </c>
    </row>
    <row r="346" spans="2:47" s="1" customFormat="1" ht="13.5">
      <c r="B346" s="44"/>
      <c r="C346" s="72"/>
      <c r="D346" s="231" t="s">
        <v>154</v>
      </c>
      <c r="E346" s="72"/>
      <c r="F346" s="232" t="s">
        <v>1628</v>
      </c>
      <c r="G346" s="72"/>
      <c r="H346" s="72"/>
      <c r="I346" s="189"/>
      <c r="J346" s="72"/>
      <c r="K346" s="72"/>
      <c r="L346" s="70"/>
      <c r="M346" s="233"/>
      <c r="N346" s="45"/>
      <c r="O346" s="45"/>
      <c r="P346" s="45"/>
      <c r="Q346" s="45"/>
      <c r="R346" s="45"/>
      <c r="S346" s="45"/>
      <c r="T346" s="93"/>
      <c r="AT346" s="22" t="s">
        <v>154</v>
      </c>
      <c r="AU346" s="22" t="s">
        <v>84</v>
      </c>
    </row>
    <row r="347" spans="2:47" s="1" customFormat="1" ht="13.5">
      <c r="B347" s="44"/>
      <c r="C347" s="72"/>
      <c r="D347" s="231" t="s">
        <v>912</v>
      </c>
      <c r="E347" s="72"/>
      <c r="F347" s="258" t="s">
        <v>1608</v>
      </c>
      <c r="G347" s="72"/>
      <c r="H347" s="72"/>
      <c r="I347" s="189"/>
      <c r="J347" s="72"/>
      <c r="K347" s="72"/>
      <c r="L347" s="70"/>
      <c r="M347" s="233"/>
      <c r="N347" s="45"/>
      <c r="O347" s="45"/>
      <c r="P347" s="45"/>
      <c r="Q347" s="45"/>
      <c r="R347" s="45"/>
      <c r="S347" s="45"/>
      <c r="T347" s="93"/>
      <c r="AT347" s="22" t="s">
        <v>912</v>
      </c>
      <c r="AU347" s="22" t="s">
        <v>84</v>
      </c>
    </row>
    <row r="348" spans="2:65" s="1" customFormat="1" ht="16.5" customHeight="1">
      <c r="B348" s="44"/>
      <c r="C348" s="219" t="s">
        <v>1016</v>
      </c>
      <c r="D348" s="219" t="s">
        <v>147</v>
      </c>
      <c r="E348" s="220" t="s">
        <v>1630</v>
      </c>
      <c r="F348" s="221" t="s">
        <v>1631</v>
      </c>
      <c r="G348" s="222" t="s">
        <v>456</v>
      </c>
      <c r="H348" s="223">
        <v>18</v>
      </c>
      <c r="I348" s="224"/>
      <c r="J348" s="225">
        <f>ROUND(I348*H348,2)</f>
        <v>0</v>
      </c>
      <c r="K348" s="221" t="s">
        <v>22</v>
      </c>
      <c r="L348" s="70"/>
      <c r="M348" s="226" t="s">
        <v>22</v>
      </c>
      <c r="N348" s="227" t="s">
        <v>46</v>
      </c>
      <c r="O348" s="45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AR348" s="22" t="s">
        <v>24</v>
      </c>
      <c r="AT348" s="22" t="s">
        <v>147</v>
      </c>
      <c r="AU348" s="22" t="s">
        <v>84</v>
      </c>
      <c r="AY348" s="22" t="s">
        <v>144</v>
      </c>
      <c r="BE348" s="230">
        <f>IF(N348="základní",J348,0)</f>
        <v>0</v>
      </c>
      <c r="BF348" s="230">
        <f>IF(N348="snížená",J348,0)</f>
        <v>0</v>
      </c>
      <c r="BG348" s="230">
        <f>IF(N348="zákl. přenesená",J348,0)</f>
        <v>0</v>
      </c>
      <c r="BH348" s="230">
        <f>IF(N348="sníž. přenesená",J348,0)</f>
        <v>0</v>
      </c>
      <c r="BI348" s="230">
        <f>IF(N348="nulová",J348,0)</f>
        <v>0</v>
      </c>
      <c r="BJ348" s="22" t="s">
        <v>24</v>
      </c>
      <c r="BK348" s="230">
        <f>ROUND(I348*H348,2)</f>
        <v>0</v>
      </c>
      <c r="BL348" s="22" t="s">
        <v>24</v>
      </c>
      <c r="BM348" s="22" t="s">
        <v>1254</v>
      </c>
    </row>
    <row r="349" spans="2:47" s="1" customFormat="1" ht="13.5">
      <c r="B349" s="44"/>
      <c r="C349" s="72"/>
      <c r="D349" s="231" t="s">
        <v>154</v>
      </c>
      <c r="E349" s="72"/>
      <c r="F349" s="232" t="s">
        <v>1631</v>
      </c>
      <c r="G349" s="72"/>
      <c r="H349" s="72"/>
      <c r="I349" s="189"/>
      <c r="J349" s="72"/>
      <c r="K349" s="72"/>
      <c r="L349" s="70"/>
      <c r="M349" s="233"/>
      <c r="N349" s="45"/>
      <c r="O349" s="45"/>
      <c r="P349" s="45"/>
      <c r="Q349" s="45"/>
      <c r="R349" s="45"/>
      <c r="S349" s="45"/>
      <c r="T349" s="93"/>
      <c r="AT349" s="22" t="s">
        <v>154</v>
      </c>
      <c r="AU349" s="22" t="s">
        <v>84</v>
      </c>
    </row>
    <row r="350" spans="2:47" s="1" customFormat="1" ht="13.5">
      <c r="B350" s="44"/>
      <c r="C350" s="72"/>
      <c r="D350" s="231" t="s">
        <v>912</v>
      </c>
      <c r="E350" s="72"/>
      <c r="F350" s="258" t="s">
        <v>1608</v>
      </c>
      <c r="G350" s="72"/>
      <c r="H350" s="72"/>
      <c r="I350" s="189"/>
      <c r="J350" s="72"/>
      <c r="K350" s="72"/>
      <c r="L350" s="70"/>
      <c r="M350" s="233"/>
      <c r="N350" s="45"/>
      <c r="O350" s="45"/>
      <c r="P350" s="45"/>
      <c r="Q350" s="45"/>
      <c r="R350" s="45"/>
      <c r="S350" s="45"/>
      <c r="T350" s="93"/>
      <c r="AT350" s="22" t="s">
        <v>912</v>
      </c>
      <c r="AU350" s="22" t="s">
        <v>84</v>
      </c>
    </row>
    <row r="351" spans="2:65" s="1" customFormat="1" ht="16.5" customHeight="1">
      <c r="B351" s="44"/>
      <c r="C351" s="219" t="s">
        <v>1020</v>
      </c>
      <c r="D351" s="219" t="s">
        <v>147</v>
      </c>
      <c r="E351" s="220" t="s">
        <v>1632</v>
      </c>
      <c r="F351" s="221" t="s">
        <v>1633</v>
      </c>
      <c r="G351" s="222" t="s">
        <v>456</v>
      </c>
      <c r="H351" s="223">
        <v>24</v>
      </c>
      <c r="I351" s="224"/>
      <c r="J351" s="225">
        <f>ROUND(I351*H351,2)</f>
        <v>0</v>
      </c>
      <c r="K351" s="221" t="s">
        <v>22</v>
      </c>
      <c r="L351" s="70"/>
      <c r="M351" s="226" t="s">
        <v>22</v>
      </c>
      <c r="N351" s="227" t="s">
        <v>46</v>
      </c>
      <c r="O351" s="45"/>
      <c r="P351" s="228">
        <f>O351*H351</f>
        <v>0</v>
      </c>
      <c r="Q351" s="228">
        <v>0</v>
      </c>
      <c r="R351" s="228">
        <f>Q351*H351</f>
        <v>0</v>
      </c>
      <c r="S351" s="228">
        <v>0</v>
      </c>
      <c r="T351" s="229">
        <f>S351*H351</f>
        <v>0</v>
      </c>
      <c r="AR351" s="22" t="s">
        <v>24</v>
      </c>
      <c r="AT351" s="22" t="s">
        <v>147</v>
      </c>
      <c r="AU351" s="22" t="s">
        <v>84</v>
      </c>
      <c r="AY351" s="22" t="s">
        <v>144</v>
      </c>
      <c r="BE351" s="230">
        <f>IF(N351="základní",J351,0)</f>
        <v>0</v>
      </c>
      <c r="BF351" s="230">
        <f>IF(N351="snížená",J351,0)</f>
        <v>0</v>
      </c>
      <c r="BG351" s="230">
        <f>IF(N351="zákl. přenesená",J351,0)</f>
        <v>0</v>
      </c>
      <c r="BH351" s="230">
        <f>IF(N351="sníž. přenesená",J351,0)</f>
        <v>0</v>
      </c>
      <c r="BI351" s="230">
        <f>IF(N351="nulová",J351,0)</f>
        <v>0</v>
      </c>
      <c r="BJ351" s="22" t="s">
        <v>24</v>
      </c>
      <c r="BK351" s="230">
        <f>ROUND(I351*H351,2)</f>
        <v>0</v>
      </c>
      <c r="BL351" s="22" t="s">
        <v>24</v>
      </c>
      <c r="BM351" s="22" t="s">
        <v>1634</v>
      </c>
    </row>
    <row r="352" spans="2:47" s="1" customFormat="1" ht="13.5">
      <c r="B352" s="44"/>
      <c r="C352" s="72"/>
      <c r="D352" s="231" t="s">
        <v>154</v>
      </c>
      <c r="E352" s="72"/>
      <c r="F352" s="232" t="s">
        <v>1633</v>
      </c>
      <c r="G352" s="72"/>
      <c r="H352" s="72"/>
      <c r="I352" s="189"/>
      <c r="J352" s="72"/>
      <c r="K352" s="72"/>
      <c r="L352" s="70"/>
      <c r="M352" s="233"/>
      <c r="N352" s="45"/>
      <c r="O352" s="45"/>
      <c r="P352" s="45"/>
      <c r="Q352" s="45"/>
      <c r="R352" s="45"/>
      <c r="S352" s="45"/>
      <c r="T352" s="93"/>
      <c r="AT352" s="22" t="s">
        <v>154</v>
      </c>
      <c r="AU352" s="22" t="s">
        <v>84</v>
      </c>
    </row>
    <row r="353" spans="2:47" s="1" customFormat="1" ht="13.5">
      <c r="B353" s="44"/>
      <c r="C353" s="72"/>
      <c r="D353" s="231" t="s">
        <v>912</v>
      </c>
      <c r="E353" s="72"/>
      <c r="F353" s="258" t="s">
        <v>1608</v>
      </c>
      <c r="G353" s="72"/>
      <c r="H353" s="72"/>
      <c r="I353" s="189"/>
      <c r="J353" s="72"/>
      <c r="K353" s="72"/>
      <c r="L353" s="70"/>
      <c r="M353" s="233"/>
      <c r="N353" s="45"/>
      <c r="O353" s="45"/>
      <c r="P353" s="45"/>
      <c r="Q353" s="45"/>
      <c r="R353" s="45"/>
      <c r="S353" s="45"/>
      <c r="T353" s="93"/>
      <c r="AT353" s="22" t="s">
        <v>912</v>
      </c>
      <c r="AU353" s="22" t="s">
        <v>84</v>
      </c>
    </row>
    <row r="354" spans="2:65" s="1" customFormat="1" ht="16.5" customHeight="1">
      <c r="B354" s="44"/>
      <c r="C354" s="219" t="s">
        <v>1025</v>
      </c>
      <c r="D354" s="219" t="s">
        <v>147</v>
      </c>
      <c r="E354" s="220" t="s">
        <v>1635</v>
      </c>
      <c r="F354" s="221" t="s">
        <v>1636</v>
      </c>
      <c r="G354" s="222" t="s">
        <v>456</v>
      </c>
      <c r="H354" s="223">
        <v>6</v>
      </c>
      <c r="I354" s="224"/>
      <c r="J354" s="225">
        <f>ROUND(I354*H354,2)</f>
        <v>0</v>
      </c>
      <c r="K354" s="221" t="s">
        <v>22</v>
      </c>
      <c r="L354" s="70"/>
      <c r="M354" s="226" t="s">
        <v>22</v>
      </c>
      <c r="N354" s="227" t="s">
        <v>46</v>
      </c>
      <c r="O354" s="45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AR354" s="22" t="s">
        <v>24</v>
      </c>
      <c r="AT354" s="22" t="s">
        <v>147</v>
      </c>
      <c r="AU354" s="22" t="s">
        <v>84</v>
      </c>
      <c r="AY354" s="22" t="s">
        <v>144</v>
      </c>
      <c r="BE354" s="230">
        <f>IF(N354="základní",J354,0)</f>
        <v>0</v>
      </c>
      <c r="BF354" s="230">
        <f>IF(N354="snížená",J354,0)</f>
        <v>0</v>
      </c>
      <c r="BG354" s="230">
        <f>IF(N354="zákl. přenesená",J354,0)</f>
        <v>0</v>
      </c>
      <c r="BH354" s="230">
        <f>IF(N354="sníž. přenesená",J354,0)</f>
        <v>0</v>
      </c>
      <c r="BI354" s="230">
        <f>IF(N354="nulová",J354,0)</f>
        <v>0</v>
      </c>
      <c r="BJ354" s="22" t="s">
        <v>24</v>
      </c>
      <c r="BK354" s="230">
        <f>ROUND(I354*H354,2)</f>
        <v>0</v>
      </c>
      <c r="BL354" s="22" t="s">
        <v>24</v>
      </c>
      <c r="BM354" s="22" t="s">
        <v>1637</v>
      </c>
    </row>
    <row r="355" spans="2:47" s="1" customFormat="1" ht="13.5">
      <c r="B355" s="44"/>
      <c r="C355" s="72"/>
      <c r="D355" s="231" t="s">
        <v>154</v>
      </c>
      <c r="E355" s="72"/>
      <c r="F355" s="232" t="s">
        <v>1636</v>
      </c>
      <c r="G355" s="72"/>
      <c r="H355" s="72"/>
      <c r="I355" s="189"/>
      <c r="J355" s="72"/>
      <c r="K355" s="72"/>
      <c r="L355" s="70"/>
      <c r="M355" s="233"/>
      <c r="N355" s="45"/>
      <c r="O355" s="45"/>
      <c r="P355" s="45"/>
      <c r="Q355" s="45"/>
      <c r="R355" s="45"/>
      <c r="S355" s="45"/>
      <c r="T355" s="93"/>
      <c r="AT355" s="22" t="s">
        <v>154</v>
      </c>
      <c r="AU355" s="22" t="s">
        <v>84</v>
      </c>
    </row>
    <row r="356" spans="2:47" s="1" customFormat="1" ht="13.5">
      <c r="B356" s="44"/>
      <c r="C356" s="72"/>
      <c r="D356" s="231" t="s">
        <v>912</v>
      </c>
      <c r="E356" s="72"/>
      <c r="F356" s="258" t="s">
        <v>1608</v>
      </c>
      <c r="G356" s="72"/>
      <c r="H356" s="72"/>
      <c r="I356" s="189"/>
      <c r="J356" s="72"/>
      <c r="K356" s="72"/>
      <c r="L356" s="70"/>
      <c r="M356" s="233"/>
      <c r="N356" s="45"/>
      <c r="O356" s="45"/>
      <c r="P356" s="45"/>
      <c r="Q356" s="45"/>
      <c r="R356" s="45"/>
      <c r="S356" s="45"/>
      <c r="T356" s="93"/>
      <c r="AT356" s="22" t="s">
        <v>912</v>
      </c>
      <c r="AU356" s="22" t="s">
        <v>84</v>
      </c>
    </row>
    <row r="357" spans="2:65" s="1" customFormat="1" ht="16.5" customHeight="1">
      <c r="B357" s="44"/>
      <c r="C357" s="219" t="s">
        <v>1029</v>
      </c>
      <c r="D357" s="219" t="s">
        <v>147</v>
      </c>
      <c r="E357" s="220" t="s">
        <v>1638</v>
      </c>
      <c r="F357" s="221" t="s">
        <v>1639</v>
      </c>
      <c r="G357" s="222" t="s">
        <v>456</v>
      </c>
      <c r="H357" s="223">
        <v>18</v>
      </c>
      <c r="I357" s="224"/>
      <c r="J357" s="225">
        <f>ROUND(I357*H357,2)</f>
        <v>0</v>
      </c>
      <c r="K357" s="221" t="s">
        <v>22</v>
      </c>
      <c r="L357" s="70"/>
      <c r="M357" s="226" t="s">
        <v>22</v>
      </c>
      <c r="N357" s="227" t="s">
        <v>46</v>
      </c>
      <c r="O357" s="45"/>
      <c r="P357" s="228">
        <f>O357*H357</f>
        <v>0</v>
      </c>
      <c r="Q357" s="228">
        <v>0</v>
      </c>
      <c r="R357" s="228">
        <f>Q357*H357</f>
        <v>0</v>
      </c>
      <c r="S357" s="228">
        <v>0</v>
      </c>
      <c r="T357" s="229">
        <f>S357*H357</f>
        <v>0</v>
      </c>
      <c r="AR357" s="22" t="s">
        <v>24</v>
      </c>
      <c r="AT357" s="22" t="s">
        <v>147</v>
      </c>
      <c r="AU357" s="22" t="s">
        <v>84</v>
      </c>
      <c r="AY357" s="22" t="s">
        <v>144</v>
      </c>
      <c r="BE357" s="230">
        <f>IF(N357="základní",J357,0)</f>
        <v>0</v>
      </c>
      <c r="BF357" s="230">
        <f>IF(N357="snížená",J357,0)</f>
        <v>0</v>
      </c>
      <c r="BG357" s="230">
        <f>IF(N357="zákl. přenesená",J357,0)</f>
        <v>0</v>
      </c>
      <c r="BH357" s="230">
        <f>IF(N357="sníž. přenesená",J357,0)</f>
        <v>0</v>
      </c>
      <c r="BI357" s="230">
        <f>IF(N357="nulová",J357,0)</f>
        <v>0</v>
      </c>
      <c r="BJ357" s="22" t="s">
        <v>24</v>
      </c>
      <c r="BK357" s="230">
        <f>ROUND(I357*H357,2)</f>
        <v>0</v>
      </c>
      <c r="BL357" s="22" t="s">
        <v>24</v>
      </c>
      <c r="BM357" s="22" t="s">
        <v>1640</v>
      </c>
    </row>
    <row r="358" spans="2:47" s="1" customFormat="1" ht="13.5">
      <c r="B358" s="44"/>
      <c r="C358" s="72"/>
      <c r="D358" s="231" t="s">
        <v>154</v>
      </c>
      <c r="E358" s="72"/>
      <c r="F358" s="232" t="s">
        <v>1639</v>
      </c>
      <c r="G358" s="72"/>
      <c r="H358" s="72"/>
      <c r="I358" s="189"/>
      <c r="J358" s="72"/>
      <c r="K358" s="72"/>
      <c r="L358" s="70"/>
      <c r="M358" s="233"/>
      <c r="N358" s="45"/>
      <c r="O358" s="45"/>
      <c r="P358" s="45"/>
      <c r="Q358" s="45"/>
      <c r="R358" s="45"/>
      <c r="S358" s="45"/>
      <c r="T358" s="93"/>
      <c r="AT358" s="22" t="s">
        <v>154</v>
      </c>
      <c r="AU358" s="22" t="s">
        <v>84</v>
      </c>
    </row>
    <row r="359" spans="2:47" s="1" customFormat="1" ht="13.5">
      <c r="B359" s="44"/>
      <c r="C359" s="72"/>
      <c r="D359" s="231" t="s">
        <v>912</v>
      </c>
      <c r="E359" s="72"/>
      <c r="F359" s="258" t="s">
        <v>1608</v>
      </c>
      <c r="G359" s="72"/>
      <c r="H359" s="72"/>
      <c r="I359" s="189"/>
      <c r="J359" s="72"/>
      <c r="K359" s="72"/>
      <c r="L359" s="70"/>
      <c r="M359" s="233"/>
      <c r="N359" s="45"/>
      <c r="O359" s="45"/>
      <c r="P359" s="45"/>
      <c r="Q359" s="45"/>
      <c r="R359" s="45"/>
      <c r="S359" s="45"/>
      <c r="T359" s="93"/>
      <c r="AT359" s="22" t="s">
        <v>912</v>
      </c>
      <c r="AU359" s="22" t="s">
        <v>84</v>
      </c>
    </row>
    <row r="360" spans="2:65" s="1" customFormat="1" ht="16.5" customHeight="1">
      <c r="B360" s="44"/>
      <c r="C360" s="219" t="s">
        <v>1033</v>
      </c>
      <c r="D360" s="219" t="s">
        <v>147</v>
      </c>
      <c r="E360" s="220" t="s">
        <v>1641</v>
      </c>
      <c r="F360" s="221" t="s">
        <v>1642</v>
      </c>
      <c r="G360" s="222" t="s">
        <v>1354</v>
      </c>
      <c r="H360" s="223">
        <v>9</v>
      </c>
      <c r="I360" s="224"/>
      <c r="J360" s="225">
        <f>ROUND(I360*H360,2)</f>
        <v>0</v>
      </c>
      <c r="K360" s="221" t="s">
        <v>22</v>
      </c>
      <c r="L360" s="70"/>
      <c r="M360" s="226" t="s">
        <v>22</v>
      </c>
      <c r="N360" s="227" t="s">
        <v>46</v>
      </c>
      <c r="O360" s="45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AR360" s="22" t="s">
        <v>24</v>
      </c>
      <c r="AT360" s="22" t="s">
        <v>147</v>
      </c>
      <c r="AU360" s="22" t="s">
        <v>84</v>
      </c>
      <c r="AY360" s="22" t="s">
        <v>144</v>
      </c>
      <c r="BE360" s="230">
        <f>IF(N360="základní",J360,0)</f>
        <v>0</v>
      </c>
      <c r="BF360" s="230">
        <f>IF(N360="snížená",J360,0)</f>
        <v>0</v>
      </c>
      <c r="BG360" s="230">
        <f>IF(N360="zákl. přenesená",J360,0)</f>
        <v>0</v>
      </c>
      <c r="BH360" s="230">
        <f>IF(N360="sníž. přenesená",J360,0)</f>
        <v>0</v>
      </c>
      <c r="BI360" s="230">
        <f>IF(N360="nulová",J360,0)</f>
        <v>0</v>
      </c>
      <c r="BJ360" s="22" t="s">
        <v>24</v>
      </c>
      <c r="BK360" s="230">
        <f>ROUND(I360*H360,2)</f>
        <v>0</v>
      </c>
      <c r="BL360" s="22" t="s">
        <v>24</v>
      </c>
      <c r="BM360" s="22" t="s">
        <v>1643</v>
      </c>
    </row>
    <row r="361" spans="2:47" s="1" customFormat="1" ht="13.5">
      <c r="B361" s="44"/>
      <c r="C361" s="72"/>
      <c r="D361" s="231" t="s">
        <v>154</v>
      </c>
      <c r="E361" s="72"/>
      <c r="F361" s="232" t="s">
        <v>1642</v>
      </c>
      <c r="G361" s="72"/>
      <c r="H361" s="72"/>
      <c r="I361" s="189"/>
      <c r="J361" s="72"/>
      <c r="K361" s="72"/>
      <c r="L361" s="70"/>
      <c r="M361" s="233"/>
      <c r="N361" s="45"/>
      <c r="O361" s="45"/>
      <c r="P361" s="45"/>
      <c r="Q361" s="45"/>
      <c r="R361" s="45"/>
      <c r="S361" s="45"/>
      <c r="T361" s="93"/>
      <c r="AT361" s="22" t="s">
        <v>154</v>
      </c>
      <c r="AU361" s="22" t="s">
        <v>84</v>
      </c>
    </row>
    <row r="362" spans="2:47" s="1" customFormat="1" ht="13.5">
      <c r="B362" s="44"/>
      <c r="C362" s="72"/>
      <c r="D362" s="231" t="s">
        <v>912</v>
      </c>
      <c r="E362" s="72"/>
      <c r="F362" s="258" t="s">
        <v>1644</v>
      </c>
      <c r="G362" s="72"/>
      <c r="H362" s="72"/>
      <c r="I362" s="189"/>
      <c r="J362" s="72"/>
      <c r="K362" s="72"/>
      <c r="L362" s="70"/>
      <c r="M362" s="233"/>
      <c r="N362" s="45"/>
      <c r="O362" s="45"/>
      <c r="P362" s="45"/>
      <c r="Q362" s="45"/>
      <c r="R362" s="45"/>
      <c r="S362" s="45"/>
      <c r="T362" s="93"/>
      <c r="AT362" s="22" t="s">
        <v>912</v>
      </c>
      <c r="AU362" s="22" t="s">
        <v>84</v>
      </c>
    </row>
    <row r="363" spans="2:65" s="1" customFormat="1" ht="16.5" customHeight="1">
      <c r="B363" s="44"/>
      <c r="C363" s="219" t="s">
        <v>1038</v>
      </c>
      <c r="D363" s="219" t="s">
        <v>147</v>
      </c>
      <c r="E363" s="220" t="s">
        <v>1645</v>
      </c>
      <c r="F363" s="221" t="s">
        <v>1646</v>
      </c>
      <c r="G363" s="222" t="s">
        <v>1354</v>
      </c>
      <c r="H363" s="223">
        <v>2</v>
      </c>
      <c r="I363" s="224"/>
      <c r="J363" s="225">
        <f>ROUND(I363*H363,2)</f>
        <v>0</v>
      </c>
      <c r="K363" s="221" t="s">
        <v>22</v>
      </c>
      <c r="L363" s="70"/>
      <c r="M363" s="226" t="s">
        <v>22</v>
      </c>
      <c r="N363" s="227" t="s">
        <v>46</v>
      </c>
      <c r="O363" s="45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AR363" s="22" t="s">
        <v>24</v>
      </c>
      <c r="AT363" s="22" t="s">
        <v>147</v>
      </c>
      <c r="AU363" s="22" t="s">
        <v>84</v>
      </c>
      <c r="AY363" s="22" t="s">
        <v>144</v>
      </c>
      <c r="BE363" s="230">
        <f>IF(N363="základní",J363,0)</f>
        <v>0</v>
      </c>
      <c r="BF363" s="230">
        <f>IF(N363="snížená",J363,0)</f>
        <v>0</v>
      </c>
      <c r="BG363" s="230">
        <f>IF(N363="zákl. přenesená",J363,0)</f>
        <v>0</v>
      </c>
      <c r="BH363" s="230">
        <f>IF(N363="sníž. přenesená",J363,0)</f>
        <v>0</v>
      </c>
      <c r="BI363" s="230">
        <f>IF(N363="nulová",J363,0)</f>
        <v>0</v>
      </c>
      <c r="BJ363" s="22" t="s">
        <v>24</v>
      </c>
      <c r="BK363" s="230">
        <f>ROUND(I363*H363,2)</f>
        <v>0</v>
      </c>
      <c r="BL363" s="22" t="s">
        <v>24</v>
      </c>
      <c r="BM363" s="22" t="s">
        <v>1647</v>
      </c>
    </row>
    <row r="364" spans="2:47" s="1" customFormat="1" ht="13.5">
      <c r="B364" s="44"/>
      <c r="C364" s="72"/>
      <c r="D364" s="231" t="s">
        <v>154</v>
      </c>
      <c r="E364" s="72"/>
      <c r="F364" s="232" t="s">
        <v>1646</v>
      </c>
      <c r="G364" s="72"/>
      <c r="H364" s="72"/>
      <c r="I364" s="189"/>
      <c r="J364" s="72"/>
      <c r="K364" s="72"/>
      <c r="L364" s="70"/>
      <c r="M364" s="233"/>
      <c r="N364" s="45"/>
      <c r="O364" s="45"/>
      <c r="P364" s="45"/>
      <c r="Q364" s="45"/>
      <c r="R364" s="45"/>
      <c r="S364" s="45"/>
      <c r="T364" s="93"/>
      <c r="AT364" s="22" t="s">
        <v>154</v>
      </c>
      <c r="AU364" s="22" t="s">
        <v>84</v>
      </c>
    </row>
    <row r="365" spans="2:47" s="1" customFormat="1" ht="13.5">
      <c r="B365" s="44"/>
      <c r="C365" s="72"/>
      <c r="D365" s="231" t="s">
        <v>912</v>
      </c>
      <c r="E365" s="72"/>
      <c r="F365" s="258" t="s">
        <v>1644</v>
      </c>
      <c r="G365" s="72"/>
      <c r="H365" s="72"/>
      <c r="I365" s="189"/>
      <c r="J365" s="72"/>
      <c r="K365" s="72"/>
      <c r="L365" s="70"/>
      <c r="M365" s="233"/>
      <c r="N365" s="45"/>
      <c r="O365" s="45"/>
      <c r="P365" s="45"/>
      <c r="Q365" s="45"/>
      <c r="R365" s="45"/>
      <c r="S365" s="45"/>
      <c r="T365" s="93"/>
      <c r="AT365" s="22" t="s">
        <v>912</v>
      </c>
      <c r="AU365" s="22" t="s">
        <v>84</v>
      </c>
    </row>
    <row r="366" spans="2:65" s="1" customFormat="1" ht="16.5" customHeight="1">
      <c r="B366" s="44"/>
      <c r="C366" s="219" t="s">
        <v>1042</v>
      </c>
      <c r="D366" s="219" t="s">
        <v>147</v>
      </c>
      <c r="E366" s="220" t="s">
        <v>1648</v>
      </c>
      <c r="F366" s="221" t="s">
        <v>1649</v>
      </c>
      <c r="G366" s="222" t="s">
        <v>1354</v>
      </c>
      <c r="H366" s="223">
        <v>18</v>
      </c>
      <c r="I366" s="224"/>
      <c r="J366" s="225">
        <f>ROUND(I366*H366,2)</f>
        <v>0</v>
      </c>
      <c r="K366" s="221" t="s">
        <v>22</v>
      </c>
      <c r="L366" s="70"/>
      <c r="M366" s="226" t="s">
        <v>22</v>
      </c>
      <c r="N366" s="227" t="s">
        <v>46</v>
      </c>
      <c r="O366" s="45"/>
      <c r="P366" s="228">
        <f>O366*H366</f>
        <v>0</v>
      </c>
      <c r="Q366" s="228">
        <v>0</v>
      </c>
      <c r="R366" s="228">
        <f>Q366*H366</f>
        <v>0</v>
      </c>
      <c r="S366" s="228">
        <v>0</v>
      </c>
      <c r="T366" s="229">
        <f>S366*H366</f>
        <v>0</v>
      </c>
      <c r="AR366" s="22" t="s">
        <v>24</v>
      </c>
      <c r="AT366" s="22" t="s">
        <v>147</v>
      </c>
      <c r="AU366" s="22" t="s">
        <v>84</v>
      </c>
      <c r="AY366" s="22" t="s">
        <v>144</v>
      </c>
      <c r="BE366" s="230">
        <f>IF(N366="základní",J366,0)</f>
        <v>0</v>
      </c>
      <c r="BF366" s="230">
        <f>IF(N366="snížená",J366,0)</f>
        <v>0</v>
      </c>
      <c r="BG366" s="230">
        <f>IF(N366="zákl. přenesená",J366,0)</f>
        <v>0</v>
      </c>
      <c r="BH366" s="230">
        <f>IF(N366="sníž. přenesená",J366,0)</f>
        <v>0</v>
      </c>
      <c r="BI366" s="230">
        <f>IF(N366="nulová",J366,0)</f>
        <v>0</v>
      </c>
      <c r="BJ366" s="22" t="s">
        <v>24</v>
      </c>
      <c r="BK366" s="230">
        <f>ROUND(I366*H366,2)</f>
        <v>0</v>
      </c>
      <c r="BL366" s="22" t="s">
        <v>24</v>
      </c>
      <c r="BM366" s="22" t="s">
        <v>1650</v>
      </c>
    </row>
    <row r="367" spans="2:47" s="1" customFormat="1" ht="13.5">
      <c r="B367" s="44"/>
      <c r="C367" s="72"/>
      <c r="D367" s="231" t="s">
        <v>154</v>
      </c>
      <c r="E367" s="72"/>
      <c r="F367" s="232" t="s">
        <v>1649</v>
      </c>
      <c r="G367" s="72"/>
      <c r="H367" s="72"/>
      <c r="I367" s="189"/>
      <c r="J367" s="72"/>
      <c r="K367" s="72"/>
      <c r="L367" s="70"/>
      <c r="M367" s="233"/>
      <c r="N367" s="45"/>
      <c r="O367" s="45"/>
      <c r="P367" s="45"/>
      <c r="Q367" s="45"/>
      <c r="R367" s="45"/>
      <c r="S367" s="45"/>
      <c r="T367" s="93"/>
      <c r="AT367" s="22" t="s">
        <v>154</v>
      </c>
      <c r="AU367" s="22" t="s">
        <v>84</v>
      </c>
    </row>
    <row r="368" spans="2:47" s="1" customFormat="1" ht="13.5">
      <c r="B368" s="44"/>
      <c r="C368" s="72"/>
      <c r="D368" s="231" t="s">
        <v>912</v>
      </c>
      <c r="E368" s="72"/>
      <c r="F368" s="258" t="s">
        <v>1644</v>
      </c>
      <c r="G368" s="72"/>
      <c r="H368" s="72"/>
      <c r="I368" s="189"/>
      <c r="J368" s="72"/>
      <c r="K368" s="72"/>
      <c r="L368" s="70"/>
      <c r="M368" s="233"/>
      <c r="N368" s="45"/>
      <c r="O368" s="45"/>
      <c r="P368" s="45"/>
      <c r="Q368" s="45"/>
      <c r="R368" s="45"/>
      <c r="S368" s="45"/>
      <c r="T368" s="93"/>
      <c r="AT368" s="22" t="s">
        <v>912</v>
      </c>
      <c r="AU368" s="22" t="s">
        <v>84</v>
      </c>
    </row>
    <row r="369" spans="2:65" s="1" customFormat="1" ht="16.5" customHeight="1">
      <c r="B369" s="44"/>
      <c r="C369" s="219" t="s">
        <v>1047</v>
      </c>
      <c r="D369" s="219" t="s">
        <v>147</v>
      </c>
      <c r="E369" s="220" t="s">
        <v>1651</v>
      </c>
      <c r="F369" s="221" t="s">
        <v>1652</v>
      </c>
      <c r="G369" s="222" t="s">
        <v>1354</v>
      </c>
      <c r="H369" s="223">
        <v>7</v>
      </c>
      <c r="I369" s="224"/>
      <c r="J369" s="225">
        <f>ROUND(I369*H369,2)</f>
        <v>0</v>
      </c>
      <c r="K369" s="221" t="s">
        <v>22</v>
      </c>
      <c r="L369" s="70"/>
      <c r="M369" s="226" t="s">
        <v>22</v>
      </c>
      <c r="N369" s="227" t="s">
        <v>46</v>
      </c>
      <c r="O369" s="45"/>
      <c r="P369" s="228">
        <f>O369*H369</f>
        <v>0</v>
      </c>
      <c r="Q369" s="228">
        <v>0</v>
      </c>
      <c r="R369" s="228">
        <f>Q369*H369</f>
        <v>0</v>
      </c>
      <c r="S369" s="228">
        <v>0</v>
      </c>
      <c r="T369" s="229">
        <f>S369*H369</f>
        <v>0</v>
      </c>
      <c r="AR369" s="22" t="s">
        <v>24</v>
      </c>
      <c r="AT369" s="22" t="s">
        <v>147</v>
      </c>
      <c r="AU369" s="22" t="s">
        <v>84</v>
      </c>
      <c r="AY369" s="22" t="s">
        <v>144</v>
      </c>
      <c r="BE369" s="230">
        <f>IF(N369="základní",J369,0)</f>
        <v>0</v>
      </c>
      <c r="BF369" s="230">
        <f>IF(N369="snížená",J369,0)</f>
        <v>0</v>
      </c>
      <c r="BG369" s="230">
        <f>IF(N369="zákl. přenesená",J369,0)</f>
        <v>0</v>
      </c>
      <c r="BH369" s="230">
        <f>IF(N369="sníž. přenesená",J369,0)</f>
        <v>0</v>
      </c>
      <c r="BI369" s="230">
        <f>IF(N369="nulová",J369,0)</f>
        <v>0</v>
      </c>
      <c r="BJ369" s="22" t="s">
        <v>24</v>
      </c>
      <c r="BK369" s="230">
        <f>ROUND(I369*H369,2)</f>
        <v>0</v>
      </c>
      <c r="BL369" s="22" t="s">
        <v>24</v>
      </c>
      <c r="BM369" s="22" t="s">
        <v>1653</v>
      </c>
    </row>
    <row r="370" spans="2:47" s="1" customFormat="1" ht="13.5">
      <c r="B370" s="44"/>
      <c r="C370" s="72"/>
      <c r="D370" s="231" t="s">
        <v>154</v>
      </c>
      <c r="E370" s="72"/>
      <c r="F370" s="232" t="s">
        <v>1652</v>
      </c>
      <c r="G370" s="72"/>
      <c r="H370" s="72"/>
      <c r="I370" s="189"/>
      <c r="J370" s="72"/>
      <c r="K370" s="72"/>
      <c r="L370" s="70"/>
      <c r="M370" s="233"/>
      <c r="N370" s="45"/>
      <c r="O370" s="45"/>
      <c r="P370" s="45"/>
      <c r="Q370" s="45"/>
      <c r="R370" s="45"/>
      <c r="S370" s="45"/>
      <c r="T370" s="93"/>
      <c r="AT370" s="22" t="s">
        <v>154</v>
      </c>
      <c r="AU370" s="22" t="s">
        <v>84</v>
      </c>
    </row>
    <row r="371" spans="2:47" s="1" customFormat="1" ht="13.5">
      <c r="B371" s="44"/>
      <c r="C371" s="72"/>
      <c r="D371" s="231" t="s">
        <v>912</v>
      </c>
      <c r="E371" s="72"/>
      <c r="F371" s="258" t="s">
        <v>1644</v>
      </c>
      <c r="G371" s="72"/>
      <c r="H371" s="72"/>
      <c r="I371" s="189"/>
      <c r="J371" s="72"/>
      <c r="K371" s="72"/>
      <c r="L371" s="70"/>
      <c r="M371" s="233"/>
      <c r="N371" s="45"/>
      <c r="O371" s="45"/>
      <c r="P371" s="45"/>
      <c r="Q371" s="45"/>
      <c r="R371" s="45"/>
      <c r="S371" s="45"/>
      <c r="T371" s="93"/>
      <c r="AT371" s="22" t="s">
        <v>912</v>
      </c>
      <c r="AU371" s="22" t="s">
        <v>84</v>
      </c>
    </row>
    <row r="372" spans="2:65" s="1" customFormat="1" ht="16.5" customHeight="1">
      <c r="B372" s="44"/>
      <c r="C372" s="219" t="s">
        <v>1052</v>
      </c>
      <c r="D372" s="219" t="s">
        <v>147</v>
      </c>
      <c r="E372" s="220" t="s">
        <v>1654</v>
      </c>
      <c r="F372" s="221" t="s">
        <v>1655</v>
      </c>
      <c r="G372" s="222" t="s">
        <v>1354</v>
      </c>
      <c r="H372" s="223">
        <v>2</v>
      </c>
      <c r="I372" s="224"/>
      <c r="J372" s="225">
        <f>ROUND(I372*H372,2)</f>
        <v>0</v>
      </c>
      <c r="K372" s="221" t="s">
        <v>22</v>
      </c>
      <c r="L372" s="70"/>
      <c r="M372" s="226" t="s">
        <v>22</v>
      </c>
      <c r="N372" s="227" t="s">
        <v>46</v>
      </c>
      <c r="O372" s="45"/>
      <c r="P372" s="228">
        <f>O372*H372</f>
        <v>0</v>
      </c>
      <c r="Q372" s="228">
        <v>0</v>
      </c>
      <c r="R372" s="228">
        <f>Q372*H372</f>
        <v>0</v>
      </c>
      <c r="S372" s="228">
        <v>0</v>
      </c>
      <c r="T372" s="229">
        <f>S372*H372</f>
        <v>0</v>
      </c>
      <c r="AR372" s="22" t="s">
        <v>24</v>
      </c>
      <c r="AT372" s="22" t="s">
        <v>147</v>
      </c>
      <c r="AU372" s="22" t="s">
        <v>84</v>
      </c>
      <c r="AY372" s="22" t="s">
        <v>144</v>
      </c>
      <c r="BE372" s="230">
        <f>IF(N372="základní",J372,0)</f>
        <v>0</v>
      </c>
      <c r="BF372" s="230">
        <f>IF(N372="snížená",J372,0)</f>
        <v>0</v>
      </c>
      <c r="BG372" s="230">
        <f>IF(N372="zákl. přenesená",J372,0)</f>
        <v>0</v>
      </c>
      <c r="BH372" s="230">
        <f>IF(N372="sníž. přenesená",J372,0)</f>
        <v>0</v>
      </c>
      <c r="BI372" s="230">
        <f>IF(N372="nulová",J372,0)</f>
        <v>0</v>
      </c>
      <c r="BJ372" s="22" t="s">
        <v>24</v>
      </c>
      <c r="BK372" s="230">
        <f>ROUND(I372*H372,2)</f>
        <v>0</v>
      </c>
      <c r="BL372" s="22" t="s">
        <v>24</v>
      </c>
      <c r="BM372" s="22" t="s">
        <v>1656</v>
      </c>
    </row>
    <row r="373" spans="2:47" s="1" customFormat="1" ht="13.5">
      <c r="B373" s="44"/>
      <c r="C373" s="72"/>
      <c r="D373" s="231" t="s">
        <v>154</v>
      </c>
      <c r="E373" s="72"/>
      <c r="F373" s="232" t="s">
        <v>1655</v>
      </c>
      <c r="G373" s="72"/>
      <c r="H373" s="72"/>
      <c r="I373" s="189"/>
      <c r="J373" s="72"/>
      <c r="K373" s="72"/>
      <c r="L373" s="70"/>
      <c r="M373" s="233"/>
      <c r="N373" s="45"/>
      <c r="O373" s="45"/>
      <c r="P373" s="45"/>
      <c r="Q373" s="45"/>
      <c r="R373" s="45"/>
      <c r="S373" s="45"/>
      <c r="T373" s="93"/>
      <c r="AT373" s="22" t="s">
        <v>154</v>
      </c>
      <c r="AU373" s="22" t="s">
        <v>84</v>
      </c>
    </row>
    <row r="374" spans="2:47" s="1" customFormat="1" ht="13.5">
      <c r="B374" s="44"/>
      <c r="C374" s="72"/>
      <c r="D374" s="231" t="s">
        <v>912</v>
      </c>
      <c r="E374" s="72"/>
      <c r="F374" s="258" t="s">
        <v>1644</v>
      </c>
      <c r="G374" s="72"/>
      <c r="H374" s="72"/>
      <c r="I374" s="189"/>
      <c r="J374" s="72"/>
      <c r="K374" s="72"/>
      <c r="L374" s="70"/>
      <c r="M374" s="233"/>
      <c r="N374" s="45"/>
      <c r="O374" s="45"/>
      <c r="P374" s="45"/>
      <c r="Q374" s="45"/>
      <c r="R374" s="45"/>
      <c r="S374" s="45"/>
      <c r="T374" s="93"/>
      <c r="AT374" s="22" t="s">
        <v>912</v>
      </c>
      <c r="AU374" s="22" t="s">
        <v>84</v>
      </c>
    </row>
    <row r="375" spans="2:65" s="1" customFormat="1" ht="16.5" customHeight="1">
      <c r="B375" s="44"/>
      <c r="C375" s="219" t="s">
        <v>1057</v>
      </c>
      <c r="D375" s="219" t="s">
        <v>147</v>
      </c>
      <c r="E375" s="220" t="s">
        <v>1657</v>
      </c>
      <c r="F375" s="221" t="s">
        <v>1658</v>
      </c>
      <c r="G375" s="222" t="s">
        <v>1354</v>
      </c>
      <c r="H375" s="223">
        <v>15</v>
      </c>
      <c r="I375" s="224"/>
      <c r="J375" s="225">
        <f>ROUND(I375*H375,2)</f>
        <v>0</v>
      </c>
      <c r="K375" s="221" t="s">
        <v>22</v>
      </c>
      <c r="L375" s="70"/>
      <c r="M375" s="226" t="s">
        <v>22</v>
      </c>
      <c r="N375" s="227" t="s">
        <v>46</v>
      </c>
      <c r="O375" s="45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AR375" s="22" t="s">
        <v>24</v>
      </c>
      <c r="AT375" s="22" t="s">
        <v>147</v>
      </c>
      <c r="AU375" s="22" t="s">
        <v>84</v>
      </c>
      <c r="AY375" s="22" t="s">
        <v>144</v>
      </c>
      <c r="BE375" s="230">
        <f>IF(N375="základní",J375,0)</f>
        <v>0</v>
      </c>
      <c r="BF375" s="230">
        <f>IF(N375="snížená",J375,0)</f>
        <v>0</v>
      </c>
      <c r="BG375" s="230">
        <f>IF(N375="zákl. přenesená",J375,0)</f>
        <v>0</v>
      </c>
      <c r="BH375" s="230">
        <f>IF(N375="sníž. přenesená",J375,0)</f>
        <v>0</v>
      </c>
      <c r="BI375" s="230">
        <f>IF(N375="nulová",J375,0)</f>
        <v>0</v>
      </c>
      <c r="BJ375" s="22" t="s">
        <v>24</v>
      </c>
      <c r="BK375" s="230">
        <f>ROUND(I375*H375,2)</f>
        <v>0</v>
      </c>
      <c r="BL375" s="22" t="s">
        <v>24</v>
      </c>
      <c r="BM375" s="22" t="s">
        <v>1659</v>
      </c>
    </row>
    <row r="376" spans="2:47" s="1" customFormat="1" ht="13.5">
      <c r="B376" s="44"/>
      <c r="C376" s="72"/>
      <c r="D376" s="231" t="s">
        <v>154</v>
      </c>
      <c r="E376" s="72"/>
      <c r="F376" s="232" t="s">
        <v>1658</v>
      </c>
      <c r="G376" s="72"/>
      <c r="H376" s="72"/>
      <c r="I376" s="189"/>
      <c r="J376" s="72"/>
      <c r="K376" s="72"/>
      <c r="L376" s="70"/>
      <c r="M376" s="233"/>
      <c r="N376" s="45"/>
      <c r="O376" s="45"/>
      <c r="P376" s="45"/>
      <c r="Q376" s="45"/>
      <c r="R376" s="45"/>
      <c r="S376" s="45"/>
      <c r="T376" s="93"/>
      <c r="AT376" s="22" t="s">
        <v>154</v>
      </c>
      <c r="AU376" s="22" t="s">
        <v>84</v>
      </c>
    </row>
    <row r="377" spans="2:47" s="1" customFormat="1" ht="13.5">
      <c r="B377" s="44"/>
      <c r="C377" s="72"/>
      <c r="D377" s="231" t="s">
        <v>912</v>
      </c>
      <c r="E377" s="72"/>
      <c r="F377" s="258" t="s">
        <v>1644</v>
      </c>
      <c r="G377" s="72"/>
      <c r="H377" s="72"/>
      <c r="I377" s="189"/>
      <c r="J377" s="72"/>
      <c r="K377" s="72"/>
      <c r="L377" s="70"/>
      <c r="M377" s="233"/>
      <c r="N377" s="45"/>
      <c r="O377" s="45"/>
      <c r="P377" s="45"/>
      <c r="Q377" s="45"/>
      <c r="R377" s="45"/>
      <c r="S377" s="45"/>
      <c r="T377" s="93"/>
      <c r="AT377" s="22" t="s">
        <v>912</v>
      </c>
      <c r="AU377" s="22" t="s">
        <v>84</v>
      </c>
    </row>
    <row r="378" spans="2:65" s="1" customFormat="1" ht="16.5" customHeight="1">
      <c r="B378" s="44"/>
      <c r="C378" s="219" t="s">
        <v>389</v>
      </c>
      <c r="D378" s="219" t="s">
        <v>147</v>
      </c>
      <c r="E378" s="220" t="s">
        <v>1660</v>
      </c>
      <c r="F378" s="221" t="s">
        <v>1661</v>
      </c>
      <c r="G378" s="222" t="s">
        <v>1354</v>
      </c>
      <c r="H378" s="223">
        <v>1</v>
      </c>
      <c r="I378" s="224"/>
      <c r="J378" s="225">
        <f>ROUND(I378*H378,2)</f>
        <v>0</v>
      </c>
      <c r="K378" s="221" t="s">
        <v>22</v>
      </c>
      <c r="L378" s="70"/>
      <c r="M378" s="226" t="s">
        <v>22</v>
      </c>
      <c r="N378" s="227" t="s">
        <v>46</v>
      </c>
      <c r="O378" s="45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AR378" s="22" t="s">
        <v>24</v>
      </c>
      <c r="AT378" s="22" t="s">
        <v>147</v>
      </c>
      <c r="AU378" s="22" t="s">
        <v>84</v>
      </c>
      <c r="AY378" s="22" t="s">
        <v>144</v>
      </c>
      <c r="BE378" s="230">
        <f>IF(N378="základní",J378,0)</f>
        <v>0</v>
      </c>
      <c r="BF378" s="230">
        <f>IF(N378="snížená",J378,0)</f>
        <v>0</v>
      </c>
      <c r="BG378" s="230">
        <f>IF(N378="zákl. přenesená",J378,0)</f>
        <v>0</v>
      </c>
      <c r="BH378" s="230">
        <f>IF(N378="sníž. přenesená",J378,0)</f>
        <v>0</v>
      </c>
      <c r="BI378" s="230">
        <f>IF(N378="nulová",J378,0)</f>
        <v>0</v>
      </c>
      <c r="BJ378" s="22" t="s">
        <v>24</v>
      </c>
      <c r="BK378" s="230">
        <f>ROUND(I378*H378,2)</f>
        <v>0</v>
      </c>
      <c r="BL378" s="22" t="s">
        <v>24</v>
      </c>
      <c r="BM378" s="22" t="s">
        <v>1662</v>
      </c>
    </row>
    <row r="379" spans="2:47" s="1" customFormat="1" ht="13.5">
      <c r="B379" s="44"/>
      <c r="C379" s="72"/>
      <c r="D379" s="231" t="s">
        <v>154</v>
      </c>
      <c r="E379" s="72"/>
      <c r="F379" s="232" t="s">
        <v>1661</v>
      </c>
      <c r="G379" s="72"/>
      <c r="H379" s="72"/>
      <c r="I379" s="189"/>
      <c r="J379" s="72"/>
      <c r="K379" s="72"/>
      <c r="L379" s="70"/>
      <c r="M379" s="233"/>
      <c r="N379" s="45"/>
      <c r="O379" s="45"/>
      <c r="P379" s="45"/>
      <c r="Q379" s="45"/>
      <c r="R379" s="45"/>
      <c r="S379" s="45"/>
      <c r="T379" s="93"/>
      <c r="AT379" s="22" t="s">
        <v>154</v>
      </c>
      <c r="AU379" s="22" t="s">
        <v>84</v>
      </c>
    </row>
    <row r="380" spans="2:47" s="1" customFormat="1" ht="13.5">
      <c r="B380" s="44"/>
      <c r="C380" s="72"/>
      <c r="D380" s="231" t="s">
        <v>912</v>
      </c>
      <c r="E380" s="72"/>
      <c r="F380" s="258" t="s">
        <v>1644</v>
      </c>
      <c r="G380" s="72"/>
      <c r="H380" s="72"/>
      <c r="I380" s="189"/>
      <c r="J380" s="72"/>
      <c r="K380" s="72"/>
      <c r="L380" s="70"/>
      <c r="M380" s="233"/>
      <c r="N380" s="45"/>
      <c r="O380" s="45"/>
      <c r="P380" s="45"/>
      <c r="Q380" s="45"/>
      <c r="R380" s="45"/>
      <c r="S380" s="45"/>
      <c r="T380" s="93"/>
      <c r="AT380" s="22" t="s">
        <v>912</v>
      </c>
      <c r="AU380" s="22" t="s">
        <v>84</v>
      </c>
    </row>
    <row r="381" spans="2:65" s="1" customFormat="1" ht="16.5" customHeight="1">
      <c r="B381" s="44"/>
      <c r="C381" s="219" t="s">
        <v>438</v>
      </c>
      <c r="D381" s="219" t="s">
        <v>147</v>
      </c>
      <c r="E381" s="220" t="s">
        <v>1663</v>
      </c>
      <c r="F381" s="221" t="s">
        <v>1664</v>
      </c>
      <c r="G381" s="222" t="s">
        <v>1354</v>
      </c>
      <c r="H381" s="223">
        <v>24</v>
      </c>
      <c r="I381" s="224"/>
      <c r="J381" s="225">
        <f>ROUND(I381*H381,2)</f>
        <v>0</v>
      </c>
      <c r="K381" s="221" t="s">
        <v>22</v>
      </c>
      <c r="L381" s="70"/>
      <c r="M381" s="226" t="s">
        <v>22</v>
      </c>
      <c r="N381" s="227" t="s">
        <v>46</v>
      </c>
      <c r="O381" s="45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AR381" s="22" t="s">
        <v>24</v>
      </c>
      <c r="AT381" s="22" t="s">
        <v>147</v>
      </c>
      <c r="AU381" s="22" t="s">
        <v>84</v>
      </c>
      <c r="AY381" s="22" t="s">
        <v>144</v>
      </c>
      <c r="BE381" s="230">
        <f>IF(N381="základní",J381,0)</f>
        <v>0</v>
      </c>
      <c r="BF381" s="230">
        <f>IF(N381="snížená",J381,0)</f>
        <v>0</v>
      </c>
      <c r="BG381" s="230">
        <f>IF(N381="zákl. přenesená",J381,0)</f>
        <v>0</v>
      </c>
      <c r="BH381" s="230">
        <f>IF(N381="sníž. přenesená",J381,0)</f>
        <v>0</v>
      </c>
      <c r="BI381" s="230">
        <f>IF(N381="nulová",J381,0)</f>
        <v>0</v>
      </c>
      <c r="BJ381" s="22" t="s">
        <v>24</v>
      </c>
      <c r="BK381" s="230">
        <f>ROUND(I381*H381,2)</f>
        <v>0</v>
      </c>
      <c r="BL381" s="22" t="s">
        <v>24</v>
      </c>
      <c r="BM381" s="22" t="s">
        <v>1665</v>
      </c>
    </row>
    <row r="382" spans="2:47" s="1" customFormat="1" ht="13.5">
      <c r="B382" s="44"/>
      <c r="C382" s="72"/>
      <c r="D382" s="231" t="s">
        <v>154</v>
      </c>
      <c r="E382" s="72"/>
      <c r="F382" s="232" t="s">
        <v>1664</v>
      </c>
      <c r="G382" s="72"/>
      <c r="H382" s="72"/>
      <c r="I382" s="189"/>
      <c r="J382" s="72"/>
      <c r="K382" s="72"/>
      <c r="L382" s="70"/>
      <c r="M382" s="233"/>
      <c r="N382" s="45"/>
      <c r="O382" s="45"/>
      <c r="P382" s="45"/>
      <c r="Q382" s="45"/>
      <c r="R382" s="45"/>
      <c r="S382" s="45"/>
      <c r="T382" s="93"/>
      <c r="AT382" s="22" t="s">
        <v>154</v>
      </c>
      <c r="AU382" s="22" t="s">
        <v>84</v>
      </c>
    </row>
    <row r="383" spans="2:47" s="1" customFormat="1" ht="13.5">
      <c r="B383" s="44"/>
      <c r="C383" s="72"/>
      <c r="D383" s="231" t="s">
        <v>912</v>
      </c>
      <c r="E383" s="72"/>
      <c r="F383" s="258" t="s">
        <v>1644</v>
      </c>
      <c r="G383" s="72"/>
      <c r="H383" s="72"/>
      <c r="I383" s="189"/>
      <c r="J383" s="72"/>
      <c r="K383" s="72"/>
      <c r="L383" s="70"/>
      <c r="M383" s="233"/>
      <c r="N383" s="45"/>
      <c r="O383" s="45"/>
      <c r="P383" s="45"/>
      <c r="Q383" s="45"/>
      <c r="R383" s="45"/>
      <c r="S383" s="45"/>
      <c r="T383" s="93"/>
      <c r="AT383" s="22" t="s">
        <v>912</v>
      </c>
      <c r="AU383" s="22" t="s">
        <v>84</v>
      </c>
    </row>
    <row r="384" spans="2:65" s="1" customFormat="1" ht="16.5" customHeight="1">
      <c r="B384" s="44"/>
      <c r="C384" s="219" t="s">
        <v>476</v>
      </c>
      <c r="D384" s="219" t="s">
        <v>147</v>
      </c>
      <c r="E384" s="220" t="s">
        <v>1666</v>
      </c>
      <c r="F384" s="221" t="s">
        <v>1667</v>
      </c>
      <c r="G384" s="222" t="s">
        <v>1354</v>
      </c>
      <c r="H384" s="223">
        <v>2</v>
      </c>
      <c r="I384" s="224"/>
      <c r="J384" s="225">
        <f>ROUND(I384*H384,2)</f>
        <v>0</v>
      </c>
      <c r="K384" s="221" t="s">
        <v>22</v>
      </c>
      <c r="L384" s="70"/>
      <c r="M384" s="226" t="s">
        <v>22</v>
      </c>
      <c r="N384" s="227" t="s">
        <v>46</v>
      </c>
      <c r="O384" s="45"/>
      <c r="P384" s="228">
        <f>O384*H384</f>
        <v>0</v>
      </c>
      <c r="Q384" s="228">
        <v>0</v>
      </c>
      <c r="R384" s="228">
        <f>Q384*H384</f>
        <v>0</v>
      </c>
      <c r="S384" s="228">
        <v>0</v>
      </c>
      <c r="T384" s="229">
        <f>S384*H384</f>
        <v>0</v>
      </c>
      <c r="AR384" s="22" t="s">
        <v>24</v>
      </c>
      <c r="AT384" s="22" t="s">
        <v>147</v>
      </c>
      <c r="AU384" s="22" t="s">
        <v>84</v>
      </c>
      <c r="AY384" s="22" t="s">
        <v>144</v>
      </c>
      <c r="BE384" s="230">
        <f>IF(N384="základní",J384,0)</f>
        <v>0</v>
      </c>
      <c r="BF384" s="230">
        <f>IF(N384="snížená",J384,0)</f>
        <v>0</v>
      </c>
      <c r="BG384" s="230">
        <f>IF(N384="zákl. přenesená",J384,0)</f>
        <v>0</v>
      </c>
      <c r="BH384" s="230">
        <f>IF(N384="sníž. přenesená",J384,0)</f>
        <v>0</v>
      </c>
      <c r="BI384" s="230">
        <f>IF(N384="nulová",J384,0)</f>
        <v>0</v>
      </c>
      <c r="BJ384" s="22" t="s">
        <v>24</v>
      </c>
      <c r="BK384" s="230">
        <f>ROUND(I384*H384,2)</f>
        <v>0</v>
      </c>
      <c r="BL384" s="22" t="s">
        <v>24</v>
      </c>
      <c r="BM384" s="22" t="s">
        <v>1668</v>
      </c>
    </row>
    <row r="385" spans="2:47" s="1" customFormat="1" ht="13.5">
      <c r="B385" s="44"/>
      <c r="C385" s="72"/>
      <c r="D385" s="231" t="s">
        <v>154</v>
      </c>
      <c r="E385" s="72"/>
      <c r="F385" s="232" t="s">
        <v>1667</v>
      </c>
      <c r="G385" s="72"/>
      <c r="H385" s="72"/>
      <c r="I385" s="189"/>
      <c r="J385" s="72"/>
      <c r="K385" s="72"/>
      <c r="L385" s="70"/>
      <c r="M385" s="233"/>
      <c r="N385" s="45"/>
      <c r="O385" s="45"/>
      <c r="P385" s="45"/>
      <c r="Q385" s="45"/>
      <c r="R385" s="45"/>
      <c r="S385" s="45"/>
      <c r="T385" s="93"/>
      <c r="AT385" s="22" t="s">
        <v>154</v>
      </c>
      <c r="AU385" s="22" t="s">
        <v>84</v>
      </c>
    </row>
    <row r="386" spans="2:47" s="1" customFormat="1" ht="13.5">
      <c r="B386" s="44"/>
      <c r="C386" s="72"/>
      <c r="D386" s="231" t="s">
        <v>912</v>
      </c>
      <c r="E386" s="72"/>
      <c r="F386" s="258" t="s">
        <v>1644</v>
      </c>
      <c r="G386" s="72"/>
      <c r="H386" s="72"/>
      <c r="I386" s="189"/>
      <c r="J386" s="72"/>
      <c r="K386" s="72"/>
      <c r="L386" s="70"/>
      <c r="M386" s="233"/>
      <c r="N386" s="45"/>
      <c r="O386" s="45"/>
      <c r="P386" s="45"/>
      <c r="Q386" s="45"/>
      <c r="R386" s="45"/>
      <c r="S386" s="45"/>
      <c r="T386" s="93"/>
      <c r="AT386" s="22" t="s">
        <v>912</v>
      </c>
      <c r="AU386" s="22" t="s">
        <v>84</v>
      </c>
    </row>
    <row r="387" spans="2:65" s="1" customFormat="1" ht="16.5" customHeight="1">
      <c r="B387" s="44"/>
      <c r="C387" s="219" t="s">
        <v>1070</v>
      </c>
      <c r="D387" s="219" t="s">
        <v>147</v>
      </c>
      <c r="E387" s="220" t="s">
        <v>1669</v>
      </c>
      <c r="F387" s="221" t="s">
        <v>1670</v>
      </c>
      <c r="G387" s="222" t="s">
        <v>1354</v>
      </c>
      <c r="H387" s="223">
        <v>10</v>
      </c>
      <c r="I387" s="224"/>
      <c r="J387" s="225">
        <f>ROUND(I387*H387,2)</f>
        <v>0</v>
      </c>
      <c r="K387" s="221" t="s">
        <v>22</v>
      </c>
      <c r="L387" s="70"/>
      <c r="M387" s="226" t="s">
        <v>22</v>
      </c>
      <c r="N387" s="227" t="s">
        <v>46</v>
      </c>
      <c r="O387" s="45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AR387" s="22" t="s">
        <v>24</v>
      </c>
      <c r="AT387" s="22" t="s">
        <v>147</v>
      </c>
      <c r="AU387" s="22" t="s">
        <v>84</v>
      </c>
      <c r="AY387" s="22" t="s">
        <v>144</v>
      </c>
      <c r="BE387" s="230">
        <f>IF(N387="základní",J387,0)</f>
        <v>0</v>
      </c>
      <c r="BF387" s="230">
        <f>IF(N387="snížená",J387,0)</f>
        <v>0</v>
      </c>
      <c r="BG387" s="230">
        <f>IF(N387="zákl. přenesená",J387,0)</f>
        <v>0</v>
      </c>
      <c r="BH387" s="230">
        <f>IF(N387="sníž. přenesená",J387,0)</f>
        <v>0</v>
      </c>
      <c r="BI387" s="230">
        <f>IF(N387="nulová",J387,0)</f>
        <v>0</v>
      </c>
      <c r="BJ387" s="22" t="s">
        <v>24</v>
      </c>
      <c r="BK387" s="230">
        <f>ROUND(I387*H387,2)</f>
        <v>0</v>
      </c>
      <c r="BL387" s="22" t="s">
        <v>24</v>
      </c>
      <c r="BM387" s="22" t="s">
        <v>1671</v>
      </c>
    </row>
    <row r="388" spans="2:47" s="1" customFormat="1" ht="13.5">
      <c r="B388" s="44"/>
      <c r="C388" s="72"/>
      <c r="D388" s="231" t="s">
        <v>154</v>
      </c>
      <c r="E388" s="72"/>
      <c r="F388" s="232" t="s">
        <v>1670</v>
      </c>
      <c r="G388" s="72"/>
      <c r="H388" s="72"/>
      <c r="I388" s="189"/>
      <c r="J388" s="72"/>
      <c r="K388" s="72"/>
      <c r="L388" s="70"/>
      <c r="M388" s="233"/>
      <c r="N388" s="45"/>
      <c r="O388" s="45"/>
      <c r="P388" s="45"/>
      <c r="Q388" s="45"/>
      <c r="R388" s="45"/>
      <c r="S388" s="45"/>
      <c r="T388" s="93"/>
      <c r="AT388" s="22" t="s">
        <v>154</v>
      </c>
      <c r="AU388" s="22" t="s">
        <v>84</v>
      </c>
    </row>
    <row r="389" spans="2:47" s="1" customFormat="1" ht="13.5">
      <c r="B389" s="44"/>
      <c r="C389" s="72"/>
      <c r="D389" s="231" t="s">
        <v>912</v>
      </c>
      <c r="E389" s="72"/>
      <c r="F389" s="258" t="s">
        <v>1644</v>
      </c>
      <c r="G389" s="72"/>
      <c r="H389" s="72"/>
      <c r="I389" s="189"/>
      <c r="J389" s="72"/>
      <c r="K389" s="72"/>
      <c r="L389" s="70"/>
      <c r="M389" s="233"/>
      <c r="N389" s="45"/>
      <c r="O389" s="45"/>
      <c r="P389" s="45"/>
      <c r="Q389" s="45"/>
      <c r="R389" s="45"/>
      <c r="S389" s="45"/>
      <c r="T389" s="93"/>
      <c r="AT389" s="22" t="s">
        <v>912</v>
      </c>
      <c r="AU389" s="22" t="s">
        <v>84</v>
      </c>
    </row>
    <row r="390" spans="2:65" s="1" customFormat="1" ht="16.5" customHeight="1">
      <c r="B390" s="44"/>
      <c r="C390" s="219" t="s">
        <v>30</v>
      </c>
      <c r="D390" s="219" t="s">
        <v>147</v>
      </c>
      <c r="E390" s="220" t="s">
        <v>1672</v>
      </c>
      <c r="F390" s="221" t="s">
        <v>1673</v>
      </c>
      <c r="G390" s="222" t="s">
        <v>1354</v>
      </c>
      <c r="H390" s="223">
        <v>1</v>
      </c>
      <c r="I390" s="224"/>
      <c r="J390" s="225">
        <f>ROUND(I390*H390,2)</f>
        <v>0</v>
      </c>
      <c r="K390" s="221" t="s">
        <v>22</v>
      </c>
      <c r="L390" s="70"/>
      <c r="M390" s="226" t="s">
        <v>22</v>
      </c>
      <c r="N390" s="227" t="s">
        <v>46</v>
      </c>
      <c r="O390" s="45"/>
      <c r="P390" s="228">
        <f>O390*H390</f>
        <v>0</v>
      </c>
      <c r="Q390" s="228">
        <v>0</v>
      </c>
      <c r="R390" s="228">
        <f>Q390*H390</f>
        <v>0</v>
      </c>
      <c r="S390" s="228">
        <v>0</v>
      </c>
      <c r="T390" s="229">
        <f>S390*H390</f>
        <v>0</v>
      </c>
      <c r="AR390" s="22" t="s">
        <v>24</v>
      </c>
      <c r="AT390" s="22" t="s">
        <v>147</v>
      </c>
      <c r="AU390" s="22" t="s">
        <v>84</v>
      </c>
      <c r="AY390" s="22" t="s">
        <v>144</v>
      </c>
      <c r="BE390" s="230">
        <f>IF(N390="základní",J390,0)</f>
        <v>0</v>
      </c>
      <c r="BF390" s="230">
        <f>IF(N390="snížená",J390,0)</f>
        <v>0</v>
      </c>
      <c r="BG390" s="230">
        <f>IF(N390="zákl. přenesená",J390,0)</f>
        <v>0</v>
      </c>
      <c r="BH390" s="230">
        <f>IF(N390="sníž. přenesená",J390,0)</f>
        <v>0</v>
      </c>
      <c r="BI390" s="230">
        <f>IF(N390="nulová",J390,0)</f>
        <v>0</v>
      </c>
      <c r="BJ390" s="22" t="s">
        <v>24</v>
      </c>
      <c r="BK390" s="230">
        <f>ROUND(I390*H390,2)</f>
        <v>0</v>
      </c>
      <c r="BL390" s="22" t="s">
        <v>24</v>
      </c>
      <c r="BM390" s="22" t="s">
        <v>1674</v>
      </c>
    </row>
    <row r="391" spans="2:47" s="1" customFormat="1" ht="13.5">
      <c r="B391" s="44"/>
      <c r="C391" s="72"/>
      <c r="D391" s="231" t="s">
        <v>154</v>
      </c>
      <c r="E391" s="72"/>
      <c r="F391" s="232" t="s">
        <v>1673</v>
      </c>
      <c r="G391" s="72"/>
      <c r="H391" s="72"/>
      <c r="I391" s="189"/>
      <c r="J391" s="72"/>
      <c r="K391" s="72"/>
      <c r="L391" s="70"/>
      <c r="M391" s="233"/>
      <c r="N391" s="45"/>
      <c r="O391" s="45"/>
      <c r="P391" s="45"/>
      <c r="Q391" s="45"/>
      <c r="R391" s="45"/>
      <c r="S391" s="45"/>
      <c r="T391" s="93"/>
      <c r="AT391" s="22" t="s">
        <v>154</v>
      </c>
      <c r="AU391" s="22" t="s">
        <v>84</v>
      </c>
    </row>
    <row r="392" spans="2:47" s="1" customFormat="1" ht="13.5">
      <c r="B392" s="44"/>
      <c r="C392" s="72"/>
      <c r="D392" s="231" t="s">
        <v>912</v>
      </c>
      <c r="E392" s="72"/>
      <c r="F392" s="258" t="s">
        <v>1644</v>
      </c>
      <c r="G392" s="72"/>
      <c r="H392" s="72"/>
      <c r="I392" s="189"/>
      <c r="J392" s="72"/>
      <c r="K392" s="72"/>
      <c r="L392" s="70"/>
      <c r="M392" s="233"/>
      <c r="N392" s="45"/>
      <c r="O392" s="45"/>
      <c r="P392" s="45"/>
      <c r="Q392" s="45"/>
      <c r="R392" s="45"/>
      <c r="S392" s="45"/>
      <c r="T392" s="93"/>
      <c r="AT392" s="22" t="s">
        <v>912</v>
      </c>
      <c r="AU392" s="22" t="s">
        <v>84</v>
      </c>
    </row>
    <row r="393" spans="2:65" s="1" customFormat="1" ht="16.5" customHeight="1">
      <c r="B393" s="44"/>
      <c r="C393" s="219" t="s">
        <v>1077</v>
      </c>
      <c r="D393" s="219" t="s">
        <v>147</v>
      </c>
      <c r="E393" s="220" t="s">
        <v>1675</v>
      </c>
      <c r="F393" s="221" t="s">
        <v>1676</v>
      </c>
      <c r="G393" s="222" t="s">
        <v>1354</v>
      </c>
      <c r="H393" s="223">
        <v>7</v>
      </c>
      <c r="I393" s="224"/>
      <c r="J393" s="225">
        <f>ROUND(I393*H393,2)</f>
        <v>0</v>
      </c>
      <c r="K393" s="221" t="s">
        <v>22</v>
      </c>
      <c r="L393" s="70"/>
      <c r="M393" s="226" t="s">
        <v>22</v>
      </c>
      <c r="N393" s="227" t="s">
        <v>46</v>
      </c>
      <c r="O393" s="45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AR393" s="22" t="s">
        <v>24</v>
      </c>
      <c r="AT393" s="22" t="s">
        <v>147</v>
      </c>
      <c r="AU393" s="22" t="s">
        <v>84</v>
      </c>
      <c r="AY393" s="22" t="s">
        <v>144</v>
      </c>
      <c r="BE393" s="230">
        <f>IF(N393="základní",J393,0)</f>
        <v>0</v>
      </c>
      <c r="BF393" s="230">
        <f>IF(N393="snížená",J393,0)</f>
        <v>0</v>
      </c>
      <c r="BG393" s="230">
        <f>IF(N393="zákl. přenesená",J393,0)</f>
        <v>0</v>
      </c>
      <c r="BH393" s="230">
        <f>IF(N393="sníž. přenesená",J393,0)</f>
        <v>0</v>
      </c>
      <c r="BI393" s="230">
        <f>IF(N393="nulová",J393,0)</f>
        <v>0</v>
      </c>
      <c r="BJ393" s="22" t="s">
        <v>24</v>
      </c>
      <c r="BK393" s="230">
        <f>ROUND(I393*H393,2)</f>
        <v>0</v>
      </c>
      <c r="BL393" s="22" t="s">
        <v>24</v>
      </c>
      <c r="BM393" s="22" t="s">
        <v>1677</v>
      </c>
    </row>
    <row r="394" spans="2:47" s="1" customFormat="1" ht="13.5">
      <c r="B394" s="44"/>
      <c r="C394" s="72"/>
      <c r="D394" s="231" t="s">
        <v>154</v>
      </c>
      <c r="E394" s="72"/>
      <c r="F394" s="232" t="s">
        <v>1676</v>
      </c>
      <c r="G394" s="72"/>
      <c r="H394" s="72"/>
      <c r="I394" s="189"/>
      <c r="J394" s="72"/>
      <c r="K394" s="72"/>
      <c r="L394" s="70"/>
      <c r="M394" s="233"/>
      <c r="N394" s="45"/>
      <c r="O394" s="45"/>
      <c r="P394" s="45"/>
      <c r="Q394" s="45"/>
      <c r="R394" s="45"/>
      <c r="S394" s="45"/>
      <c r="T394" s="93"/>
      <c r="AT394" s="22" t="s">
        <v>154</v>
      </c>
      <c r="AU394" s="22" t="s">
        <v>84</v>
      </c>
    </row>
    <row r="395" spans="2:47" s="1" customFormat="1" ht="13.5">
      <c r="B395" s="44"/>
      <c r="C395" s="72"/>
      <c r="D395" s="231" t="s">
        <v>912</v>
      </c>
      <c r="E395" s="72"/>
      <c r="F395" s="258" t="s">
        <v>1644</v>
      </c>
      <c r="G395" s="72"/>
      <c r="H395" s="72"/>
      <c r="I395" s="189"/>
      <c r="J395" s="72"/>
      <c r="K395" s="72"/>
      <c r="L395" s="70"/>
      <c r="M395" s="233"/>
      <c r="N395" s="45"/>
      <c r="O395" s="45"/>
      <c r="P395" s="45"/>
      <c r="Q395" s="45"/>
      <c r="R395" s="45"/>
      <c r="S395" s="45"/>
      <c r="T395" s="93"/>
      <c r="AT395" s="22" t="s">
        <v>912</v>
      </c>
      <c r="AU395" s="22" t="s">
        <v>84</v>
      </c>
    </row>
    <row r="396" spans="2:65" s="1" customFormat="1" ht="16.5" customHeight="1">
      <c r="B396" s="44"/>
      <c r="C396" s="219" t="s">
        <v>1082</v>
      </c>
      <c r="D396" s="219" t="s">
        <v>147</v>
      </c>
      <c r="E396" s="220" t="s">
        <v>1678</v>
      </c>
      <c r="F396" s="221" t="s">
        <v>1679</v>
      </c>
      <c r="G396" s="222" t="s">
        <v>1354</v>
      </c>
      <c r="H396" s="223">
        <v>2</v>
      </c>
      <c r="I396" s="224"/>
      <c r="J396" s="225">
        <f>ROUND(I396*H396,2)</f>
        <v>0</v>
      </c>
      <c r="K396" s="221" t="s">
        <v>22</v>
      </c>
      <c r="L396" s="70"/>
      <c r="M396" s="226" t="s">
        <v>22</v>
      </c>
      <c r="N396" s="227" t="s">
        <v>46</v>
      </c>
      <c r="O396" s="45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AR396" s="22" t="s">
        <v>24</v>
      </c>
      <c r="AT396" s="22" t="s">
        <v>147</v>
      </c>
      <c r="AU396" s="22" t="s">
        <v>84</v>
      </c>
      <c r="AY396" s="22" t="s">
        <v>144</v>
      </c>
      <c r="BE396" s="230">
        <f>IF(N396="základní",J396,0)</f>
        <v>0</v>
      </c>
      <c r="BF396" s="230">
        <f>IF(N396="snížená",J396,0)</f>
        <v>0</v>
      </c>
      <c r="BG396" s="230">
        <f>IF(N396="zákl. přenesená",J396,0)</f>
        <v>0</v>
      </c>
      <c r="BH396" s="230">
        <f>IF(N396="sníž. přenesená",J396,0)</f>
        <v>0</v>
      </c>
      <c r="BI396" s="230">
        <f>IF(N396="nulová",J396,0)</f>
        <v>0</v>
      </c>
      <c r="BJ396" s="22" t="s">
        <v>24</v>
      </c>
      <c r="BK396" s="230">
        <f>ROUND(I396*H396,2)</f>
        <v>0</v>
      </c>
      <c r="BL396" s="22" t="s">
        <v>24</v>
      </c>
      <c r="BM396" s="22" t="s">
        <v>1680</v>
      </c>
    </row>
    <row r="397" spans="2:47" s="1" customFormat="1" ht="13.5">
      <c r="B397" s="44"/>
      <c r="C397" s="72"/>
      <c r="D397" s="231" t="s">
        <v>154</v>
      </c>
      <c r="E397" s="72"/>
      <c r="F397" s="232" t="s">
        <v>1679</v>
      </c>
      <c r="G397" s="72"/>
      <c r="H397" s="72"/>
      <c r="I397" s="189"/>
      <c r="J397" s="72"/>
      <c r="K397" s="72"/>
      <c r="L397" s="70"/>
      <c r="M397" s="233"/>
      <c r="N397" s="45"/>
      <c r="O397" s="45"/>
      <c r="P397" s="45"/>
      <c r="Q397" s="45"/>
      <c r="R397" s="45"/>
      <c r="S397" s="45"/>
      <c r="T397" s="93"/>
      <c r="AT397" s="22" t="s">
        <v>154</v>
      </c>
      <c r="AU397" s="22" t="s">
        <v>84</v>
      </c>
    </row>
    <row r="398" spans="2:47" s="1" customFormat="1" ht="13.5">
      <c r="B398" s="44"/>
      <c r="C398" s="72"/>
      <c r="D398" s="231" t="s">
        <v>912</v>
      </c>
      <c r="E398" s="72"/>
      <c r="F398" s="258" t="s">
        <v>1644</v>
      </c>
      <c r="G398" s="72"/>
      <c r="H398" s="72"/>
      <c r="I398" s="189"/>
      <c r="J398" s="72"/>
      <c r="K398" s="72"/>
      <c r="L398" s="70"/>
      <c r="M398" s="233"/>
      <c r="N398" s="45"/>
      <c r="O398" s="45"/>
      <c r="P398" s="45"/>
      <c r="Q398" s="45"/>
      <c r="R398" s="45"/>
      <c r="S398" s="45"/>
      <c r="T398" s="93"/>
      <c r="AT398" s="22" t="s">
        <v>912</v>
      </c>
      <c r="AU398" s="22" t="s">
        <v>84</v>
      </c>
    </row>
    <row r="399" spans="2:65" s="1" customFormat="1" ht="16.5" customHeight="1">
      <c r="B399" s="44"/>
      <c r="C399" s="219" t="s">
        <v>1087</v>
      </c>
      <c r="D399" s="219" t="s">
        <v>147</v>
      </c>
      <c r="E399" s="220" t="s">
        <v>1681</v>
      </c>
      <c r="F399" s="221" t="s">
        <v>1682</v>
      </c>
      <c r="G399" s="222" t="s">
        <v>1354</v>
      </c>
      <c r="H399" s="223">
        <v>19</v>
      </c>
      <c r="I399" s="224"/>
      <c r="J399" s="225">
        <f>ROUND(I399*H399,2)</f>
        <v>0</v>
      </c>
      <c r="K399" s="221" t="s">
        <v>22</v>
      </c>
      <c r="L399" s="70"/>
      <c r="M399" s="226" t="s">
        <v>22</v>
      </c>
      <c r="N399" s="227" t="s">
        <v>46</v>
      </c>
      <c r="O399" s="45"/>
      <c r="P399" s="228">
        <f>O399*H399</f>
        <v>0</v>
      </c>
      <c r="Q399" s="228">
        <v>0</v>
      </c>
      <c r="R399" s="228">
        <f>Q399*H399</f>
        <v>0</v>
      </c>
      <c r="S399" s="228">
        <v>0</v>
      </c>
      <c r="T399" s="229">
        <f>S399*H399</f>
        <v>0</v>
      </c>
      <c r="AR399" s="22" t="s">
        <v>24</v>
      </c>
      <c r="AT399" s="22" t="s">
        <v>147</v>
      </c>
      <c r="AU399" s="22" t="s">
        <v>84</v>
      </c>
      <c r="AY399" s="22" t="s">
        <v>144</v>
      </c>
      <c r="BE399" s="230">
        <f>IF(N399="základní",J399,0)</f>
        <v>0</v>
      </c>
      <c r="BF399" s="230">
        <f>IF(N399="snížená",J399,0)</f>
        <v>0</v>
      </c>
      <c r="BG399" s="230">
        <f>IF(N399="zákl. přenesená",J399,0)</f>
        <v>0</v>
      </c>
      <c r="BH399" s="230">
        <f>IF(N399="sníž. přenesená",J399,0)</f>
        <v>0</v>
      </c>
      <c r="BI399" s="230">
        <f>IF(N399="nulová",J399,0)</f>
        <v>0</v>
      </c>
      <c r="BJ399" s="22" t="s">
        <v>24</v>
      </c>
      <c r="BK399" s="230">
        <f>ROUND(I399*H399,2)</f>
        <v>0</v>
      </c>
      <c r="BL399" s="22" t="s">
        <v>24</v>
      </c>
      <c r="BM399" s="22" t="s">
        <v>1683</v>
      </c>
    </row>
    <row r="400" spans="2:47" s="1" customFormat="1" ht="13.5">
      <c r="B400" s="44"/>
      <c r="C400" s="72"/>
      <c r="D400" s="231" t="s">
        <v>154</v>
      </c>
      <c r="E400" s="72"/>
      <c r="F400" s="232" t="s">
        <v>1682</v>
      </c>
      <c r="G400" s="72"/>
      <c r="H400" s="72"/>
      <c r="I400" s="189"/>
      <c r="J400" s="72"/>
      <c r="K400" s="72"/>
      <c r="L400" s="70"/>
      <c r="M400" s="233"/>
      <c r="N400" s="45"/>
      <c r="O400" s="45"/>
      <c r="P400" s="45"/>
      <c r="Q400" s="45"/>
      <c r="R400" s="45"/>
      <c r="S400" s="45"/>
      <c r="T400" s="93"/>
      <c r="AT400" s="22" t="s">
        <v>154</v>
      </c>
      <c r="AU400" s="22" t="s">
        <v>84</v>
      </c>
    </row>
    <row r="401" spans="2:47" s="1" customFormat="1" ht="13.5">
      <c r="B401" s="44"/>
      <c r="C401" s="72"/>
      <c r="D401" s="231" t="s">
        <v>912</v>
      </c>
      <c r="E401" s="72"/>
      <c r="F401" s="258" t="s">
        <v>1644</v>
      </c>
      <c r="G401" s="72"/>
      <c r="H401" s="72"/>
      <c r="I401" s="189"/>
      <c r="J401" s="72"/>
      <c r="K401" s="72"/>
      <c r="L401" s="70"/>
      <c r="M401" s="233"/>
      <c r="N401" s="45"/>
      <c r="O401" s="45"/>
      <c r="P401" s="45"/>
      <c r="Q401" s="45"/>
      <c r="R401" s="45"/>
      <c r="S401" s="45"/>
      <c r="T401" s="93"/>
      <c r="AT401" s="22" t="s">
        <v>912</v>
      </c>
      <c r="AU401" s="22" t="s">
        <v>84</v>
      </c>
    </row>
    <row r="402" spans="2:65" s="1" customFormat="1" ht="16.5" customHeight="1">
      <c r="B402" s="44"/>
      <c r="C402" s="219" t="s">
        <v>1093</v>
      </c>
      <c r="D402" s="219" t="s">
        <v>147</v>
      </c>
      <c r="E402" s="220" t="s">
        <v>1684</v>
      </c>
      <c r="F402" s="221" t="s">
        <v>1685</v>
      </c>
      <c r="G402" s="222" t="s">
        <v>1354</v>
      </c>
      <c r="H402" s="223">
        <v>1</v>
      </c>
      <c r="I402" s="224"/>
      <c r="J402" s="225">
        <f>ROUND(I402*H402,2)</f>
        <v>0</v>
      </c>
      <c r="K402" s="221" t="s">
        <v>22</v>
      </c>
      <c r="L402" s="70"/>
      <c r="M402" s="226" t="s">
        <v>22</v>
      </c>
      <c r="N402" s="227" t="s">
        <v>46</v>
      </c>
      <c r="O402" s="45"/>
      <c r="P402" s="228">
        <f>O402*H402</f>
        <v>0</v>
      </c>
      <c r="Q402" s="228">
        <v>0</v>
      </c>
      <c r="R402" s="228">
        <f>Q402*H402</f>
        <v>0</v>
      </c>
      <c r="S402" s="228">
        <v>0</v>
      </c>
      <c r="T402" s="229">
        <f>S402*H402</f>
        <v>0</v>
      </c>
      <c r="AR402" s="22" t="s">
        <v>24</v>
      </c>
      <c r="AT402" s="22" t="s">
        <v>147</v>
      </c>
      <c r="AU402" s="22" t="s">
        <v>84</v>
      </c>
      <c r="AY402" s="22" t="s">
        <v>144</v>
      </c>
      <c r="BE402" s="230">
        <f>IF(N402="základní",J402,0)</f>
        <v>0</v>
      </c>
      <c r="BF402" s="230">
        <f>IF(N402="snížená",J402,0)</f>
        <v>0</v>
      </c>
      <c r="BG402" s="230">
        <f>IF(N402="zákl. přenesená",J402,0)</f>
        <v>0</v>
      </c>
      <c r="BH402" s="230">
        <f>IF(N402="sníž. přenesená",J402,0)</f>
        <v>0</v>
      </c>
      <c r="BI402" s="230">
        <f>IF(N402="nulová",J402,0)</f>
        <v>0</v>
      </c>
      <c r="BJ402" s="22" t="s">
        <v>24</v>
      </c>
      <c r="BK402" s="230">
        <f>ROUND(I402*H402,2)</f>
        <v>0</v>
      </c>
      <c r="BL402" s="22" t="s">
        <v>24</v>
      </c>
      <c r="BM402" s="22" t="s">
        <v>1686</v>
      </c>
    </row>
    <row r="403" spans="2:47" s="1" customFormat="1" ht="13.5">
      <c r="B403" s="44"/>
      <c r="C403" s="72"/>
      <c r="D403" s="231" t="s">
        <v>154</v>
      </c>
      <c r="E403" s="72"/>
      <c r="F403" s="232" t="s">
        <v>1685</v>
      </c>
      <c r="G403" s="72"/>
      <c r="H403" s="72"/>
      <c r="I403" s="189"/>
      <c r="J403" s="72"/>
      <c r="K403" s="72"/>
      <c r="L403" s="70"/>
      <c r="M403" s="233"/>
      <c r="N403" s="45"/>
      <c r="O403" s="45"/>
      <c r="P403" s="45"/>
      <c r="Q403" s="45"/>
      <c r="R403" s="45"/>
      <c r="S403" s="45"/>
      <c r="T403" s="93"/>
      <c r="AT403" s="22" t="s">
        <v>154</v>
      </c>
      <c r="AU403" s="22" t="s">
        <v>84</v>
      </c>
    </row>
    <row r="404" spans="2:47" s="1" customFormat="1" ht="13.5">
      <c r="B404" s="44"/>
      <c r="C404" s="72"/>
      <c r="D404" s="231" t="s">
        <v>912</v>
      </c>
      <c r="E404" s="72"/>
      <c r="F404" s="258" t="s">
        <v>1644</v>
      </c>
      <c r="G404" s="72"/>
      <c r="H404" s="72"/>
      <c r="I404" s="189"/>
      <c r="J404" s="72"/>
      <c r="K404" s="72"/>
      <c r="L404" s="70"/>
      <c r="M404" s="233"/>
      <c r="N404" s="45"/>
      <c r="O404" s="45"/>
      <c r="P404" s="45"/>
      <c r="Q404" s="45"/>
      <c r="R404" s="45"/>
      <c r="S404" s="45"/>
      <c r="T404" s="93"/>
      <c r="AT404" s="22" t="s">
        <v>912</v>
      </c>
      <c r="AU404" s="22" t="s">
        <v>84</v>
      </c>
    </row>
    <row r="405" spans="2:65" s="1" customFormat="1" ht="16.5" customHeight="1">
      <c r="B405" s="44"/>
      <c r="C405" s="219" t="s">
        <v>1099</v>
      </c>
      <c r="D405" s="219" t="s">
        <v>147</v>
      </c>
      <c r="E405" s="220" t="s">
        <v>1687</v>
      </c>
      <c r="F405" s="221" t="s">
        <v>1688</v>
      </c>
      <c r="G405" s="222" t="s">
        <v>1354</v>
      </c>
      <c r="H405" s="223">
        <v>1</v>
      </c>
      <c r="I405" s="224"/>
      <c r="J405" s="225">
        <f>ROUND(I405*H405,2)</f>
        <v>0</v>
      </c>
      <c r="K405" s="221" t="s">
        <v>22</v>
      </c>
      <c r="L405" s="70"/>
      <c r="M405" s="226" t="s">
        <v>22</v>
      </c>
      <c r="N405" s="227" t="s">
        <v>46</v>
      </c>
      <c r="O405" s="45"/>
      <c r="P405" s="228">
        <f>O405*H405</f>
        <v>0</v>
      </c>
      <c r="Q405" s="228">
        <v>0</v>
      </c>
      <c r="R405" s="228">
        <f>Q405*H405</f>
        <v>0</v>
      </c>
      <c r="S405" s="228">
        <v>0</v>
      </c>
      <c r="T405" s="229">
        <f>S405*H405</f>
        <v>0</v>
      </c>
      <c r="AR405" s="22" t="s">
        <v>24</v>
      </c>
      <c r="AT405" s="22" t="s">
        <v>147</v>
      </c>
      <c r="AU405" s="22" t="s">
        <v>84</v>
      </c>
      <c r="AY405" s="22" t="s">
        <v>144</v>
      </c>
      <c r="BE405" s="230">
        <f>IF(N405="základní",J405,0)</f>
        <v>0</v>
      </c>
      <c r="BF405" s="230">
        <f>IF(N405="snížená",J405,0)</f>
        <v>0</v>
      </c>
      <c r="BG405" s="230">
        <f>IF(N405="zákl. přenesená",J405,0)</f>
        <v>0</v>
      </c>
      <c r="BH405" s="230">
        <f>IF(N405="sníž. přenesená",J405,0)</f>
        <v>0</v>
      </c>
      <c r="BI405" s="230">
        <f>IF(N405="nulová",J405,0)</f>
        <v>0</v>
      </c>
      <c r="BJ405" s="22" t="s">
        <v>24</v>
      </c>
      <c r="BK405" s="230">
        <f>ROUND(I405*H405,2)</f>
        <v>0</v>
      </c>
      <c r="BL405" s="22" t="s">
        <v>24</v>
      </c>
      <c r="BM405" s="22" t="s">
        <v>1689</v>
      </c>
    </row>
    <row r="406" spans="2:47" s="1" customFormat="1" ht="13.5">
      <c r="B406" s="44"/>
      <c r="C406" s="72"/>
      <c r="D406" s="231" t="s">
        <v>154</v>
      </c>
      <c r="E406" s="72"/>
      <c r="F406" s="232" t="s">
        <v>1688</v>
      </c>
      <c r="G406" s="72"/>
      <c r="H406" s="72"/>
      <c r="I406" s="189"/>
      <c r="J406" s="72"/>
      <c r="K406" s="72"/>
      <c r="L406" s="70"/>
      <c r="M406" s="233"/>
      <c r="N406" s="45"/>
      <c r="O406" s="45"/>
      <c r="P406" s="45"/>
      <c r="Q406" s="45"/>
      <c r="R406" s="45"/>
      <c r="S406" s="45"/>
      <c r="T406" s="93"/>
      <c r="AT406" s="22" t="s">
        <v>154</v>
      </c>
      <c r="AU406" s="22" t="s">
        <v>84</v>
      </c>
    </row>
    <row r="407" spans="2:47" s="1" customFormat="1" ht="13.5">
      <c r="B407" s="44"/>
      <c r="C407" s="72"/>
      <c r="D407" s="231" t="s">
        <v>912</v>
      </c>
      <c r="E407" s="72"/>
      <c r="F407" s="258" t="s">
        <v>1690</v>
      </c>
      <c r="G407" s="72"/>
      <c r="H407" s="72"/>
      <c r="I407" s="189"/>
      <c r="J407" s="72"/>
      <c r="K407" s="72"/>
      <c r="L407" s="70"/>
      <c r="M407" s="233"/>
      <c r="N407" s="45"/>
      <c r="O407" s="45"/>
      <c r="P407" s="45"/>
      <c r="Q407" s="45"/>
      <c r="R407" s="45"/>
      <c r="S407" s="45"/>
      <c r="T407" s="93"/>
      <c r="AT407" s="22" t="s">
        <v>912</v>
      </c>
      <c r="AU407" s="22" t="s">
        <v>84</v>
      </c>
    </row>
    <row r="408" spans="2:65" s="1" customFormat="1" ht="16.5" customHeight="1">
      <c r="B408" s="44"/>
      <c r="C408" s="219" t="s">
        <v>1105</v>
      </c>
      <c r="D408" s="219" t="s">
        <v>147</v>
      </c>
      <c r="E408" s="220" t="s">
        <v>1691</v>
      </c>
      <c r="F408" s="221" t="s">
        <v>1692</v>
      </c>
      <c r="G408" s="222" t="s">
        <v>1354</v>
      </c>
      <c r="H408" s="223">
        <v>3</v>
      </c>
      <c r="I408" s="224"/>
      <c r="J408" s="225">
        <f>ROUND(I408*H408,2)</f>
        <v>0</v>
      </c>
      <c r="K408" s="221" t="s">
        <v>22</v>
      </c>
      <c r="L408" s="70"/>
      <c r="M408" s="226" t="s">
        <v>22</v>
      </c>
      <c r="N408" s="227" t="s">
        <v>46</v>
      </c>
      <c r="O408" s="45"/>
      <c r="P408" s="228">
        <f>O408*H408</f>
        <v>0</v>
      </c>
      <c r="Q408" s="228">
        <v>0</v>
      </c>
      <c r="R408" s="228">
        <f>Q408*H408</f>
        <v>0</v>
      </c>
      <c r="S408" s="228">
        <v>0</v>
      </c>
      <c r="T408" s="229">
        <f>S408*H408</f>
        <v>0</v>
      </c>
      <c r="AR408" s="22" t="s">
        <v>24</v>
      </c>
      <c r="AT408" s="22" t="s">
        <v>147</v>
      </c>
      <c r="AU408" s="22" t="s">
        <v>84</v>
      </c>
      <c r="AY408" s="22" t="s">
        <v>144</v>
      </c>
      <c r="BE408" s="230">
        <f>IF(N408="základní",J408,0)</f>
        <v>0</v>
      </c>
      <c r="BF408" s="230">
        <f>IF(N408="snížená",J408,0)</f>
        <v>0</v>
      </c>
      <c r="BG408" s="230">
        <f>IF(N408="zákl. přenesená",J408,0)</f>
        <v>0</v>
      </c>
      <c r="BH408" s="230">
        <f>IF(N408="sníž. přenesená",J408,0)</f>
        <v>0</v>
      </c>
      <c r="BI408" s="230">
        <f>IF(N408="nulová",J408,0)</f>
        <v>0</v>
      </c>
      <c r="BJ408" s="22" t="s">
        <v>24</v>
      </c>
      <c r="BK408" s="230">
        <f>ROUND(I408*H408,2)</f>
        <v>0</v>
      </c>
      <c r="BL408" s="22" t="s">
        <v>24</v>
      </c>
      <c r="BM408" s="22" t="s">
        <v>1693</v>
      </c>
    </row>
    <row r="409" spans="2:47" s="1" customFormat="1" ht="13.5">
      <c r="B409" s="44"/>
      <c r="C409" s="72"/>
      <c r="D409" s="231" t="s">
        <v>154</v>
      </c>
      <c r="E409" s="72"/>
      <c r="F409" s="232" t="s">
        <v>1692</v>
      </c>
      <c r="G409" s="72"/>
      <c r="H409" s="72"/>
      <c r="I409" s="189"/>
      <c r="J409" s="72"/>
      <c r="K409" s="72"/>
      <c r="L409" s="70"/>
      <c r="M409" s="233"/>
      <c r="N409" s="45"/>
      <c r="O409" s="45"/>
      <c r="P409" s="45"/>
      <c r="Q409" s="45"/>
      <c r="R409" s="45"/>
      <c r="S409" s="45"/>
      <c r="T409" s="93"/>
      <c r="AT409" s="22" t="s">
        <v>154</v>
      </c>
      <c r="AU409" s="22" t="s">
        <v>84</v>
      </c>
    </row>
    <row r="410" spans="2:47" s="1" customFormat="1" ht="13.5">
      <c r="B410" s="44"/>
      <c r="C410" s="72"/>
      <c r="D410" s="231" t="s">
        <v>912</v>
      </c>
      <c r="E410" s="72"/>
      <c r="F410" s="258" t="s">
        <v>1690</v>
      </c>
      <c r="G410" s="72"/>
      <c r="H410" s="72"/>
      <c r="I410" s="189"/>
      <c r="J410" s="72"/>
      <c r="K410" s="72"/>
      <c r="L410" s="70"/>
      <c r="M410" s="233"/>
      <c r="N410" s="45"/>
      <c r="O410" s="45"/>
      <c r="P410" s="45"/>
      <c r="Q410" s="45"/>
      <c r="R410" s="45"/>
      <c r="S410" s="45"/>
      <c r="T410" s="93"/>
      <c r="AT410" s="22" t="s">
        <v>912</v>
      </c>
      <c r="AU410" s="22" t="s">
        <v>84</v>
      </c>
    </row>
    <row r="411" spans="2:65" s="1" customFormat="1" ht="16.5" customHeight="1">
      <c r="B411" s="44"/>
      <c r="C411" s="219" t="s">
        <v>1111</v>
      </c>
      <c r="D411" s="219" t="s">
        <v>147</v>
      </c>
      <c r="E411" s="220" t="s">
        <v>1694</v>
      </c>
      <c r="F411" s="221" t="s">
        <v>1695</v>
      </c>
      <c r="G411" s="222" t="s">
        <v>1354</v>
      </c>
      <c r="H411" s="223">
        <v>2</v>
      </c>
      <c r="I411" s="224"/>
      <c r="J411" s="225">
        <f>ROUND(I411*H411,2)</f>
        <v>0</v>
      </c>
      <c r="K411" s="221" t="s">
        <v>22</v>
      </c>
      <c r="L411" s="70"/>
      <c r="M411" s="226" t="s">
        <v>22</v>
      </c>
      <c r="N411" s="227" t="s">
        <v>46</v>
      </c>
      <c r="O411" s="45"/>
      <c r="P411" s="228">
        <f>O411*H411</f>
        <v>0</v>
      </c>
      <c r="Q411" s="228">
        <v>0</v>
      </c>
      <c r="R411" s="228">
        <f>Q411*H411</f>
        <v>0</v>
      </c>
      <c r="S411" s="228">
        <v>0</v>
      </c>
      <c r="T411" s="229">
        <f>S411*H411</f>
        <v>0</v>
      </c>
      <c r="AR411" s="22" t="s">
        <v>24</v>
      </c>
      <c r="AT411" s="22" t="s">
        <v>147</v>
      </c>
      <c r="AU411" s="22" t="s">
        <v>84</v>
      </c>
      <c r="AY411" s="22" t="s">
        <v>144</v>
      </c>
      <c r="BE411" s="230">
        <f>IF(N411="základní",J411,0)</f>
        <v>0</v>
      </c>
      <c r="BF411" s="230">
        <f>IF(N411="snížená",J411,0)</f>
        <v>0</v>
      </c>
      <c r="BG411" s="230">
        <f>IF(N411="zákl. přenesená",J411,0)</f>
        <v>0</v>
      </c>
      <c r="BH411" s="230">
        <f>IF(N411="sníž. přenesená",J411,0)</f>
        <v>0</v>
      </c>
      <c r="BI411" s="230">
        <f>IF(N411="nulová",J411,0)</f>
        <v>0</v>
      </c>
      <c r="BJ411" s="22" t="s">
        <v>24</v>
      </c>
      <c r="BK411" s="230">
        <f>ROUND(I411*H411,2)</f>
        <v>0</v>
      </c>
      <c r="BL411" s="22" t="s">
        <v>24</v>
      </c>
      <c r="BM411" s="22" t="s">
        <v>1696</v>
      </c>
    </row>
    <row r="412" spans="2:47" s="1" customFormat="1" ht="13.5">
      <c r="B412" s="44"/>
      <c r="C412" s="72"/>
      <c r="D412" s="231" t="s">
        <v>154</v>
      </c>
      <c r="E412" s="72"/>
      <c r="F412" s="232" t="s">
        <v>1695</v>
      </c>
      <c r="G412" s="72"/>
      <c r="H412" s="72"/>
      <c r="I412" s="189"/>
      <c r="J412" s="72"/>
      <c r="K412" s="72"/>
      <c r="L412" s="70"/>
      <c r="M412" s="233"/>
      <c r="N412" s="45"/>
      <c r="O412" s="45"/>
      <c r="P412" s="45"/>
      <c r="Q412" s="45"/>
      <c r="R412" s="45"/>
      <c r="S412" s="45"/>
      <c r="T412" s="93"/>
      <c r="AT412" s="22" t="s">
        <v>154</v>
      </c>
      <c r="AU412" s="22" t="s">
        <v>84</v>
      </c>
    </row>
    <row r="413" spans="2:47" s="1" customFormat="1" ht="13.5">
      <c r="B413" s="44"/>
      <c r="C413" s="72"/>
      <c r="D413" s="231" t="s">
        <v>912</v>
      </c>
      <c r="E413" s="72"/>
      <c r="F413" s="258" t="s">
        <v>1690</v>
      </c>
      <c r="G413" s="72"/>
      <c r="H413" s="72"/>
      <c r="I413" s="189"/>
      <c r="J413" s="72"/>
      <c r="K413" s="72"/>
      <c r="L413" s="70"/>
      <c r="M413" s="233"/>
      <c r="N413" s="45"/>
      <c r="O413" s="45"/>
      <c r="P413" s="45"/>
      <c r="Q413" s="45"/>
      <c r="R413" s="45"/>
      <c r="S413" s="45"/>
      <c r="T413" s="93"/>
      <c r="AT413" s="22" t="s">
        <v>912</v>
      </c>
      <c r="AU413" s="22" t="s">
        <v>84</v>
      </c>
    </row>
    <row r="414" spans="2:65" s="1" customFormat="1" ht="16.5" customHeight="1">
      <c r="B414" s="44"/>
      <c r="C414" s="219" t="s">
        <v>1116</v>
      </c>
      <c r="D414" s="219" t="s">
        <v>147</v>
      </c>
      <c r="E414" s="220" t="s">
        <v>1697</v>
      </c>
      <c r="F414" s="221" t="s">
        <v>1698</v>
      </c>
      <c r="G414" s="222" t="s">
        <v>1354</v>
      </c>
      <c r="H414" s="223">
        <v>4</v>
      </c>
      <c r="I414" s="224"/>
      <c r="J414" s="225">
        <f>ROUND(I414*H414,2)</f>
        <v>0</v>
      </c>
      <c r="K414" s="221" t="s">
        <v>22</v>
      </c>
      <c r="L414" s="70"/>
      <c r="M414" s="226" t="s">
        <v>22</v>
      </c>
      <c r="N414" s="227" t="s">
        <v>46</v>
      </c>
      <c r="O414" s="45"/>
      <c r="P414" s="228">
        <f>O414*H414</f>
        <v>0</v>
      </c>
      <c r="Q414" s="228">
        <v>0</v>
      </c>
      <c r="R414" s="228">
        <f>Q414*H414</f>
        <v>0</v>
      </c>
      <c r="S414" s="228">
        <v>0</v>
      </c>
      <c r="T414" s="229">
        <f>S414*H414</f>
        <v>0</v>
      </c>
      <c r="AR414" s="22" t="s">
        <v>24</v>
      </c>
      <c r="AT414" s="22" t="s">
        <v>147</v>
      </c>
      <c r="AU414" s="22" t="s">
        <v>84</v>
      </c>
      <c r="AY414" s="22" t="s">
        <v>144</v>
      </c>
      <c r="BE414" s="230">
        <f>IF(N414="základní",J414,0)</f>
        <v>0</v>
      </c>
      <c r="BF414" s="230">
        <f>IF(N414="snížená",J414,0)</f>
        <v>0</v>
      </c>
      <c r="BG414" s="230">
        <f>IF(N414="zákl. přenesená",J414,0)</f>
        <v>0</v>
      </c>
      <c r="BH414" s="230">
        <f>IF(N414="sníž. přenesená",J414,0)</f>
        <v>0</v>
      </c>
      <c r="BI414" s="230">
        <f>IF(N414="nulová",J414,0)</f>
        <v>0</v>
      </c>
      <c r="BJ414" s="22" t="s">
        <v>24</v>
      </c>
      <c r="BK414" s="230">
        <f>ROUND(I414*H414,2)</f>
        <v>0</v>
      </c>
      <c r="BL414" s="22" t="s">
        <v>24</v>
      </c>
      <c r="BM414" s="22" t="s">
        <v>1699</v>
      </c>
    </row>
    <row r="415" spans="2:47" s="1" customFormat="1" ht="13.5">
      <c r="B415" s="44"/>
      <c r="C415" s="72"/>
      <c r="D415" s="231" t="s">
        <v>154</v>
      </c>
      <c r="E415" s="72"/>
      <c r="F415" s="232" t="s">
        <v>1698</v>
      </c>
      <c r="G415" s="72"/>
      <c r="H415" s="72"/>
      <c r="I415" s="189"/>
      <c r="J415" s="72"/>
      <c r="K415" s="72"/>
      <c r="L415" s="70"/>
      <c r="M415" s="233"/>
      <c r="N415" s="45"/>
      <c r="O415" s="45"/>
      <c r="P415" s="45"/>
      <c r="Q415" s="45"/>
      <c r="R415" s="45"/>
      <c r="S415" s="45"/>
      <c r="T415" s="93"/>
      <c r="AT415" s="22" t="s">
        <v>154</v>
      </c>
      <c r="AU415" s="22" t="s">
        <v>84</v>
      </c>
    </row>
    <row r="416" spans="2:47" s="1" customFormat="1" ht="13.5">
      <c r="B416" s="44"/>
      <c r="C416" s="72"/>
      <c r="D416" s="231" t="s">
        <v>912</v>
      </c>
      <c r="E416" s="72"/>
      <c r="F416" s="258" t="s">
        <v>1690</v>
      </c>
      <c r="G416" s="72"/>
      <c r="H416" s="72"/>
      <c r="I416" s="189"/>
      <c r="J416" s="72"/>
      <c r="K416" s="72"/>
      <c r="L416" s="70"/>
      <c r="M416" s="233"/>
      <c r="N416" s="45"/>
      <c r="O416" s="45"/>
      <c r="P416" s="45"/>
      <c r="Q416" s="45"/>
      <c r="R416" s="45"/>
      <c r="S416" s="45"/>
      <c r="T416" s="93"/>
      <c r="AT416" s="22" t="s">
        <v>912</v>
      </c>
      <c r="AU416" s="22" t="s">
        <v>84</v>
      </c>
    </row>
    <row r="417" spans="2:65" s="1" customFormat="1" ht="16.5" customHeight="1">
      <c r="B417" s="44"/>
      <c r="C417" s="219" t="s">
        <v>1123</v>
      </c>
      <c r="D417" s="219" t="s">
        <v>147</v>
      </c>
      <c r="E417" s="220" t="s">
        <v>1700</v>
      </c>
      <c r="F417" s="221" t="s">
        <v>1701</v>
      </c>
      <c r="G417" s="222" t="s">
        <v>1354</v>
      </c>
      <c r="H417" s="223">
        <v>3</v>
      </c>
      <c r="I417" s="224"/>
      <c r="J417" s="225">
        <f>ROUND(I417*H417,2)</f>
        <v>0</v>
      </c>
      <c r="K417" s="221" t="s">
        <v>22</v>
      </c>
      <c r="L417" s="70"/>
      <c r="M417" s="226" t="s">
        <v>22</v>
      </c>
      <c r="N417" s="227" t="s">
        <v>46</v>
      </c>
      <c r="O417" s="45"/>
      <c r="P417" s="228">
        <f>O417*H417</f>
        <v>0</v>
      </c>
      <c r="Q417" s="228">
        <v>0</v>
      </c>
      <c r="R417" s="228">
        <f>Q417*H417</f>
        <v>0</v>
      </c>
      <c r="S417" s="228">
        <v>0</v>
      </c>
      <c r="T417" s="229">
        <f>S417*H417</f>
        <v>0</v>
      </c>
      <c r="AR417" s="22" t="s">
        <v>24</v>
      </c>
      <c r="AT417" s="22" t="s">
        <v>147</v>
      </c>
      <c r="AU417" s="22" t="s">
        <v>84</v>
      </c>
      <c r="AY417" s="22" t="s">
        <v>144</v>
      </c>
      <c r="BE417" s="230">
        <f>IF(N417="základní",J417,0)</f>
        <v>0</v>
      </c>
      <c r="BF417" s="230">
        <f>IF(N417="snížená",J417,0)</f>
        <v>0</v>
      </c>
      <c r="BG417" s="230">
        <f>IF(N417="zákl. přenesená",J417,0)</f>
        <v>0</v>
      </c>
      <c r="BH417" s="230">
        <f>IF(N417="sníž. přenesená",J417,0)</f>
        <v>0</v>
      </c>
      <c r="BI417" s="230">
        <f>IF(N417="nulová",J417,0)</f>
        <v>0</v>
      </c>
      <c r="BJ417" s="22" t="s">
        <v>24</v>
      </c>
      <c r="BK417" s="230">
        <f>ROUND(I417*H417,2)</f>
        <v>0</v>
      </c>
      <c r="BL417" s="22" t="s">
        <v>24</v>
      </c>
      <c r="BM417" s="22" t="s">
        <v>1702</v>
      </c>
    </row>
    <row r="418" spans="2:47" s="1" customFormat="1" ht="13.5">
      <c r="B418" s="44"/>
      <c r="C418" s="72"/>
      <c r="D418" s="231" t="s">
        <v>154</v>
      </c>
      <c r="E418" s="72"/>
      <c r="F418" s="232" t="s">
        <v>1701</v>
      </c>
      <c r="G418" s="72"/>
      <c r="H418" s="72"/>
      <c r="I418" s="189"/>
      <c r="J418" s="72"/>
      <c r="K418" s="72"/>
      <c r="L418" s="70"/>
      <c r="M418" s="233"/>
      <c r="N418" s="45"/>
      <c r="O418" s="45"/>
      <c r="P418" s="45"/>
      <c r="Q418" s="45"/>
      <c r="R418" s="45"/>
      <c r="S418" s="45"/>
      <c r="T418" s="93"/>
      <c r="AT418" s="22" t="s">
        <v>154</v>
      </c>
      <c r="AU418" s="22" t="s">
        <v>84</v>
      </c>
    </row>
    <row r="419" spans="2:47" s="1" customFormat="1" ht="13.5">
      <c r="B419" s="44"/>
      <c r="C419" s="72"/>
      <c r="D419" s="231" t="s">
        <v>912</v>
      </c>
      <c r="E419" s="72"/>
      <c r="F419" s="258" t="s">
        <v>1690</v>
      </c>
      <c r="G419" s="72"/>
      <c r="H419" s="72"/>
      <c r="I419" s="189"/>
      <c r="J419" s="72"/>
      <c r="K419" s="72"/>
      <c r="L419" s="70"/>
      <c r="M419" s="233"/>
      <c r="N419" s="45"/>
      <c r="O419" s="45"/>
      <c r="P419" s="45"/>
      <c r="Q419" s="45"/>
      <c r="R419" s="45"/>
      <c r="S419" s="45"/>
      <c r="T419" s="93"/>
      <c r="AT419" s="22" t="s">
        <v>912</v>
      </c>
      <c r="AU419" s="22" t="s">
        <v>84</v>
      </c>
    </row>
    <row r="420" spans="2:65" s="1" customFormat="1" ht="16.5" customHeight="1">
      <c r="B420" s="44"/>
      <c r="C420" s="219" t="s">
        <v>1129</v>
      </c>
      <c r="D420" s="219" t="s">
        <v>147</v>
      </c>
      <c r="E420" s="220" t="s">
        <v>1703</v>
      </c>
      <c r="F420" s="221" t="s">
        <v>1704</v>
      </c>
      <c r="G420" s="222" t="s">
        <v>1354</v>
      </c>
      <c r="H420" s="223">
        <v>2</v>
      </c>
      <c r="I420" s="224"/>
      <c r="J420" s="225">
        <f>ROUND(I420*H420,2)</f>
        <v>0</v>
      </c>
      <c r="K420" s="221" t="s">
        <v>22</v>
      </c>
      <c r="L420" s="70"/>
      <c r="M420" s="226" t="s">
        <v>22</v>
      </c>
      <c r="N420" s="227" t="s">
        <v>46</v>
      </c>
      <c r="O420" s="45"/>
      <c r="P420" s="228">
        <f>O420*H420</f>
        <v>0</v>
      </c>
      <c r="Q420" s="228">
        <v>0</v>
      </c>
      <c r="R420" s="228">
        <f>Q420*H420</f>
        <v>0</v>
      </c>
      <c r="S420" s="228">
        <v>0</v>
      </c>
      <c r="T420" s="229">
        <f>S420*H420</f>
        <v>0</v>
      </c>
      <c r="AR420" s="22" t="s">
        <v>24</v>
      </c>
      <c r="AT420" s="22" t="s">
        <v>147</v>
      </c>
      <c r="AU420" s="22" t="s">
        <v>84</v>
      </c>
      <c r="AY420" s="22" t="s">
        <v>144</v>
      </c>
      <c r="BE420" s="230">
        <f>IF(N420="základní",J420,0)</f>
        <v>0</v>
      </c>
      <c r="BF420" s="230">
        <f>IF(N420="snížená",J420,0)</f>
        <v>0</v>
      </c>
      <c r="BG420" s="230">
        <f>IF(N420="zákl. přenesená",J420,0)</f>
        <v>0</v>
      </c>
      <c r="BH420" s="230">
        <f>IF(N420="sníž. přenesená",J420,0)</f>
        <v>0</v>
      </c>
      <c r="BI420" s="230">
        <f>IF(N420="nulová",J420,0)</f>
        <v>0</v>
      </c>
      <c r="BJ420" s="22" t="s">
        <v>24</v>
      </c>
      <c r="BK420" s="230">
        <f>ROUND(I420*H420,2)</f>
        <v>0</v>
      </c>
      <c r="BL420" s="22" t="s">
        <v>24</v>
      </c>
      <c r="BM420" s="22" t="s">
        <v>1705</v>
      </c>
    </row>
    <row r="421" spans="2:47" s="1" customFormat="1" ht="13.5">
      <c r="B421" s="44"/>
      <c r="C421" s="72"/>
      <c r="D421" s="231" t="s">
        <v>154</v>
      </c>
      <c r="E421" s="72"/>
      <c r="F421" s="232" t="s">
        <v>1704</v>
      </c>
      <c r="G421" s="72"/>
      <c r="H421" s="72"/>
      <c r="I421" s="189"/>
      <c r="J421" s="72"/>
      <c r="K421" s="72"/>
      <c r="L421" s="70"/>
      <c r="M421" s="233"/>
      <c r="N421" s="45"/>
      <c r="O421" s="45"/>
      <c r="P421" s="45"/>
      <c r="Q421" s="45"/>
      <c r="R421" s="45"/>
      <c r="S421" s="45"/>
      <c r="T421" s="93"/>
      <c r="AT421" s="22" t="s">
        <v>154</v>
      </c>
      <c r="AU421" s="22" t="s">
        <v>84</v>
      </c>
    </row>
    <row r="422" spans="2:47" s="1" customFormat="1" ht="13.5">
      <c r="B422" s="44"/>
      <c r="C422" s="72"/>
      <c r="D422" s="231" t="s">
        <v>912</v>
      </c>
      <c r="E422" s="72"/>
      <c r="F422" s="258" t="s">
        <v>1690</v>
      </c>
      <c r="G422" s="72"/>
      <c r="H422" s="72"/>
      <c r="I422" s="189"/>
      <c r="J422" s="72"/>
      <c r="K422" s="72"/>
      <c r="L422" s="70"/>
      <c r="M422" s="233"/>
      <c r="N422" s="45"/>
      <c r="O422" s="45"/>
      <c r="P422" s="45"/>
      <c r="Q422" s="45"/>
      <c r="R422" s="45"/>
      <c r="S422" s="45"/>
      <c r="T422" s="93"/>
      <c r="AT422" s="22" t="s">
        <v>912</v>
      </c>
      <c r="AU422" s="22" t="s">
        <v>84</v>
      </c>
    </row>
    <row r="423" spans="2:65" s="1" customFormat="1" ht="16.5" customHeight="1">
      <c r="B423" s="44"/>
      <c r="C423" s="219" t="s">
        <v>1134</v>
      </c>
      <c r="D423" s="219" t="s">
        <v>147</v>
      </c>
      <c r="E423" s="220" t="s">
        <v>1706</v>
      </c>
      <c r="F423" s="221" t="s">
        <v>1707</v>
      </c>
      <c r="G423" s="222" t="s">
        <v>1354</v>
      </c>
      <c r="H423" s="223">
        <v>2</v>
      </c>
      <c r="I423" s="224"/>
      <c r="J423" s="225">
        <f>ROUND(I423*H423,2)</f>
        <v>0</v>
      </c>
      <c r="K423" s="221" t="s">
        <v>22</v>
      </c>
      <c r="L423" s="70"/>
      <c r="M423" s="226" t="s">
        <v>22</v>
      </c>
      <c r="N423" s="227" t="s">
        <v>46</v>
      </c>
      <c r="O423" s="45"/>
      <c r="P423" s="228">
        <f>O423*H423</f>
        <v>0</v>
      </c>
      <c r="Q423" s="228">
        <v>0</v>
      </c>
      <c r="R423" s="228">
        <f>Q423*H423</f>
        <v>0</v>
      </c>
      <c r="S423" s="228">
        <v>0</v>
      </c>
      <c r="T423" s="229">
        <f>S423*H423</f>
        <v>0</v>
      </c>
      <c r="AR423" s="22" t="s">
        <v>24</v>
      </c>
      <c r="AT423" s="22" t="s">
        <v>147</v>
      </c>
      <c r="AU423" s="22" t="s">
        <v>84</v>
      </c>
      <c r="AY423" s="22" t="s">
        <v>144</v>
      </c>
      <c r="BE423" s="230">
        <f>IF(N423="základní",J423,0)</f>
        <v>0</v>
      </c>
      <c r="BF423" s="230">
        <f>IF(N423="snížená",J423,0)</f>
        <v>0</v>
      </c>
      <c r="BG423" s="230">
        <f>IF(N423="zákl. přenesená",J423,0)</f>
        <v>0</v>
      </c>
      <c r="BH423" s="230">
        <f>IF(N423="sníž. přenesená",J423,0)</f>
        <v>0</v>
      </c>
      <c r="BI423" s="230">
        <f>IF(N423="nulová",J423,0)</f>
        <v>0</v>
      </c>
      <c r="BJ423" s="22" t="s">
        <v>24</v>
      </c>
      <c r="BK423" s="230">
        <f>ROUND(I423*H423,2)</f>
        <v>0</v>
      </c>
      <c r="BL423" s="22" t="s">
        <v>24</v>
      </c>
      <c r="BM423" s="22" t="s">
        <v>1708</v>
      </c>
    </row>
    <row r="424" spans="2:47" s="1" customFormat="1" ht="13.5">
      <c r="B424" s="44"/>
      <c r="C424" s="72"/>
      <c r="D424" s="231" t="s">
        <v>154</v>
      </c>
      <c r="E424" s="72"/>
      <c r="F424" s="232" t="s">
        <v>1707</v>
      </c>
      <c r="G424" s="72"/>
      <c r="H424" s="72"/>
      <c r="I424" s="189"/>
      <c r="J424" s="72"/>
      <c r="K424" s="72"/>
      <c r="L424" s="70"/>
      <c r="M424" s="233"/>
      <c r="N424" s="45"/>
      <c r="O424" s="45"/>
      <c r="P424" s="45"/>
      <c r="Q424" s="45"/>
      <c r="R424" s="45"/>
      <c r="S424" s="45"/>
      <c r="T424" s="93"/>
      <c r="AT424" s="22" t="s">
        <v>154</v>
      </c>
      <c r="AU424" s="22" t="s">
        <v>84</v>
      </c>
    </row>
    <row r="425" spans="2:47" s="1" customFormat="1" ht="13.5">
      <c r="B425" s="44"/>
      <c r="C425" s="72"/>
      <c r="D425" s="231" t="s">
        <v>912</v>
      </c>
      <c r="E425" s="72"/>
      <c r="F425" s="258" t="s">
        <v>1690</v>
      </c>
      <c r="G425" s="72"/>
      <c r="H425" s="72"/>
      <c r="I425" s="189"/>
      <c r="J425" s="72"/>
      <c r="K425" s="72"/>
      <c r="L425" s="70"/>
      <c r="M425" s="233"/>
      <c r="N425" s="45"/>
      <c r="O425" s="45"/>
      <c r="P425" s="45"/>
      <c r="Q425" s="45"/>
      <c r="R425" s="45"/>
      <c r="S425" s="45"/>
      <c r="T425" s="93"/>
      <c r="AT425" s="22" t="s">
        <v>912</v>
      </c>
      <c r="AU425" s="22" t="s">
        <v>84</v>
      </c>
    </row>
    <row r="426" spans="2:65" s="1" customFormat="1" ht="16.5" customHeight="1">
      <c r="B426" s="44"/>
      <c r="C426" s="219" t="s">
        <v>1139</v>
      </c>
      <c r="D426" s="219" t="s">
        <v>147</v>
      </c>
      <c r="E426" s="220" t="s">
        <v>1709</v>
      </c>
      <c r="F426" s="221" t="s">
        <v>1710</v>
      </c>
      <c r="G426" s="222" t="s">
        <v>1354</v>
      </c>
      <c r="H426" s="223">
        <v>2</v>
      </c>
      <c r="I426" s="224"/>
      <c r="J426" s="225">
        <f>ROUND(I426*H426,2)</f>
        <v>0</v>
      </c>
      <c r="K426" s="221" t="s">
        <v>22</v>
      </c>
      <c r="L426" s="70"/>
      <c r="M426" s="226" t="s">
        <v>22</v>
      </c>
      <c r="N426" s="227" t="s">
        <v>46</v>
      </c>
      <c r="O426" s="45"/>
      <c r="P426" s="228">
        <f>O426*H426</f>
        <v>0</v>
      </c>
      <c r="Q426" s="228">
        <v>0</v>
      </c>
      <c r="R426" s="228">
        <f>Q426*H426</f>
        <v>0</v>
      </c>
      <c r="S426" s="228">
        <v>0</v>
      </c>
      <c r="T426" s="229">
        <f>S426*H426</f>
        <v>0</v>
      </c>
      <c r="AR426" s="22" t="s">
        <v>24</v>
      </c>
      <c r="AT426" s="22" t="s">
        <v>147</v>
      </c>
      <c r="AU426" s="22" t="s">
        <v>84</v>
      </c>
      <c r="AY426" s="22" t="s">
        <v>144</v>
      </c>
      <c r="BE426" s="230">
        <f>IF(N426="základní",J426,0)</f>
        <v>0</v>
      </c>
      <c r="BF426" s="230">
        <f>IF(N426="snížená",J426,0)</f>
        <v>0</v>
      </c>
      <c r="BG426" s="230">
        <f>IF(N426="zákl. přenesená",J426,0)</f>
        <v>0</v>
      </c>
      <c r="BH426" s="230">
        <f>IF(N426="sníž. přenesená",J426,0)</f>
        <v>0</v>
      </c>
      <c r="BI426" s="230">
        <f>IF(N426="nulová",J426,0)</f>
        <v>0</v>
      </c>
      <c r="BJ426" s="22" t="s">
        <v>24</v>
      </c>
      <c r="BK426" s="230">
        <f>ROUND(I426*H426,2)</f>
        <v>0</v>
      </c>
      <c r="BL426" s="22" t="s">
        <v>24</v>
      </c>
      <c r="BM426" s="22" t="s">
        <v>1711</v>
      </c>
    </row>
    <row r="427" spans="2:47" s="1" customFormat="1" ht="13.5">
      <c r="B427" s="44"/>
      <c r="C427" s="72"/>
      <c r="D427" s="231" t="s">
        <v>154</v>
      </c>
      <c r="E427" s="72"/>
      <c r="F427" s="232" t="s">
        <v>1710</v>
      </c>
      <c r="G427" s="72"/>
      <c r="H427" s="72"/>
      <c r="I427" s="189"/>
      <c r="J427" s="72"/>
      <c r="K427" s="72"/>
      <c r="L427" s="70"/>
      <c r="M427" s="233"/>
      <c r="N427" s="45"/>
      <c r="O427" s="45"/>
      <c r="P427" s="45"/>
      <c r="Q427" s="45"/>
      <c r="R427" s="45"/>
      <c r="S427" s="45"/>
      <c r="T427" s="93"/>
      <c r="AT427" s="22" t="s">
        <v>154</v>
      </c>
      <c r="AU427" s="22" t="s">
        <v>84</v>
      </c>
    </row>
    <row r="428" spans="2:47" s="1" customFormat="1" ht="13.5">
      <c r="B428" s="44"/>
      <c r="C428" s="72"/>
      <c r="D428" s="231" t="s">
        <v>912</v>
      </c>
      <c r="E428" s="72"/>
      <c r="F428" s="258" t="s">
        <v>1690</v>
      </c>
      <c r="G428" s="72"/>
      <c r="H428" s="72"/>
      <c r="I428" s="189"/>
      <c r="J428" s="72"/>
      <c r="K428" s="72"/>
      <c r="L428" s="70"/>
      <c r="M428" s="233"/>
      <c r="N428" s="45"/>
      <c r="O428" s="45"/>
      <c r="P428" s="45"/>
      <c r="Q428" s="45"/>
      <c r="R428" s="45"/>
      <c r="S428" s="45"/>
      <c r="T428" s="93"/>
      <c r="AT428" s="22" t="s">
        <v>912</v>
      </c>
      <c r="AU428" s="22" t="s">
        <v>84</v>
      </c>
    </row>
    <row r="429" spans="2:65" s="1" customFormat="1" ht="16.5" customHeight="1">
      <c r="B429" s="44"/>
      <c r="C429" s="219" t="s">
        <v>1146</v>
      </c>
      <c r="D429" s="219" t="s">
        <v>147</v>
      </c>
      <c r="E429" s="220" t="s">
        <v>1712</v>
      </c>
      <c r="F429" s="221" t="s">
        <v>1713</v>
      </c>
      <c r="G429" s="222" t="s">
        <v>1354</v>
      </c>
      <c r="H429" s="223">
        <v>1</v>
      </c>
      <c r="I429" s="224"/>
      <c r="J429" s="225">
        <f>ROUND(I429*H429,2)</f>
        <v>0</v>
      </c>
      <c r="K429" s="221" t="s">
        <v>22</v>
      </c>
      <c r="L429" s="70"/>
      <c r="M429" s="226" t="s">
        <v>22</v>
      </c>
      <c r="N429" s="227" t="s">
        <v>46</v>
      </c>
      <c r="O429" s="45"/>
      <c r="P429" s="228">
        <f>O429*H429</f>
        <v>0</v>
      </c>
      <c r="Q429" s="228">
        <v>0</v>
      </c>
      <c r="R429" s="228">
        <f>Q429*H429</f>
        <v>0</v>
      </c>
      <c r="S429" s="228">
        <v>0</v>
      </c>
      <c r="T429" s="229">
        <f>S429*H429</f>
        <v>0</v>
      </c>
      <c r="AR429" s="22" t="s">
        <v>24</v>
      </c>
      <c r="AT429" s="22" t="s">
        <v>147</v>
      </c>
      <c r="AU429" s="22" t="s">
        <v>84</v>
      </c>
      <c r="AY429" s="22" t="s">
        <v>144</v>
      </c>
      <c r="BE429" s="230">
        <f>IF(N429="základní",J429,0)</f>
        <v>0</v>
      </c>
      <c r="BF429" s="230">
        <f>IF(N429="snížená",J429,0)</f>
        <v>0</v>
      </c>
      <c r="BG429" s="230">
        <f>IF(N429="zákl. přenesená",J429,0)</f>
        <v>0</v>
      </c>
      <c r="BH429" s="230">
        <f>IF(N429="sníž. přenesená",J429,0)</f>
        <v>0</v>
      </c>
      <c r="BI429" s="230">
        <f>IF(N429="nulová",J429,0)</f>
        <v>0</v>
      </c>
      <c r="BJ429" s="22" t="s">
        <v>24</v>
      </c>
      <c r="BK429" s="230">
        <f>ROUND(I429*H429,2)</f>
        <v>0</v>
      </c>
      <c r="BL429" s="22" t="s">
        <v>24</v>
      </c>
      <c r="BM429" s="22" t="s">
        <v>1714</v>
      </c>
    </row>
    <row r="430" spans="2:47" s="1" customFormat="1" ht="13.5">
      <c r="B430" s="44"/>
      <c r="C430" s="72"/>
      <c r="D430" s="231" t="s">
        <v>154</v>
      </c>
      <c r="E430" s="72"/>
      <c r="F430" s="232" t="s">
        <v>1713</v>
      </c>
      <c r="G430" s="72"/>
      <c r="H430" s="72"/>
      <c r="I430" s="189"/>
      <c r="J430" s="72"/>
      <c r="K430" s="72"/>
      <c r="L430" s="70"/>
      <c r="M430" s="233"/>
      <c r="N430" s="45"/>
      <c r="O430" s="45"/>
      <c r="P430" s="45"/>
      <c r="Q430" s="45"/>
      <c r="R430" s="45"/>
      <c r="S430" s="45"/>
      <c r="T430" s="93"/>
      <c r="AT430" s="22" t="s">
        <v>154</v>
      </c>
      <c r="AU430" s="22" t="s">
        <v>84</v>
      </c>
    </row>
    <row r="431" spans="2:47" s="1" customFormat="1" ht="13.5">
      <c r="B431" s="44"/>
      <c r="C431" s="72"/>
      <c r="D431" s="231" t="s">
        <v>912</v>
      </c>
      <c r="E431" s="72"/>
      <c r="F431" s="258" t="s">
        <v>1690</v>
      </c>
      <c r="G431" s="72"/>
      <c r="H431" s="72"/>
      <c r="I431" s="189"/>
      <c r="J431" s="72"/>
      <c r="K431" s="72"/>
      <c r="L431" s="70"/>
      <c r="M431" s="233"/>
      <c r="N431" s="45"/>
      <c r="O431" s="45"/>
      <c r="P431" s="45"/>
      <c r="Q431" s="45"/>
      <c r="R431" s="45"/>
      <c r="S431" s="45"/>
      <c r="T431" s="93"/>
      <c r="AT431" s="22" t="s">
        <v>912</v>
      </c>
      <c r="AU431" s="22" t="s">
        <v>84</v>
      </c>
    </row>
    <row r="432" spans="2:65" s="1" customFormat="1" ht="16.5" customHeight="1">
      <c r="B432" s="44"/>
      <c r="C432" s="219" t="s">
        <v>1153</v>
      </c>
      <c r="D432" s="219" t="s">
        <v>147</v>
      </c>
      <c r="E432" s="220" t="s">
        <v>1715</v>
      </c>
      <c r="F432" s="221" t="s">
        <v>1716</v>
      </c>
      <c r="G432" s="222" t="s">
        <v>1354</v>
      </c>
      <c r="H432" s="223">
        <v>2</v>
      </c>
      <c r="I432" s="224"/>
      <c r="J432" s="225">
        <f>ROUND(I432*H432,2)</f>
        <v>0</v>
      </c>
      <c r="K432" s="221" t="s">
        <v>22</v>
      </c>
      <c r="L432" s="70"/>
      <c r="M432" s="226" t="s">
        <v>22</v>
      </c>
      <c r="N432" s="227" t="s">
        <v>46</v>
      </c>
      <c r="O432" s="45"/>
      <c r="P432" s="228">
        <f>O432*H432</f>
        <v>0</v>
      </c>
      <c r="Q432" s="228">
        <v>0</v>
      </c>
      <c r="R432" s="228">
        <f>Q432*H432</f>
        <v>0</v>
      </c>
      <c r="S432" s="228">
        <v>0</v>
      </c>
      <c r="T432" s="229">
        <f>S432*H432</f>
        <v>0</v>
      </c>
      <c r="AR432" s="22" t="s">
        <v>24</v>
      </c>
      <c r="AT432" s="22" t="s">
        <v>147</v>
      </c>
      <c r="AU432" s="22" t="s">
        <v>84</v>
      </c>
      <c r="AY432" s="22" t="s">
        <v>144</v>
      </c>
      <c r="BE432" s="230">
        <f>IF(N432="základní",J432,0)</f>
        <v>0</v>
      </c>
      <c r="BF432" s="230">
        <f>IF(N432="snížená",J432,0)</f>
        <v>0</v>
      </c>
      <c r="BG432" s="230">
        <f>IF(N432="zákl. přenesená",J432,0)</f>
        <v>0</v>
      </c>
      <c r="BH432" s="230">
        <f>IF(N432="sníž. přenesená",J432,0)</f>
        <v>0</v>
      </c>
      <c r="BI432" s="230">
        <f>IF(N432="nulová",J432,0)</f>
        <v>0</v>
      </c>
      <c r="BJ432" s="22" t="s">
        <v>24</v>
      </c>
      <c r="BK432" s="230">
        <f>ROUND(I432*H432,2)</f>
        <v>0</v>
      </c>
      <c r="BL432" s="22" t="s">
        <v>24</v>
      </c>
      <c r="BM432" s="22" t="s">
        <v>1717</v>
      </c>
    </row>
    <row r="433" spans="2:47" s="1" customFormat="1" ht="13.5">
      <c r="B433" s="44"/>
      <c r="C433" s="72"/>
      <c r="D433" s="231" t="s">
        <v>154</v>
      </c>
      <c r="E433" s="72"/>
      <c r="F433" s="232" t="s">
        <v>1716</v>
      </c>
      <c r="G433" s="72"/>
      <c r="H433" s="72"/>
      <c r="I433" s="189"/>
      <c r="J433" s="72"/>
      <c r="K433" s="72"/>
      <c r="L433" s="70"/>
      <c r="M433" s="233"/>
      <c r="N433" s="45"/>
      <c r="O433" s="45"/>
      <c r="P433" s="45"/>
      <c r="Q433" s="45"/>
      <c r="R433" s="45"/>
      <c r="S433" s="45"/>
      <c r="T433" s="93"/>
      <c r="AT433" s="22" t="s">
        <v>154</v>
      </c>
      <c r="AU433" s="22" t="s">
        <v>84</v>
      </c>
    </row>
    <row r="434" spans="2:47" s="1" customFormat="1" ht="13.5">
      <c r="B434" s="44"/>
      <c r="C434" s="72"/>
      <c r="D434" s="231" t="s">
        <v>912</v>
      </c>
      <c r="E434" s="72"/>
      <c r="F434" s="258" t="s">
        <v>1690</v>
      </c>
      <c r="G434" s="72"/>
      <c r="H434" s="72"/>
      <c r="I434" s="189"/>
      <c r="J434" s="72"/>
      <c r="K434" s="72"/>
      <c r="L434" s="70"/>
      <c r="M434" s="233"/>
      <c r="N434" s="45"/>
      <c r="O434" s="45"/>
      <c r="P434" s="45"/>
      <c r="Q434" s="45"/>
      <c r="R434" s="45"/>
      <c r="S434" s="45"/>
      <c r="T434" s="93"/>
      <c r="AT434" s="22" t="s">
        <v>912</v>
      </c>
      <c r="AU434" s="22" t="s">
        <v>84</v>
      </c>
    </row>
    <row r="435" spans="2:65" s="1" customFormat="1" ht="16.5" customHeight="1">
      <c r="B435" s="44"/>
      <c r="C435" s="219" t="s">
        <v>1158</v>
      </c>
      <c r="D435" s="219" t="s">
        <v>147</v>
      </c>
      <c r="E435" s="220" t="s">
        <v>1718</v>
      </c>
      <c r="F435" s="221" t="s">
        <v>1719</v>
      </c>
      <c r="G435" s="222" t="s">
        <v>1354</v>
      </c>
      <c r="H435" s="223">
        <v>1</v>
      </c>
      <c r="I435" s="224"/>
      <c r="J435" s="225">
        <f>ROUND(I435*H435,2)</f>
        <v>0</v>
      </c>
      <c r="K435" s="221" t="s">
        <v>22</v>
      </c>
      <c r="L435" s="70"/>
      <c r="M435" s="226" t="s">
        <v>22</v>
      </c>
      <c r="N435" s="227" t="s">
        <v>46</v>
      </c>
      <c r="O435" s="45"/>
      <c r="P435" s="228">
        <f>O435*H435</f>
        <v>0</v>
      </c>
      <c r="Q435" s="228">
        <v>0</v>
      </c>
      <c r="R435" s="228">
        <f>Q435*H435</f>
        <v>0</v>
      </c>
      <c r="S435" s="228">
        <v>0</v>
      </c>
      <c r="T435" s="229">
        <f>S435*H435</f>
        <v>0</v>
      </c>
      <c r="AR435" s="22" t="s">
        <v>24</v>
      </c>
      <c r="AT435" s="22" t="s">
        <v>147</v>
      </c>
      <c r="AU435" s="22" t="s">
        <v>84</v>
      </c>
      <c r="AY435" s="22" t="s">
        <v>144</v>
      </c>
      <c r="BE435" s="230">
        <f>IF(N435="základní",J435,0)</f>
        <v>0</v>
      </c>
      <c r="BF435" s="230">
        <f>IF(N435="snížená",J435,0)</f>
        <v>0</v>
      </c>
      <c r="BG435" s="230">
        <f>IF(N435="zákl. přenesená",J435,0)</f>
        <v>0</v>
      </c>
      <c r="BH435" s="230">
        <f>IF(N435="sníž. přenesená",J435,0)</f>
        <v>0</v>
      </c>
      <c r="BI435" s="230">
        <f>IF(N435="nulová",J435,0)</f>
        <v>0</v>
      </c>
      <c r="BJ435" s="22" t="s">
        <v>24</v>
      </c>
      <c r="BK435" s="230">
        <f>ROUND(I435*H435,2)</f>
        <v>0</v>
      </c>
      <c r="BL435" s="22" t="s">
        <v>24</v>
      </c>
      <c r="BM435" s="22" t="s">
        <v>1720</v>
      </c>
    </row>
    <row r="436" spans="2:47" s="1" customFormat="1" ht="13.5">
      <c r="B436" s="44"/>
      <c r="C436" s="72"/>
      <c r="D436" s="231" t="s">
        <v>154</v>
      </c>
      <c r="E436" s="72"/>
      <c r="F436" s="232" t="s">
        <v>1719</v>
      </c>
      <c r="G436" s="72"/>
      <c r="H436" s="72"/>
      <c r="I436" s="189"/>
      <c r="J436" s="72"/>
      <c r="K436" s="72"/>
      <c r="L436" s="70"/>
      <c r="M436" s="233"/>
      <c r="N436" s="45"/>
      <c r="O436" s="45"/>
      <c r="P436" s="45"/>
      <c r="Q436" s="45"/>
      <c r="R436" s="45"/>
      <c r="S436" s="45"/>
      <c r="T436" s="93"/>
      <c r="AT436" s="22" t="s">
        <v>154</v>
      </c>
      <c r="AU436" s="22" t="s">
        <v>84</v>
      </c>
    </row>
    <row r="437" spans="2:47" s="1" customFormat="1" ht="13.5">
      <c r="B437" s="44"/>
      <c r="C437" s="72"/>
      <c r="D437" s="231" t="s">
        <v>912</v>
      </c>
      <c r="E437" s="72"/>
      <c r="F437" s="258" t="s">
        <v>1690</v>
      </c>
      <c r="G437" s="72"/>
      <c r="H437" s="72"/>
      <c r="I437" s="189"/>
      <c r="J437" s="72"/>
      <c r="K437" s="72"/>
      <c r="L437" s="70"/>
      <c r="M437" s="233"/>
      <c r="N437" s="45"/>
      <c r="O437" s="45"/>
      <c r="P437" s="45"/>
      <c r="Q437" s="45"/>
      <c r="R437" s="45"/>
      <c r="S437" s="45"/>
      <c r="T437" s="93"/>
      <c r="AT437" s="22" t="s">
        <v>912</v>
      </c>
      <c r="AU437" s="22" t="s">
        <v>84</v>
      </c>
    </row>
    <row r="438" spans="2:65" s="1" customFormat="1" ht="16.5" customHeight="1">
      <c r="B438" s="44"/>
      <c r="C438" s="219" t="s">
        <v>1163</v>
      </c>
      <c r="D438" s="219" t="s">
        <v>147</v>
      </c>
      <c r="E438" s="220" t="s">
        <v>1721</v>
      </c>
      <c r="F438" s="221" t="s">
        <v>1722</v>
      </c>
      <c r="G438" s="222" t="s">
        <v>1354</v>
      </c>
      <c r="H438" s="223">
        <v>1</v>
      </c>
      <c r="I438" s="224"/>
      <c r="J438" s="225">
        <f>ROUND(I438*H438,2)</f>
        <v>0</v>
      </c>
      <c r="K438" s="221" t="s">
        <v>22</v>
      </c>
      <c r="L438" s="70"/>
      <c r="M438" s="226" t="s">
        <v>22</v>
      </c>
      <c r="N438" s="227" t="s">
        <v>46</v>
      </c>
      <c r="O438" s="45"/>
      <c r="P438" s="228">
        <f>O438*H438</f>
        <v>0</v>
      </c>
      <c r="Q438" s="228">
        <v>0</v>
      </c>
      <c r="R438" s="228">
        <f>Q438*H438</f>
        <v>0</v>
      </c>
      <c r="S438" s="228">
        <v>0</v>
      </c>
      <c r="T438" s="229">
        <f>S438*H438</f>
        <v>0</v>
      </c>
      <c r="AR438" s="22" t="s">
        <v>24</v>
      </c>
      <c r="AT438" s="22" t="s">
        <v>147</v>
      </c>
      <c r="AU438" s="22" t="s">
        <v>84</v>
      </c>
      <c r="AY438" s="22" t="s">
        <v>144</v>
      </c>
      <c r="BE438" s="230">
        <f>IF(N438="základní",J438,0)</f>
        <v>0</v>
      </c>
      <c r="BF438" s="230">
        <f>IF(N438="snížená",J438,0)</f>
        <v>0</v>
      </c>
      <c r="BG438" s="230">
        <f>IF(N438="zákl. přenesená",J438,0)</f>
        <v>0</v>
      </c>
      <c r="BH438" s="230">
        <f>IF(N438="sníž. přenesená",J438,0)</f>
        <v>0</v>
      </c>
      <c r="BI438" s="230">
        <f>IF(N438="nulová",J438,0)</f>
        <v>0</v>
      </c>
      <c r="BJ438" s="22" t="s">
        <v>24</v>
      </c>
      <c r="BK438" s="230">
        <f>ROUND(I438*H438,2)</f>
        <v>0</v>
      </c>
      <c r="BL438" s="22" t="s">
        <v>24</v>
      </c>
      <c r="BM438" s="22" t="s">
        <v>1723</v>
      </c>
    </row>
    <row r="439" spans="2:47" s="1" customFormat="1" ht="13.5">
      <c r="B439" s="44"/>
      <c r="C439" s="72"/>
      <c r="D439" s="231" t="s">
        <v>154</v>
      </c>
      <c r="E439" s="72"/>
      <c r="F439" s="232" t="s">
        <v>1722</v>
      </c>
      <c r="G439" s="72"/>
      <c r="H439" s="72"/>
      <c r="I439" s="189"/>
      <c r="J439" s="72"/>
      <c r="K439" s="72"/>
      <c r="L439" s="70"/>
      <c r="M439" s="233"/>
      <c r="N439" s="45"/>
      <c r="O439" s="45"/>
      <c r="P439" s="45"/>
      <c r="Q439" s="45"/>
      <c r="R439" s="45"/>
      <c r="S439" s="45"/>
      <c r="T439" s="93"/>
      <c r="AT439" s="22" t="s">
        <v>154</v>
      </c>
      <c r="AU439" s="22" t="s">
        <v>84</v>
      </c>
    </row>
    <row r="440" spans="2:47" s="1" customFormat="1" ht="13.5">
      <c r="B440" s="44"/>
      <c r="C440" s="72"/>
      <c r="D440" s="231" t="s">
        <v>912</v>
      </c>
      <c r="E440" s="72"/>
      <c r="F440" s="258" t="s">
        <v>1724</v>
      </c>
      <c r="G440" s="72"/>
      <c r="H440" s="72"/>
      <c r="I440" s="189"/>
      <c r="J440" s="72"/>
      <c r="K440" s="72"/>
      <c r="L440" s="70"/>
      <c r="M440" s="233"/>
      <c r="N440" s="45"/>
      <c r="O440" s="45"/>
      <c r="P440" s="45"/>
      <c r="Q440" s="45"/>
      <c r="R440" s="45"/>
      <c r="S440" s="45"/>
      <c r="T440" s="93"/>
      <c r="AT440" s="22" t="s">
        <v>912</v>
      </c>
      <c r="AU440" s="22" t="s">
        <v>84</v>
      </c>
    </row>
    <row r="441" spans="2:65" s="1" customFormat="1" ht="16.5" customHeight="1">
      <c r="B441" s="44"/>
      <c r="C441" s="219" t="s">
        <v>1169</v>
      </c>
      <c r="D441" s="219" t="s">
        <v>147</v>
      </c>
      <c r="E441" s="220" t="s">
        <v>1725</v>
      </c>
      <c r="F441" s="221" t="s">
        <v>1726</v>
      </c>
      <c r="G441" s="222" t="s">
        <v>1354</v>
      </c>
      <c r="H441" s="223">
        <v>1</v>
      </c>
      <c r="I441" s="224"/>
      <c r="J441" s="225">
        <f>ROUND(I441*H441,2)</f>
        <v>0</v>
      </c>
      <c r="K441" s="221" t="s">
        <v>22</v>
      </c>
      <c r="L441" s="70"/>
      <c r="M441" s="226" t="s">
        <v>22</v>
      </c>
      <c r="N441" s="227" t="s">
        <v>46</v>
      </c>
      <c r="O441" s="45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AR441" s="22" t="s">
        <v>24</v>
      </c>
      <c r="AT441" s="22" t="s">
        <v>147</v>
      </c>
      <c r="AU441" s="22" t="s">
        <v>84</v>
      </c>
      <c r="AY441" s="22" t="s">
        <v>144</v>
      </c>
      <c r="BE441" s="230">
        <f>IF(N441="základní",J441,0)</f>
        <v>0</v>
      </c>
      <c r="BF441" s="230">
        <f>IF(N441="snížená",J441,0)</f>
        <v>0</v>
      </c>
      <c r="BG441" s="230">
        <f>IF(N441="zákl. přenesená",J441,0)</f>
        <v>0</v>
      </c>
      <c r="BH441" s="230">
        <f>IF(N441="sníž. přenesená",J441,0)</f>
        <v>0</v>
      </c>
      <c r="BI441" s="230">
        <f>IF(N441="nulová",J441,0)</f>
        <v>0</v>
      </c>
      <c r="BJ441" s="22" t="s">
        <v>24</v>
      </c>
      <c r="BK441" s="230">
        <f>ROUND(I441*H441,2)</f>
        <v>0</v>
      </c>
      <c r="BL441" s="22" t="s">
        <v>24</v>
      </c>
      <c r="BM441" s="22" t="s">
        <v>1727</v>
      </c>
    </row>
    <row r="442" spans="2:47" s="1" customFormat="1" ht="13.5">
      <c r="B442" s="44"/>
      <c r="C442" s="72"/>
      <c r="D442" s="231" t="s">
        <v>154</v>
      </c>
      <c r="E442" s="72"/>
      <c r="F442" s="232" t="s">
        <v>1726</v>
      </c>
      <c r="G442" s="72"/>
      <c r="H442" s="72"/>
      <c r="I442" s="189"/>
      <c r="J442" s="72"/>
      <c r="K442" s="72"/>
      <c r="L442" s="70"/>
      <c r="M442" s="233"/>
      <c r="N442" s="45"/>
      <c r="O442" s="45"/>
      <c r="P442" s="45"/>
      <c r="Q442" s="45"/>
      <c r="R442" s="45"/>
      <c r="S442" s="45"/>
      <c r="T442" s="93"/>
      <c r="AT442" s="22" t="s">
        <v>154</v>
      </c>
      <c r="AU442" s="22" t="s">
        <v>84</v>
      </c>
    </row>
    <row r="443" spans="2:47" s="1" customFormat="1" ht="13.5">
      <c r="B443" s="44"/>
      <c r="C443" s="72"/>
      <c r="D443" s="231" t="s">
        <v>912</v>
      </c>
      <c r="E443" s="72"/>
      <c r="F443" s="258" t="s">
        <v>1724</v>
      </c>
      <c r="G443" s="72"/>
      <c r="H443" s="72"/>
      <c r="I443" s="189"/>
      <c r="J443" s="72"/>
      <c r="K443" s="72"/>
      <c r="L443" s="70"/>
      <c r="M443" s="233"/>
      <c r="N443" s="45"/>
      <c r="O443" s="45"/>
      <c r="P443" s="45"/>
      <c r="Q443" s="45"/>
      <c r="R443" s="45"/>
      <c r="S443" s="45"/>
      <c r="T443" s="93"/>
      <c r="AT443" s="22" t="s">
        <v>912</v>
      </c>
      <c r="AU443" s="22" t="s">
        <v>84</v>
      </c>
    </row>
    <row r="444" spans="2:65" s="1" customFormat="1" ht="16.5" customHeight="1">
      <c r="B444" s="44"/>
      <c r="C444" s="219" t="s">
        <v>1177</v>
      </c>
      <c r="D444" s="219" t="s">
        <v>147</v>
      </c>
      <c r="E444" s="220" t="s">
        <v>1728</v>
      </c>
      <c r="F444" s="221" t="s">
        <v>1729</v>
      </c>
      <c r="G444" s="222" t="s">
        <v>1354</v>
      </c>
      <c r="H444" s="223">
        <v>3</v>
      </c>
      <c r="I444" s="224"/>
      <c r="J444" s="225">
        <f>ROUND(I444*H444,2)</f>
        <v>0</v>
      </c>
      <c r="K444" s="221" t="s">
        <v>22</v>
      </c>
      <c r="L444" s="70"/>
      <c r="M444" s="226" t="s">
        <v>22</v>
      </c>
      <c r="N444" s="227" t="s">
        <v>46</v>
      </c>
      <c r="O444" s="45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AR444" s="22" t="s">
        <v>24</v>
      </c>
      <c r="AT444" s="22" t="s">
        <v>147</v>
      </c>
      <c r="AU444" s="22" t="s">
        <v>84</v>
      </c>
      <c r="AY444" s="22" t="s">
        <v>144</v>
      </c>
      <c r="BE444" s="230">
        <f>IF(N444="základní",J444,0)</f>
        <v>0</v>
      </c>
      <c r="BF444" s="230">
        <f>IF(N444="snížená",J444,0)</f>
        <v>0</v>
      </c>
      <c r="BG444" s="230">
        <f>IF(N444="zákl. přenesená",J444,0)</f>
        <v>0</v>
      </c>
      <c r="BH444" s="230">
        <f>IF(N444="sníž. přenesená",J444,0)</f>
        <v>0</v>
      </c>
      <c r="BI444" s="230">
        <f>IF(N444="nulová",J444,0)</f>
        <v>0</v>
      </c>
      <c r="BJ444" s="22" t="s">
        <v>24</v>
      </c>
      <c r="BK444" s="230">
        <f>ROUND(I444*H444,2)</f>
        <v>0</v>
      </c>
      <c r="BL444" s="22" t="s">
        <v>24</v>
      </c>
      <c r="BM444" s="22" t="s">
        <v>1730</v>
      </c>
    </row>
    <row r="445" spans="2:47" s="1" customFormat="1" ht="13.5">
      <c r="B445" s="44"/>
      <c r="C445" s="72"/>
      <c r="D445" s="231" t="s">
        <v>154</v>
      </c>
      <c r="E445" s="72"/>
      <c r="F445" s="232" t="s">
        <v>1729</v>
      </c>
      <c r="G445" s="72"/>
      <c r="H445" s="72"/>
      <c r="I445" s="189"/>
      <c r="J445" s="72"/>
      <c r="K445" s="72"/>
      <c r="L445" s="70"/>
      <c r="M445" s="233"/>
      <c r="N445" s="45"/>
      <c r="O445" s="45"/>
      <c r="P445" s="45"/>
      <c r="Q445" s="45"/>
      <c r="R445" s="45"/>
      <c r="S445" s="45"/>
      <c r="T445" s="93"/>
      <c r="AT445" s="22" t="s">
        <v>154</v>
      </c>
      <c r="AU445" s="22" t="s">
        <v>84</v>
      </c>
    </row>
    <row r="446" spans="2:47" s="1" customFormat="1" ht="13.5">
      <c r="B446" s="44"/>
      <c r="C446" s="72"/>
      <c r="D446" s="231" t="s">
        <v>912</v>
      </c>
      <c r="E446" s="72"/>
      <c r="F446" s="258" t="s">
        <v>1724</v>
      </c>
      <c r="G446" s="72"/>
      <c r="H446" s="72"/>
      <c r="I446" s="189"/>
      <c r="J446" s="72"/>
      <c r="K446" s="72"/>
      <c r="L446" s="70"/>
      <c r="M446" s="233"/>
      <c r="N446" s="45"/>
      <c r="O446" s="45"/>
      <c r="P446" s="45"/>
      <c r="Q446" s="45"/>
      <c r="R446" s="45"/>
      <c r="S446" s="45"/>
      <c r="T446" s="93"/>
      <c r="AT446" s="22" t="s">
        <v>912</v>
      </c>
      <c r="AU446" s="22" t="s">
        <v>84</v>
      </c>
    </row>
    <row r="447" spans="2:65" s="1" customFormat="1" ht="16.5" customHeight="1">
      <c r="B447" s="44"/>
      <c r="C447" s="219" t="s">
        <v>1182</v>
      </c>
      <c r="D447" s="219" t="s">
        <v>147</v>
      </c>
      <c r="E447" s="220" t="s">
        <v>1731</v>
      </c>
      <c r="F447" s="221" t="s">
        <v>1732</v>
      </c>
      <c r="G447" s="222" t="s">
        <v>1354</v>
      </c>
      <c r="H447" s="223">
        <v>2</v>
      </c>
      <c r="I447" s="224"/>
      <c r="J447" s="225">
        <f>ROUND(I447*H447,2)</f>
        <v>0</v>
      </c>
      <c r="K447" s="221" t="s">
        <v>22</v>
      </c>
      <c r="L447" s="70"/>
      <c r="M447" s="226" t="s">
        <v>22</v>
      </c>
      <c r="N447" s="227" t="s">
        <v>46</v>
      </c>
      <c r="O447" s="45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AR447" s="22" t="s">
        <v>24</v>
      </c>
      <c r="AT447" s="22" t="s">
        <v>147</v>
      </c>
      <c r="AU447" s="22" t="s">
        <v>84</v>
      </c>
      <c r="AY447" s="22" t="s">
        <v>144</v>
      </c>
      <c r="BE447" s="230">
        <f>IF(N447="základní",J447,0)</f>
        <v>0</v>
      </c>
      <c r="BF447" s="230">
        <f>IF(N447="snížená",J447,0)</f>
        <v>0</v>
      </c>
      <c r="BG447" s="230">
        <f>IF(N447="zákl. přenesená",J447,0)</f>
        <v>0</v>
      </c>
      <c r="BH447" s="230">
        <f>IF(N447="sníž. přenesená",J447,0)</f>
        <v>0</v>
      </c>
      <c r="BI447" s="230">
        <f>IF(N447="nulová",J447,0)</f>
        <v>0</v>
      </c>
      <c r="BJ447" s="22" t="s">
        <v>24</v>
      </c>
      <c r="BK447" s="230">
        <f>ROUND(I447*H447,2)</f>
        <v>0</v>
      </c>
      <c r="BL447" s="22" t="s">
        <v>24</v>
      </c>
      <c r="BM447" s="22" t="s">
        <v>1733</v>
      </c>
    </row>
    <row r="448" spans="2:47" s="1" customFormat="1" ht="13.5">
      <c r="B448" s="44"/>
      <c r="C448" s="72"/>
      <c r="D448" s="231" t="s">
        <v>154</v>
      </c>
      <c r="E448" s="72"/>
      <c r="F448" s="232" t="s">
        <v>1732</v>
      </c>
      <c r="G448" s="72"/>
      <c r="H448" s="72"/>
      <c r="I448" s="189"/>
      <c r="J448" s="72"/>
      <c r="K448" s="72"/>
      <c r="L448" s="70"/>
      <c r="M448" s="233"/>
      <c r="N448" s="45"/>
      <c r="O448" s="45"/>
      <c r="P448" s="45"/>
      <c r="Q448" s="45"/>
      <c r="R448" s="45"/>
      <c r="S448" s="45"/>
      <c r="T448" s="93"/>
      <c r="AT448" s="22" t="s">
        <v>154</v>
      </c>
      <c r="AU448" s="22" t="s">
        <v>84</v>
      </c>
    </row>
    <row r="449" spans="2:47" s="1" customFormat="1" ht="13.5">
      <c r="B449" s="44"/>
      <c r="C449" s="72"/>
      <c r="D449" s="231" t="s">
        <v>912</v>
      </c>
      <c r="E449" s="72"/>
      <c r="F449" s="258" t="s">
        <v>1724</v>
      </c>
      <c r="G449" s="72"/>
      <c r="H449" s="72"/>
      <c r="I449" s="189"/>
      <c r="J449" s="72"/>
      <c r="K449" s="72"/>
      <c r="L449" s="70"/>
      <c r="M449" s="233"/>
      <c r="N449" s="45"/>
      <c r="O449" s="45"/>
      <c r="P449" s="45"/>
      <c r="Q449" s="45"/>
      <c r="R449" s="45"/>
      <c r="S449" s="45"/>
      <c r="T449" s="93"/>
      <c r="AT449" s="22" t="s">
        <v>912</v>
      </c>
      <c r="AU449" s="22" t="s">
        <v>84</v>
      </c>
    </row>
    <row r="450" spans="2:65" s="1" customFormat="1" ht="16.5" customHeight="1">
      <c r="B450" s="44"/>
      <c r="C450" s="219" t="s">
        <v>1191</v>
      </c>
      <c r="D450" s="219" t="s">
        <v>147</v>
      </c>
      <c r="E450" s="220" t="s">
        <v>1734</v>
      </c>
      <c r="F450" s="221" t="s">
        <v>1735</v>
      </c>
      <c r="G450" s="222" t="s">
        <v>1354</v>
      </c>
      <c r="H450" s="223">
        <v>5</v>
      </c>
      <c r="I450" s="224"/>
      <c r="J450" s="225">
        <f>ROUND(I450*H450,2)</f>
        <v>0</v>
      </c>
      <c r="K450" s="221" t="s">
        <v>22</v>
      </c>
      <c r="L450" s="70"/>
      <c r="M450" s="226" t="s">
        <v>22</v>
      </c>
      <c r="N450" s="227" t="s">
        <v>46</v>
      </c>
      <c r="O450" s="45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AR450" s="22" t="s">
        <v>24</v>
      </c>
      <c r="AT450" s="22" t="s">
        <v>147</v>
      </c>
      <c r="AU450" s="22" t="s">
        <v>84</v>
      </c>
      <c r="AY450" s="22" t="s">
        <v>144</v>
      </c>
      <c r="BE450" s="230">
        <f>IF(N450="základní",J450,0)</f>
        <v>0</v>
      </c>
      <c r="BF450" s="230">
        <f>IF(N450="snížená",J450,0)</f>
        <v>0</v>
      </c>
      <c r="BG450" s="230">
        <f>IF(N450="zákl. přenesená",J450,0)</f>
        <v>0</v>
      </c>
      <c r="BH450" s="230">
        <f>IF(N450="sníž. přenesená",J450,0)</f>
        <v>0</v>
      </c>
      <c r="BI450" s="230">
        <f>IF(N450="nulová",J450,0)</f>
        <v>0</v>
      </c>
      <c r="BJ450" s="22" t="s">
        <v>24</v>
      </c>
      <c r="BK450" s="230">
        <f>ROUND(I450*H450,2)</f>
        <v>0</v>
      </c>
      <c r="BL450" s="22" t="s">
        <v>24</v>
      </c>
      <c r="BM450" s="22" t="s">
        <v>1736</v>
      </c>
    </row>
    <row r="451" spans="2:47" s="1" customFormat="1" ht="13.5">
      <c r="B451" s="44"/>
      <c r="C451" s="72"/>
      <c r="D451" s="231" t="s">
        <v>154</v>
      </c>
      <c r="E451" s="72"/>
      <c r="F451" s="232" t="s">
        <v>1735</v>
      </c>
      <c r="G451" s="72"/>
      <c r="H451" s="72"/>
      <c r="I451" s="189"/>
      <c r="J451" s="72"/>
      <c r="K451" s="72"/>
      <c r="L451" s="70"/>
      <c r="M451" s="233"/>
      <c r="N451" s="45"/>
      <c r="O451" s="45"/>
      <c r="P451" s="45"/>
      <c r="Q451" s="45"/>
      <c r="R451" s="45"/>
      <c r="S451" s="45"/>
      <c r="T451" s="93"/>
      <c r="AT451" s="22" t="s">
        <v>154</v>
      </c>
      <c r="AU451" s="22" t="s">
        <v>84</v>
      </c>
    </row>
    <row r="452" spans="2:47" s="1" customFormat="1" ht="13.5">
      <c r="B452" s="44"/>
      <c r="C452" s="72"/>
      <c r="D452" s="231" t="s">
        <v>912</v>
      </c>
      <c r="E452" s="72"/>
      <c r="F452" s="258" t="s">
        <v>1737</v>
      </c>
      <c r="G452" s="72"/>
      <c r="H452" s="72"/>
      <c r="I452" s="189"/>
      <c r="J452" s="72"/>
      <c r="K452" s="72"/>
      <c r="L452" s="70"/>
      <c r="M452" s="233"/>
      <c r="N452" s="45"/>
      <c r="O452" s="45"/>
      <c r="P452" s="45"/>
      <c r="Q452" s="45"/>
      <c r="R452" s="45"/>
      <c r="S452" s="45"/>
      <c r="T452" s="93"/>
      <c r="AT452" s="22" t="s">
        <v>912</v>
      </c>
      <c r="AU452" s="22" t="s">
        <v>84</v>
      </c>
    </row>
    <row r="453" spans="2:65" s="1" customFormat="1" ht="16.5" customHeight="1">
      <c r="B453" s="44"/>
      <c r="C453" s="219" t="s">
        <v>1197</v>
      </c>
      <c r="D453" s="219" t="s">
        <v>147</v>
      </c>
      <c r="E453" s="220" t="s">
        <v>1738</v>
      </c>
      <c r="F453" s="221" t="s">
        <v>1739</v>
      </c>
      <c r="G453" s="222" t="s">
        <v>1354</v>
      </c>
      <c r="H453" s="223">
        <v>1</v>
      </c>
      <c r="I453" s="224"/>
      <c r="J453" s="225">
        <f>ROUND(I453*H453,2)</f>
        <v>0</v>
      </c>
      <c r="K453" s="221" t="s">
        <v>22</v>
      </c>
      <c r="L453" s="70"/>
      <c r="M453" s="226" t="s">
        <v>22</v>
      </c>
      <c r="N453" s="227" t="s">
        <v>46</v>
      </c>
      <c r="O453" s="45"/>
      <c r="P453" s="228">
        <f>O453*H453</f>
        <v>0</v>
      </c>
      <c r="Q453" s="228">
        <v>0</v>
      </c>
      <c r="R453" s="228">
        <f>Q453*H453</f>
        <v>0</v>
      </c>
      <c r="S453" s="228">
        <v>0</v>
      </c>
      <c r="T453" s="229">
        <f>S453*H453</f>
        <v>0</v>
      </c>
      <c r="AR453" s="22" t="s">
        <v>24</v>
      </c>
      <c r="AT453" s="22" t="s">
        <v>147</v>
      </c>
      <c r="AU453" s="22" t="s">
        <v>84</v>
      </c>
      <c r="AY453" s="22" t="s">
        <v>144</v>
      </c>
      <c r="BE453" s="230">
        <f>IF(N453="základní",J453,0)</f>
        <v>0</v>
      </c>
      <c r="BF453" s="230">
        <f>IF(N453="snížená",J453,0)</f>
        <v>0</v>
      </c>
      <c r="BG453" s="230">
        <f>IF(N453="zákl. přenesená",J453,0)</f>
        <v>0</v>
      </c>
      <c r="BH453" s="230">
        <f>IF(N453="sníž. přenesená",J453,0)</f>
        <v>0</v>
      </c>
      <c r="BI453" s="230">
        <f>IF(N453="nulová",J453,0)</f>
        <v>0</v>
      </c>
      <c r="BJ453" s="22" t="s">
        <v>24</v>
      </c>
      <c r="BK453" s="230">
        <f>ROUND(I453*H453,2)</f>
        <v>0</v>
      </c>
      <c r="BL453" s="22" t="s">
        <v>24</v>
      </c>
      <c r="BM453" s="22" t="s">
        <v>1740</v>
      </c>
    </row>
    <row r="454" spans="2:47" s="1" customFormat="1" ht="13.5">
      <c r="B454" s="44"/>
      <c r="C454" s="72"/>
      <c r="D454" s="231" t="s">
        <v>154</v>
      </c>
      <c r="E454" s="72"/>
      <c r="F454" s="232" t="s">
        <v>1739</v>
      </c>
      <c r="G454" s="72"/>
      <c r="H454" s="72"/>
      <c r="I454" s="189"/>
      <c r="J454" s="72"/>
      <c r="K454" s="72"/>
      <c r="L454" s="70"/>
      <c r="M454" s="233"/>
      <c r="N454" s="45"/>
      <c r="O454" s="45"/>
      <c r="P454" s="45"/>
      <c r="Q454" s="45"/>
      <c r="R454" s="45"/>
      <c r="S454" s="45"/>
      <c r="T454" s="93"/>
      <c r="AT454" s="22" t="s">
        <v>154</v>
      </c>
      <c r="AU454" s="22" t="s">
        <v>84</v>
      </c>
    </row>
    <row r="455" spans="2:47" s="1" customFormat="1" ht="13.5">
      <c r="B455" s="44"/>
      <c r="C455" s="72"/>
      <c r="D455" s="231" t="s">
        <v>912</v>
      </c>
      <c r="E455" s="72"/>
      <c r="F455" s="258" t="s">
        <v>1737</v>
      </c>
      <c r="G455" s="72"/>
      <c r="H455" s="72"/>
      <c r="I455" s="189"/>
      <c r="J455" s="72"/>
      <c r="K455" s="72"/>
      <c r="L455" s="70"/>
      <c r="M455" s="233"/>
      <c r="N455" s="45"/>
      <c r="O455" s="45"/>
      <c r="P455" s="45"/>
      <c r="Q455" s="45"/>
      <c r="R455" s="45"/>
      <c r="S455" s="45"/>
      <c r="T455" s="93"/>
      <c r="AT455" s="22" t="s">
        <v>912</v>
      </c>
      <c r="AU455" s="22" t="s">
        <v>84</v>
      </c>
    </row>
    <row r="456" spans="2:63" s="10" customFormat="1" ht="29.85" customHeight="1">
      <c r="B456" s="203"/>
      <c r="C456" s="204"/>
      <c r="D456" s="205" t="s">
        <v>74</v>
      </c>
      <c r="E456" s="217" t="s">
        <v>1741</v>
      </c>
      <c r="F456" s="217" t="s">
        <v>1742</v>
      </c>
      <c r="G456" s="204"/>
      <c r="H456" s="204"/>
      <c r="I456" s="207"/>
      <c r="J456" s="218">
        <f>BK456</f>
        <v>0</v>
      </c>
      <c r="K456" s="204"/>
      <c r="L456" s="209"/>
      <c r="M456" s="210"/>
      <c r="N456" s="211"/>
      <c r="O456" s="211"/>
      <c r="P456" s="212">
        <f>SUM(P457:P464)</f>
        <v>0</v>
      </c>
      <c r="Q456" s="211"/>
      <c r="R456" s="212">
        <f>SUM(R457:R464)</f>
        <v>0</v>
      </c>
      <c r="S456" s="211"/>
      <c r="T456" s="213">
        <f>SUM(T457:T464)</f>
        <v>0</v>
      </c>
      <c r="AR456" s="214" t="s">
        <v>24</v>
      </c>
      <c r="AT456" s="215" t="s">
        <v>74</v>
      </c>
      <c r="AU456" s="215" t="s">
        <v>24</v>
      </c>
      <c r="AY456" s="214" t="s">
        <v>144</v>
      </c>
      <c r="BK456" s="216">
        <f>SUM(BK457:BK464)</f>
        <v>0</v>
      </c>
    </row>
    <row r="457" spans="2:65" s="1" customFormat="1" ht="16.5" customHeight="1">
      <c r="B457" s="44"/>
      <c r="C457" s="219" t="s">
        <v>1206</v>
      </c>
      <c r="D457" s="219" t="s">
        <v>147</v>
      </c>
      <c r="E457" s="220" t="s">
        <v>1743</v>
      </c>
      <c r="F457" s="221" t="s">
        <v>1744</v>
      </c>
      <c r="G457" s="222" t="s">
        <v>456</v>
      </c>
      <c r="H457" s="223">
        <v>18</v>
      </c>
      <c r="I457" s="224"/>
      <c r="J457" s="225">
        <f>ROUND(I457*H457,2)</f>
        <v>0</v>
      </c>
      <c r="K457" s="221" t="s">
        <v>22</v>
      </c>
      <c r="L457" s="70"/>
      <c r="M457" s="226" t="s">
        <v>22</v>
      </c>
      <c r="N457" s="227" t="s">
        <v>46</v>
      </c>
      <c r="O457" s="45"/>
      <c r="P457" s="228">
        <f>O457*H457</f>
        <v>0</v>
      </c>
      <c r="Q457" s="228">
        <v>0</v>
      </c>
      <c r="R457" s="228">
        <f>Q457*H457</f>
        <v>0</v>
      </c>
      <c r="S457" s="228">
        <v>0</v>
      </c>
      <c r="T457" s="229">
        <f>S457*H457</f>
        <v>0</v>
      </c>
      <c r="AR457" s="22" t="s">
        <v>24</v>
      </c>
      <c r="AT457" s="22" t="s">
        <v>147</v>
      </c>
      <c r="AU457" s="22" t="s">
        <v>84</v>
      </c>
      <c r="AY457" s="22" t="s">
        <v>144</v>
      </c>
      <c r="BE457" s="230">
        <f>IF(N457="základní",J457,0)</f>
        <v>0</v>
      </c>
      <c r="BF457" s="230">
        <f>IF(N457="snížená",J457,0)</f>
        <v>0</v>
      </c>
      <c r="BG457" s="230">
        <f>IF(N457="zákl. přenesená",J457,0)</f>
        <v>0</v>
      </c>
      <c r="BH457" s="230">
        <f>IF(N457="sníž. přenesená",J457,0)</f>
        <v>0</v>
      </c>
      <c r="BI457" s="230">
        <f>IF(N457="nulová",J457,0)</f>
        <v>0</v>
      </c>
      <c r="BJ457" s="22" t="s">
        <v>24</v>
      </c>
      <c r="BK457" s="230">
        <f>ROUND(I457*H457,2)</f>
        <v>0</v>
      </c>
      <c r="BL457" s="22" t="s">
        <v>24</v>
      </c>
      <c r="BM457" s="22" t="s">
        <v>1745</v>
      </c>
    </row>
    <row r="458" spans="2:47" s="1" customFormat="1" ht="13.5">
      <c r="B458" s="44"/>
      <c r="C458" s="72"/>
      <c r="D458" s="231" t="s">
        <v>154</v>
      </c>
      <c r="E458" s="72"/>
      <c r="F458" s="232" t="s">
        <v>1744</v>
      </c>
      <c r="G458" s="72"/>
      <c r="H458" s="72"/>
      <c r="I458" s="189"/>
      <c r="J458" s="72"/>
      <c r="K458" s="72"/>
      <c r="L458" s="70"/>
      <c r="M458" s="233"/>
      <c r="N458" s="45"/>
      <c r="O458" s="45"/>
      <c r="P458" s="45"/>
      <c r="Q458" s="45"/>
      <c r="R458" s="45"/>
      <c r="S458" s="45"/>
      <c r="T458" s="93"/>
      <c r="AT458" s="22" t="s">
        <v>154</v>
      </c>
      <c r="AU458" s="22" t="s">
        <v>84</v>
      </c>
    </row>
    <row r="459" spans="2:47" s="1" customFormat="1" ht="13.5">
      <c r="B459" s="44"/>
      <c r="C459" s="72"/>
      <c r="D459" s="231" t="s">
        <v>912</v>
      </c>
      <c r="E459" s="72"/>
      <c r="F459" s="258" t="s">
        <v>1746</v>
      </c>
      <c r="G459" s="72"/>
      <c r="H459" s="72"/>
      <c r="I459" s="189"/>
      <c r="J459" s="72"/>
      <c r="K459" s="72"/>
      <c r="L459" s="70"/>
      <c r="M459" s="233"/>
      <c r="N459" s="45"/>
      <c r="O459" s="45"/>
      <c r="P459" s="45"/>
      <c r="Q459" s="45"/>
      <c r="R459" s="45"/>
      <c r="S459" s="45"/>
      <c r="T459" s="93"/>
      <c r="AT459" s="22" t="s">
        <v>912</v>
      </c>
      <c r="AU459" s="22" t="s">
        <v>84</v>
      </c>
    </row>
    <row r="460" spans="2:65" s="1" customFormat="1" ht="16.5" customHeight="1">
      <c r="B460" s="44"/>
      <c r="C460" s="219" t="s">
        <v>1212</v>
      </c>
      <c r="D460" s="219" t="s">
        <v>147</v>
      </c>
      <c r="E460" s="220" t="s">
        <v>1747</v>
      </c>
      <c r="F460" s="221" t="s">
        <v>1748</v>
      </c>
      <c r="G460" s="222" t="s">
        <v>456</v>
      </c>
      <c r="H460" s="223">
        <v>42</v>
      </c>
      <c r="I460" s="224"/>
      <c r="J460" s="225">
        <f>ROUND(I460*H460,2)</f>
        <v>0</v>
      </c>
      <c r="K460" s="221" t="s">
        <v>22</v>
      </c>
      <c r="L460" s="70"/>
      <c r="M460" s="226" t="s">
        <v>22</v>
      </c>
      <c r="N460" s="227" t="s">
        <v>46</v>
      </c>
      <c r="O460" s="45"/>
      <c r="P460" s="228">
        <f>O460*H460</f>
        <v>0</v>
      </c>
      <c r="Q460" s="228">
        <v>0</v>
      </c>
      <c r="R460" s="228">
        <f>Q460*H460</f>
        <v>0</v>
      </c>
      <c r="S460" s="228">
        <v>0</v>
      </c>
      <c r="T460" s="229">
        <f>S460*H460</f>
        <v>0</v>
      </c>
      <c r="AR460" s="22" t="s">
        <v>24</v>
      </c>
      <c r="AT460" s="22" t="s">
        <v>147</v>
      </c>
      <c r="AU460" s="22" t="s">
        <v>84</v>
      </c>
      <c r="AY460" s="22" t="s">
        <v>144</v>
      </c>
      <c r="BE460" s="230">
        <f>IF(N460="základní",J460,0)</f>
        <v>0</v>
      </c>
      <c r="BF460" s="230">
        <f>IF(N460="snížená",J460,0)</f>
        <v>0</v>
      </c>
      <c r="BG460" s="230">
        <f>IF(N460="zákl. přenesená",J460,0)</f>
        <v>0</v>
      </c>
      <c r="BH460" s="230">
        <f>IF(N460="sníž. přenesená",J460,0)</f>
        <v>0</v>
      </c>
      <c r="BI460" s="230">
        <f>IF(N460="nulová",J460,0)</f>
        <v>0</v>
      </c>
      <c r="BJ460" s="22" t="s">
        <v>24</v>
      </c>
      <c r="BK460" s="230">
        <f>ROUND(I460*H460,2)</f>
        <v>0</v>
      </c>
      <c r="BL460" s="22" t="s">
        <v>24</v>
      </c>
      <c r="BM460" s="22" t="s">
        <v>1749</v>
      </c>
    </row>
    <row r="461" spans="2:47" s="1" customFormat="1" ht="13.5">
      <c r="B461" s="44"/>
      <c r="C461" s="72"/>
      <c r="D461" s="231" t="s">
        <v>154</v>
      </c>
      <c r="E461" s="72"/>
      <c r="F461" s="232" t="s">
        <v>1748</v>
      </c>
      <c r="G461" s="72"/>
      <c r="H461" s="72"/>
      <c r="I461" s="189"/>
      <c r="J461" s="72"/>
      <c r="K461" s="72"/>
      <c r="L461" s="70"/>
      <c r="M461" s="233"/>
      <c r="N461" s="45"/>
      <c r="O461" s="45"/>
      <c r="P461" s="45"/>
      <c r="Q461" s="45"/>
      <c r="R461" s="45"/>
      <c r="S461" s="45"/>
      <c r="T461" s="93"/>
      <c r="AT461" s="22" t="s">
        <v>154</v>
      </c>
      <c r="AU461" s="22" t="s">
        <v>84</v>
      </c>
    </row>
    <row r="462" spans="2:47" s="1" customFormat="1" ht="13.5">
      <c r="B462" s="44"/>
      <c r="C462" s="72"/>
      <c r="D462" s="231" t="s">
        <v>912</v>
      </c>
      <c r="E462" s="72"/>
      <c r="F462" s="258" t="s">
        <v>1746</v>
      </c>
      <c r="G462" s="72"/>
      <c r="H462" s="72"/>
      <c r="I462" s="189"/>
      <c r="J462" s="72"/>
      <c r="K462" s="72"/>
      <c r="L462" s="70"/>
      <c r="M462" s="233"/>
      <c r="N462" s="45"/>
      <c r="O462" s="45"/>
      <c r="P462" s="45"/>
      <c r="Q462" s="45"/>
      <c r="R462" s="45"/>
      <c r="S462" s="45"/>
      <c r="T462" s="93"/>
      <c r="AT462" s="22" t="s">
        <v>912</v>
      </c>
      <c r="AU462" s="22" t="s">
        <v>84</v>
      </c>
    </row>
    <row r="463" spans="2:65" s="1" customFormat="1" ht="25.5" customHeight="1">
      <c r="B463" s="44"/>
      <c r="C463" s="219" t="s">
        <v>1218</v>
      </c>
      <c r="D463" s="219" t="s">
        <v>147</v>
      </c>
      <c r="E463" s="220" t="s">
        <v>1750</v>
      </c>
      <c r="F463" s="221" t="s">
        <v>1751</v>
      </c>
      <c r="G463" s="222" t="s">
        <v>1752</v>
      </c>
      <c r="H463" s="223">
        <v>1</v>
      </c>
      <c r="I463" s="224"/>
      <c r="J463" s="225">
        <f>ROUND(I463*H463,2)</f>
        <v>0</v>
      </c>
      <c r="K463" s="221" t="s">
        <v>22</v>
      </c>
      <c r="L463" s="70"/>
      <c r="M463" s="226" t="s">
        <v>22</v>
      </c>
      <c r="N463" s="227" t="s">
        <v>46</v>
      </c>
      <c r="O463" s="45"/>
      <c r="P463" s="228">
        <f>O463*H463</f>
        <v>0</v>
      </c>
      <c r="Q463" s="228">
        <v>0</v>
      </c>
      <c r="R463" s="228">
        <f>Q463*H463</f>
        <v>0</v>
      </c>
      <c r="S463" s="228">
        <v>0</v>
      </c>
      <c r="T463" s="229">
        <f>S463*H463</f>
        <v>0</v>
      </c>
      <c r="AR463" s="22" t="s">
        <v>24</v>
      </c>
      <c r="AT463" s="22" t="s">
        <v>147</v>
      </c>
      <c r="AU463" s="22" t="s">
        <v>84</v>
      </c>
      <c r="AY463" s="22" t="s">
        <v>144</v>
      </c>
      <c r="BE463" s="230">
        <f>IF(N463="základní",J463,0)</f>
        <v>0</v>
      </c>
      <c r="BF463" s="230">
        <f>IF(N463="snížená",J463,0)</f>
        <v>0</v>
      </c>
      <c r="BG463" s="230">
        <f>IF(N463="zákl. přenesená",J463,0)</f>
        <v>0</v>
      </c>
      <c r="BH463" s="230">
        <f>IF(N463="sníž. přenesená",J463,0)</f>
        <v>0</v>
      </c>
      <c r="BI463" s="230">
        <f>IF(N463="nulová",J463,0)</f>
        <v>0</v>
      </c>
      <c r="BJ463" s="22" t="s">
        <v>24</v>
      </c>
      <c r="BK463" s="230">
        <f>ROUND(I463*H463,2)</f>
        <v>0</v>
      </c>
      <c r="BL463" s="22" t="s">
        <v>24</v>
      </c>
      <c r="BM463" s="22" t="s">
        <v>1753</v>
      </c>
    </row>
    <row r="464" spans="2:47" s="1" customFormat="1" ht="13.5">
      <c r="B464" s="44"/>
      <c r="C464" s="72"/>
      <c r="D464" s="231" t="s">
        <v>154</v>
      </c>
      <c r="E464" s="72"/>
      <c r="F464" s="232" t="s">
        <v>1751</v>
      </c>
      <c r="G464" s="72"/>
      <c r="H464" s="72"/>
      <c r="I464" s="189"/>
      <c r="J464" s="72"/>
      <c r="K464" s="72"/>
      <c r="L464" s="70"/>
      <c r="M464" s="233"/>
      <c r="N464" s="45"/>
      <c r="O464" s="45"/>
      <c r="P464" s="45"/>
      <c r="Q464" s="45"/>
      <c r="R464" s="45"/>
      <c r="S464" s="45"/>
      <c r="T464" s="93"/>
      <c r="AT464" s="22" t="s">
        <v>154</v>
      </c>
      <c r="AU464" s="22" t="s">
        <v>84</v>
      </c>
    </row>
    <row r="465" spans="2:63" s="10" customFormat="1" ht="29.85" customHeight="1">
      <c r="B465" s="203"/>
      <c r="C465" s="204"/>
      <c r="D465" s="205" t="s">
        <v>74</v>
      </c>
      <c r="E465" s="217" t="s">
        <v>1754</v>
      </c>
      <c r="F465" s="217" t="s">
        <v>1755</v>
      </c>
      <c r="G465" s="204"/>
      <c r="H465" s="204"/>
      <c r="I465" s="207"/>
      <c r="J465" s="218">
        <f>BK465</f>
        <v>0</v>
      </c>
      <c r="K465" s="204"/>
      <c r="L465" s="209"/>
      <c r="M465" s="210"/>
      <c r="N465" s="211"/>
      <c r="O465" s="211"/>
      <c r="P465" s="212">
        <f>SUM(P466:P483)</f>
        <v>0</v>
      </c>
      <c r="Q465" s="211"/>
      <c r="R465" s="212">
        <f>SUM(R466:R483)</f>
        <v>0</v>
      </c>
      <c r="S465" s="211"/>
      <c r="T465" s="213">
        <f>SUM(T466:T483)</f>
        <v>0</v>
      </c>
      <c r="AR465" s="214" t="s">
        <v>24</v>
      </c>
      <c r="AT465" s="215" t="s">
        <v>74</v>
      </c>
      <c r="AU465" s="215" t="s">
        <v>24</v>
      </c>
      <c r="AY465" s="214" t="s">
        <v>144</v>
      </c>
      <c r="BK465" s="216">
        <f>SUM(BK466:BK483)</f>
        <v>0</v>
      </c>
    </row>
    <row r="466" spans="2:65" s="1" customFormat="1" ht="16.5" customHeight="1">
      <c r="B466" s="44"/>
      <c r="C466" s="219" t="s">
        <v>1222</v>
      </c>
      <c r="D466" s="219" t="s">
        <v>147</v>
      </c>
      <c r="E466" s="220" t="s">
        <v>1756</v>
      </c>
      <c r="F466" s="221" t="s">
        <v>1757</v>
      </c>
      <c r="G466" s="222" t="s">
        <v>456</v>
      </c>
      <c r="H466" s="223">
        <v>32</v>
      </c>
      <c r="I466" s="224"/>
      <c r="J466" s="225">
        <f>ROUND(I466*H466,2)</f>
        <v>0</v>
      </c>
      <c r="K466" s="221" t="s">
        <v>22</v>
      </c>
      <c r="L466" s="70"/>
      <c r="M466" s="226" t="s">
        <v>22</v>
      </c>
      <c r="N466" s="227" t="s">
        <v>46</v>
      </c>
      <c r="O466" s="45"/>
      <c r="P466" s="228">
        <f>O466*H466</f>
        <v>0</v>
      </c>
      <c r="Q466" s="228">
        <v>0</v>
      </c>
      <c r="R466" s="228">
        <f>Q466*H466</f>
        <v>0</v>
      </c>
      <c r="S466" s="228">
        <v>0</v>
      </c>
      <c r="T466" s="229">
        <f>S466*H466</f>
        <v>0</v>
      </c>
      <c r="AR466" s="22" t="s">
        <v>24</v>
      </c>
      <c r="AT466" s="22" t="s">
        <v>147</v>
      </c>
      <c r="AU466" s="22" t="s">
        <v>84</v>
      </c>
      <c r="AY466" s="22" t="s">
        <v>144</v>
      </c>
      <c r="BE466" s="230">
        <f>IF(N466="základní",J466,0)</f>
        <v>0</v>
      </c>
      <c r="BF466" s="230">
        <f>IF(N466="snížená",J466,0)</f>
        <v>0</v>
      </c>
      <c r="BG466" s="230">
        <f>IF(N466="zákl. přenesená",J466,0)</f>
        <v>0</v>
      </c>
      <c r="BH466" s="230">
        <f>IF(N466="sníž. přenesená",J466,0)</f>
        <v>0</v>
      </c>
      <c r="BI466" s="230">
        <f>IF(N466="nulová",J466,0)</f>
        <v>0</v>
      </c>
      <c r="BJ466" s="22" t="s">
        <v>24</v>
      </c>
      <c r="BK466" s="230">
        <f>ROUND(I466*H466,2)</f>
        <v>0</v>
      </c>
      <c r="BL466" s="22" t="s">
        <v>24</v>
      </c>
      <c r="BM466" s="22" t="s">
        <v>1758</v>
      </c>
    </row>
    <row r="467" spans="2:47" s="1" customFormat="1" ht="13.5">
      <c r="B467" s="44"/>
      <c r="C467" s="72"/>
      <c r="D467" s="231" t="s">
        <v>154</v>
      </c>
      <c r="E467" s="72"/>
      <c r="F467" s="232" t="s">
        <v>1757</v>
      </c>
      <c r="G467" s="72"/>
      <c r="H467" s="72"/>
      <c r="I467" s="189"/>
      <c r="J467" s="72"/>
      <c r="K467" s="72"/>
      <c r="L467" s="70"/>
      <c r="M467" s="233"/>
      <c r="N467" s="45"/>
      <c r="O467" s="45"/>
      <c r="P467" s="45"/>
      <c r="Q467" s="45"/>
      <c r="R467" s="45"/>
      <c r="S467" s="45"/>
      <c r="T467" s="93"/>
      <c r="AT467" s="22" t="s">
        <v>154</v>
      </c>
      <c r="AU467" s="22" t="s">
        <v>84</v>
      </c>
    </row>
    <row r="468" spans="2:47" s="1" customFormat="1" ht="13.5">
      <c r="B468" s="44"/>
      <c r="C468" s="72"/>
      <c r="D468" s="231" t="s">
        <v>912</v>
      </c>
      <c r="E468" s="72"/>
      <c r="F468" s="258" t="s">
        <v>1759</v>
      </c>
      <c r="G468" s="72"/>
      <c r="H468" s="72"/>
      <c r="I468" s="189"/>
      <c r="J468" s="72"/>
      <c r="K468" s="72"/>
      <c r="L468" s="70"/>
      <c r="M468" s="233"/>
      <c r="N468" s="45"/>
      <c r="O468" s="45"/>
      <c r="P468" s="45"/>
      <c r="Q468" s="45"/>
      <c r="R468" s="45"/>
      <c r="S468" s="45"/>
      <c r="T468" s="93"/>
      <c r="AT468" s="22" t="s">
        <v>912</v>
      </c>
      <c r="AU468" s="22" t="s">
        <v>84</v>
      </c>
    </row>
    <row r="469" spans="2:65" s="1" customFormat="1" ht="16.5" customHeight="1">
      <c r="B469" s="44"/>
      <c r="C469" s="219" t="s">
        <v>1228</v>
      </c>
      <c r="D469" s="219" t="s">
        <v>147</v>
      </c>
      <c r="E469" s="220" t="s">
        <v>1760</v>
      </c>
      <c r="F469" s="221" t="s">
        <v>1761</v>
      </c>
      <c r="G469" s="222" t="s">
        <v>456</v>
      </c>
      <c r="H469" s="223">
        <v>34</v>
      </c>
      <c r="I469" s="224"/>
      <c r="J469" s="225">
        <f>ROUND(I469*H469,2)</f>
        <v>0</v>
      </c>
      <c r="K469" s="221" t="s">
        <v>22</v>
      </c>
      <c r="L469" s="70"/>
      <c r="M469" s="226" t="s">
        <v>22</v>
      </c>
      <c r="N469" s="227" t="s">
        <v>46</v>
      </c>
      <c r="O469" s="45"/>
      <c r="P469" s="228">
        <f>O469*H469</f>
        <v>0</v>
      </c>
      <c r="Q469" s="228">
        <v>0</v>
      </c>
      <c r="R469" s="228">
        <f>Q469*H469</f>
        <v>0</v>
      </c>
      <c r="S469" s="228">
        <v>0</v>
      </c>
      <c r="T469" s="229">
        <f>S469*H469</f>
        <v>0</v>
      </c>
      <c r="AR469" s="22" t="s">
        <v>24</v>
      </c>
      <c r="AT469" s="22" t="s">
        <v>147</v>
      </c>
      <c r="AU469" s="22" t="s">
        <v>84</v>
      </c>
      <c r="AY469" s="22" t="s">
        <v>144</v>
      </c>
      <c r="BE469" s="230">
        <f>IF(N469="základní",J469,0)</f>
        <v>0</v>
      </c>
      <c r="BF469" s="230">
        <f>IF(N469="snížená",J469,0)</f>
        <v>0</v>
      </c>
      <c r="BG469" s="230">
        <f>IF(N469="zákl. přenesená",J469,0)</f>
        <v>0</v>
      </c>
      <c r="BH469" s="230">
        <f>IF(N469="sníž. přenesená",J469,0)</f>
        <v>0</v>
      </c>
      <c r="BI469" s="230">
        <f>IF(N469="nulová",J469,0)</f>
        <v>0</v>
      </c>
      <c r="BJ469" s="22" t="s">
        <v>24</v>
      </c>
      <c r="BK469" s="230">
        <f>ROUND(I469*H469,2)</f>
        <v>0</v>
      </c>
      <c r="BL469" s="22" t="s">
        <v>24</v>
      </c>
      <c r="BM469" s="22" t="s">
        <v>1762</v>
      </c>
    </row>
    <row r="470" spans="2:47" s="1" customFormat="1" ht="13.5">
      <c r="B470" s="44"/>
      <c r="C470" s="72"/>
      <c r="D470" s="231" t="s">
        <v>154</v>
      </c>
      <c r="E470" s="72"/>
      <c r="F470" s="232" t="s">
        <v>1761</v>
      </c>
      <c r="G470" s="72"/>
      <c r="H470" s="72"/>
      <c r="I470" s="189"/>
      <c r="J470" s="72"/>
      <c r="K470" s="72"/>
      <c r="L470" s="70"/>
      <c r="M470" s="233"/>
      <c r="N470" s="45"/>
      <c r="O470" s="45"/>
      <c r="P470" s="45"/>
      <c r="Q470" s="45"/>
      <c r="R470" s="45"/>
      <c r="S470" s="45"/>
      <c r="T470" s="93"/>
      <c r="AT470" s="22" t="s">
        <v>154</v>
      </c>
      <c r="AU470" s="22" t="s">
        <v>84</v>
      </c>
    </row>
    <row r="471" spans="2:47" s="1" customFormat="1" ht="13.5">
      <c r="B471" s="44"/>
      <c r="C471" s="72"/>
      <c r="D471" s="231" t="s">
        <v>912</v>
      </c>
      <c r="E471" s="72"/>
      <c r="F471" s="258" t="s">
        <v>1759</v>
      </c>
      <c r="G471" s="72"/>
      <c r="H471" s="72"/>
      <c r="I471" s="189"/>
      <c r="J471" s="72"/>
      <c r="K471" s="72"/>
      <c r="L471" s="70"/>
      <c r="M471" s="233"/>
      <c r="N471" s="45"/>
      <c r="O471" s="45"/>
      <c r="P471" s="45"/>
      <c r="Q471" s="45"/>
      <c r="R471" s="45"/>
      <c r="S471" s="45"/>
      <c r="T471" s="93"/>
      <c r="AT471" s="22" t="s">
        <v>912</v>
      </c>
      <c r="AU471" s="22" t="s">
        <v>84</v>
      </c>
    </row>
    <row r="472" spans="2:65" s="1" customFormat="1" ht="16.5" customHeight="1">
      <c r="B472" s="44"/>
      <c r="C472" s="219" t="s">
        <v>1233</v>
      </c>
      <c r="D472" s="219" t="s">
        <v>147</v>
      </c>
      <c r="E472" s="220" t="s">
        <v>1763</v>
      </c>
      <c r="F472" s="221" t="s">
        <v>1764</v>
      </c>
      <c r="G472" s="222" t="s">
        <v>1354</v>
      </c>
      <c r="H472" s="223">
        <v>1</v>
      </c>
      <c r="I472" s="224"/>
      <c r="J472" s="225">
        <f>ROUND(I472*H472,2)</f>
        <v>0</v>
      </c>
      <c r="K472" s="221" t="s">
        <v>22</v>
      </c>
      <c r="L472" s="70"/>
      <c r="M472" s="226" t="s">
        <v>22</v>
      </c>
      <c r="N472" s="227" t="s">
        <v>46</v>
      </c>
      <c r="O472" s="45"/>
      <c r="P472" s="228">
        <f>O472*H472</f>
        <v>0</v>
      </c>
      <c r="Q472" s="228">
        <v>0</v>
      </c>
      <c r="R472" s="228">
        <f>Q472*H472</f>
        <v>0</v>
      </c>
      <c r="S472" s="228">
        <v>0</v>
      </c>
      <c r="T472" s="229">
        <f>S472*H472</f>
        <v>0</v>
      </c>
      <c r="AR472" s="22" t="s">
        <v>24</v>
      </c>
      <c r="AT472" s="22" t="s">
        <v>147</v>
      </c>
      <c r="AU472" s="22" t="s">
        <v>84</v>
      </c>
      <c r="AY472" s="22" t="s">
        <v>144</v>
      </c>
      <c r="BE472" s="230">
        <f>IF(N472="základní",J472,0)</f>
        <v>0</v>
      </c>
      <c r="BF472" s="230">
        <f>IF(N472="snížená",J472,0)</f>
        <v>0</v>
      </c>
      <c r="BG472" s="230">
        <f>IF(N472="zákl. přenesená",J472,0)</f>
        <v>0</v>
      </c>
      <c r="BH472" s="230">
        <f>IF(N472="sníž. přenesená",J472,0)</f>
        <v>0</v>
      </c>
      <c r="BI472" s="230">
        <f>IF(N472="nulová",J472,0)</f>
        <v>0</v>
      </c>
      <c r="BJ472" s="22" t="s">
        <v>24</v>
      </c>
      <c r="BK472" s="230">
        <f>ROUND(I472*H472,2)</f>
        <v>0</v>
      </c>
      <c r="BL472" s="22" t="s">
        <v>24</v>
      </c>
      <c r="BM472" s="22" t="s">
        <v>1765</v>
      </c>
    </row>
    <row r="473" spans="2:47" s="1" customFormat="1" ht="13.5">
      <c r="B473" s="44"/>
      <c r="C473" s="72"/>
      <c r="D473" s="231" t="s">
        <v>154</v>
      </c>
      <c r="E473" s="72"/>
      <c r="F473" s="232" t="s">
        <v>1764</v>
      </c>
      <c r="G473" s="72"/>
      <c r="H473" s="72"/>
      <c r="I473" s="189"/>
      <c r="J473" s="72"/>
      <c r="K473" s="72"/>
      <c r="L473" s="70"/>
      <c r="M473" s="233"/>
      <c r="N473" s="45"/>
      <c r="O473" s="45"/>
      <c r="P473" s="45"/>
      <c r="Q473" s="45"/>
      <c r="R473" s="45"/>
      <c r="S473" s="45"/>
      <c r="T473" s="93"/>
      <c r="AT473" s="22" t="s">
        <v>154</v>
      </c>
      <c r="AU473" s="22" t="s">
        <v>84</v>
      </c>
    </row>
    <row r="474" spans="2:47" s="1" customFormat="1" ht="13.5">
      <c r="B474" s="44"/>
      <c r="C474" s="72"/>
      <c r="D474" s="231" t="s">
        <v>912</v>
      </c>
      <c r="E474" s="72"/>
      <c r="F474" s="258" t="s">
        <v>1759</v>
      </c>
      <c r="G474" s="72"/>
      <c r="H474" s="72"/>
      <c r="I474" s="189"/>
      <c r="J474" s="72"/>
      <c r="K474" s="72"/>
      <c r="L474" s="70"/>
      <c r="M474" s="233"/>
      <c r="N474" s="45"/>
      <c r="O474" s="45"/>
      <c r="P474" s="45"/>
      <c r="Q474" s="45"/>
      <c r="R474" s="45"/>
      <c r="S474" s="45"/>
      <c r="T474" s="93"/>
      <c r="AT474" s="22" t="s">
        <v>912</v>
      </c>
      <c r="AU474" s="22" t="s">
        <v>84</v>
      </c>
    </row>
    <row r="475" spans="2:65" s="1" customFormat="1" ht="16.5" customHeight="1">
      <c r="B475" s="44"/>
      <c r="C475" s="219" t="s">
        <v>1238</v>
      </c>
      <c r="D475" s="219" t="s">
        <v>147</v>
      </c>
      <c r="E475" s="220" t="s">
        <v>1766</v>
      </c>
      <c r="F475" s="221" t="s">
        <v>1767</v>
      </c>
      <c r="G475" s="222" t="s">
        <v>1354</v>
      </c>
      <c r="H475" s="223">
        <v>6</v>
      </c>
      <c r="I475" s="224"/>
      <c r="J475" s="225">
        <f>ROUND(I475*H475,2)</f>
        <v>0</v>
      </c>
      <c r="K475" s="221" t="s">
        <v>22</v>
      </c>
      <c r="L475" s="70"/>
      <c r="M475" s="226" t="s">
        <v>22</v>
      </c>
      <c r="N475" s="227" t="s">
        <v>46</v>
      </c>
      <c r="O475" s="45"/>
      <c r="P475" s="228">
        <f>O475*H475</f>
        <v>0</v>
      </c>
      <c r="Q475" s="228">
        <v>0</v>
      </c>
      <c r="R475" s="228">
        <f>Q475*H475</f>
        <v>0</v>
      </c>
      <c r="S475" s="228">
        <v>0</v>
      </c>
      <c r="T475" s="229">
        <f>S475*H475</f>
        <v>0</v>
      </c>
      <c r="AR475" s="22" t="s">
        <v>24</v>
      </c>
      <c r="AT475" s="22" t="s">
        <v>147</v>
      </c>
      <c r="AU475" s="22" t="s">
        <v>84</v>
      </c>
      <c r="AY475" s="22" t="s">
        <v>144</v>
      </c>
      <c r="BE475" s="230">
        <f>IF(N475="základní",J475,0)</f>
        <v>0</v>
      </c>
      <c r="BF475" s="230">
        <f>IF(N475="snížená",J475,0)</f>
        <v>0</v>
      </c>
      <c r="BG475" s="230">
        <f>IF(N475="zákl. přenesená",J475,0)</f>
        <v>0</v>
      </c>
      <c r="BH475" s="230">
        <f>IF(N475="sníž. přenesená",J475,0)</f>
        <v>0</v>
      </c>
      <c r="BI475" s="230">
        <f>IF(N475="nulová",J475,0)</f>
        <v>0</v>
      </c>
      <c r="BJ475" s="22" t="s">
        <v>24</v>
      </c>
      <c r="BK475" s="230">
        <f>ROUND(I475*H475,2)</f>
        <v>0</v>
      </c>
      <c r="BL475" s="22" t="s">
        <v>24</v>
      </c>
      <c r="BM475" s="22" t="s">
        <v>1768</v>
      </c>
    </row>
    <row r="476" spans="2:47" s="1" customFormat="1" ht="13.5">
      <c r="B476" s="44"/>
      <c r="C476" s="72"/>
      <c r="D476" s="231" t="s">
        <v>154</v>
      </c>
      <c r="E476" s="72"/>
      <c r="F476" s="232" t="s">
        <v>1767</v>
      </c>
      <c r="G476" s="72"/>
      <c r="H476" s="72"/>
      <c r="I476" s="189"/>
      <c r="J476" s="72"/>
      <c r="K476" s="72"/>
      <c r="L476" s="70"/>
      <c r="M476" s="233"/>
      <c r="N476" s="45"/>
      <c r="O476" s="45"/>
      <c r="P476" s="45"/>
      <c r="Q476" s="45"/>
      <c r="R476" s="45"/>
      <c r="S476" s="45"/>
      <c r="T476" s="93"/>
      <c r="AT476" s="22" t="s">
        <v>154</v>
      </c>
      <c r="AU476" s="22" t="s">
        <v>84</v>
      </c>
    </row>
    <row r="477" spans="2:47" s="1" customFormat="1" ht="13.5">
      <c r="B477" s="44"/>
      <c r="C477" s="72"/>
      <c r="D477" s="231" t="s">
        <v>912</v>
      </c>
      <c r="E477" s="72"/>
      <c r="F477" s="258" t="s">
        <v>1759</v>
      </c>
      <c r="G477" s="72"/>
      <c r="H477" s="72"/>
      <c r="I477" s="189"/>
      <c r="J477" s="72"/>
      <c r="K477" s="72"/>
      <c r="L477" s="70"/>
      <c r="M477" s="233"/>
      <c r="N477" s="45"/>
      <c r="O477" s="45"/>
      <c r="P477" s="45"/>
      <c r="Q477" s="45"/>
      <c r="R477" s="45"/>
      <c r="S477" s="45"/>
      <c r="T477" s="93"/>
      <c r="AT477" s="22" t="s">
        <v>912</v>
      </c>
      <c r="AU477" s="22" t="s">
        <v>84</v>
      </c>
    </row>
    <row r="478" spans="2:65" s="1" customFormat="1" ht="16.5" customHeight="1">
      <c r="B478" s="44"/>
      <c r="C478" s="219" t="s">
        <v>1769</v>
      </c>
      <c r="D478" s="219" t="s">
        <v>147</v>
      </c>
      <c r="E478" s="220" t="s">
        <v>1770</v>
      </c>
      <c r="F478" s="221" t="s">
        <v>1771</v>
      </c>
      <c r="G478" s="222" t="s">
        <v>1354</v>
      </c>
      <c r="H478" s="223">
        <v>1</v>
      </c>
      <c r="I478" s="224"/>
      <c r="J478" s="225">
        <f>ROUND(I478*H478,2)</f>
        <v>0</v>
      </c>
      <c r="K478" s="221" t="s">
        <v>22</v>
      </c>
      <c r="L478" s="70"/>
      <c r="M478" s="226" t="s">
        <v>22</v>
      </c>
      <c r="N478" s="227" t="s">
        <v>46</v>
      </c>
      <c r="O478" s="45"/>
      <c r="P478" s="228">
        <f>O478*H478</f>
        <v>0</v>
      </c>
      <c r="Q478" s="228">
        <v>0</v>
      </c>
      <c r="R478" s="228">
        <f>Q478*H478</f>
        <v>0</v>
      </c>
      <c r="S478" s="228">
        <v>0</v>
      </c>
      <c r="T478" s="229">
        <f>S478*H478</f>
        <v>0</v>
      </c>
      <c r="AR478" s="22" t="s">
        <v>24</v>
      </c>
      <c r="AT478" s="22" t="s">
        <v>147</v>
      </c>
      <c r="AU478" s="22" t="s">
        <v>84</v>
      </c>
      <c r="AY478" s="22" t="s">
        <v>144</v>
      </c>
      <c r="BE478" s="230">
        <f>IF(N478="základní",J478,0)</f>
        <v>0</v>
      </c>
      <c r="BF478" s="230">
        <f>IF(N478="snížená",J478,0)</f>
        <v>0</v>
      </c>
      <c r="BG478" s="230">
        <f>IF(N478="zákl. přenesená",J478,0)</f>
        <v>0</v>
      </c>
      <c r="BH478" s="230">
        <f>IF(N478="sníž. přenesená",J478,0)</f>
        <v>0</v>
      </c>
      <c r="BI478" s="230">
        <f>IF(N478="nulová",J478,0)</f>
        <v>0</v>
      </c>
      <c r="BJ478" s="22" t="s">
        <v>24</v>
      </c>
      <c r="BK478" s="230">
        <f>ROUND(I478*H478,2)</f>
        <v>0</v>
      </c>
      <c r="BL478" s="22" t="s">
        <v>24</v>
      </c>
      <c r="BM478" s="22" t="s">
        <v>1772</v>
      </c>
    </row>
    <row r="479" spans="2:47" s="1" customFormat="1" ht="13.5">
      <c r="B479" s="44"/>
      <c r="C479" s="72"/>
      <c r="D479" s="231" t="s">
        <v>154</v>
      </c>
      <c r="E479" s="72"/>
      <c r="F479" s="232" t="s">
        <v>1771</v>
      </c>
      <c r="G479" s="72"/>
      <c r="H479" s="72"/>
      <c r="I479" s="189"/>
      <c r="J479" s="72"/>
      <c r="K479" s="72"/>
      <c r="L479" s="70"/>
      <c r="M479" s="233"/>
      <c r="N479" s="45"/>
      <c r="O479" s="45"/>
      <c r="P479" s="45"/>
      <c r="Q479" s="45"/>
      <c r="R479" s="45"/>
      <c r="S479" s="45"/>
      <c r="T479" s="93"/>
      <c r="AT479" s="22" t="s">
        <v>154</v>
      </c>
      <c r="AU479" s="22" t="s">
        <v>84</v>
      </c>
    </row>
    <row r="480" spans="2:47" s="1" customFormat="1" ht="13.5">
      <c r="B480" s="44"/>
      <c r="C480" s="72"/>
      <c r="D480" s="231" t="s">
        <v>912</v>
      </c>
      <c r="E480" s="72"/>
      <c r="F480" s="258" t="s">
        <v>1759</v>
      </c>
      <c r="G480" s="72"/>
      <c r="H480" s="72"/>
      <c r="I480" s="189"/>
      <c r="J480" s="72"/>
      <c r="K480" s="72"/>
      <c r="L480" s="70"/>
      <c r="M480" s="233"/>
      <c r="N480" s="45"/>
      <c r="O480" s="45"/>
      <c r="P480" s="45"/>
      <c r="Q480" s="45"/>
      <c r="R480" s="45"/>
      <c r="S480" s="45"/>
      <c r="T480" s="93"/>
      <c r="AT480" s="22" t="s">
        <v>912</v>
      </c>
      <c r="AU480" s="22" t="s">
        <v>84</v>
      </c>
    </row>
    <row r="481" spans="2:65" s="1" customFormat="1" ht="16.5" customHeight="1">
      <c r="B481" s="44"/>
      <c r="C481" s="219" t="s">
        <v>1565</v>
      </c>
      <c r="D481" s="219" t="s">
        <v>147</v>
      </c>
      <c r="E481" s="220" t="s">
        <v>1773</v>
      </c>
      <c r="F481" s="221" t="s">
        <v>1774</v>
      </c>
      <c r="G481" s="222" t="s">
        <v>1354</v>
      </c>
      <c r="H481" s="223">
        <v>5</v>
      </c>
      <c r="I481" s="224"/>
      <c r="J481" s="225">
        <f>ROUND(I481*H481,2)</f>
        <v>0</v>
      </c>
      <c r="K481" s="221" t="s">
        <v>22</v>
      </c>
      <c r="L481" s="70"/>
      <c r="M481" s="226" t="s">
        <v>22</v>
      </c>
      <c r="N481" s="227" t="s">
        <v>46</v>
      </c>
      <c r="O481" s="45"/>
      <c r="P481" s="228">
        <f>O481*H481</f>
        <v>0</v>
      </c>
      <c r="Q481" s="228">
        <v>0</v>
      </c>
      <c r="R481" s="228">
        <f>Q481*H481</f>
        <v>0</v>
      </c>
      <c r="S481" s="228">
        <v>0</v>
      </c>
      <c r="T481" s="229">
        <f>S481*H481</f>
        <v>0</v>
      </c>
      <c r="AR481" s="22" t="s">
        <v>24</v>
      </c>
      <c r="AT481" s="22" t="s">
        <v>147</v>
      </c>
      <c r="AU481" s="22" t="s">
        <v>84</v>
      </c>
      <c r="AY481" s="22" t="s">
        <v>144</v>
      </c>
      <c r="BE481" s="230">
        <f>IF(N481="základní",J481,0)</f>
        <v>0</v>
      </c>
      <c r="BF481" s="230">
        <f>IF(N481="snížená",J481,0)</f>
        <v>0</v>
      </c>
      <c r="BG481" s="230">
        <f>IF(N481="zákl. přenesená",J481,0)</f>
        <v>0</v>
      </c>
      <c r="BH481" s="230">
        <f>IF(N481="sníž. přenesená",J481,0)</f>
        <v>0</v>
      </c>
      <c r="BI481" s="230">
        <f>IF(N481="nulová",J481,0)</f>
        <v>0</v>
      </c>
      <c r="BJ481" s="22" t="s">
        <v>24</v>
      </c>
      <c r="BK481" s="230">
        <f>ROUND(I481*H481,2)</f>
        <v>0</v>
      </c>
      <c r="BL481" s="22" t="s">
        <v>24</v>
      </c>
      <c r="BM481" s="22" t="s">
        <v>1775</v>
      </c>
    </row>
    <row r="482" spans="2:47" s="1" customFormat="1" ht="13.5">
      <c r="B482" s="44"/>
      <c r="C482" s="72"/>
      <c r="D482" s="231" t="s">
        <v>154</v>
      </c>
      <c r="E482" s="72"/>
      <c r="F482" s="232" t="s">
        <v>1774</v>
      </c>
      <c r="G482" s="72"/>
      <c r="H482" s="72"/>
      <c r="I482" s="189"/>
      <c r="J482" s="72"/>
      <c r="K482" s="72"/>
      <c r="L482" s="70"/>
      <c r="M482" s="233"/>
      <c r="N482" s="45"/>
      <c r="O482" s="45"/>
      <c r="P482" s="45"/>
      <c r="Q482" s="45"/>
      <c r="R482" s="45"/>
      <c r="S482" s="45"/>
      <c r="T482" s="93"/>
      <c r="AT482" s="22" t="s">
        <v>154</v>
      </c>
      <c r="AU482" s="22" t="s">
        <v>84</v>
      </c>
    </row>
    <row r="483" spans="2:47" s="1" customFormat="1" ht="13.5">
      <c r="B483" s="44"/>
      <c r="C483" s="72"/>
      <c r="D483" s="231" t="s">
        <v>912</v>
      </c>
      <c r="E483" s="72"/>
      <c r="F483" s="258" t="s">
        <v>1759</v>
      </c>
      <c r="G483" s="72"/>
      <c r="H483" s="72"/>
      <c r="I483" s="189"/>
      <c r="J483" s="72"/>
      <c r="K483" s="72"/>
      <c r="L483" s="70"/>
      <c r="M483" s="233"/>
      <c r="N483" s="45"/>
      <c r="O483" s="45"/>
      <c r="P483" s="45"/>
      <c r="Q483" s="45"/>
      <c r="R483" s="45"/>
      <c r="S483" s="45"/>
      <c r="T483" s="93"/>
      <c r="AT483" s="22" t="s">
        <v>912</v>
      </c>
      <c r="AU483" s="22" t="s">
        <v>84</v>
      </c>
    </row>
    <row r="484" spans="2:63" s="10" customFormat="1" ht="29.85" customHeight="1">
      <c r="B484" s="203"/>
      <c r="C484" s="204"/>
      <c r="D484" s="205" t="s">
        <v>74</v>
      </c>
      <c r="E484" s="217" t="s">
        <v>1776</v>
      </c>
      <c r="F484" s="217" t="s">
        <v>1777</v>
      </c>
      <c r="G484" s="204"/>
      <c r="H484" s="204"/>
      <c r="I484" s="207"/>
      <c r="J484" s="218">
        <f>BK484</f>
        <v>0</v>
      </c>
      <c r="K484" s="204"/>
      <c r="L484" s="209"/>
      <c r="M484" s="210"/>
      <c r="N484" s="211"/>
      <c r="O484" s="211"/>
      <c r="P484" s="212">
        <f>SUM(P485:P508)</f>
        <v>0</v>
      </c>
      <c r="Q484" s="211"/>
      <c r="R484" s="212">
        <f>SUM(R485:R508)</f>
        <v>0</v>
      </c>
      <c r="S484" s="211"/>
      <c r="T484" s="213">
        <f>SUM(T485:T508)</f>
        <v>0</v>
      </c>
      <c r="AR484" s="214" t="s">
        <v>24</v>
      </c>
      <c r="AT484" s="215" t="s">
        <v>74</v>
      </c>
      <c r="AU484" s="215" t="s">
        <v>24</v>
      </c>
      <c r="AY484" s="214" t="s">
        <v>144</v>
      </c>
      <c r="BK484" s="216">
        <f>SUM(BK485:BK508)</f>
        <v>0</v>
      </c>
    </row>
    <row r="485" spans="2:65" s="1" customFormat="1" ht="16.5" customHeight="1">
      <c r="B485" s="44"/>
      <c r="C485" s="219" t="s">
        <v>1778</v>
      </c>
      <c r="D485" s="219" t="s">
        <v>147</v>
      </c>
      <c r="E485" s="220" t="s">
        <v>1779</v>
      </c>
      <c r="F485" s="221" t="s">
        <v>1780</v>
      </c>
      <c r="G485" s="222" t="s">
        <v>1354</v>
      </c>
      <c r="H485" s="223">
        <v>4</v>
      </c>
      <c r="I485" s="224"/>
      <c r="J485" s="225">
        <f>ROUND(I485*H485,2)</f>
        <v>0</v>
      </c>
      <c r="K485" s="221" t="s">
        <v>22</v>
      </c>
      <c r="L485" s="70"/>
      <c r="M485" s="226" t="s">
        <v>22</v>
      </c>
      <c r="N485" s="227" t="s">
        <v>46</v>
      </c>
      <c r="O485" s="45"/>
      <c r="P485" s="228">
        <f>O485*H485</f>
        <v>0</v>
      </c>
      <c r="Q485" s="228">
        <v>0</v>
      </c>
      <c r="R485" s="228">
        <f>Q485*H485</f>
        <v>0</v>
      </c>
      <c r="S485" s="228">
        <v>0</v>
      </c>
      <c r="T485" s="229">
        <f>S485*H485</f>
        <v>0</v>
      </c>
      <c r="AR485" s="22" t="s">
        <v>24</v>
      </c>
      <c r="AT485" s="22" t="s">
        <v>147</v>
      </c>
      <c r="AU485" s="22" t="s">
        <v>84</v>
      </c>
      <c r="AY485" s="22" t="s">
        <v>144</v>
      </c>
      <c r="BE485" s="230">
        <f>IF(N485="základní",J485,0)</f>
        <v>0</v>
      </c>
      <c r="BF485" s="230">
        <f>IF(N485="snížená",J485,0)</f>
        <v>0</v>
      </c>
      <c r="BG485" s="230">
        <f>IF(N485="zákl. přenesená",J485,0)</f>
        <v>0</v>
      </c>
      <c r="BH485" s="230">
        <f>IF(N485="sníž. přenesená",J485,0)</f>
        <v>0</v>
      </c>
      <c r="BI485" s="230">
        <f>IF(N485="nulová",J485,0)</f>
        <v>0</v>
      </c>
      <c r="BJ485" s="22" t="s">
        <v>24</v>
      </c>
      <c r="BK485" s="230">
        <f>ROUND(I485*H485,2)</f>
        <v>0</v>
      </c>
      <c r="BL485" s="22" t="s">
        <v>24</v>
      </c>
      <c r="BM485" s="22" t="s">
        <v>1781</v>
      </c>
    </row>
    <row r="486" spans="2:47" s="1" customFormat="1" ht="13.5">
      <c r="B486" s="44"/>
      <c r="C486" s="72"/>
      <c r="D486" s="231" t="s">
        <v>154</v>
      </c>
      <c r="E486" s="72"/>
      <c r="F486" s="232" t="s">
        <v>1780</v>
      </c>
      <c r="G486" s="72"/>
      <c r="H486" s="72"/>
      <c r="I486" s="189"/>
      <c r="J486" s="72"/>
      <c r="K486" s="72"/>
      <c r="L486" s="70"/>
      <c r="M486" s="233"/>
      <c r="N486" s="45"/>
      <c r="O486" s="45"/>
      <c r="P486" s="45"/>
      <c r="Q486" s="45"/>
      <c r="R486" s="45"/>
      <c r="S486" s="45"/>
      <c r="T486" s="93"/>
      <c r="AT486" s="22" t="s">
        <v>154</v>
      </c>
      <c r="AU486" s="22" t="s">
        <v>84</v>
      </c>
    </row>
    <row r="487" spans="2:47" s="1" customFormat="1" ht="13.5">
      <c r="B487" s="44"/>
      <c r="C487" s="72"/>
      <c r="D487" s="231" t="s">
        <v>912</v>
      </c>
      <c r="E487" s="72"/>
      <c r="F487" s="258" t="s">
        <v>1782</v>
      </c>
      <c r="G487" s="72"/>
      <c r="H487" s="72"/>
      <c r="I487" s="189"/>
      <c r="J487" s="72"/>
      <c r="K487" s="72"/>
      <c r="L487" s="70"/>
      <c r="M487" s="233"/>
      <c r="N487" s="45"/>
      <c r="O487" s="45"/>
      <c r="P487" s="45"/>
      <c r="Q487" s="45"/>
      <c r="R487" s="45"/>
      <c r="S487" s="45"/>
      <c r="T487" s="93"/>
      <c r="AT487" s="22" t="s">
        <v>912</v>
      </c>
      <c r="AU487" s="22" t="s">
        <v>84</v>
      </c>
    </row>
    <row r="488" spans="2:65" s="1" customFormat="1" ht="16.5" customHeight="1">
      <c r="B488" s="44"/>
      <c r="C488" s="219" t="s">
        <v>1568</v>
      </c>
      <c r="D488" s="219" t="s">
        <v>147</v>
      </c>
      <c r="E488" s="220" t="s">
        <v>1783</v>
      </c>
      <c r="F488" s="221" t="s">
        <v>1784</v>
      </c>
      <c r="G488" s="222" t="s">
        <v>1354</v>
      </c>
      <c r="H488" s="223">
        <v>12</v>
      </c>
      <c r="I488" s="224"/>
      <c r="J488" s="225">
        <f>ROUND(I488*H488,2)</f>
        <v>0</v>
      </c>
      <c r="K488" s="221" t="s">
        <v>22</v>
      </c>
      <c r="L488" s="70"/>
      <c r="M488" s="226" t="s">
        <v>22</v>
      </c>
      <c r="N488" s="227" t="s">
        <v>46</v>
      </c>
      <c r="O488" s="45"/>
      <c r="P488" s="228">
        <f>O488*H488</f>
        <v>0</v>
      </c>
      <c r="Q488" s="228">
        <v>0</v>
      </c>
      <c r="R488" s="228">
        <f>Q488*H488</f>
        <v>0</v>
      </c>
      <c r="S488" s="228">
        <v>0</v>
      </c>
      <c r="T488" s="229">
        <f>S488*H488</f>
        <v>0</v>
      </c>
      <c r="AR488" s="22" t="s">
        <v>24</v>
      </c>
      <c r="AT488" s="22" t="s">
        <v>147</v>
      </c>
      <c r="AU488" s="22" t="s">
        <v>84</v>
      </c>
      <c r="AY488" s="22" t="s">
        <v>144</v>
      </c>
      <c r="BE488" s="230">
        <f>IF(N488="základní",J488,0)</f>
        <v>0</v>
      </c>
      <c r="BF488" s="230">
        <f>IF(N488="snížená",J488,0)</f>
        <v>0</v>
      </c>
      <c r="BG488" s="230">
        <f>IF(N488="zákl. přenesená",J488,0)</f>
        <v>0</v>
      </c>
      <c r="BH488" s="230">
        <f>IF(N488="sníž. přenesená",J488,0)</f>
        <v>0</v>
      </c>
      <c r="BI488" s="230">
        <f>IF(N488="nulová",J488,0)</f>
        <v>0</v>
      </c>
      <c r="BJ488" s="22" t="s">
        <v>24</v>
      </c>
      <c r="BK488" s="230">
        <f>ROUND(I488*H488,2)</f>
        <v>0</v>
      </c>
      <c r="BL488" s="22" t="s">
        <v>24</v>
      </c>
      <c r="BM488" s="22" t="s">
        <v>1785</v>
      </c>
    </row>
    <row r="489" spans="2:47" s="1" customFormat="1" ht="13.5">
      <c r="B489" s="44"/>
      <c r="C489" s="72"/>
      <c r="D489" s="231" t="s">
        <v>154</v>
      </c>
      <c r="E489" s="72"/>
      <c r="F489" s="232" t="s">
        <v>1784</v>
      </c>
      <c r="G489" s="72"/>
      <c r="H489" s="72"/>
      <c r="I489" s="189"/>
      <c r="J489" s="72"/>
      <c r="K489" s="72"/>
      <c r="L489" s="70"/>
      <c r="M489" s="233"/>
      <c r="N489" s="45"/>
      <c r="O489" s="45"/>
      <c r="P489" s="45"/>
      <c r="Q489" s="45"/>
      <c r="R489" s="45"/>
      <c r="S489" s="45"/>
      <c r="T489" s="93"/>
      <c r="AT489" s="22" t="s">
        <v>154</v>
      </c>
      <c r="AU489" s="22" t="s">
        <v>84</v>
      </c>
    </row>
    <row r="490" spans="2:47" s="1" customFormat="1" ht="13.5">
      <c r="B490" s="44"/>
      <c r="C490" s="72"/>
      <c r="D490" s="231" t="s">
        <v>912</v>
      </c>
      <c r="E490" s="72"/>
      <c r="F490" s="258" t="s">
        <v>1786</v>
      </c>
      <c r="G490" s="72"/>
      <c r="H490" s="72"/>
      <c r="I490" s="189"/>
      <c r="J490" s="72"/>
      <c r="K490" s="72"/>
      <c r="L490" s="70"/>
      <c r="M490" s="233"/>
      <c r="N490" s="45"/>
      <c r="O490" s="45"/>
      <c r="P490" s="45"/>
      <c r="Q490" s="45"/>
      <c r="R490" s="45"/>
      <c r="S490" s="45"/>
      <c r="T490" s="93"/>
      <c r="AT490" s="22" t="s">
        <v>912</v>
      </c>
      <c r="AU490" s="22" t="s">
        <v>84</v>
      </c>
    </row>
    <row r="491" spans="2:65" s="1" customFormat="1" ht="16.5" customHeight="1">
      <c r="B491" s="44"/>
      <c r="C491" s="219" t="s">
        <v>1787</v>
      </c>
      <c r="D491" s="219" t="s">
        <v>147</v>
      </c>
      <c r="E491" s="220" t="s">
        <v>1788</v>
      </c>
      <c r="F491" s="221" t="s">
        <v>1789</v>
      </c>
      <c r="G491" s="222" t="s">
        <v>1354</v>
      </c>
      <c r="H491" s="223">
        <v>30</v>
      </c>
      <c r="I491" s="224"/>
      <c r="J491" s="225">
        <f>ROUND(I491*H491,2)</f>
        <v>0</v>
      </c>
      <c r="K491" s="221" t="s">
        <v>22</v>
      </c>
      <c r="L491" s="70"/>
      <c r="M491" s="226" t="s">
        <v>22</v>
      </c>
      <c r="N491" s="227" t="s">
        <v>46</v>
      </c>
      <c r="O491" s="45"/>
      <c r="P491" s="228">
        <f>O491*H491</f>
        <v>0</v>
      </c>
      <c r="Q491" s="228">
        <v>0</v>
      </c>
      <c r="R491" s="228">
        <f>Q491*H491</f>
        <v>0</v>
      </c>
      <c r="S491" s="228">
        <v>0</v>
      </c>
      <c r="T491" s="229">
        <f>S491*H491</f>
        <v>0</v>
      </c>
      <c r="AR491" s="22" t="s">
        <v>24</v>
      </c>
      <c r="AT491" s="22" t="s">
        <v>147</v>
      </c>
      <c r="AU491" s="22" t="s">
        <v>84</v>
      </c>
      <c r="AY491" s="22" t="s">
        <v>144</v>
      </c>
      <c r="BE491" s="230">
        <f>IF(N491="základní",J491,0)</f>
        <v>0</v>
      </c>
      <c r="BF491" s="230">
        <f>IF(N491="snížená",J491,0)</f>
        <v>0</v>
      </c>
      <c r="BG491" s="230">
        <f>IF(N491="zákl. přenesená",J491,0)</f>
        <v>0</v>
      </c>
      <c r="BH491" s="230">
        <f>IF(N491="sníž. přenesená",J491,0)</f>
        <v>0</v>
      </c>
      <c r="BI491" s="230">
        <f>IF(N491="nulová",J491,0)</f>
        <v>0</v>
      </c>
      <c r="BJ491" s="22" t="s">
        <v>24</v>
      </c>
      <c r="BK491" s="230">
        <f>ROUND(I491*H491,2)</f>
        <v>0</v>
      </c>
      <c r="BL491" s="22" t="s">
        <v>24</v>
      </c>
      <c r="BM491" s="22" t="s">
        <v>1790</v>
      </c>
    </row>
    <row r="492" spans="2:47" s="1" customFormat="1" ht="13.5">
      <c r="B492" s="44"/>
      <c r="C492" s="72"/>
      <c r="D492" s="231" t="s">
        <v>154</v>
      </c>
      <c r="E492" s="72"/>
      <c r="F492" s="232" t="s">
        <v>1789</v>
      </c>
      <c r="G492" s="72"/>
      <c r="H492" s="72"/>
      <c r="I492" s="189"/>
      <c r="J492" s="72"/>
      <c r="K492" s="72"/>
      <c r="L492" s="70"/>
      <c r="M492" s="233"/>
      <c r="N492" s="45"/>
      <c r="O492" s="45"/>
      <c r="P492" s="45"/>
      <c r="Q492" s="45"/>
      <c r="R492" s="45"/>
      <c r="S492" s="45"/>
      <c r="T492" s="93"/>
      <c r="AT492" s="22" t="s">
        <v>154</v>
      </c>
      <c r="AU492" s="22" t="s">
        <v>84</v>
      </c>
    </row>
    <row r="493" spans="2:47" s="1" customFormat="1" ht="13.5">
      <c r="B493" s="44"/>
      <c r="C493" s="72"/>
      <c r="D493" s="231" t="s">
        <v>912</v>
      </c>
      <c r="E493" s="72"/>
      <c r="F493" s="258" t="s">
        <v>1791</v>
      </c>
      <c r="G493" s="72"/>
      <c r="H493" s="72"/>
      <c r="I493" s="189"/>
      <c r="J493" s="72"/>
      <c r="K493" s="72"/>
      <c r="L493" s="70"/>
      <c r="M493" s="233"/>
      <c r="N493" s="45"/>
      <c r="O493" s="45"/>
      <c r="P493" s="45"/>
      <c r="Q493" s="45"/>
      <c r="R493" s="45"/>
      <c r="S493" s="45"/>
      <c r="T493" s="93"/>
      <c r="AT493" s="22" t="s">
        <v>912</v>
      </c>
      <c r="AU493" s="22" t="s">
        <v>84</v>
      </c>
    </row>
    <row r="494" spans="2:65" s="1" customFormat="1" ht="16.5" customHeight="1">
      <c r="B494" s="44"/>
      <c r="C494" s="219" t="s">
        <v>1571</v>
      </c>
      <c r="D494" s="219" t="s">
        <v>147</v>
      </c>
      <c r="E494" s="220" t="s">
        <v>1792</v>
      </c>
      <c r="F494" s="221" t="s">
        <v>1793</v>
      </c>
      <c r="G494" s="222" t="s">
        <v>1354</v>
      </c>
      <c r="H494" s="223">
        <v>3</v>
      </c>
      <c r="I494" s="224"/>
      <c r="J494" s="225">
        <f>ROUND(I494*H494,2)</f>
        <v>0</v>
      </c>
      <c r="K494" s="221" t="s">
        <v>22</v>
      </c>
      <c r="L494" s="70"/>
      <c r="M494" s="226" t="s">
        <v>22</v>
      </c>
      <c r="N494" s="227" t="s">
        <v>46</v>
      </c>
      <c r="O494" s="45"/>
      <c r="P494" s="228">
        <f>O494*H494</f>
        <v>0</v>
      </c>
      <c r="Q494" s="228">
        <v>0</v>
      </c>
      <c r="R494" s="228">
        <f>Q494*H494</f>
        <v>0</v>
      </c>
      <c r="S494" s="228">
        <v>0</v>
      </c>
      <c r="T494" s="229">
        <f>S494*H494</f>
        <v>0</v>
      </c>
      <c r="AR494" s="22" t="s">
        <v>24</v>
      </c>
      <c r="AT494" s="22" t="s">
        <v>147</v>
      </c>
      <c r="AU494" s="22" t="s">
        <v>84</v>
      </c>
      <c r="AY494" s="22" t="s">
        <v>144</v>
      </c>
      <c r="BE494" s="230">
        <f>IF(N494="základní",J494,0)</f>
        <v>0</v>
      </c>
      <c r="BF494" s="230">
        <f>IF(N494="snížená",J494,0)</f>
        <v>0</v>
      </c>
      <c r="BG494" s="230">
        <f>IF(N494="zákl. přenesená",J494,0)</f>
        <v>0</v>
      </c>
      <c r="BH494" s="230">
        <f>IF(N494="sníž. přenesená",J494,0)</f>
        <v>0</v>
      </c>
      <c r="BI494" s="230">
        <f>IF(N494="nulová",J494,0)</f>
        <v>0</v>
      </c>
      <c r="BJ494" s="22" t="s">
        <v>24</v>
      </c>
      <c r="BK494" s="230">
        <f>ROUND(I494*H494,2)</f>
        <v>0</v>
      </c>
      <c r="BL494" s="22" t="s">
        <v>24</v>
      </c>
      <c r="BM494" s="22" t="s">
        <v>1794</v>
      </c>
    </row>
    <row r="495" spans="2:47" s="1" customFormat="1" ht="13.5">
      <c r="B495" s="44"/>
      <c r="C495" s="72"/>
      <c r="D495" s="231" t="s">
        <v>154</v>
      </c>
      <c r="E495" s="72"/>
      <c r="F495" s="232" t="s">
        <v>1793</v>
      </c>
      <c r="G495" s="72"/>
      <c r="H495" s="72"/>
      <c r="I495" s="189"/>
      <c r="J495" s="72"/>
      <c r="K495" s="72"/>
      <c r="L495" s="70"/>
      <c r="M495" s="233"/>
      <c r="N495" s="45"/>
      <c r="O495" s="45"/>
      <c r="P495" s="45"/>
      <c r="Q495" s="45"/>
      <c r="R495" s="45"/>
      <c r="S495" s="45"/>
      <c r="T495" s="93"/>
      <c r="AT495" s="22" t="s">
        <v>154</v>
      </c>
      <c r="AU495" s="22" t="s">
        <v>84</v>
      </c>
    </row>
    <row r="496" spans="2:47" s="1" customFormat="1" ht="13.5">
      <c r="B496" s="44"/>
      <c r="C496" s="72"/>
      <c r="D496" s="231" t="s">
        <v>912</v>
      </c>
      <c r="E496" s="72"/>
      <c r="F496" s="258" t="s">
        <v>1795</v>
      </c>
      <c r="G496" s="72"/>
      <c r="H496" s="72"/>
      <c r="I496" s="189"/>
      <c r="J496" s="72"/>
      <c r="K496" s="72"/>
      <c r="L496" s="70"/>
      <c r="M496" s="233"/>
      <c r="N496" s="45"/>
      <c r="O496" s="45"/>
      <c r="P496" s="45"/>
      <c r="Q496" s="45"/>
      <c r="R496" s="45"/>
      <c r="S496" s="45"/>
      <c r="T496" s="93"/>
      <c r="AT496" s="22" t="s">
        <v>912</v>
      </c>
      <c r="AU496" s="22" t="s">
        <v>84</v>
      </c>
    </row>
    <row r="497" spans="2:65" s="1" customFormat="1" ht="16.5" customHeight="1">
      <c r="B497" s="44"/>
      <c r="C497" s="219" t="s">
        <v>1796</v>
      </c>
      <c r="D497" s="219" t="s">
        <v>147</v>
      </c>
      <c r="E497" s="220" t="s">
        <v>1797</v>
      </c>
      <c r="F497" s="221" t="s">
        <v>1798</v>
      </c>
      <c r="G497" s="222" t="s">
        <v>1354</v>
      </c>
      <c r="H497" s="223">
        <v>2</v>
      </c>
      <c r="I497" s="224"/>
      <c r="J497" s="225">
        <f>ROUND(I497*H497,2)</f>
        <v>0</v>
      </c>
      <c r="K497" s="221" t="s">
        <v>22</v>
      </c>
      <c r="L497" s="70"/>
      <c r="M497" s="226" t="s">
        <v>22</v>
      </c>
      <c r="N497" s="227" t="s">
        <v>46</v>
      </c>
      <c r="O497" s="45"/>
      <c r="P497" s="228">
        <f>O497*H497</f>
        <v>0</v>
      </c>
      <c r="Q497" s="228">
        <v>0</v>
      </c>
      <c r="R497" s="228">
        <f>Q497*H497</f>
        <v>0</v>
      </c>
      <c r="S497" s="228">
        <v>0</v>
      </c>
      <c r="T497" s="229">
        <f>S497*H497</f>
        <v>0</v>
      </c>
      <c r="AR497" s="22" t="s">
        <v>24</v>
      </c>
      <c r="AT497" s="22" t="s">
        <v>147</v>
      </c>
      <c r="AU497" s="22" t="s">
        <v>84</v>
      </c>
      <c r="AY497" s="22" t="s">
        <v>144</v>
      </c>
      <c r="BE497" s="230">
        <f>IF(N497="základní",J497,0)</f>
        <v>0</v>
      </c>
      <c r="BF497" s="230">
        <f>IF(N497="snížená",J497,0)</f>
        <v>0</v>
      </c>
      <c r="BG497" s="230">
        <f>IF(N497="zákl. přenesená",J497,0)</f>
        <v>0</v>
      </c>
      <c r="BH497" s="230">
        <f>IF(N497="sníž. přenesená",J497,0)</f>
        <v>0</v>
      </c>
      <c r="BI497" s="230">
        <f>IF(N497="nulová",J497,0)</f>
        <v>0</v>
      </c>
      <c r="BJ497" s="22" t="s">
        <v>24</v>
      </c>
      <c r="BK497" s="230">
        <f>ROUND(I497*H497,2)</f>
        <v>0</v>
      </c>
      <c r="BL497" s="22" t="s">
        <v>24</v>
      </c>
      <c r="BM497" s="22" t="s">
        <v>1799</v>
      </c>
    </row>
    <row r="498" spans="2:47" s="1" customFormat="1" ht="13.5">
      <c r="B498" s="44"/>
      <c r="C498" s="72"/>
      <c r="D498" s="231" t="s">
        <v>154</v>
      </c>
      <c r="E498" s="72"/>
      <c r="F498" s="232" t="s">
        <v>1798</v>
      </c>
      <c r="G498" s="72"/>
      <c r="H498" s="72"/>
      <c r="I498" s="189"/>
      <c r="J498" s="72"/>
      <c r="K498" s="72"/>
      <c r="L498" s="70"/>
      <c r="M498" s="233"/>
      <c r="N498" s="45"/>
      <c r="O498" s="45"/>
      <c r="P498" s="45"/>
      <c r="Q498" s="45"/>
      <c r="R498" s="45"/>
      <c r="S498" s="45"/>
      <c r="T498" s="93"/>
      <c r="AT498" s="22" t="s">
        <v>154</v>
      </c>
      <c r="AU498" s="22" t="s">
        <v>84</v>
      </c>
    </row>
    <row r="499" spans="2:47" s="1" customFormat="1" ht="13.5">
      <c r="B499" s="44"/>
      <c r="C499" s="72"/>
      <c r="D499" s="231" t="s">
        <v>912</v>
      </c>
      <c r="E499" s="72"/>
      <c r="F499" s="258" t="s">
        <v>1800</v>
      </c>
      <c r="G499" s="72"/>
      <c r="H499" s="72"/>
      <c r="I499" s="189"/>
      <c r="J499" s="72"/>
      <c r="K499" s="72"/>
      <c r="L499" s="70"/>
      <c r="M499" s="233"/>
      <c r="N499" s="45"/>
      <c r="O499" s="45"/>
      <c r="P499" s="45"/>
      <c r="Q499" s="45"/>
      <c r="R499" s="45"/>
      <c r="S499" s="45"/>
      <c r="T499" s="93"/>
      <c r="AT499" s="22" t="s">
        <v>912</v>
      </c>
      <c r="AU499" s="22" t="s">
        <v>84</v>
      </c>
    </row>
    <row r="500" spans="2:65" s="1" customFormat="1" ht="16.5" customHeight="1">
      <c r="B500" s="44"/>
      <c r="C500" s="219" t="s">
        <v>1574</v>
      </c>
      <c r="D500" s="219" t="s">
        <v>147</v>
      </c>
      <c r="E500" s="220" t="s">
        <v>1801</v>
      </c>
      <c r="F500" s="221" t="s">
        <v>1802</v>
      </c>
      <c r="G500" s="222" t="s">
        <v>1354</v>
      </c>
      <c r="H500" s="223">
        <v>22</v>
      </c>
      <c r="I500" s="224"/>
      <c r="J500" s="225">
        <f>ROUND(I500*H500,2)</f>
        <v>0</v>
      </c>
      <c r="K500" s="221" t="s">
        <v>22</v>
      </c>
      <c r="L500" s="70"/>
      <c r="M500" s="226" t="s">
        <v>22</v>
      </c>
      <c r="N500" s="227" t="s">
        <v>46</v>
      </c>
      <c r="O500" s="45"/>
      <c r="P500" s="228">
        <f>O500*H500</f>
        <v>0</v>
      </c>
      <c r="Q500" s="228">
        <v>0</v>
      </c>
      <c r="R500" s="228">
        <f>Q500*H500</f>
        <v>0</v>
      </c>
      <c r="S500" s="228">
        <v>0</v>
      </c>
      <c r="T500" s="229">
        <f>S500*H500</f>
        <v>0</v>
      </c>
      <c r="AR500" s="22" t="s">
        <v>24</v>
      </c>
      <c r="AT500" s="22" t="s">
        <v>147</v>
      </c>
      <c r="AU500" s="22" t="s">
        <v>84</v>
      </c>
      <c r="AY500" s="22" t="s">
        <v>144</v>
      </c>
      <c r="BE500" s="230">
        <f>IF(N500="základní",J500,0)</f>
        <v>0</v>
      </c>
      <c r="BF500" s="230">
        <f>IF(N500="snížená",J500,0)</f>
        <v>0</v>
      </c>
      <c r="BG500" s="230">
        <f>IF(N500="zákl. přenesená",J500,0)</f>
        <v>0</v>
      </c>
      <c r="BH500" s="230">
        <f>IF(N500="sníž. přenesená",J500,0)</f>
        <v>0</v>
      </c>
      <c r="BI500" s="230">
        <f>IF(N500="nulová",J500,0)</f>
        <v>0</v>
      </c>
      <c r="BJ500" s="22" t="s">
        <v>24</v>
      </c>
      <c r="BK500" s="230">
        <f>ROUND(I500*H500,2)</f>
        <v>0</v>
      </c>
      <c r="BL500" s="22" t="s">
        <v>24</v>
      </c>
      <c r="BM500" s="22" t="s">
        <v>1803</v>
      </c>
    </row>
    <row r="501" spans="2:47" s="1" customFormat="1" ht="13.5">
      <c r="B501" s="44"/>
      <c r="C501" s="72"/>
      <c r="D501" s="231" t="s">
        <v>154</v>
      </c>
      <c r="E501" s="72"/>
      <c r="F501" s="232" t="s">
        <v>1802</v>
      </c>
      <c r="G501" s="72"/>
      <c r="H501" s="72"/>
      <c r="I501" s="189"/>
      <c r="J501" s="72"/>
      <c r="K501" s="72"/>
      <c r="L501" s="70"/>
      <c r="M501" s="233"/>
      <c r="N501" s="45"/>
      <c r="O501" s="45"/>
      <c r="P501" s="45"/>
      <c r="Q501" s="45"/>
      <c r="R501" s="45"/>
      <c r="S501" s="45"/>
      <c r="T501" s="93"/>
      <c r="AT501" s="22" t="s">
        <v>154</v>
      </c>
      <c r="AU501" s="22" t="s">
        <v>84</v>
      </c>
    </row>
    <row r="502" spans="2:47" s="1" customFormat="1" ht="13.5">
      <c r="B502" s="44"/>
      <c r="C502" s="72"/>
      <c r="D502" s="231" t="s">
        <v>912</v>
      </c>
      <c r="E502" s="72"/>
      <c r="F502" s="258" t="s">
        <v>1804</v>
      </c>
      <c r="G502" s="72"/>
      <c r="H502" s="72"/>
      <c r="I502" s="189"/>
      <c r="J502" s="72"/>
      <c r="K502" s="72"/>
      <c r="L502" s="70"/>
      <c r="M502" s="233"/>
      <c r="N502" s="45"/>
      <c r="O502" s="45"/>
      <c r="P502" s="45"/>
      <c r="Q502" s="45"/>
      <c r="R502" s="45"/>
      <c r="S502" s="45"/>
      <c r="T502" s="93"/>
      <c r="AT502" s="22" t="s">
        <v>912</v>
      </c>
      <c r="AU502" s="22" t="s">
        <v>84</v>
      </c>
    </row>
    <row r="503" spans="2:65" s="1" customFormat="1" ht="16.5" customHeight="1">
      <c r="B503" s="44"/>
      <c r="C503" s="219" t="s">
        <v>1805</v>
      </c>
      <c r="D503" s="219" t="s">
        <v>147</v>
      </c>
      <c r="E503" s="220" t="s">
        <v>1806</v>
      </c>
      <c r="F503" s="221" t="s">
        <v>1807</v>
      </c>
      <c r="G503" s="222" t="s">
        <v>1354</v>
      </c>
      <c r="H503" s="223">
        <v>5</v>
      </c>
      <c r="I503" s="224"/>
      <c r="J503" s="225">
        <f>ROUND(I503*H503,2)</f>
        <v>0</v>
      </c>
      <c r="K503" s="221" t="s">
        <v>22</v>
      </c>
      <c r="L503" s="70"/>
      <c r="M503" s="226" t="s">
        <v>22</v>
      </c>
      <c r="N503" s="227" t="s">
        <v>46</v>
      </c>
      <c r="O503" s="45"/>
      <c r="P503" s="228">
        <f>O503*H503</f>
        <v>0</v>
      </c>
      <c r="Q503" s="228">
        <v>0</v>
      </c>
      <c r="R503" s="228">
        <f>Q503*H503</f>
        <v>0</v>
      </c>
      <c r="S503" s="228">
        <v>0</v>
      </c>
      <c r="T503" s="229">
        <f>S503*H503</f>
        <v>0</v>
      </c>
      <c r="AR503" s="22" t="s">
        <v>24</v>
      </c>
      <c r="AT503" s="22" t="s">
        <v>147</v>
      </c>
      <c r="AU503" s="22" t="s">
        <v>84</v>
      </c>
      <c r="AY503" s="22" t="s">
        <v>144</v>
      </c>
      <c r="BE503" s="230">
        <f>IF(N503="základní",J503,0)</f>
        <v>0</v>
      </c>
      <c r="BF503" s="230">
        <f>IF(N503="snížená",J503,0)</f>
        <v>0</v>
      </c>
      <c r="BG503" s="230">
        <f>IF(N503="zákl. přenesená",J503,0)</f>
        <v>0</v>
      </c>
      <c r="BH503" s="230">
        <f>IF(N503="sníž. přenesená",J503,0)</f>
        <v>0</v>
      </c>
      <c r="BI503" s="230">
        <f>IF(N503="nulová",J503,0)</f>
        <v>0</v>
      </c>
      <c r="BJ503" s="22" t="s">
        <v>24</v>
      </c>
      <c r="BK503" s="230">
        <f>ROUND(I503*H503,2)</f>
        <v>0</v>
      </c>
      <c r="BL503" s="22" t="s">
        <v>24</v>
      </c>
      <c r="BM503" s="22" t="s">
        <v>1808</v>
      </c>
    </row>
    <row r="504" spans="2:47" s="1" customFormat="1" ht="13.5">
      <c r="B504" s="44"/>
      <c r="C504" s="72"/>
      <c r="D504" s="231" t="s">
        <v>154</v>
      </c>
      <c r="E504" s="72"/>
      <c r="F504" s="232" t="s">
        <v>1807</v>
      </c>
      <c r="G504" s="72"/>
      <c r="H504" s="72"/>
      <c r="I504" s="189"/>
      <c r="J504" s="72"/>
      <c r="K504" s="72"/>
      <c r="L504" s="70"/>
      <c r="M504" s="233"/>
      <c r="N504" s="45"/>
      <c r="O504" s="45"/>
      <c r="P504" s="45"/>
      <c r="Q504" s="45"/>
      <c r="R504" s="45"/>
      <c r="S504" s="45"/>
      <c r="T504" s="93"/>
      <c r="AT504" s="22" t="s">
        <v>154</v>
      </c>
      <c r="AU504" s="22" t="s">
        <v>84</v>
      </c>
    </row>
    <row r="505" spans="2:47" s="1" customFormat="1" ht="13.5">
      <c r="B505" s="44"/>
      <c r="C505" s="72"/>
      <c r="D505" s="231" t="s">
        <v>912</v>
      </c>
      <c r="E505" s="72"/>
      <c r="F505" s="258" t="s">
        <v>1809</v>
      </c>
      <c r="G505" s="72"/>
      <c r="H505" s="72"/>
      <c r="I505" s="189"/>
      <c r="J505" s="72"/>
      <c r="K505" s="72"/>
      <c r="L505" s="70"/>
      <c r="M505" s="233"/>
      <c r="N505" s="45"/>
      <c r="O505" s="45"/>
      <c r="P505" s="45"/>
      <c r="Q505" s="45"/>
      <c r="R505" s="45"/>
      <c r="S505" s="45"/>
      <c r="T505" s="93"/>
      <c r="AT505" s="22" t="s">
        <v>912</v>
      </c>
      <c r="AU505" s="22" t="s">
        <v>84</v>
      </c>
    </row>
    <row r="506" spans="2:65" s="1" customFormat="1" ht="16.5" customHeight="1">
      <c r="B506" s="44"/>
      <c r="C506" s="219" t="s">
        <v>1577</v>
      </c>
      <c r="D506" s="219" t="s">
        <v>147</v>
      </c>
      <c r="E506" s="220" t="s">
        <v>1810</v>
      </c>
      <c r="F506" s="221" t="s">
        <v>1811</v>
      </c>
      <c r="G506" s="222" t="s">
        <v>1354</v>
      </c>
      <c r="H506" s="223">
        <v>3</v>
      </c>
      <c r="I506" s="224"/>
      <c r="J506" s="225">
        <f>ROUND(I506*H506,2)</f>
        <v>0</v>
      </c>
      <c r="K506" s="221" t="s">
        <v>22</v>
      </c>
      <c r="L506" s="70"/>
      <c r="M506" s="226" t="s">
        <v>22</v>
      </c>
      <c r="N506" s="227" t="s">
        <v>46</v>
      </c>
      <c r="O506" s="45"/>
      <c r="P506" s="228">
        <f>O506*H506</f>
        <v>0</v>
      </c>
      <c r="Q506" s="228">
        <v>0</v>
      </c>
      <c r="R506" s="228">
        <f>Q506*H506</f>
        <v>0</v>
      </c>
      <c r="S506" s="228">
        <v>0</v>
      </c>
      <c r="T506" s="229">
        <f>S506*H506</f>
        <v>0</v>
      </c>
      <c r="AR506" s="22" t="s">
        <v>24</v>
      </c>
      <c r="AT506" s="22" t="s">
        <v>147</v>
      </c>
      <c r="AU506" s="22" t="s">
        <v>84</v>
      </c>
      <c r="AY506" s="22" t="s">
        <v>144</v>
      </c>
      <c r="BE506" s="230">
        <f>IF(N506="základní",J506,0)</f>
        <v>0</v>
      </c>
      <c r="BF506" s="230">
        <f>IF(N506="snížená",J506,0)</f>
        <v>0</v>
      </c>
      <c r="BG506" s="230">
        <f>IF(N506="zákl. přenesená",J506,0)</f>
        <v>0</v>
      </c>
      <c r="BH506" s="230">
        <f>IF(N506="sníž. přenesená",J506,0)</f>
        <v>0</v>
      </c>
      <c r="BI506" s="230">
        <f>IF(N506="nulová",J506,0)</f>
        <v>0</v>
      </c>
      <c r="BJ506" s="22" t="s">
        <v>24</v>
      </c>
      <c r="BK506" s="230">
        <f>ROUND(I506*H506,2)</f>
        <v>0</v>
      </c>
      <c r="BL506" s="22" t="s">
        <v>24</v>
      </c>
      <c r="BM506" s="22" t="s">
        <v>1812</v>
      </c>
    </row>
    <row r="507" spans="2:47" s="1" customFormat="1" ht="13.5">
      <c r="B507" s="44"/>
      <c r="C507" s="72"/>
      <c r="D507" s="231" t="s">
        <v>154</v>
      </c>
      <c r="E507" s="72"/>
      <c r="F507" s="232" t="s">
        <v>1811</v>
      </c>
      <c r="G507" s="72"/>
      <c r="H507" s="72"/>
      <c r="I507" s="189"/>
      <c r="J507" s="72"/>
      <c r="K507" s="72"/>
      <c r="L507" s="70"/>
      <c r="M507" s="233"/>
      <c r="N507" s="45"/>
      <c r="O507" s="45"/>
      <c r="P507" s="45"/>
      <c r="Q507" s="45"/>
      <c r="R507" s="45"/>
      <c r="S507" s="45"/>
      <c r="T507" s="93"/>
      <c r="AT507" s="22" t="s">
        <v>154</v>
      </c>
      <c r="AU507" s="22" t="s">
        <v>84</v>
      </c>
    </row>
    <row r="508" spans="2:47" s="1" customFormat="1" ht="13.5">
      <c r="B508" s="44"/>
      <c r="C508" s="72"/>
      <c r="D508" s="231" t="s">
        <v>912</v>
      </c>
      <c r="E508" s="72"/>
      <c r="F508" s="258" t="s">
        <v>1813</v>
      </c>
      <c r="G508" s="72"/>
      <c r="H508" s="72"/>
      <c r="I508" s="189"/>
      <c r="J508" s="72"/>
      <c r="K508" s="72"/>
      <c r="L508" s="70"/>
      <c r="M508" s="233"/>
      <c r="N508" s="45"/>
      <c r="O508" s="45"/>
      <c r="P508" s="45"/>
      <c r="Q508" s="45"/>
      <c r="R508" s="45"/>
      <c r="S508" s="45"/>
      <c r="T508" s="93"/>
      <c r="AT508" s="22" t="s">
        <v>912</v>
      </c>
      <c r="AU508" s="22" t="s">
        <v>84</v>
      </c>
    </row>
    <row r="509" spans="2:63" s="10" customFormat="1" ht="29.85" customHeight="1">
      <c r="B509" s="203"/>
      <c r="C509" s="204"/>
      <c r="D509" s="205" t="s">
        <v>74</v>
      </c>
      <c r="E509" s="217" t="s">
        <v>1814</v>
      </c>
      <c r="F509" s="217" t="s">
        <v>1815</v>
      </c>
      <c r="G509" s="204"/>
      <c r="H509" s="204"/>
      <c r="I509" s="207"/>
      <c r="J509" s="218">
        <f>BK509</f>
        <v>0</v>
      </c>
      <c r="K509" s="204"/>
      <c r="L509" s="209"/>
      <c r="M509" s="210"/>
      <c r="N509" s="211"/>
      <c r="O509" s="211"/>
      <c r="P509" s="212">
        <f>SUM(P510:P530)</f>
        <v>0</v>
      </c>
      <c r="Q509" s="211"/>
      <c r="R509" s="212">
        <f>SUM(R510:R530)</f>
        <v>0</v>
      </c>
      <c r="S509" s="211"/>
      <c r="T509" s="213">
        <f>SUM(T510:T530)</f>
        <v>0</v>
      </c>
      <c r="AR509" s="214" t="s">
        <v>24</v>
      </c>
      <c r="AT509" s="215" t="s">
        <v>74</v>
      </c>
      <c r="AU509" s="215" t="s">
        <v>24</v>
      </c>
      <c r="AY509" s="214" t="s">
        <v>144</v>
      </c>
      <c r="BK509" s="216">
        <f>SUM(BK510:BK530)</f>
        <v>0</v>
      </c>
    </row>
    <row r="510" spans="2:65" s="1" customFormat="1" ht="16.5" customHeight="1">
      <c r="B510" s="44"/>
      <c r="C510" s="219" t="s">
        <v>1816</v>
      </c>
      <c r="D510" s="219" t="s">
        <v>147</v>
      </c>
      <c r="E510" s="220" t="s">
        <v>1817</v>
      </c>
      <c r="F510" s="221" t="s">
        <v>1818</v>
      </c>
      <c r="G510" s="222" t="s">
        <v>1354</v>
      </c>
      <c r="H510" s="223">
        <v>9</v>
      </c>
      <c r="I510" s="224"/>
      <c r="J510" s="225">
        <f>ROUND(I510*H510,2)</f>
        <v>0</v>
      </c>
      <c r="K510" s="221" t="s">
        <v>22</v>
      </c>
      <c r="L510" s="70"/>
      <c r="M510" s="226" t="s">
        <v>22</v>
      </c>
      <c r="N510" s="227" t="s">
        <v>46</v>
      </c>
      <c r="O510" s="45"/>
      <c r="P510" s="228">
        <f>O510*H510</f>
        <v>0</v>
      </c>
      <c r="Q510" s="228">
        <v>0</v>
      </c>
      <c r="R510" s="228">
        <f>Q510*H510</f>
        <v>0</v>
      </c>
      <c r="S510" s="228">
        <v>0</v>
      </c>
      <c r="T510" s="229">
        <f>S510*H510</f>
        <v>0</v>
      </c>
      <c r="AR510" s="22" t="s">
        <v>24</v>
      </c>
      <c r="AT510" s="22" t="s">
        <v>147</v>
      </c>
      <c r="AU510" s="22" t="s">
        <v>84</v>
      </c>
      <c r="AY510" s="22" t="s">
        <v>144</v>
      </c>
      <c r="BE510" s="230">
        <f>IF(N510="základní",J510,0)</f>
        <v>0</v>
      </c>
      <c r="BF510" s="230">
        <f>IF(N510="snížená",J510,0)</f>
        <v>0</v>
      </c>
      <c r="BG510" s="230">
        <f>IF(N510="zákl. přenesená",J510,0)</f>
        <v>0</v>
      </c>
      <c r="BH510" s="230">
        <f>IF(N510="sníž. přenesená",J510,0)</f>
        <v>0</v>
      </c>
      <c r="BI510" s="230">
        <f>IF(N510="nulová",J510,0)</f>
        <v>0</v>
      </c>
      <c r="BJ510" s="22" t="s">
        <v>24</v>
      </c>
      <c r="BK510" s="230">
        <f>ROUND(I510*H510,2)</f>
        <v>0</v>
      </c>
      <c r="BL510" s="22" t="s">
        <v>24</v>
      </c>
      <c r="BM510" s="22" t="s">
        <v>1819</v>
      </c>
    </row>
    <row r="511" spans="2:47" s="1" customFormat="1" ht="13.5">
      <c r="B511" s="44"/>
      <c r="C511" s="72"/>
      <c r="D511" s="231" t="s">
        <v>154</v>
      </c>
      <c r="E511" s="72"/>
      <c r="F511" s="232" t="s">
        <v>1818</v>
      </c>
      <c r="G511" s="72"/>
      <c r="H511" s="72"/>
      <c r="I511" s="189"/>
      <c r="J511" s="72"/>
      <c r="K511" s="72"/>
      <c r="L511" s="70"/>
      <c r="M511" s="233"/>
      <c r="N511" s="45"/>
      <c r="O511" s="45"/>
      <c r="P511" s="45"/>
      <c r="Q511" s="45"/>
      <c r="R511" s="45"/>
      <c r="S511" s="45"/>
      <c r="T511" s="93"/>
      <c r="AT511" s="22" t="s">
        <v>154</v>
      </c>
      <c r="AU511" s="22" t="s">
        <v>84</v>
      </c>
    </row>
    <row r="512" spans="2:47" s="1" customFormat="1" ht="13.5">
      <c r="B512" s="44"/>
      <c r="C512" s="72"/>
      <c r="D512" s="231" t="s">
        <v>912</v>
      </c>
      <c r="E512" s="72"/>
      <c r="F512" s="258" t="s">
        <v>1820</v>
      </c>
      <c r="G512" s="72"/>
      <c r="H512" s="72"/>
      <c r="I512" s="189"/>
      <c r="J512" s="72"/>
      <c r="K512" s="72"/>
      <c r="L512" s="70"/>
      <c r="M512" s="233"/>
      <c r="N512" s="45"/>
      <c r="O512" s="45"/>
      <c r="P512" s="45"/>
      <c r="Q512" s="45"/>
      <c r="R512" s="45"/>
      <c r="S512" s="45"/>
      <c r="T512" s="93"/>
      <c r="AT512" s="22" t="s">
        <v>912</v>
      </c>
      <c r="AU512" s="22" t="s">
        <v>84</v>
      </c>
    </row>
    <row r="513" spans="2:65" s="1" customFormat="1" ht="16.5" customHeight="1">
      <c r="B513" s="44"/>
      <c r="C513" s="219" t="s">
        <v>1580</v>
      </c>
      <c r="D513" s="219" t="s">
        <v>147</v>
      </c>
      <c r="E513" s="220" t="s">
        <v>1821</v>
      </c>
      <c r="F513" s="221" t="s">
        <v>1822</v>
      </c>
      <c r="G513" s="222" t="s">
        <v>1354</v>
      </c>
      <c r="H513" s="223">
        <v>8</v>
      </c>
      <c r="I513" s="224"/>
      <c r="J513" s="225">
        <f>ROUND(I513*H513,2)</f>
        <v>0</v>
      </c>
      <c r="K513" s="221" t="s">
        <v>22</v>
      </c>
      <c r="L513" s="70"/>
      <c r="M513" s="226" t="s">
        <v>22</v>
      </c>
      <c r="N513" s="227" t="s">
        <v>46</v>
      </c>
      <c r="O513" s="45"/>
      <c r="P513" s="228">
        <f>O513*H513</f>
        <v>0</v>
      </c>
      <c r="Q513" s="228">
        <v>0</v>
      </c>
      <c r="R513" s="228">
        <f>Q513*H513</f>
        <v>0</v>
      </c>
      <c r="S513" s="228">
        <v>0</v>
      </c>
      <c r="T513" s="229">
        <f>S513*H513</f>
        <v>0</v>
      </c>
      <c r="AR513" s="22" t="s">
        <v>24</v>
      </c>
      <c r="AT513" s="22" t="s">
        <v>147</v>
      </c>
      <c r="AU513" s="22" t="s">
        <v>84</v>
      </c>
      <c r="AY513" s="22" t="s">
        <v>144</v>
      </c>
      <c r="BE513" s="230">
        <f>IF(N513="základní",J513,0)</f>
        <v>0</v>
      </c>
      <c r="BF513" s="230">
        <f>IF(N513="snížená",J513,0)</f>
        <v>0</v>
      </c>
      <c r="BG513" s="230">
        <f>IF(N513="zákl. přenesená",J513,0)</f>
        <v>0</v>
      </c>
      <c r="BH513" s="230">
        <f>IF(N513="sníž. přenesená",J513,0)</f>
        <v>0</v>
      </c>
      <c r="BI513" s="230">
        <f>IF(N513="nulová",J513,0)</f>
        <v>0</v>
      </c>
      <c r="BJ513" s="22" t="s">
        <v>24</v>
      </c>
      <c r="BK513" s="230">
        <f>ROUND(I513*H513,2)</f>
        <v>0</v>
      </c>
      <c r="BL513" s="22" t="s">
        <v>24</v>
      </c>
      <c r="BM513" s="22" t="s">
        <v>1823</v>
      </c>
    </row>
    <row r="514" spans="2:47" s="1" customFormat="1" ht="13.5">
      <c r="B514" s="44"/>
      <c r="C514" s="72"/>
      <c r="D514" s="231" t="s">
        <v>154</v>
      </c>
      <c r="E514" s="72"/>
      <c r="F514" s="232" t="s">
        <v>1822</v>
      </c>
      <c r="G514" s="72"/>
      <c r="H514" s="72"/>
      <c r="I514" s="189"/>
      <c r="J514" s="72"/>
      <c r="K514" s="72"/>
      <c r="L514" s="70"/>
      <c r="M514" s="233"/>
      <c r="N514" s="45"/>
      <c r="O514" s="45"/>
      <c r="P514" s="45"/>
      <c r="Q514" s="45"/>
      <c r="R514" s="45"/>
      <c r="S514" s="45"/>
      <c r="T514" s="93"/>
      <c r="AT514" s="22" t="s">
        <v>154</v>
      </c>
      <c r="AU514" s="22" t="s">
        <v>84</v>
      </c>
    </row>
    <row r="515" spans="2:47" s="1" customFormat="1" ht="13.5">
      <c r="B515" s="44"/>
      <c r="C515" s="72"/>
      <c r="D515" s="231" t="s">
        <v>912</v>
      </c>
      <c r="E515" s="72"/>
      <c r="F515" s="258" t="s">
        <v>1824</v>
      </c>
      <c r="G515" s="72"/>
      <c r="H515" s="72"/>
      <c r="I515" s="189"/>
      <c r="J515" s="72"/>
      <c r="K515" s="72"/>
      <c r="L515" s="70"/>
      <c r="M515" s="233"/>
      <c r="N515" s="45"/>
      <c r="O515" s="45"/>
      <c r="P515" s="45"/>
      <c r="Q515" s="45"/>
      <c r="R515" s="45"/>
      <c r="S515" s="45"/>
      <c r="T515" s="93"/>
      <c r="AT515" s="22" t="s">
        <v>912</v>
      </c>
      <c r="AU515" s="22" t="s">
        <v>84</v>
      </c>
    </row>
    <row r="516" spans="2:65" s="1" customFormat="1" ht="16.5" customHeight="1">
      <c r="B516" s="44"/>
      <c r="C516" s="219" t="s">
        <v>1825</v>
      </c>
      <c r="D516" s="219" t="s">
        <v>147</v>
      </c>
      <c r="E516" s="220" t="s">
        <v>1826</v>
      </c>
      <c r="F516" s="221" t="s">
        <v>1827</v>
      </c>
      <c r="G516" s="222" t="s">
        <v>1354</v>
      </c>
      <c r="H516" s="223">
        <v>18</v>
      </c>
      <c r="I516" s="224"/>
      <c r="J516" s="225">
        <f>ROUND(I516*H516,2)</f>
        <v>0</v>
      </c>
      <c r="K516" s="221" t="s">
        <v>22</v>
      </c>
      <c r="L516" s="70"/>
      <c r="M516" s="226" t="s">
        <v>22</v>
      </c>
      <c r="N516" s="227" t="s">
        <v>46</v>
      </c>
      <c r="O516" s="45"/>
      <c r="P516" s="228">
        <f>O516*H516</f>
        <v>0</v>
      </c>
      <c r="Q516" s="228">
        <v>0</v>
      </c>
      <c r="R516" s="228">
        <f>Q516*H516</f>
        <v>0</v>
      </c>
      <c r="S516" s="228">
        <v>0</v>
      </c>
      <c r="T516" s="229">
        <f>S516*H516</f>
        <v>0</v>
      </c>
      <c r="AR516" s="22" t="s">
        <v>24</v>
      </c>
      <c r="AT516" s="22" t="s">
        <v>147</v>
      </c>
      <c r="AU516" s="22" t="s">
        <v>84</v>
      </c>
      <c r="AY516" s="22" t="s">
        <v>144</v>
      </c>
      <c r="BE516" s="230">
        <f>IF(N516="základní",J516,0)</f>
        <v>0</v>
      </c>
      <c r="BF516" s="230">
        <f>IF(N516="snížená",J516,0)</f>
        <v>0</v>
      </c>
      <c r="BG516" s="230">
        <f>IF(N516="zákl. přenesená",J516,0)</f>
        <v>0</v>
      </c>
      <c r="BH516" s="230">
        <f>IF(N516="sníž. přenesená",J516,0)</f>
        <v>0</v>
      </c>
      <c r="BI516" s="230">
        <f>IF(N516="nulová",J516,0)</f>
        <v>0</v>
      </c>
      <c r="BJ516" s="22" t="s">
        <v>24</v>
      </c>
      <c r="BK516" s="230">
        <f>ROUND(I516*H516,2)</f>
        <v>0</v>
      </c>
      <c r="BL516" s="22" t="s">
        <v>24</v>
      </c>
      <c r="BM516" s="22" t="s">
        <v>1828</v>
      </c>
    </row>
    <row r="517" spans="2:47" s="1" customFormat="1" ht="13.5">
      <c r="B517" s="44"/>
      <c r="C517" s="72"/>
      <c r="D517" s="231" t="s">
        <v>154</v>
      </c>
      <c r="E517" s="72"/>
      <c r="F517" s="232" t="s">
        <v>1827</v>
      </c>
      <c r="G517" s="72"/>
      <c r="H517" s="72"/>
      <c r="I517" s="189"/>
      <c r="J517" s="72"/>
      <c r="K517" s="72"/>
      <c r="L517" s="70"/>
      <c r="M517" s="233"/>
      <c r="N517" s="45"/>
      <c r="O517" s="45"/>
      <c r="P517" s="45"/>
      <c r="Q517" s="45"/>
      <c r="R517" s="45"/>
      <c r="S517" s="45"/>
      <c r="T517" s="93"/>
      <c r="AT517" s="22" t="s">
        <v>154</v>
      </c>
      <c r="AU517" s="22" t="s">
        <v>84</v>
      </c>
    </row>
    <row r="518" spans="2:47" s="1" customFormat="1" ht="13.5">
      <c r="B518" s="44"/>
      <c r="C518" s="72"/>
      <c r="D518" s="231" t="s">
        <v>912</v>
      </c>
      <c r="E518" s="72"/>
      <c r="F518" s="258" t="s">
        <v>1829</v>
      </c>
      <c r="G518" s="72"/>
      <c r="H518" s="72"/>
      <c r="I518" s="189"/>
      <c r="J518" s="72"/>
      <c r="K518" s="72"/>
      <c r="L518" s="70"/>
      <c r="M518" s="233"/>
      <c r="N518" s="45"/>
      <c r="O518" s="45"/>
      <c r="P518" s="45"/>
      <c r="Q518" s="45"/>
      <c r="R518" s="45"/>
      <c r="S518" s="45"/>
      <c r="T518" s="93"/>
      <c r="AT518" s="22" t="s">
        <v>912</v>
      </c>
      <c r="AU518" s="22" t="s">
        <v>84</v>
      </c>
    </row>
    <row r="519" spans="2:65" s="1" customFormat="1" ht="16.5" customHeight="1">
      <c r="B519" s="44"/>
      <c r="C519" s="219" t="s">
        <v>1583</v>
      </c>
      <c r="D519" s="219" t="s">
        <v>147</v>
      </c>
      <c r="E519" s="220" t="s">
        <v>1830</v>
      </c>
      <c r="F519" s="221" t="s">
        <v>1831</v>
      </c>
      <c r="G519" s="222" t="s">
        <v>1354</v>
      </c>
      <c r="H519" s="223">
        <v>5</v>
      </c>
      <c r="I519" s="224"/>
      <c r="J519" s="225">
        <f>ROUND(I519*H519,2)</f>
        <v>0</v>
      </c>
      <c r="K519" s="221" t="s">
        <v>22</v>
      </c>
      <c r="L519" s="70"/>
      <c r="M519" s="226" t="s">
        <v>22</v>
      </c>
      <c r="N519" s="227" t="s">
        <v>46</v>
      </c>
      <c r="O519" s="45"/>
      <c r="P519" s="228">
        <f>O519*H519</f>
        <v>0</v>
      </c>
      <c r="Q519" s="228">
        <v>0</v>
      </c>
      <c r="R519" s="228">
        <f>Q519*H519</f>
        <v>0</v>
      </c>
      <c r="S519" s="228">
        <v>0</v>
      </c>
      <c r="T519" s="229">
        <f>S519*H519</f>
        <v>0</v>
      </c>
      <c r="AR519" s="22" t="s">
        <v>24</v>
      </c>
      <c r="AT519" s="22" t="s">
        <v>147</v>
      </c>
      <c r="AU519" s="22" t="s">
        <v>84</v>
      </c>
      <c r="AY519" s="22" t="s">
        <v>144</v>
      </c>
      <c r="BE519" s="230">
        <f>IF(N519="základní",J519,0)</f>
        <v>0</v>
      </c>
      <c r="BF519" s="230">
        <f>IF(N519="snížená",J519,0)</f>
        <v>0</v>
      </c>
      <c r="BG519" s="230">
        <f>IF(N519="zákl. přenesená",J519,0)</f>
        <v>0</v>
      </c>
      <c r="BH519" s="230">
        <f>IF(N519="sníž. přenesená",J519,0)</f>
        <v>0</v>
      </c>
      <c r="BI519" s="230">
        <f>IF(N519="nulová",J519,0)</f>
        <v>0</v>
      </c>
      <c r="BJ519" s="22" t="s">
        <v>24</v>
      </c>
      <c r="BK519" s="230">
        <f>ROUND(I519*H519,2)</f>
        <v>0</v>
      </c>
      <c r="BL519" s="22" t="s">
        <v>24</v>
      </c>
      <c r="BM519" s="22" t="s">
        <v>1832</v>
      </c>
    </row>
    <row r="520" spans="2:47" s="1" customFormat="1" ht="13.5">
      <c r="B520" s="44"/>
      <c r="C520" s="72"/>
      <c r="D520" s="231" t="s">
        <v>154</v>
      </c>
      <c r="E520" s="72"/>
      <c r="F520" s="232" t="s">
        <v>1831</v>
      </c>
      <c r="G520" s="72"/>
      <c r="H520" s="72"/>
      <c r="I520" s="189"/>
      <c r="J520" s="72"/>
      <c r="K520" s="72"/>
      <c r="L520" s="70"/>
      <c r="M520" s="233"/>
      <c r="N520" s="45"/>
      <c r="O520" s="45"/>
      <c r="P520" s="45"/>
      <c r="Q520" s="45"/>
      <c r="R520" s="45"/>
      <c r="S520" s="45"/>
      <c r="T520" s="93"/>
      <c r="AT520" s="22" t="s">
        <v>154</v>
      </c>
      <c r="AU520" s="22" t="s">
        <v>84</v>
      </c>
    </row>
    <row r="521" spans="2:47" s="1" customFormat="1" ht="13.5">
      <c r="B521" s="44"/>
      <c r="C521" s="72"/>
      <c r="D521" s="231" t="s">
        <v>912</v>
      </c>
      <c r="E521" s="72"/>
      <c r="F521" s="258" t="s">
        <v>1833</v>
      </c>
      <c r="G521" s="72"/>
      <c r="H521" s="72"/>
      <c r="I521" s="189"/>
      <c r="J521" s="72"/>
      <c r="K521" s="72"/>
      <c r="L521" s="70"/>
      <c r="M521" s="233"/>
      <c r="N521" s="45"/>
      <c r="O521" s="45"/>
      <c r="P521" s="45"/>
      <c r="Q521" s="45"/>
      <c r="R521" s="45"/>
      <c r="S521" s="45"/>
      <c r="T521" s="93"/>
      <c r="AT521" s="22" t="s">
        <v>912</v>
      </c>
      <c r="AU521" s="22" t="s">
        <v>84</v>
      </c>
    </row>
    <row r="522" spans="2:65" s="1" customFormat="1" ht="16.5" customHeight="1">
      <c r="B522" s="44"/>
      <c r="C522" s="219" t="s">
        <v>1834</v>
      </c>
      <c r="D522" s="219" t="s">
        <v>147</v>
      </c>
      <c r="E522" s="220" t="s">
        <v>1835</v>
      </c>
      <c r="F522" s="221" t="s">
        <v>1836</v>
      </c>
      <c r="G522" s="222" t="s">
        <v>1354</v>
      </c>
      <c r="H522" s="223">
        <v>4</v>
      </c>
      <c r="I522" s="224"/>
      <c r="J522" s="225">
        <f>ROUND(I522*H522,2)</f>
        <v>0</v>
      </c>
      <c r="K522" s="221" t="s">
        <v>22</v>
      </c>
      <c r="L522" s="70"/>
      <c r="M522" s="226" t="s">
        <v>22</v>
      </c>
      <c r="N522" s="227" t="s">
        <v>46</v>
      </c>
      <c r="O522" s="45"/>
      <c r="P522" s="228">
        <f>O522*H522</f>
        <v>0</v>
      </c>
      <c r="Q522" s="228">
        <v>0</v>
      </c>
      <c r="R522" s="228">
        <f>Q522*H522</f>
        <v>0</v>
      </c>
      <c r="S522" s="228">
        <v>0</v>
      </c>
      <c r="T522" s="229">
        <f>S522*H522</f>
        <v>0</v>
      </c>
      <c r="AR522" s="22" t="s">
        <v>24</v>
      </c>
      <c r="AT522" s="22" t="s">
        <v>147</v>
      </c>
      <c r="AU522" s="22" t="s">
        <v>84</v>
      </c>
      <c r="AY522" s="22" t="s">
        <v>144</v>
      </c>
      <c r="BE522" s="230">
        <f>IF(N522="základní",J522,0)</f>
        <v>0</v>
      </c>
      <c r="BF522" s="230">
        <f>IF(N522="snížená",J522,0)</f>
        <v>0</v>
      </c>
      <c r="BG522" s="230">
        <f>IF(N522="zákl. přenesená",J522,0)</f>
        <v>0</v>
      </c>
      <c r="BH522" s="230">
        <f>IF(N522="sníž. přenesená",J522,0)</f>
        <v>0</v>
      </c>
      <c r="BI522" s="230">
        <f>IF(N522="nulová",J522,0)</f>
        <v>0</v>
      </c>
      <c r="BJ522" s="22" t="s">
        <v>24</v>
      </c>
      <c r="BK522" s="230">
        <f>ROUND(I522*H522,2)</f>
        <v>0</v>
      </c>
      <c r="BL522" s="22" t="s">
        <v>24</v>
      </c>
      <c r="BM522" s="22" t="s">
        <v>1837</v>
      </c>
    </row>
    <row r="523" spans="2:47" s="1" customFormat="1" ht="13.5">
      <c r="B523" s="44"/>
      <c r="C523" s="72"/>
      <c r="D523" s="231" t="s">
        <v>154</v>
      </c>
      <c r="E523" s="72"/>
      <c r="F523" s="232" t="s">
        <v>1836</v>
      </c>
      <c r="G523" s="72"/>
      <c r="H523" s="72"/>
      <c r="I523" s="189"/>
      <c r="J523" s="72"/>
      <c r="K523" s="72"/>
      <c r="L523" s="70"/>
      <c r="M523" s="233"/>
      <c r="N523" s="45"/>
      <c r="O523" s="45"/>
      <c r="P523" s="45"/>
      <c r="Q523" s="45"/>
      <c r="R523" s="45"/>
      <c r="S523" s="45"/>
      <c r="T523" s="93"/>
      <c r="AT523" s="22" t="s">
        <v>154</v>
      </c>
      <c r="AU523" s="22" t="s">
        <v>84</v>
      </c>
    </row>
    <row r="524" spans="2:47" s="1" customFormat="1" ht="13.5">
      <c r="B524" s="44"/>
      <c r="C524" s="72"/>
      <c r="D524" s="231" t="s">
        <v>912</v>
      </c>
      <c r="E524" s="72"/>
      <c r="F524" s="258" t="s">
        <v>1838</v>
      </c>
      <c r="G524" s="72"/>
      <c r="H524" s="72"/>
      <c r="I524" s="189"/>
      <c r="J524" s="72"/>
      <c r="K524" s="72"/>
      <c r="L524" s="70"/>
      <c r="M524" s="233"/>
      <c r="N524" s="45"/>
      <c r="O524" s="45"/>
      <c r="P524" s="45"/>
      <c r="Q524" s="45"/>
      <c r="R524" s="45"/>
      <c r="S524" s="45"/>
      <c r="T524" s="93"/>
      <c r="AT524" s="22" t="s">
        <v>912</v>
      </c>
      <c r="AU524" s="22" t="s">
        <v>84</v>
      </c>
    </row>
    <row r="525" spans="2:65" s="1" customFormat="1" ht="16.5" customHeight="1">
      <c r="B525" s="44"/>
      <c r="C525" s="219" t="s">
        <v>1586</v>
      </c>
      <c r="D525" s="219" t="s">
        <v>147</v>
      </c>
      <c r="E525" s="220" t="s">
        <v>1839</v>
      </c>
      <c r="F525" s="221" t="s">
        <v>1840</v>
      </c>
      <c r="G525" s="222" t="s">
        <v>1354</v>
      </c>
      <c r="H525" s="223">
        <v>7</v>
      </c>
      <c r="I525" s="224"/>
      <c r="J525" s="225">
        <f>ROUND(I525*H525,2)</f>
        <v>0</v>
      </c>
      <c r="K525" s="221" t="s">
        <v>22</v>
      </c>
      <c r="L525" s="70"/>
      <c r="M525" s="226" t="s">
        <v>22</v>
      </c>
      <c r="N525" s="227" t="s">
        <v>46</v>
      </c>
      <c r="O525" s="45"/>
      <c r="P525" s="228">
        <f>O525*H525</f>
        <v>0</v>
      </c>
      <c r="Q525" s="228">
        <v>0</v>
      </c>
      <c r="R525" s="228">
        <f>Q525*H525</f>
        <v>0</v>
      </c>
      <c r="S525" s="228">
        <v>0</v>
      </c>
      <c r="T525" s="229">
        <f>S525*H525</f>
        <v>0</v>
      </c>
      <c r="AR525" s="22" t="s">
        <v>24</v>
      </c>
      <c r="AT525" s="22" t="s">
        <v>147</v>
      </c>
      <c r="AU525" s="22" t="s">
        <v>84</v>
      </c>
      <c r="AY525" s="22" t="s">
        <v>144</v>
      </c>
      <c r="BE525" s="230">
        <f>IF(N525="základní",J525,0)</f>
        <v>0</v>
      </c>
      <c r="BF525" s="230">
        <f>IF(N525="snížená",J525,0)</f>
        <v>0</v>
      </c>
      <c r="BG525" s="230">
        <f>IF(N525="zákl. přenesená",J525,0)</f>
        <v>0</v>
      </c>
      <c r="BH525" s="230">
        <f>IF(N525="sníž. přenesená",J525,0)</f>
        <v>0</v>
      </c>
      <c r="BI525" s="230">
        <f>IF(N525="nulová",J525,0)</f>
        <v>0</v>
      </c>
      <c r="BJ525" s="22" t="s">
        <v>24</v>
      </c>
      <c r="BK525" s="230">
        <f>ROUND(I525*H525,2)</f>
        <v>0</v>
      </c>
      <c r="BL525" s="22" t="s">
        <v>24</v>
      </c>
      <c r="BM525" s="22" t="s">
        <v>1841</v>
      </c>
    </row>
    <row r="526" spans="2:47" s="1" customFormat="1" ht="13.5">
      <c r="B526" s="44"/>
      <c r="C526" s="72"/>
      <c r="D526" s="231" t="s">
        <v>154</v>
      </c>
      <c r="E526" s="72"/>
      <c r="F526" s="232" t="s">
        <v>1840</v>
      </c>
      <c r="G526" s="72"/>
      <c r="H526" s="72"/>
      <c r="I526" s="189"/>
      <c r="J526" s="72"/>
      <c r="K526" s="72"/>
      <c r="L526" s="70"/>
      <c r="M526" s="233"/>
      <c r="N526" s="45"/>
      <c r="O526" s="45"/>
      <c r="P526" s="45"/>
      <c r="Q526" s="45"/>
      <c r="R526" s="45"/>
      <c r="S526" s="45"/>
      <c r="T526" s="93"/>
      <c r="AT526" s="22" t="s">
        <v>154</v>
      </c>
      <c r="AU526" s="22" t="s">
        <v>84</v>
      </c>
    </row>
    <row r="527" spans="2:65" s="1" customFormat="1" ht="16.5" customHeight="1">
      <c r="B527" s="44"/>
      <c r="C527" s="219" t="s">
        <v>1842</v>
      </c>
      <c r="D527" s="219" t="s">
        <v>147</v>
      </c>
      <c r="E527" s="220" t="s">
        <v>1843</v>
      </c>
      <c r="F527" s="221" t="s">
        <v>1844</v>
      </c>
      <c r="G527" s="222" t="s">
        <v>1354</v>
      </c>
      <c r="H527" s="223">
        <v>7</v>
      </c>
      <c r="I527" s="224"/>
      <c r="J527" s="225">
        <f>ROUND(I527*H527,2)</f>
        <v>0</v>
      </c>
      <c r="K527" s="221" t="s">
        <v>22</v>
      </c>
      <c r="L527" s="70"/>
      <c r="M527" s="226" t="s">
        <v>22</v>
      </c>
      <c r="N527" s="227" t="s">
        <v>46</v>
      </c>
      <c r="O527" s="45"/>
      <c r="P527" s="228">
        <f>O527*H527</f>
        <v>0</v>
      </c>
      <c r="Q527" s="228">
        <v>0</v>
      </c>
      <c r="R527" s="228">
        <f>Q527*H527</f>
        <v>0</v>
      </c>
      <c r="S527" s="228">
        <v>0</v>
      </c>
      <c r="T527" s="229">
        <f>S527*H527</f>
        <v>0</v>
      </c>
      <c r="AR527" s="22" t="s">
        <v>24</v>
      </c>
      <c r="AT527" s="22" t="s">
        <v>147</v>
      </c>
      <c r="AU527" s="22" t="s">
        <v>84</v>
      </c>
      <c r="AY527" s="22" t="s">
        <v>144</v>
      </c>
      <c r="BE527" s="230">
        <f>IF(N527="základní",J527,0)</f>
        <v>0</v>
      </c>
      <c r="BF527" s="230">
        <f>IF(N527="snížená",J527,0)</f>
        <v>0</v>
      </c>
      <c r="BG527" s="230">
        <f>IF(N527="zákl. přenesená",J527,0)</f>
        <v>0</v>
      </c>
      <c r="BH527" s="230">
        <f>IF(N527="sníž. přenesená",J527,0)</f>
        <v>0</v>
      </c>
      <c r="BI527" s="230">
        <f>IF(N527="nulová",J527,0)</f>
        <v>0</v>
      </c>
      <c r="BJ527" s="22" t="s">
        <v>24</v>
      </c>
      <c r="BK527" s="230">
        <f>ROUND(I527*H527,2)</f>
        <v>0</v>
      </c>
      <c r="BL527" s="22" t="s">
        <v>24</v>
      </c>
      <c r="BM527" s="22" t="s">
        <v>1259</v>
      </c>
    </row>
    <row r="528" spans="2:47" s="1" customFormat="1" ht="13.5">
      <c r="B528" s="44"/>
      <c r="C528" s="72"/>
      <c r="D528" s="231" t="s">
        <v>154</v>
      </c>
      <c r="E528" s="72"/>
      <c r="F528" s="232" t="s">
        <v>1844</v>
      </c>
      <c r="G528" s="72"/>
      <c r="H528" s="72"/>
      <c r="I528" s="189"/>
      <c r="J528" s="72"/>
      <c r="K528" s="72"/>
      <c r="L528" s="70"/>
      <c r="M528" s="233"/>
      <c r="N528" s="45"/>
      <c r="O528" s="45"/>
      <c r="P528" s="45"/>
      <c r="Q528" s="45"/>
      <c r="R528" s="45"/>
      <c r="S528" s="45"/>
      <c r="T528" s="93"/>
      <c r="AT528" s="22" t="s">
        <v>154</v>
      </c>
      <c r="AU528" s="22" t="s">
        <v>84</v>
      </c>
    </row>
    <row r="529" spans="2:65" s="1" customFormat="1" ht="25.5" customHeight="1">
      <c r="B529" s="44"/>
      <c r="C529" s="219" t="s">
        <v>1589</v>
      </c>
      <c r="D529" s="219" t="s">
        <v>147</v>
      </c>
      <c r="E529" s="220" t="s">
        <v>1845</v>
      </c>
      <c r="F529" s="221" t="s">
        <v>1846</v>
      </c>
      <c r="G529" s="222" t="s">
        <v>1752</v>
      </c>
      <c r="H529" s="223">
        <v>1</v>
      </c>
      <c r="I529" s="224"/>
      <c r="J529" s="225">
        <f>ROUND(I529*H529,2)</f>
        <v>0</v>
      </c>
      <c r="K529" s="221" t="s">
        <v>22</v>
      </c>
      <c r="L529" s="70"/>
      <c r="M529" s="226" t="s">
        <v>22</v>
      </c>
      <c r="N529" s="227" t="s">
        <v>46</v>
      </c>
      <c r="O529" s="45"/>
      <c r="P529" s="228">
        <f>O529*H529</f>
        <v>0</v>
      </c>
      <c r="Q529" s="228">
        <v>0</v>
      </c>
      <c r="R529" s="228">
        <f>Q529*H529</f>
        <v>0</v>
      </c>
      <c r="S529" s="228">
        <v>0</v>
      </c>
      <c r="T529" s="229">
        <f>S529*H529</f>
        <v>0</v>
      </c>
      <c r="AR529" s="22" t="s">
        <v>24</v>
      </c>
      <c r="AT529" s="22" t="s">
        <v>147</v>
      </c>
      <c r="AU529" s="22" t="s">
        <v>84</v>
      </c>
      <c r="AY529" s="22" t="s">
        <v>144</v>
      </c>
      <c r="BE529" s="230">
        <f>IF(N529="základní",J529,0)</f>
        <v>0</v>
      </c>
      <c r="BF529" s="230">
        <f>IF(N529="snížená",J529,0)</f>
        <v>0</v>
      </c>
      <c r="BG529" s="230">
        <f>IF(N529="zákl. přenesená",J529,0)</f>
        <v>0</v>
      </c>
      <c r="BH529" s="230">
        <f>IF(N529="sníž. přenesená",J529,0)</f>
        <v>0</v>
      </c>
      <c r="BI529" s="230">
        <f>IF(N529="nulová",J529,0)</f>
        <v>0</v>
      </c>
      <c r="BJ529" s="22" t="s">
        <v>24</v>
      </c>
      <c r="BK529" s="230">
        <f>ROUND(I529*H529,2)</f>
        <v>0</v>
      </c>
      <c r="BL529" s="22" t="s">
        <v>24</v>
      </c>
      <c r="BM529" s="22" t="s">
        <v>1262</v>
      </c>
    </row>
    <row r="530" spans="2:47" s="1" customFormat="1" ht="13.5">
      <c r="B530" s="44"/>
      <c r="C530" s="72"/>
      <c r="D530" s="231" t="s">
        <v>154</v>
      </c>
      <c r="E530" s="72"/>
      <c r="F530" s="232" t="s">
        <v>1846</v>
      </c>
      <c r="G530" s="72"/>
      <c r="H530" s="72"/>
      <c r="I530" s="189"/>
      <c r="J530" s="72"/>
      <c r="K530" s="72"/>
      <c r="L530" s="70"/>
      <c r="M530" s="233"/>
      <c r="N530" s="45"/>
      <c r="O530" s="45"/>
      <c r="P530" s="45"/>
      <c r="Q530" s="45"/>
      <c r="R530" s="45"/>
      <c r="S530" s="45"/>
      <c r="T530" s="93"/>
      <c r="AT530" s="22" t="s">
        <v>154</v>
      </c>
      <c r="AU530" s="22" t="s">
        <v>84</v>
      </c>
    </row>
    <row r="531" spans="2:63" s="10" customFormat="1" ht="29.85" customHeight="1">
      <c r="B531" s="203"/>
      <c r="C531" s="204"/>
      <c r="D531" s="205" t="s">
        <v>74</v>
      </c>
      <c r="E531" s="217" t="s">
        <v>1847</v>
      </c>
      <c r="F531" s="217" t="s">
        <v>1848</v>
      </c>
      <c r="G531" s="204"/>
      <c r="H531" s="204"/>
      <c r="I531" s="207"/>
      <c r="J531" s="218">
        <f>BK531</f>
        <v>0</v>
      </c>
      <c r="K531" s="204"/>
      <c r="L531" s="209"/>
      <c r="M531" s="210"/>
      <c r="N531" s="211"/>
      <c r="O531" s="211"/>
      <c r="P531" s="212">
        <f>SUM(P532:P542)</f>
        <v>0</v>
      </c>
      <c r="Q531" s="211"/>
      <c r="R531" s="212">
        <f>SUM(R532:R542)</f>
        <v>0</v>
      </c>
      <c r="S531" s="211"/>
      <c r="T531" s="213">
        <f>SUM(T532:T542)</f>
        <v>0</v>
      </c>
      <c r="AR531" s="214" t="s">
        <v>24</v>
      </c>
      <c r="AT531" s="215" t="s">
        <v>74</v>
      </c>
      <c r="AU531" s="215" t="s">
        <v>24</v>
      </c>
      <c r="AY531" s="214" t="s">
        <v>144</v>
      </c>
      <c r="BK531" s="216">
        <f>SUM(BK532:BK542)</f>
        <v>0</v>
      </c>
    </row>
    <row r="532" spans="2:65" s="1" customFormat="1" ht="16.5" customHeight="1">
      <c r="B532" s="44"/>
      <c r="C532" s="219" t="s">
        <v>1849</v>
      </c>
      <c r="D532" s="219" t="s">
        <v>147</v>
      </c>
      <c r="E532" s="220" t="s">
        <v>1850</v>
      </c>
      <c r="F532" s="221" t="s">
        <v>1851</v>
      </c>
      <c r="G532" s="222" t="s">
        <v>456</v>
      </c>
      <c r="H532" s="223">
        <v>12</v>
      </c>
      <c r="I532" s="224"/>
      <c r="J532" s="225">
        <f>ROUND(I532*H532,2)</f>
        <v>0</v>
      </c>
      <c r="K532" s="221" t="s">
        <v>22</v>
      </c>
      <c r="L532" s="70"/>
      <c r="M532" s="226" t="s">
        <v>22</v>
      </c>
      <c r="N532" s="227" t="s">
        <v>46</v>
      </c>
      <c r="O532" s="45"/>
      <c r="P532" s="228">
        <f>O532*H532</f>
        <v>0</v>
      </c>
      <c r="Q532" s="228">
        <v>0</v>
      </c>
      <c r="R532" s="228">
        <f>Q532*H532</f>
        <v>0</v>
      </c>
      <c r="S532" s="228">
        <v>0</v>
      </c>
      <c r="T532" s="229">
        <f>S532*H532</f>
        <v>0</v>
      </c>
      <c r="AR532" s="22" t="s">
        <v>24</v>
      </c>
      <c r="AT532" s="22" t="s">
        <v>147</v>
      </c>
      <c r="AU532" s="22" t="s">
        <v>84</v>
      </c>
      <c r="AY532" s="22" t="s">
        <v>144</v>
      </c>
      <c r="BE532" s="230">
        <f>IF(N532="základní",J532,0)</f>
        <v>0</v>
      </c>
      <c r="BF532" s="230">
        <f>IF(N532="snížená",J532,0)</f>
        <v>0</v>
      </c>
      <c r="BG532" s="230">
        <f>IF(N532="zákl. přenesená",J532,0)</f>
        <v>0</v>
      </c>
      <c r="BH532" s="230">
        <f>IF(N532="sníž. přenesená",J532,0)</f>
        <v>0</v>
      </c>
      <c r="BI532" s="230">
        <f>IF(N532="nulová",J532,0)</f>
        <v>0</v>
      </c>
      <c r="BJ532" s="22" t="s">
        <v>24</v>
      </c>
      <c r="BK532" s="230">
        <f>ROUND(I532*H532,2)</f>
        <v>0</v>
      </c>
      <c r="BL532" s="22" t="s">
        <v>24</v>
      </c>
      <c r="BM532" s="22" t="s">
        <v>1265</v>
      </c>
    </row>
    <row r="533" spans="2:47" s="1" customFormat="1" ht="13.5">
      <c r="B533" s="44"/>
      <c r="C533" s="72"/>
      <c r="D533" s="231" t="s">
        <v>154</v>
      </c>
      <c r="E533" s="72"/>
      <c r="F533" s="232" t="s">
        <v>1851</v>
      </c>
      <c r="G533" s="72"/>
      <c r="H533" s="72"/>
      <c r="I533" s="189"/>
      <c r="J533" s="72"/>
      <c r="K533" s="72"/>
      <c r="L533" s="70"/>
      <c r="M533" s="233"/>
      <c r="N533" s="45"/>
      <c r="O533" s="45"/>
      <c r="P533" s="45"/>
      <c r="Q533" s="45"/>
      <c r="R533" s="45"/>
      <c r="S533" s="45"/>
      <c r="T533" s="93"/>
      <c r="AT533" s="22" t="s">
        <v>154</v>
      </c>
      <c r="AU533" s="22" t="s">
        <v>84</v>
      </c>
    </row>
    <row r="534" spans="2:47" s="1" customFormat="1" ht="13.5">
      <c r="B534" s="44"/>
      <c r="C534" s="72"/>
      <c r="D534" s="231" t="s">
        <v>912</v>
      </c>
      <c r="E534" s="72"/>
      <c r="F534" s="258" t="s">
        <v>1852</v>
      </c>
      <c r="G534" s="72"/>
      <c r="H534" s="72"/>
      <c r="I534" s="189"/>
      <c r="J534" s="72"/>
      <c r="K534" s="72"/>
      <c r="L534" s="70"/>
      <c r="M534" s="233"/>
      <c r="N534" s="45"/>
      <c r="O534" s="45"/>
      <c r="P534" s="45"/>
      <c r="Q534" s="45"/>
      <c r="R534" s="45"/>
      <c r="S534" s="45"/>
      <c r="T534" s="93"/>
      <c r="AT534" s="22" t="s">
        <v>912</v>
      </c>
      <c r="AU534" s="22" t="s">
        <v>84</v>
      </c>
    </row>
    <row r="535" spans="2:65" s="1" customFormat="1" ht="16.5" customHeight="1">
      <c r="B535" s="44"/>
      <c r="C535" s="219" t="s">
        <v>1593</v>
      </c>
      <c r="D535" s="219" t="s">
        <v>147</v>
      </c>
      <c r="E535" s="220" t="s">
        <v>1853</v>
      </c>
      <c r="F535" s="221" t="s">
        <v>1854</v>
      </c>
      <c r="G535" s="222" t="s">
        <v>456</v>
      </c>
      <c r="H535" s="223">
        <v>10</v>
      </c>
      <c r="I535" s="224"/>
      <c r="J535" s="225">
        <f>ROUND(I535*H535,2)</f>
        <v>0</v>
      </c>
      <c r="K535" s="221" t="s">
        <v>22</v>
      </c>
      <c r="L535" s="70"/>
      <c r="M535" s="226" t="s">
        <v>22</v>
      </c>
      <c r="N535" s="227" t="s">
        <v>46</v>
      </c>
      <c r="O535" s="45"/>
      <c r="P535" s="228">
        <f>O535*H535</f>
        <v>0</v>
      </c>
      <c r="Q535" s="228">
        <v>0</v>
      </c>
      <c r="R535" s="228">
        <f>Q535*H535</f>
        <v>0</v>
      </c>
      <c r="S535" s="228">
        <v>0</v>
      </c>
      <c r="T535" s="229">
        <f>S535*H535</f>
        <v>0</v>
      </c>
      <c r="AR535" s="22" t="s">
        <v>24</v>
      </c>
      <c r="AT535" s="22" t="s">
        <v>147</v>
      </c>
      <c r="AU535" s="22" t="s">
        <v>84</v>
      </c>
      <c r="AY535" s="22" t="s">
        <v>144</v>
      </c>
      <c r="BE535" s="230">
        <f>IF(N535="základní",J535,0)</f>
        <v>0</v>
      </c>
      <c r="BF535" s="230">
        <f>IF(N535="snížená",J535,0)</f>
        <v>0</v>
      </c>
      <c r="BG535" s="230">
        <f>IF(N535="zákl. přenesená",J535,0)</f>
        <v>0</v>
      </c>
      <c r="BH535" s="230">
        <f>IF(N535="sníž. přenesená",J535,0)</f>
        <v>0</v>
      </c>
      <c r="BI535" s="230">
        <f>IF(N535="nulová",J535,0)</f>
        <v>0</v>
      </c>
      <c r="BJ535" s="22" t="s">
        <v>24</v>
      </c>
      <c r="BK535" s="230">
        <f>ROUND(I535*H535,2)</f>
        <v>0</v>
      </c>
      <c r="BL535" s="22" t="s">
        <v>24</v>
      </c>
      <c r="BM535" s="22" t="s">
        <v>1268</v>
      </c>
    </row>
    <row r="536" spans="2:47" s="1" customFormat="1" ht="13.5">
      <c r="B536" s="44"/>
      <c r="C536" s="72"/>
      <c r="D536" s="231" t="s">
        <v>154</v>
      </c>
      <c r="E536" s="72"/>
      <c r="F536" s="232" t="s">
        <v>1854</v>
      </c>
      <c r="G536" s="72"/>
      <c r="H536" s="72"/>
      <c r="I536" s="189"/>
      <c r="J536" s="72"/>
      <c r="K536" s="72"/>
      <c r="L536" s="70"/>
      <c r="M536" s="233"/>
      <c r="N536" s="45"/>
      <c r="O536" s="45"/>
      <c r="P536" s="45"/>
      <c r="Q536" s="45"/>
      <c r="R536" s="45"/>
      <c r="S536" s="45"/>
      <c r="T536" s="93"/>
      <c r="AT536" s="22" t="s">
        <v>154</v>
      </c>
      <c r="AU536" s="22" t="s">
        <v>84</v>
      </c>
    </row>
    <row r="537" spans="2:47" s="1" customFormat="1" ht="13.5">
      <c r="B537" s="44"/>
      <c r="C537" s="72"/>
      <c r="D537" s="231" t="s">
        <v>912</v>
      </c>
      <c r="E537" s="72"/>
      <c r="F537" s="258" t="s">
        <v>1852</v>
      </c>
      <c r="G537" s="72"/>
      <c r="H537" s="72"/>
      <c r="I537" s="189"/>
      <c r="J537" s="72"/>
      <c r="K537" s="72"/>
      <c r="L537" s="70"/>
      <c r="M537" s="233"/>
      <c r="N537" s="45"/>
      <c r="O537" s="45"/>
      <c r="P537" s="45"/>
      <c r="Q537" s="45"/>
      <c r="R537" s="45"/>
      <c r="S537" s="45"/>
      <c r="T537" s="93"/>
      <c r="AT537" s="22" t="s">
        <v>912</v>
      </c>
      <c r="AU537" s="22" t="s">
        <v>84</v>
      </c>
    </row>
    <row r="538" spans="2:65" s="1" customFormat="1" ht="16.5" customHeight="1">
      <c r="B538" s="44"/>
      <c r="C538" s="219" t="s">
        <v>1855</v>
      </c>
      <c r="D538" s="219" t="s">
        <v>147</v>
      </c>
      <c r="E538" s="220" t="s">
        <v>1856</v>
      </c>
      <c r="F538" s="221" t="s">
        <v>1857</v>
      </c>
      <c r="G538" s="222" t="s">
        <v>322</v>
      </c>
      <c r="H538" s="223">
        <v>3</v>
      </c>
      <c r="I538" s="224"/>
      <c r="J538" s="225">
        <f>ROUND(I538*H538,2)</f>
        <v>0</v>
      </c>
      <c r="K538" s="221" t="s">
        <v>22</v>
      </c>
      <c r="L538" s="70"/>
      <c r="M538" s="226" t="s">
        <v>22</v>
      </c>
      <c r="N538" s="227" t="s">
        <v>46</v>
      </c>
      <c r="O538" s="45"/>
      <c r="P538" s="228">
        <f>O538*H538</f>
        <v>0</v>
      </c>
      <c r="Q538" s="228">
        <v>0</v>
      </c>
      <c r="R538" s="228">
        <f>Q538*H538</f>
        <v>0</v>
      </c>
      <c r="S538" s="228">
        <v>0</v>
      </c>
      <c r="T538" s="229">
        <f>S538*H538</f>
        <v>0</v>
      </c>
      <c r="AR538" s="22" t="s">
        <v>24</v>
      </c>
      <c r="AT538" s="22" t="s">
        <v>147</v>
      </c>
      <c r="AU538" s="22" t="s">
        <v>84</v>
      </c>
      <c r="AY538" s="22" t="s">
        <v>144</v>
      </c>
      <c r="BE538" s="230">
        <f>IF(N538="základní",J538,0)</f>
        <v>0</v>
      </c>
      <c r="BF538" s="230">
        <f>IF(N538="snížená",J538,0)</f>
        <v>0</v>
      </c>
      <c r="BG538" s="230">
        <f>IF(N538="zákl. přenesená",J538,0)</f>
        <v>0</v>
      </c>
      <c r="BH538" s="230">
        <f>IF(N538="sníž. přenesená",J538,0)</f>
        <v>0</v>
      </c>
      <c r="BI538" s="230">
        <f>IF(N538="nulová",J538,0)</f>
        <v>0</v>
      </c>
      <c r="BJ538" s="22" t="s">
        <v>24</v>
      </c>
      <c r="BK538" s="230">
        <f>ROUND(I538*H538,2)</f>
        <v>0</v>
      </c>
      <c r="BL538" s="22" t="s">
        <v>24</v>
      </c>
      <c r="BM538" s="22" t="s">
        <v>1271</v>
      </c>
    </row>
    <row r="539" spans="2:47" s="1" customFormat="1" ht="13.5">
      <c r="B539" s="44"/>
      <c r="C539" s="72"/>
      <c r="D539" s="231" t="s">
        <v>154</v>
      </c>
      <c r="E539" s="72"/>
      <c r="F539" s="232" t="s">
        <v>1857</v>
      </c>
      <c r="G539" s="72"/>
      <c r="H539" s="72"/>
      <c r="I539" s="189"/>
      <c r="J539" s="72"/>
      <c r="K539" s="72"/>
      <c r="L539" s="70"/>
      <c r="M539" s="233"/>
      <c r="N539" s="45"/>
      <c r="O539" s="45"/>
      <c r="P539" s="45"/>
      <c r="Q539" s="45"/>
      <c r="R539" s="45"/>
      <c r="S539" s="45"/>
      <c r="T539" s="93"/>
      <c r="AT539" s="22" t="s">
        <v>154</v>
      </c>
      <c r="AU539" s="22" t="s">
        <v>84</v>
      </c>
    </row>
    <row r="540" spans="2:47" s="1" customFormat="1" ht="13.5">
      <c r="B540" s="44"/>
      <c r="C540" s="72"/>
      <c r="D540" s="231" t="s">
        <v>912</v>
      </c>
      <c r="E540" s="72"/>
      <c r="F540" s="258" t="s">
        <v>1852</v>
      </c>
      <c r="G540" s="72"/>
      <c r="H540" s="72"/>
      <c r="I540" s="189"/>
      <c r="J540" s="72"/>
      <c r="K540" s="72"/>
      <c r="L540" s="70"/>
      <c r="M540" s="233"/>
      <c r="N540" s="45"/>
      <c r="O540" s="45"/>
      <c r="P540" s="45"/>
      <c r="Q540" s="45"/>
      <c r="R540" s="45"/>
      <c r="S540" s="45"/>
      <c r="T540" s="93"/>
      <c r="AT540" s="22" t="s">
        <v>912</v>
      </c>
      <c r="AU540" s="22" t="s">
        <v>84</v>
      </c>
    </row>
    <row r="541" spans="2:65" s="1" customFormat="1" ht="38.25" customHeight="1">
      <c r="B541" s="44"/>
      <c r="C541" s="219" t="s">
        <v>1596</v>
      </c>
      <c r="D541" s="219" t="s">
        <v>147</v>
      </c>
      <c r="E541" s="220" t="s">
        <v>1858</v>
      </c>
      <c r="F541" s="221" t="s">
        <v>1859</v>
      </c>
      <c r="G541" s="222" t="s">
        <v>1752</v>
      </c>
      <c r="H541" s="223">
        <v>1</v>
      </c>
      <c r="I541" s="224"/>
      <c r="J541" s="225">
        <f>ROUND(I541*H541,2)</f>
        <v>0</v>
      </c>
      <c r="K541" s="221" t="s">
        <v>22</v>
      </c>
      <c r="L541" s="70"/>
      <c r="M541" s="226" t="s">
        <v>22</v>
      </c>
      <c r="N541" s="227" t="s">
        <v>46</v>
      </c>
      <c r="O541" s="45"/>
      <c r="P541" s="228">
        <f>O541*H541</f>
        <v>0</v>
      </c>
      <c r="Q541" s="228">
        <v>0</v>
      </c>
      <c r="R541" s="228">
        <f>Q541*H541</f>
        <v>0</v>
      </c>
      <c r="S541" s="228">
        <v>0</v>
      </c>
      <c r="T541" s="229">
        <f>S541*H541</f>
        <v>0</v>
      </c>
      <c r="AR541" s="22" t="s">
        <v>24</v>
      </c>
      <c r="AT541" s="22" t="s">
        <v>147</v>
      </c>
      <c r="AU541" s="22" t="s">
        <v>84</v>
      </c>
      <c r="AY541" s="22" t="s">
        <v>144</v>
      </c>
      <c r="BE541" s="230">
        <f>IF(N541="základní",J541,0)</f>
        <v>0</v>
      </c>
      <c r="BF541" s="230">
        <f>IF(N541="snížená",J541,0)</f>
        <v>0</v>
      </c>
      <c r="BG541" s="230">
        <f>IF(N541="zákl. přenesená",J541,0)</f>
        <v>0</v>
      </c>
      <c r="BH541" s="230">
        <f>IF(N541="sníž. přenesená",J541,0)</f>
        <v>0</v>
      </c>
      <c r="BI541" s="230">
        <f>IF(N541="nulová",J541,0)</f>
        <v>0</v>
      </c>
      <c r="BJ541" s="22" t="s">
        <v>24</v>
      </c>
      <c r="BK541" s="230">
        <f>ROUND(I541*H541,2)</f>
        <v>0</v>
      </c>
      <c r="BL541" s="22" t="s">
        <v>24</v>
      </c>
      <c r="BM541" s="22" t="s">
        <v>1274</v>
      </c>
    </row>
    <row r="542" spans="2:47" s="1" customFormat="1" ht="13.5">
      <c r="B542" s="44"/>
      <c r="C542" s="72"/>
      <c r="D542" s="231" t="s">
        <v>154</v>
      </c>
      <c r="E542" s="72"/>
      <c r="F542" s="232" t="s">
        <v>1859</v>
      </c>
      <c r="G542" s="72"/>
      <c r="H542" s="72"/>
      <c r="I542" s="189"/>
      <c r="J542" s="72"/>
      <c r="K542" s="72"/>
      <c r="L542" s="70"/>
      <c r="M542" s="233"/>
      <c r="N542" s="45"/>
      <c r="O542" s="45"/>
      <c r="P542" s="45"/>
      <c r="Q542" s="45"/>
      <c r="R542" s="45"/>
      <c r="S542" s="45"/>
      <c r="T542" s="93"/>
      <c r="AT542" s="22" t="s">
        <v>154</v>
      </c>
      <c r="AU542" s="22" t="s">
        <v>84</v>
      </c>
    </row>
    <row r="543" spans="2:63" s="10" customFormat="1" ht="29.85" customHeight="1">
      <c r="B543" s="203"/>
      <c r="C543" s="204"/>
      <c r="D543" s="205" t="s">
        <v>74</v>
      </c>
      <c r="E543" s="217" t="s">
        <v>1860</v>
      </c>
      <c r="F543" s="217" t="s">
        <v>1861</v>
      </c>
      <c r="G543" s="204"/>
      <c r="H543" s="204"/>
      <c r="I543" s="207"/>
      <c r="J543" s="218">
        <f>BK543</f>
        <v>0</v>
      </c>
      <c r="K543" s="204"/>
      <c r="L543" s="209"/>
      <c r="M543" s="210"/>
      <c r="N543" s="211"/>
      <c r="O543" s="211"/>
      <c r="P543" s="212">
        <f>SUM(P544:P557)</f>
        <v>0</v>
      </c>
      <c r="Q543" s="211"/>
      <c r="R543" s="212">
        <f>SUM(R544:R557)</f>
        <v>0</v>
      </c>
      <c r="S543" s="211"/>
      <c r="T543" s="213">
        <f>SUM(T544:T557)</f>
        <v>0</v>
      </c>
      <c r="AR543" s="214" t="s">
        <v>24</v>
      </c>
      <c r="AT543" s="215" t="s">
        <v>74</v>
      </c>
      <c r="AU543" s="215" t="s">
        <v>24</v>
      </c>
      <c r="AY543" s="214" t="s">
        <v>144</v>
      </c>
      <c r="BK543" s="216">
        <f>SUM(BK544:BK557)</f>
        <v>0</v>
      </c>
    </row>
    <row r="544" spans="2:65" s="1" customFormat="1" ht="16.5" customHeight="1">
      <c r="B544" s="44"/>
      <c r="C544" s="219" t="s">
        <v>1862</v>
      </c>
      <c r="D544" s="219" t="s">
        <v>147</v>
      </c>
      <c r="E544" s="220" t="s">
        <v>1863</v>
      </c>
      <c r="F544" s="221" t="s">
        <v>1864</v>
      </c>
      <c r="G544" s="222" t="s">
        <v>456</v>
      </c>
      <c r="H544" s="223">
        <v>15</v>
      </c>
      <c r="I544" s="224"/>
      <c r="J544" s="225">
        <f>ROUND(I544*H544,2)</f>
        <v>0</v>
      </c>
      <c r="K544" s="221" t="s">
        <v>22</v>
      </c>
      <c r="L544" s="70"/>
      <c r="M544" s="226" t="s">
        <v>22</v>
      </c>
      <c r="N544" s="227" t="s">
        <v>46</v>
      </c>
      <c r="O544" s="45"/>
      <c r="P544" s="228">
        <f>O544*H544</f>
        <v>0</v>
      </c>
      <c r="Q544" s="228">
        <v>0</v>
      </c>
      <c r="R544" s="228">
        <f>Q544*H544</f>
        <v>0</v>
      </c>
      <c r="S544" s="228">
        <v>0</v>
      </c>
      <c r="T544" s="229">
        <f>S544*H544</f>
        <v>0</v>
      </c>
      <c r="AR544" s="22" t="s">
        <v>167</v>
      </c>
      <c r="AT544" s="22" t="s">
        <v>147</v>
      </c>
      <c r="AU544" s="22" t="s">
        <v>84</v>
      </c>
      <c r="AY544" s="22" t="s">
        <v>144</v>
      </c>
      <c r="BE544" s="230">
        <f>IF(N544="základní",J544,0)</f>
        <v>0</v>
      </c>
      <c r="BF544" s="230">
        <f>IF(N544="snížená",J544,0)</f>
        <v>0</v>
      </c>
      <c r="BG544" s="230">
        <f>IF(N544="zákl. přenesená",J544,0)</f>
        <v>0</v>
      </c>
      <c r="BH544" s="230">
        <f>IF(N544="sníž. přenesená",J544,0)</f>
        <v>0</v>
      </c>
      <c r="BI544" s="230">
        <f>IF(N544="nulová",J544,0)</f>
        <v>0</v>
      </c>
      <c r="BJ544" s="22" t="s">
        <v>24</v>
      </c>
      <c r="BK544" s="230">
        <f>ROUND(I544*H544,2)</f>
        <v>0</v>
      </c>
      <c r="BL544" s="22" t="s">
        <v>167</v>
      </c>
      <c r="BM544" s="22" t="s">
        <v>1865</v>
      </c>
    </row>
    <row r="545" spans="2:47" s="1" customFormat="1" ht="13.5">
      <c r="B545" s="44"/>
      <c r="C545" s="72"/>
      <c r="D545" s="231" t="s">
        <v>154</v>
      </c>
      <c r="E545" s="72"/>
      <c r="F545" s="232" t="s">
        <v>1864</v>
      </c>
      <c r="G545" s="72"/>
      <c r="H545" s="72"/>
      <c r="I545" s="189"/>
      <c r="J545" s="72"/>
      <c r="K545" s="72"/>
      <c r="L545" s="70"/>
      <c r="M545" s="233"/>
      <c r="N545" s="45"/>
      <c r="O545" s="45"/>
      <c r="P545" s="45"/>
      <c r="Q545" s="45"/>
      <c r="R545" s="45"/>
      <c r="S545" s="45"/>
      <c r="T545" s="93"/>
      <c r="AT545" s="22" t="s">
        <v>154</v>
      </c>
      <c r="AU545" s="22" t="s">
        <v>84</v>
      </c>
    </row>
    <row r="546" spans="2:65" s="1" customFormat="1" ht="16.5" customHeight="1">
      <c r="B546" s="44"/>
      <c r="C546" s="219" t="s">
        <v>1599</v>
      </c>
      <c r="D546" s="219" t="s">
        <v>147</v>
      </c>
      <c r="E546" s="220" t="s">
        <v>1866</v>
      </c>
      <c r="F546" s="221" t="s">
        <v>1867</v>
      </c>
      <c r="G546" s="222" t="s">
        <v>456</v>
      </c>
      <c r="H546" s="223">
        <v>15</v>
      </c>
      <c r="I546" s="224"/>
      <c r="J546" s="225">
        <f>ROUND(I546*H546,2)</f>
        <v>0</v>
      </c>
      <c r="K546" s="221" t="s">
        <v>22</v>
      </c>
      <c r="L546" s="70"/>
      <c r="M546" s="226" t="s">
        <v>22</v>
      </c>
      <c r="N546" s="227" t="s">
        <v>46</v>
      </c>
      <c r="O546" s="45"/>
      <c r="P546" s="228">
        <f>O546*H546</f>
        <v>0</v>
      </c>
      <c r="Q546" s="228">
        <v>0</v>
      </c>
      <c r="R546" s="228">
        <f>Q546*H546</f>
        <v>0</v>
      </c>
      <c r="S546" s="228">
        <v>0</v>
      </c>
      <c r="T546" s="229">
        <f>S546*H546</f>
        <v>0</v>
      </c>
      <c r="AR546" s="22" t="s">
        <v>167</v>
      </c>
      <c r="AT546" s="22" t="s">
        <v>147</v>
      </c>
      <c r="AU546" s="22" t="s">
        <v>84</v>
      </c>
      <c r="AY546" s="22" t="s">
        <v>144</v>
      </c>
      <c r="BE546" s="230">
        <f>IF(N546="základní",J546,0)</f>
        <v>0</v>
      </c>
      <c r="BF546" s="230">
        <f>IF(N546="snížená",J546,0)</f>
        <v>0</v>
      </c>
      <c r="BG546" s="230">
        <f>IF(N546="zákl. přenesená",J546,0)</f>
        <v>0</v>
      </c>
      <c r="BH546" s="230">
        <f>IF(N546="sníž. přenesená",J546,0)</f>
        <v>0</v>
      </c>
      <c r="BI546" s="230">
        <f>IF(N546="nulová",J546,0)</f>
        <v>0</v>
      </c>
      <c r="BJ546" s="22" t="s">
        <v>24</v>
      </c>
      <c r="BK546" s="230">
        <f>ROUND(I546*H546,2)</f>
        <v>0</v>
      </c>
      <c r="BL546" s="22" t="s">
        <v>167</v>
      </c>
      <c r="BM546" s="22" t="s">
        <v>1868</v>
      </c>
    </row>
    <row r="547" spans="2:47" s="1" customFormat="1" ht="13.5">
      <c r="B547" s="44"/>
      <c r="C547" s="72"/>
      <c r="D547" s="231" t="s">
        <v>154</v>
      </c>
      <c r="E547" s="72"/>
      <c r="F547" s="232" t="s">
        <v>1867</v>
      </c>
      <c r="G547" s="72"/>
      <c r="H547" s="72"/>
      <c r="I547" s="189"/>
      <c r="J547" s="72"/>
      <c r="K547" s="72"/>
      <c r="L547" s="70"/>
      <c r="M547" s="233"/>
      <c r="N547" s="45"/>
      <c r="O547" s="45"/>
      <c r="P547" s="45"/>
      <c r="Q547" s="45"/>
      <c r="R547" s="45"/>
      <c r="S547" s="45"/>
      <c r="T547" s="93"/>
      <c r="AT547" s="22" t="s">
        <v>154</v>
      </c>
      <c r="AU547" s="22" t="s">
        <v>84</v>
      </c>
    </row>
    <row r="548" spans="2:65" s="1" customFormat="1" ht="16.5" customHeight="1">
      <c r="B548" s="44"/>
      <c r="C548" s="219" t="s">
        <v>1869</v>
      </c>
      <c r="D548" s="219" t="s">
        <v>147</v>
      </c>
      <c r="E548" s="220" t="s">
        <v>1870</v>
      </c>
      <c r="F548" s="221" t="s">
        <v>1871</v>
      </c>
      <c r="G548" s="222" t="s">
        <v>456</v>
      </c>
      <c r="H548" s="223">
        <v>30</v>
      </c>
      <c r="I548" s="224"/>
      <c r="J548" s="225">
        <f>ROUND(I548*H548,2)</f>
        <v>0</v>
      </c>
      <c r="K548" s="221" t="s">
        <v>22</v>
      </c>
      <c r="L548" s="70"/>
      <c r="M548" s="226" t="s">
        <v>22</v>
      </c>
      <c r="N548" s="227" t="s">
        <v>46</v>
      </c>
      <c r="O548" s="45"/>
      <c r="P548" s="228">
        <f>O548*H548</f>
        <v>0</v>
      </c>
      <c r="Q548" s="228">
        <v>0</v>
      </c>
      <c r="R548" s="228">
        <f>Q548*H548</f>
        <v>0</v>
      </c>
      <c r="S548" s="228">
        <v>0</v>
      </c>
      <c r="T548" s="229">
        <f>S548*H548</f>
        <v>0</v>
      </c>
      <c r="AR548" s="22" t="s">
        <v>167</v>
      </c>
      <c r="AT548" s="22" t="s">
        <v>147</v>
      </c>
      <c r="AU548" s="22" t="s">
        <v>84</v>
      </c>
      <c r="AY548" s="22" t="s">
        <v>144</v>
      </c>
      <c r="BE548" s="230">
        <f>IF(N548="základní",J548,0)</f>
        <v>0</v>
      </c>
      <c r="BF548" s="230">
        <f>IF(N548="snížená",J548,0)</f>
        <v>0</v>
      </c>
      <c r="BG548" s="230">
        <f>IF(N548="zákl. přenesená",J548,0)</f>
        <v>0</v>
      </c>
      <c r="BH548" s="230">
        <f>IF(N548="sníž. přenesená",J548,0)</f>
        <v>0</v>
      </c>
      <c r="BI548" s="230">
        <f>IF(N548="nulová",J548,0)</f>
        <v>0</v>
      </c>
      <c r="BJ548" s="22" t="s">
        <v>24</v>
      </c>
      <c r="BK548" s="230">
        <f>ROUND(I548*H548,2)</f>
        <v>0</v>
      </c>
      <c r="BL548" s="22" t="s">
        <v>167</v>
      </c>
      <c r="BM548" s="22" t="s">
        <v>1872</v>
      </c>
    </row>
    <row r="549" spans="2:47" s="1" customFormat="1" ht="13.5">
      <c r="B549" s="44"/>
      <c r="C549" s="72"/>
      <c r="D549" s="231" t="s">
        <v>154</v>
      </c>
      <c r="E549" s="72"/>
      <c r="F549" s="232" t="s">
        <v>1871</v>
      </c>
      <c r="G549" s="72"/>
      <c r="H549" s="72"/>
      <c r="I549" s="189"/>
      <c r="J549" s="72"/>
      <c r="K549" s="72"/>
      <c r="L549" s="70"/>
      <c r="M549" s="233"/>
      <c r="N549" s="45"/>
      <c r="O549" s="45"/>
      <c r="P549" s="45"/>
      <c r="Q549" s="45"/>
      <c r="R549" s="45"/>
      <c r="S549" s="45"/>
      <c r="T549" s="93"/>
      <c r="AT549" s="22" t="s">
        <v>154</v>
      </c>
      <c r="AU549" s="22" t="s">
        <v>84</v>
      </c>
    </row>
    <row r="550" spans="2:65" s="1" customFormat="1" ht="16.5" customHeight="1">
      <c r="B550" s="44"/>
      <c r="C550" s="219" t="s">
        <v>1600</v>
      </c>
      <c r="D550" s="219" t="s">
        <v>147</v>
      </c>
      <c r="E550" s="220" t="s">
        <v>1873</v>
      </c>
      <c r="F550" s="221" t="s">
        <v>1874</v>
      </c>
      <c r="G550" s="222" t="s">
        <v>1354</v>
      </c>
      <c r="H550" s="223">
        <v>6</v>
      </c>
      <c r="I550" s="224"/>
      <c r="J550" s="225">
        <f>ROUND(I550*H550,2)</f>
        <v>0</v>
      </c>
      <c r="K550" s="221" t="s">
        <v>22</v>
      </c>
      <c r="L550" s="70"/>
      <c r="M550" s="226" t="s">
        <v>22</v>
      </c>
      <c r="N550" s="227" t="s">
        <v>46</v>
      </c>
      <c r="O550" s="45"/>
      <c r="P550" s="228">
        <f>O550*H550</f>
        <v>0</v>
      </c>
      <c r="Q550" s="228">
        <v>0</v>
      </c>
      <c r="R550" s="228">
        <f>Q550*H550</f>
        <v>0</v>
      </c>
      <c r="S550" s="228">
        <v>0</v>
      </c>
      <c r="T550" s="229">
        <f>S550*H550</f>
        <v>0</v>
      </c>
      <c r="AR550" s="22" t="s">
        <v>167</v>
      </c>
      <c r="AT550" s="22" t="s">
        <v>147</v>
      </c>
      <c r="AU550" s="22" t="s">
        <v>84</v>
      </c>
      <c r="AY550" s="22" t="s">
        <v>144</v>
      </c>
      <c r="BE550" s="230">
        <f>IF(N550="základní",J550,0)</f>
        <v>0</v>
      </c>
      <c r="BF550" s="230">
        <f>IF(N550="snížená",J550,0)</f>
        <v>0</v>
      </c>
      <c r="BG550" s="230">
        <f>IF(N550="zákl. přenesená",J550,0)</f>
        <v>0</v>
      </c>
      <c r="BH550" s="230">
        <f>IF(N550="sníž. přenesená",J550,0)</f>
        <v>0</v>
      </c>
      <c r="BI550" s="230">
        <f>IF(N550="nulová",J550,0)</f>
        <v>0</v>
      </c>
      <c r="BJ550" s="22" t="s">
        <v>24</v>
      </c>
      <c r="BK550" s="230">
        <f>ROUND(I550*H550,2)</f>
        <v>0</v>
      </c>
      <c r="BL550" s="22" t="s">
        <v>167</v>
      </c>
      <c r="BM550" s="22" t="s">
        <v>1875</v>
      </c>
    </row>
    <row r="551" spans="2:47" s="1" customFormat="1" ht="13.5">
      <c r="B551" s="44"/>
      <c r="C551" s="72"/>
      <c r="D551" s="231" t="s">
        <v>154</v>
      </c>
      <c r="E551" s="72"/>
      <c r="F551" s="232" t="s">
        <v>1874</v>
      </c>
      <c r="G551" s="72"/>
      <c r="H551" s="72"/>
      <c r="I551" s="189"/>
      <c r="J551" s="72"/>
      <c r="K551" s="72"/>
      <c r="L551" s="70"/>
      <c r="M551" s="233"/>
      <c r="N551" s="45"/>
      <c r="O551" s="45"/>
      <c r="P551" s="45"/>
      <c r="Q551" s="45"/>
      <c r="R551" s="45"/>
      <c r="S551" s="45"/>
      <c r="T551" s="93"/>
      <c r="AT551" s="22" t="s">
        <v>154</v>
      </c>
      <c r="AU551" s="22" t="s">
        <v>84</v>
      </c>
    </row>
    <row r="552" spans="2:65" s="1" customFormat="1" ht="16.5" customHeight="1">
      <c r="B552" s="44"/>
      <c r="C552" s="219" t="s">
        <v>1876</v>
      </c>
      <c r="D552" s="219" t="s">
        <v>147</v>
      </c>
      <c r="E552" s="220" t="s">
        <v>1877</v>
      </c>
      <c r="F552" s="221" t="s">
        <v>1878</v>
      </c>
      <c r="G552" s="222" t="s">
        <v>1354</v>
      </c>
      <c r="H552" s="223">
        <v>6</v>
      </c>
      <c r="I552" s="224"/>
      <c r="J552" s="225">
        <f>ROUND(I552*H552,2)</f>
        <v>0</v>
      </c>
      <c r="K552" s="221" t="s">
        <v>22</v>
      </c>
      <c r="L552" s="70"/>
      <c r="M552" s="226" t="s">
        <v>22</v>
      </c>
      <c r="N552" s="227" t="s">
        <v>46</v>
      </c>
      <c r="O552" s="45"/>
      <c r="P552" s="228">
        <f>O552*H552</f>
        <v>0</v>
      </c>
      <c r="Q552" s="228">
        <v>0</v>
      </c>
      <c r="R552" s="228">
        <f>Q552*H552</f>
        <v>0</v>
      </c>
      <c r="S552" s="228">
        <v>0</v>
      </c>
      <c r="T552" s="229">
        <f>S552*H552</f>
        <v>0</v>
      </c>
      <c r="AR552" s="22" t="s">
        <v>167</v>
      </c>
      <c r="AT552" s="22" t="s">
        <v>147</v>
      </c>
      <c r="AU552" s="22" t="s">
        <v>84</v>
      </c>
      <c r="AY552" s="22" t="s">
        <v>144</v>
      </c>
      <c r="BE552" s="230">
        <f>IF(N552="základní",J552,0)</f>
        <v>0</v>
      </c>
      <c r="BF552" s="230">
        <f>IF(N552="snížená",J552,0)</f>
        <v>0</v>
      </c>
      <c r="BG552" s="230">
        <f>IF(N552="zákl. přenesená",J552,0)</f>
        <v>0</v>
      </c>
      <c r="BH552" s="230">
        <f>IF(N552="sníž. přenesená",J552,0)</f>
        <v>0</v>
      </c>
      <c r="BI552" s="230">
        <f>IF(N552="nulová",J552,0)</f>
        <v>0</v>
      </c>
      <c r="BJ552" s="22" t="s">
        <v>24</v>
      </c>
      <c r="BK552" s="230">
        <f>ROUND(I552*H552,2)</f>
        <v>0</v>
      </c>
      <c r="BL552" s="22" t="s">
        <v>167</v>
      </c>
      <c r="BM552" s="22" t="s">
        <v>1879</v>
      </c>
    </row>
    <row r="553" spans="2:47" s="1" customFormat="1" ht="13.5">
      <c r="B553" s="44"/>
      <c r="C553" s="72"/>
      <c r="D553" s="231" t="s">
        <v>154</v>
      </c>
      <c r="E553" s="72"/>
      <c r="F553" s="232" t="s">
        <v>1878</v>
      </c>
      <c r="G553" s="72"/>
      <c r="H553" s="72"/>
      <c r="I553" s="189"/>
      <c r="J553" s="72"/>
      <c r="K553" s="72"/>
      <c r="L553" s="70"/>
      <c r="M553" s="233"/>
      <c r="N553" s="45"/>
      <c r="O553" s="45"/>
      <c r="P553" s="45"/>
      <c r="Q553" s="45"/>
      <c r="R553" s="45"/>
      <c r="S553" s="45"/>
      <c r="T553" s="93"/>
      <c r="AT553" s="22" t="s">
        <v>154</v>
      </c>
      <c r="AU553" s="22" t="s">
        <v>84</v>
      </c>
    </row>
    <row r="554" spans="2:65" s="1" customFormat="1" ht="16.5" customHeight="1">
      <c r="B554" s="44"/>
      <c r="C554" s="219" t="s">
        <v>1607</v>
      </c>
      <c r="D554" s="219" t="s">
        <v>147</v>
      </c>
      <c r="E554" s="220" t="s">
        <v>1880</v>
      </c>
      <c r="F554" s="221" t="s">
        <v>1881</v>
      </c>
      <c r="G554" s="222" t="s">
        <v>1354</v>
      </c>
      <c r="H554" s="223">
        <v>12</v>
      </c>
      <c r="I554" s="224"/>
      <c r="J554" s="225">
        <f>ROUND(I554*H554,2)</f>
        <v>0</v>
      </c>
      <c r="K554" s="221" t="s">
        <v>22</v>
      </c>
      <c r="L554" s="70"/>
      <c r="M554" s="226" t="s">
        <v>22</v>
      </c>
      <c r="N554" s="227" t="s">
        <v>46</v>
      </c>
      <c r="O554" s="45"/>
      <c r="P554" s="228">
        <f>O554*H554</f>
        <v>0</v>
      </c>
      <c r="Q554" s="228">
        <v>0</v>
      </c>
      <c r="R554" s="228">
        <f>Q554*H554</f>
        <v>0</v>
      </c>
      <c r="S554" s="228">
        <v>0</v>
      </c>
      <c r="T554" s="229">
        <f>S554*H554</f>
        <v>0</v>
      </c>
      <c r="AR554" s="22" t="s">
        <v>167</v>
      </c>
      <c r="AT554" s="22" t="s">
        <v>147</v>
      </c>
      <c r="AU554" s="22" t="s">
        <v>84</v>
      </c>
      <c r="AY554" s="22" t="s">
        <v>144</v>
      </c>
      <c r="BE554" s="230">
        <f>IF(N554="základní",J554,0)</f>
        <v>0</v>
      </c>
      <c r="BF554" s="230">
        <f>IF(N554="snížená",J554,0)</f>
        <v>0</v>
      </c>
      <c r="BG554" s="230">
        <f>IF(N554="zákl. přenesená",J554,0)</f>
        <v>0</v>
      </c>
      <c r="BH554" s="230">
        <f>IF(N554="sníž. přenesená",J554,0)</f>
        <v>0</v>
      </c>
      <c r="BI554" s="230">
        <f>IF(N554="nulová",J554,0)</f>
        <v>0</v>
      </c>
      <c r="BJ554" s="22" t="s">
        <v>24</v>
      </c>
      <c r="BK554" s="230">
        <f>ROUND(I554*H554,2)</f>
        <v>0</v>
      </c>
      <c r="BL554" s="22" t="s">
        <v>167</v>
      </c>
      <c r="BM554" s="22" t="s">
        <v>1882</v>
      </c>
    </row>
    <row r="555" spans="2:47" s="1" customFormat="1" ht="13.5">
      <c r="B555" s="44"/>
      <c r="C555" s="72"/>
      <c r="D555" s="231" t="s">
        <v>154</v>
      </c>
      <c r="E555" s="72"/>
      <c r="F555" s="232" t="s">
        <v>1881</v>
      </c>
      <c r="G555" s="72"/>
      <c r="H555" s="72"/>
      <c r="I555" s="189"/>
      <c r="J555" s="72"/>
      <c r="K555" s="72"/>
      <c r="L555" s="70"/>
      <c r="M555" s="233"/>
      <c r="N555" s="45"/>
      <c r="O555" s="45"/>
      <c r="P555" s="45"/>
      <c r="Q555" s="45"/>
      <c r="R555" s="45"/>
      <c r="S555" s="45"/>
      <c r="T555" s="93"/>
      <c r="AT555" s="22" t="s">
        <v>154</v>
      </c>
      <c r="AU555" s="22" t="s">
        <v>84</v>
      </c>
    </row>
    <row r="556" spans="2:65" s="1" customFormat="1" ht="16.5" customHeight="1">
      <c r="B556" s="44"/>
      <c r="C556" s="219" t="s">
        <v>1883</v>
      </c>
      <c r="D556" s="219" t="s">
        <v>147</v>
      </c>
      <c r="E556" s="220" t="s">
        <v>1884</v>
      </c>
      <c r="F556" s="221" t="s">
        <v>1885</v>
      </c>
      <c r="G556" s="222" t="s">
        <v>359</v>
      </c>
      <c r="H556" s="223">
        <v>1</v>
      </c>
      <c r="I556" s="224"/>
      <c r="J556" s="225">
        <f>ROUND(I556*H556,2)</f>
        <v>0</v>
      </c>
      <c r="K556" s="221" t="s">
        <v>22</v>
      </c>
      <c r="L556" s="70"/>
      <c r="M556" s="226" t="s">
        <v>22</v>
      </c>
      <c r="N556" s="227" t="s">
        <v>46</v>
      </c>
      <c r="O556" s="45"/>
      <c r="P556" s="228">
        <f>O556*H556</f>
        <v>0</v>
      </c>
      <c r="Q556" s="228">
        <v>0</v>
      </c>
      <c r="R556" s="228">
        <f>Q556*H556</f>
        <v>0</v>
      </c>
      <c r="S556" s="228">
        <v>0</v>
      </c>
      <c r="T556" s="229">
        <f>S556*H556</f>
        <v>0</v>
      </c>
      <c r="AR556" s="22" t="s">
        <v>24</v>
      </c>
      <c r="AT556" s="22" t="s">
        <v>147</v>
      </c>
      <c r="AU556" s="22" t="s">
        <v>84</v>
      </c>
      <c r="AY556" s="22" t="s">
        <v>144</v>
      </c>
      <c r="BE556" s="230">
        <f>IF(N556="základní",J556,0)</f>
        <v>0</v>
      </c>
      <c r="BF556" s="230">
        <f>IF(N556="snížená",J556,0)</f>
        <v>0</v>
      </c>
      <c r="BG556" s="230">
        <f>IF(N556="zákl. přenesená",J556,0)</f>
        <v>0</v>
      </c>
      <c r="BH556" s="230">
        <f>IF(N556="sníž. přenesená",J556,0)</f>
        <v>0</v>
      </c>
      <c r="BI556" s="230">
        <f>IF(N556="nulová",J556,0)</f>
        <v>0</v>
      </c>
      <c r="BJ556" s="22" t="s">
        <v>24</v>
      </c>
      <c r="BK556" s="230">
        <f>ROUND(I556*H556,2)</f>
        <v>0</v>
      </c>
      <c r="BL556" s="22" t="s">
        <v>24</v>
      </c>
      <c r="BM556" s="22" t="s">
        <v>1886</v>
      </c>
    </row>
    <row r="557" spans="2:47" s="1" customFormat="1" ht="13.5">
      <c r="B557" s="44"/>
      <c r="C557" s="72"/>
      <c r="D557" s="231" t="s">
        <v>154</v>
      </c>
      <c r="E557" s="72"/>
      <c r="F557" s="232" t="s">
        <v>1885</v>
      </c>
      <c r="G557" s="72"/>
      <c r="H557" s="72"/>
      <c r="I557" s="189"/>
      <c r="J557" s="72"/>
      <c r="K557" s="72"/>
      <c r="L557" s="70"/>
      <c r="M557" s="233"/>
      <c r="N557" s="45"/>
      <c r="O557" s="45"/>
      <c r="P557" s="45"/>
      <c r="Q557" s="45"/>
      <c r="R557" s="45"/>
      <c r="S557" s="45"/>
      <c r="T557" s="93"/>
      <c r="AT557" s="22" t="s">
        <v>154</v>
      </c>
      <c r="AU557" s="22" t="s">
        <v>84</v>
      </c>
    </row>
    <row r="558" spans="2:63" s="10" customFormat="1" ht="37.4" customHeight="1">
      <c r="B558" s="203"/>
      <c r="C558" s="204"/>
      <c r="D558" s="205" t="s">
        <v>74</v>
      </c>
      <c r="E558" s="206" t="s">
        <v>1887</v>
      </c>
      <c r="F558" s="206" t="s">
        <v>1888</v>
      </c>
      <c r="G558" s="204"/>
      <c r="H558" s="204"/>
      <c r="I558" s="207"/>
      <c r="J558" s="208">
        <f>BK558</f>
        <v>0</v>
      </c>
      <c r="K558" s="204"/>
      <c r="L558" s="209"/>
      <c r="M558" s="210"/>
      <c r="N558" s="211"/>
      <c r="O558" s="211"/>
      <c r="P558" s="212">
        <f>P559+P566+P609+P617+P620+P638</f>
        <v>0</v>
      </c>
      <c r="Q558" s="211"/>
      <c r="R558" s="212">
        <f>R559+R566+R609+R617+R620+R638</f>
        <v>0</v>
      </c>
      <c r="S558" s="211"/>
      <c r="T558" s="213">
        <f>T559+T566+T609+T617+T620+T638</f>
        <v>0</v>
      </c>
      <c r="AR558" s="214" t="s">
        <v>24</v>
      </c>
      <c r="AT558" s="215" t="s">
        <v>74</v>
      </c>
      <c r="AU558" s="215" t="s">
        <v>75</v>
      </c>
      <c r="AY558" s="214" t="s">
        <v>144</v>
      </c>
      <c r="BK558" s="216">
        <f>BK559+BK566+BK609+BK617+BK620+BK638</f>
        <v>0</v>
      </c>
    </row>
    <row r="559" spans="2:63" s="10" customFormat="1" ht="19.9" customHeight="1">
      <c r="B559" s="203"/>
      <c r="C559" s="204"/>
      <c r="D559" s="205" t="s">
        <v>74</v>
      </c>
      <c r="E559" s="217" t="s">
        <v>1889</v>
      </c>
      <c r="F559" s="217" t="s">
        <v>1890</v>
      </c>
      <c r="G559" s="204"/>
      <c r="H559" s="204"/>
      <c r="I559" s="207"/>
      <c r="J559" s="218">
        <f>BK559</f>
        <v>0</v>
      </c>
      <c r="K559" s="204"/>
      <c r="L559" s="209"/>
      <c r="M559" s="210"/>
      <c r="N559" s="211"/>
      <c r="O559" s="211"/>
      <c r="P559" s="212">
        <f>SUM(P560:P565)</f>
        <v>0</v>
      </c>
      <c r="Q559" s="211"/>
      <c r="R559" s="212">
        <f>SUM(R560:R565)</f>
        <v>0</v>
      </c>
      <c r="S559" s="211"/>
      <c r="T559" s="213">
        <f>SUM(T560:T565)</f>
        <v>0</v>
      </c>
      <c r="AR559" s="214" t="s">
        <v>24</v>
      </c>
      <c r="AT559" s="215" t="s">
        <v>74</v>
      </c>
      <c r="AU559" s="215" t="s">
        <v>24</v>
      </c>
      <c r="AY559" s="214" t="s">
        <v>144</v>
      </c>
      <c r="BK559" s="216">
        <f>SUM(BK560:BK565)</f>
        <v>0</v>
      </c>
    </row>
    <row r="560" spans="2:65" s="1" customFormat="1" ht="25.5" customHeight="1">
      <c r="B560" s="44"/>
      <c r="C560" s="219" t="s">
        <v>1611</v>
      </c>
      <c r="D560" s="219" t="s">
        <v>147</v>
      </c>
      <c r="E560" s="220" t="s">
        <v>1891</v>
      </c>
      <c r="F560" s="221" t="s">
        <v>1892</v>
      </c>
      <c r="G560" s="222" t="s">
        <v>1354</v>
      </c>
      <c r="H560" s="223">
        <v>2</v>
      </c>
      <c r="I560" s="224"/>
      <c r="J560" s="225">
        <f>ROUND(I560*H560,2)</f>
        <v>0</v>
      </c>
      <c r="K560" s="221" t="s">
        <v>22</v>
      </c>
      <c r="L560" s="70"/>
      <c r="M560" s="226" t="s">
        <v>22</v>
      </c>
      <c r="N560" s="227" t="s">
        <v>46</v>
      </c>
      <c r="O560" s="45"/>
      <c r="P560" s="228">
        <f>O560*H560</f>
        <v>0</v>
      </c>
      <c r="Q560" s="228">
        <v>0</v>
      </c>
      <c r="R560" s="228">
        <f>Q560*H560</f>
        <v>0</v>
      </c>
      <c r="S560" s="228">
        <v>0</v>
      </c>
      <c r="T560" s="229">
        <f>S560*H560</f>
        <v>0</v>
      </c>
      <c r="AR560" s="22" t="s">
        <v>24</v>
      </c>
      <c r="AT560" s="22" t="s">
        <v>147</v>
      </c>
      <c r="AU560" s="22" t="s">
        <v>84</v>
      </c>
      <c r="AY560" s="22" t="s">
        <v>144</v>
      </c>
      <c r="BE560" s="230">
        <f>IF(N560="základní",J560,0)</f>
        <v>0</v>
      </c>
      <c r="BF560" s="230">
        <f>IF(N560="snížená",J560,0)</f>
        <v>0</v>
      </c>
      <c r="BG560" s="230">
        <f>IF(N560="zákl. přenesená",J560,0)</f>
        <v>0</v>
      </c>
      <c r="BH560" s="230">
        <f>IF(N560="sníž. přenesená",J560,0)</f>
        <v>0</v>
      </c>
      <c r="BI560" s="230">
        <f>IF(N560="nulová",J560,0)</f>
        <v>0</v>
      </c>
      <c r="BJ560" s="22" t="s">
        <v>24</v>
      </c>
      <c r="BK560" s="230">
        <f>ROUND(I560*H560,2)</f>
        <v>0</v>
      </c>
      <c r="BL560" s="22" t="s">
        <v>24</v>
      </c>
      <c r="BM560" s="22" t="s">
        <v>1277</v>
      </c>
    </row>
    <row r="561" spans="2:47" s="1" customFormat="1" ht="13.5">
      <c r="B561" s="44"/>
      <c r="C561" s="72"/>
      <c r="D561" s="231" t="s">
        <v>154</v>
      </c>
      <c r="E561" s="72"/>
      <c r="F561" s="232" t="s">
        <v>1892</v>
      </c>
      <c r="G561" s="72"/>
      <c r="H561" s="72"/>
      <c r="I561" s="189"/>
      <c r="J561" s="72"/>
      <c r="K561" s="72"/>
      <c r="L561" s="70"/>
      <c r="M561" s="233"/>
      <c r="N561" s="45"/>
      <c r="O561" s="45"/>
      <c r="P561" s="45"/>
      <c r="Q561" s="45"/>
      <c r="R561" s="45"/>
      <c r="S561" s="45"/>
      <c r="T561" s="93"/>
      <c r="AT561" s="22" t="s">
        <v>154</v>
      </c>
      <c r="AU561" s="22" t="s">
        <v>84</v>
      </c>
    </row>
    <row r="562" spans="2:47" s="1" customFormat="1" ht="13.5">
      <c r="B562" s="44"/>
      <c r="C562" s="72"/>
      <c r="D562" s="231" t="s">
        <v>912</v>
      </c>
      <c r="E562" s="72"/>
      <c r="F562" s="258" t="s">
        <v>1608</v>
      </c>
      <c r="G562" s="72"/>
      <c r="H562" s="72"/>
      <c r="I562" s="189"/>
      <c r="J562" s="72"/>
      <c r="K562" s="72"/>
      <c r="L562" s="70"/>
      <c r="M562" s="233"/>
      <c r="N562" s="45"/>
      <c r="O562" s="45"/>
      <c r="P562" s="45"/>
      <c r="Q562" s="45"/>
      <c r="R562" s="45"/>
      <c r="S562" s="45"/>
      <c r="T562" s="93"/>
      <c r="AT562" s="22" t="s">
        <v>912</v>
      </c>
      <c r="AU562" s="22" t="s">
        <v>84</v>
      </c>
    </row>
    <row r="563" spans="2:65" s="1" customFormat="1" ht="25.5" customHeight="1">
      <c r="B563" s="44"/>
      <c r="C563" s="219" t="s">
        <v>1893</v>
      </c>
      <c r="D563" s="219" t="s">
        <v>147</v>
      </c>
      <c r="E563" s="220" t="s">
        <v>1894</v>
      </c>
      <c r="F563" s="221" t="s">
        <v>1895</v>
      </c>
      <c r="G563" s="222" t="s">
        <v>1354</v>
      </c>
      <c r="H563" s="223">
        <v>4</v>
      </c>
      <c r="I563" s="224"/>
      <c r="J563" s="225">
        <f>ROUND(I563*H563,2)</f>
        <v>0</v>
      </c>
      <c r="K563" s="221" t="s">
        <v>22</v>
      </c>
      <c r="L563" s="70"/>
      <c r="M563" s="226" t="s">
        <v>22</v>
      </c>
      <c r="N563" s="227" t="s">
        <v>46</v>
      </c>
      <c r="O563" s="45"/>
      <c r="P563" s="228">
        <f>O563*H563</f>
        <v>0</v>
      </c>
      <c r="Q563" s="228">
        <v>0</v>
      </c>
      <c r="R563" s="228">
        <f>Q563*H563</f>
        <v>0</v>
      </c>
      <c r="S563" s="228">
        <v>0</v>
      </c>
      <c r="T563" s="229">
        <f>S563*H563</f>
        <v>0</v>
      </c>
      <c r="AR563" s="22" t="s">
        <v>24</v>
      </c>
      <c r="AT563" s="22" t="s">
        <v>147</v>
      </c>
      <c r="AU563" s="22" t="s">
        <v>84</v>
      </c>
      <c r="AY563" s="22" t="s">
        <v>144</v>
      </c>
      <c r="BE563" s="230">
        <f>IF(N563="základní",J563,0)</f>
        <v>0</v>
      </c>
      <c r="BF563" s="230">
        <f>IF(N563="snížená",J563,0)</f>
        <v>0</v>
      </c>
      <c r="BG563" s="230">
        <f>IF(N563="zákl. přenesená",J563,0)</f>
        <v>0</v>
      </c>
      <c r="BH563" s="230">
        <f>IF(N563="sníž. přenesená",J563,0)</f>
        <v>0</v>
      </c>
      <c r="BI563" s="230">
        <f>IF(N563="nulová",J563,0)</f>
        <v>0</v>
      </c>
      <c r="BJ563" s="22" t="s">
        <v>24</v>
      </c>
      <c r="BK563" s="230">
        <f>ROUND(I563*H563,2)</f>
        <v>0</v>
      </c>
      <c r="BL563" s="22" t="s">
        <v>24</v>
      </c>
      <c r="BM563" s="22" t="s">
        <v>1280</v>
      </c>
    </row>
    <row r="564" spans="2:47" s="1" customFormat="1" ht="13.5">
      <c r="B564" s="44"/>
      <c r="C564" s="72"/>
      <c r="D564" s="231" t="s">
        <v>154</v>
      </c>
      <c r="E564" s="72"/>
      <c r="F564" s="232" t="s">
        <v>1895</v>
      </c>
      <c r="G564" s="72"/>
      <c r="H564" s="72"/>
      <c r="I564" s="189"/>
      <c r="J564" s="72"/>
      <c r="K564" s="72"/>
      <c r="L564" s="70"/>
      <c r="M564" s="233"/>
      <c r="N564" s="45"/>
      <c r="O564" s="45"/>
      <c r="P564" s="45"/>
      <c r="Q564" s="45"/>
      <c r="R564" s="45"/>
      <c r="S564" s="45"/>
      <c r="T564" s="93"/>
      <c r="AT564" s="22" t="s">
        <v>154</v>
      </c>
      <c r="AU564" s="22" t="s">
        <v>84</v>
      </c>
    </row>
    <row r="565" spans="2:47" s="1" customFormat="1" ht="13.5">
      <c r="B565" s="44"/>
      <c r="C565" s="72"/>
      <c r="D565" s="231" t="s">
        <v>912</v>
      </c>
      <c r="E565" s="72"/>
      <c r="F565" s="258" t="s">
        <v>1608</v>
      </c>
      <c r="G565" s="72"/>
      <c r="H565" s="72"/>
      <c r="I565" s="189"/>
      <c r="J565" s="72"/>
      <c r="K565" s="72"/>
      <c r="L565" s="70"/>
      <c r="M565" s="233"/>
      <c r="N565" s="45"/>
      <c r="O565" s="45"/>
      <c r="P565" s="45"/>
      <c r="Q565" s="45"/>
      <c r="R565" s="45"/>
      <c r="S565" s="45"/>
      <c r="T565" s="93"/>
      <c r="AT565" s="22" t="s">
        <v>912</v>
      </c>
      <c r="AU565" s="22" t="s">
        <v>84</v>
      </c>
    </row>
    <row r="566" spans="2:63" s="10" customFormat="1" ht="29.85" customHeight="1">
      <c r="B566" s="203"/>
      <c r="C566" s="204"/>
      <c r="D566" s="205" t="s">
        <v>74</v>
      </c>
      <c r="E566" s="217" t="s">
        <v>1896</v>
      </c>
      <c r="F566" s="217" t="s">
        <v>1897</v>
      </c>
      <c r="G566" s="204"/>
      <c r="H566" s="204"/>
      <c r="I566" s="207"/>
      <c r="J566" s="218">
        <f>BK566</f>
        <v>0</v>
      </c>
      <c r="K566" s="204"/>
      <c r="L566" s="209"/>
      <c r="M566" s="210"/>
      <c r="N566" s="211"/>
      <c r="O566" s="211"/>
      <c r="P566" s="212">
        <f>SUM(P567:P608)</f>
        <v>0</v>
      </c>
      <c r="Q566" s="211"/>
      <c r="R566" s="212">
        <f>SUM(R567:R608)</f>
        <v>0</v>
      </c>
      <c r="S566" s="211"/>
      <c r="T566" s="213">
        <f>SUM(T567:T608)</f>
        <v>0</v>
      </c>
      <c r="AR566" s="214" t="s">
        <v>24</v>
      </c>
      <c r="AT566" s="215" t="s">
        <v>74</v>
      </c>
      <c r="AU566" s="215" t="s">
        <v>24</v>
      </c>
      <c r="AY566" s="214" t="s">
        <v>144</v>
      </c>
      <c r="BK566" s="216">
        <f>SUM(BK567:BK608)</f>
        <v>0</v>
      </c>
    </row>
    <row r="567" spans="2:65" s="1" customFormat="1" ht="16.5" customHeight="1">
      <c r="B567" s="44"/>
      <c r="C567" s="219" t="s">
        <v>1614</v>
      </c>
      <c r="D567" s="219" t="s">
        <v>147</v>
      </c>
      <c r="E567" s="220" t="s">
        <v>1898</v>
      </c>
      <c r="F567" s="221" t="s">
        <v>1610</v>
      </c>
      <c r="G567" s="222" t="s">
        <v>456</v>
      </c>
      <c r="H567" s="223">
        <v>18</v>
      </c>
      <c r="I567" s="224"/>
      <c r="J567" s="225">
        <f>ROUND(I567*H567,2)</f>
        <v>0</v>
      </c>
      <c r="K567" s="221" t="s">
        <v>22</v>
      </c>
      <c r="L567" s="70"/>
      <c r="M567" s="226" t="s">
        <v>22</v>
      </c>
      <c r="N567" s="227" t="s">
        <v>46</v>
      </c>
      <c r="O567" s="45"/>
      <c r="P567" s="228">
        <f>O567*H567</f>
        <v>0</v>
      </c>
      <c r="Q567" s="228">
        <v>0</v>
      </c>
      <c r="R567" s="228">
        <f>Q567*H567</f>
        <v>0</v>
      </c>
      <c r="S567" s="228">
        <v>0</v>
      </c>
      <c r="T567" s="229">
        <f>S567*H567</f>
        <v>0</v>
      </c>
      <c r="AR567" s="22" t="s">
        <v>24</v>
      </c>
      <c r="AT567" s="22" t="s">
        <v>147</v>
      </c>
      <c r="AU567" s="22" t="s">
        <v>84</v>
      </c>
      <c r="AY567" s="22" t="s">
        <v>144</v>
      </c>
      <c r="BE567" s="230">
        <f>IF(N567="základní",J567,0)</f>
        <v>0</v>
      </c>
      <c r="BF567" s="230">
        <f>IF(N567="snížená",J567,0)</f>
        <v>0</v>
      </c>
      <c r="BG567" s="230">
        <f>IF(N567="zákl. přenesená",J567,0)</f>
        <v>0</v>
      </c>
      <c r="BH567" s="230">
        <f>IF(N567="sníž. přenesená",J567,0)</f>
        <v>0</v>
      </c>
      <c r="BI567" s="230">
        <f>IF(N567="nulová",J567,0)</f>
        <v>0</v>
      </c>
      <c r="BJ567" s="22" t="s">
        <v>24</v>
      </c>
      <c r="BK567" s="230">
        <f>ROUND(I567*H567,2)</f>
        <v>0</v>
      </c>
      <c r="BL567" s="22" t="s">
        <v>24</v>
      </c>
      <c r="BM567" s="22" t="s">
        <v>1283</v>
      </c>
    </row>
    <row r="568" spans="2:47" s="1" customFormat="1" ht="13.5">
      <c r="B568" s="44"/>
      <c r="C568" s="72"/>
      <c r="D568" s="231" t="s">
        <v>154</v>
      </c>
      <c r="E568" s="72"/>
      <c r="F568" s="232" t="s">
        <v>1610</v>
      </c>
      <c r="G568" s="72"/>
      <c r="H568" s="72"/>
      <c r="I568" s="189"/>
      <c r="J568" s="72"/>
      <c r="K568" s="72"/>
      <c r="L568" s="70"/>
      <c r="M568" s="233"/>
      <c r="N568" s="45"/>
      <c r="O568" s="45"/>
      <c r="P568" s="45"/>
      <c r="Q568" s="45"/>
      <c r="R568" s="45"/>
      <c r="S568" s="45"/>
      <c r="T568" s="93"/>
      <c r="AT568" s="22" t="s">
        <v>154</v>
      </c>
      <c r="AU568" s="22" t="s">
        <v>84</v>
      </c>
    </row>
    <row r="569" spans="2:47" s="1" customFormat="1" ht="13.5">
      <c r="B569" s="44"/>
      <c r="C569" s="72"/>
      <c r="D569" s="231" t="s">
        <v>912</v>
      </c>
      <c r="E569" s="72"/>
      <c r="F569" s="258" t="s">
        <v>1608</v>
      </c>
      <c r="G569" s="72"/>
      <c r="H569" s="72"/>
      <c r="I569" s="189"/>
      <c r="J569" s="72"/>
      <c r="K569" s="72"/>
      <c r="L569" s="70"/>
      <c r="M569" s="233"/>
      <c r="N569" s="45"/>
      <c r="O569" s="45"/>
      <c r="P569" s="45"/>
      <c r="Q569" s="45"/>
      <c r="R569" s="45"/>
      <c r="S569" s="45"/>
      <c r="T569" s="93"/>
      <c r="AT569" s="22" t="s">
        <v>912</v>
      </c>
      <c r="AU569" s="22" t="s">
        <v>84</v>
      </c>
    </row>
    <row r="570" spans="2:65" s="1" customFormat="1" ht="16.5" customHeight="1">
      <c r="B570" s="44"/>
      <c r="C570" s="219" t="s">
        <v>1899</v>
      </c>
      <c r="D570" s="219" t="s">
        <v>147</v>
      </c>
      <c r="E570" s="220" t="s">
        <v>1900</v>
      </c>
      <c r="F570" s="221" t="s">
        <v>1613</v>
      </c>
      <c r="G570" s="222" t="s">
        <v>456</v>
      </c>
      <c r="H570" s="223">
        <v>19350</v>
      </c>
      <c r="I570" s="224"/>
      <c r="J570" s="225">
        <f>ROUND(I570*H570,2)</f>
        <v>0</v>
      </c>
      <c r="K570" s="221" t="s">
        <v>22</v>
      </c>
      <c r="L570" s="70"/>
      <c r="M570" s="226" t="s">
        <v>22</v>
      </c>
      <c r="N570" s="227" t="s">
        <v>46</v>
      </c>
      <c r="O570" s="45"/>
      <c r="P570" s="228">
        <f>O570*H570</f>
        <v>0</v>
      </c>
      <c r="Q570" s="228">
        <v>0</v>
      </c>
      <c r="R570" s="228">
        <f>Q570*H570</f>
        <v>0</v>
      </c>
      <c r="S570" s="228">
        <v>0</v>
      </c>
      <c r="T570" s="229">
        <f>S570*H570</f>
        <v>0</v>
      </c>
      <c r="AR570" s="22" t="s">
        <v>24</v>
      </c>
      <c r="AT570" s="22" t="s">
        <v>147</v>
      </c>
      <c r="AU570" s="22" t="s">
        <v>84</v>
      </c>
      <c r="AY570" s="22" t="s">
        <v>144</v>
      </c>
      <c r="BE570" s="230">
        <f>IF(N570="základní",J570,0)</f>
        <v>0</v>
      </c>
      <c r="BF570" s="230">
        <f>IF(N570="snížená",J570,0)</f>
        <v>0</v>
      </c>
      <c r="BG570" s="230">
        <f>IF(N570="zákl. přenesená",J570,0)</f>
        <v>0</v>
      </c>
      <c r="BH570" s="230">
        <f>IF(N570="sníž. přenesená",J570,0)</f>
        <v>0</v>
      </c>
      <c r="BI570" s="230">
        <f>IF(N570="nulová",J570,0)</f>
        <v>0</v>
      </c>
      <c r="BJ570" s="22" t="s">
        <v>24</v>
      </c>
      <c r="BK570" s="230">
        <f>ROUND(I570*H570,2)</f>
        <v>0</v>
      </c>
      <c r="BL570" s="22" t="s">
        <v>24</v>
      </c>
      <c r="BM570" s="22" t="s">
        <v>1286</v>
      </c>
    </row>
    <row r="571" spans="2:47" s="1" customFormat="1" ht="13.5">
      <c r="B571" s="44"/>
      <c r="C571" s="72"/>
      <c r="D571" s="231" t="s">
        <v>154</v>
      </c>
      <c r="E571" s="72"/>
      <c r="F571" s="232" t="s">
        <v>1613</v>
      </c>
      <c r="G571" s="72"/>
      <c r="H571" s="72"/>
      <c r="I571" s="189"/>
      <c r="J571" s="72"/>
      <c r="K571" s="72"/>
      <c r="L571" s="70"/>
      <c r="M571" s="233"/>
      <c r="N571" s="45"/>
      <c r="O571" s="45"/>
      <c r="P571" s="45"/>
      <c r="Q571" s="45"/>
      <c r="R571" s="45"/>
      <c r="S571" s="45"/>
      <c r="T571" s="93"/>
      <c r="AT571" s="22" t="s">
        <v>154</v>
      </c>
      <c r="AU571" s="22" t="s">
        <v>84</v>
      </c>
    </row>
    <row r="572" spans="2:47" s="1" customFormat="1" ht="13.5">
      <c r="B572" s="44"/>
      <c r="C572" s="72"/>
      <c r="D572" s="231" t="s">
        <v>912</v>
      </c>
      <c r="E572" s="72"/>
      <c r="F572" s="258" t="s">
        <v>1608</v>
      </c>
      <c r="G572" s="72"/>
      <c r="H572" s="72"/>
      <c r="I572" s="189"/>
      <c r="J572" s="72"/>
      <c r="K572" s="72"/>
      <c r="L572" s="70"/>
      <c r="M572" s="233"/>
      <c r="N572" s="45"/>
      <c r="O572" s="45"/>
      <c r="P572" s="45"/>
      <c r="Q572" s="45"/>
      <c r="R572" s="45"/>
      <c r="S572" s="45"/>
      <c r="T572" s="93"/>
      <c r="AT572" s="22" t="s">
        <v>912</v>
      </c>
      <c r="AU572" s="22" t="s">
        <v>84</v>
      </c>
    </row>
    <row r="573" spans="2:65" s="1" customFormat="1" ht="16.5" customHeight="1">
      <c r="B573" s="44"/>
      <c r="C573" s="219" t="s">
        <v>1617</v>
      </c>
      <c r="D573" s="219" t="s">
        <v>147</v>
      </c>
      <c r="E573" s="220" t="s">
        <v>1901</v>
      </c>
      <c r="F573" s="221" t="s">
        <v>1616</v>
      </c>
      <c r="G573" s="222" t="s">
        <v>456</v>
      </c>
      <c r="H573" s="223">
        <v>18</v>
      </c>
      <c r="I573" s="224"/>
      <c r="J573" s="225">
        <f>ROUND(I573*H573,2)</f>
        <v>0</v>
      </c>
      <c r="K573" s="221" t="s">
        <v>22</v>
      </c>
      <c r="L573" s="70"/>
      <c r="M573" s="226" t="s">
        <v>22</v>
      </c>
      <c r="N573" s="227" t="s">
        <v>46</v>
      </c>
      <c r="O573" s="45"/>
      <c r="P573" s="228">
        <f>O573*H573</f>
        <v>0</v>
      </c>
      <c r="Q573" s="228">
        <v>0</v>
      </c>
      <c r="R573" s="228">
        <f>Q573*H573</f>
        <v>0</v>
      </c>
      <c r="S573" s="228">
        <v>0</v>
      </c>
      <c r="T573" s="229">
        <f>S573*H573</f>
        <v>0</v>
      </c>
      <c r="AR573" s="22" t="s">
        <v>24</v>
      </c>
      <c r="AT573" s="22" t="s">
        <v>147</v>
      </c>
      <c r="AU573" s="22" t="s">
        <v>84</v>
      </c>
      <c r="AY573" s="22" t="s">
        <v>144</v>
      </c>
      <c r="BE573" s="230">
        <f>IF(N573="základní",J573,0)</f>
        <v>0</v>
      </c>
      <c r="BF573" s="230">
        <f>IF(N573="snížená",J573,0)</f>
        <v>0</v>
      </c>
      <c r="BG573" s="230">
        <f>IF(N573="zákl. přenesená",J573,0)</f>
        <v>0</v>
      </c>
      <c r="BH573" s="230">
        <f>IF(N573="sníž. přenesená",J573,0)</f>
        <v>0</v>
      </c>
      <c r="BI573" s="230">
        <f>IF(N573="nulová",J573,0)</f>
        <v>0</v>
      </c>
      <c r="BJ573" s="22" t="s">
        <v>24</v>
      </c>
      <c r="BK573" s="230">
        <f>ROUND(I573*H573,2)</f>
        <v>0</v>
      </c>
      <c r="BL573" s="22" t="s">
        <v>24</v>
      </c>
      <c r="BM573" s="22" t="s">
        <v>1289</v>
      </c>
    </row>
    <row r="574" spans="2:47" s="1" customFormat="1" ht="13.5">
      <c r="B574" s="44"/>
      <c r="C574" s="72"/>
      <c r="D574" s="231" t="s">
        <v>154</v>
      </c>
      <c r="E574" s="72"/>
      <c r="F574" s="232" t="s">
        <v>1616</v>
      </c>
      <c r="G574" s="72"/>
      <c r="H574" s="72"/>
      <c r="I574" s="189"/>
      <c r="J574" s="72"/>
      <c r="K574" s="72"/>
      <c r="L574" s="70"/>
      <c r="M574" s="233"/>
      <c r="N574" s="45"/>
      <c r="O574" s="45"/>
      <c r="P574" s="45"/>
      <c r="Q574" s="45"/>
      <c r="R574" s="45"/>
      <c r="S574" s="45"/>
      <c r="T574" s="93"/>
      <c r="AT574" s="22" t="s">
        <v>154</v>
      </c>
      <c r="AU574" s="22" t="s">
        <v>84</v>
      </c>
    </row>
    <row r="575" spans="2:47" s="1" customFormat="1" ht="13.5">
      <c r="B575" s="44"/>
      <c r="C575" s="72"/>
      <c r="D575" s="231" t="s">
        <v>912</v>
      </c>
      <c r="E575" s="72"/>
      <c r="F575" s="258" t="s">
        <v>1608</v>
      </c>
      <c r="G575" s="72"/>
      <c r="H575" s="72"/>
      <c r="I575" s="189"/>
      <c r="J575" s="72"/>
      <c r="K575" s="72"/>
      <c r="L575" s="70"/>
      <c r="M575" s="233"/>
      <c r="N575" s="45"/>
      <c r="O575" s="45"/>
      <c r="P575" s="45"/>
      <c r="Q575" s="45"/>
      <c r="R575" s="45"/>
      <c r="S575" s="45"/>
      <c r="T575" s="93"/>
      <c r="AT575" s="22" t="s">
        <v>912</v>
      </c>
      <c r="AU575" s="22" t="s">
        <v>84</v>
      </c>
    </row>
    <row r="576" spans="2:65" s="1" customFormat="1" ht="16.5" customHeight="1">
      <c r="B576" s="44"/>
      <c r="C576" s="219" t="s">
        <v>1902</v>
      </c>
      <c r="D576" s="219" t="s">
        <v>147</v>
      </c>
      <c r="E576" s="220" t="s">
        <v>1903</v>
      </c>
      <c r="F576" s="221" t="s">
        <v>1622</v>
      </c>
      <c r="G576" s="222" t="s">
        <v>456</v>
      </c>
      <c r="H576" s="223">
        <v>60</v>
      </c>
      <c r="I576" s="224"/>
      <c r="J576" s="225">
        <f>ROUND(I576*H576,2)</f>
        <v>0</v>
      </c>
      <c r="K576" s="221" t="s">
        <v>22</v>
      </c>
      <c r="L576" s="70"/>
      <c r="M576" s="226" t="s">
        <v>22</v>
      </c>
      <c r="N576" s="227" t="s">
        <v>46</v>
      </c>
      <c r="O576" s="45"/>
      <c r="P576" s="228">
        <f>O576*H576</f>
        <v>0</v>
      </c>
      <c r="Q576" s="228">
        <v>0</v>
      </c>
      <c r="R576" s="228">
        <f>Q576*H576</f>
        <v>0</v>
      </c>
      <c r="S576" s="228">
        <v>0</v>
      </c>
      <c r="T576" s="229">
        <f>S576*H576</f>
        <v>0</v>
      </c>
      <c r="AR576" s="22" t="s">
        <v>24</v>
      </c>
      <c r="AT576" s="22" t="s">
        <v>147</v>
      </c>
      <c r="AU576" s="22" t="s">
        <v>84</v>
      </c>
      <c r="AY576" s="22" t="s">
        <v>144</v>
      </c>
      <c r="BE576" s="230">
        <f>IF(N576="základní",J576,0)</f>
        <v>0</v>
      </c>
      <c r="BF576" s="230">
        <f>IF(N576="snížená",J576,0)</f>
        <v>0</v>
      </c>
      <c r="BG576" s="230">
        <f>IF(N576="zákl. přenesená",J576,0)</f>
        <v>0</v>
      </c>
      <c r="BH576" s="230">
        <f>IF(N576="sníž. přenesená",J576,0)</f>
        <v>0</v>
      </c>
      <c r="BI576" s="230">
        <f>IF(N576="nulová",J576,0)</f>
        <v>0</v>
      </c>
      <c r="BJ576" s="22" t="s">
        <v>24</v>
      </c>
      <c r="BK576" s="230">
        <f>ROUND(I576*H576,2)</f>
        <v>0</v>
      </c>
      <c r="BL576" s="22" t="s">
        <v>24</v>
      </c>
      <c r="BM576" s="22" t="s">
        <v>1292</v>
      </c>
    </row>
    <row r="577" spans="2:47" s="1" customFormat="1" ht="13.5">
      <c r="B577" s="44"/>
      <c r="C577" s="72"/>
      <c r="D577" s="231" t="s">
        <v>154</v>
      </c>
      <c r="E577" s="72"/>
      <c r="F577" s="232" t="s">
        <v>1622</v>
      </c>
      <c r="G577" s="72"/>
      <c r="H577" s="72"/>
      <c r="I577" s="189"/>
      <c r="J577" s="72"/>
      <c r="K577" s="72"/>
      <c r="L577" s="70"/>
      <c r="M577" s="233"/>
      <c r="N577" s="45"/>
      <c r="O577" s="45"/>
      <c r="P577" s="45"/>
      <c r="Q577" s="45"/>
      <c r="R577" s="45"/>
      <c r="S577" s="45"/>
      <c r="T577" s="93"/>
      <c r="AT577" s="22" t="s">
        <v>154</v>
      </c>
      <c r="AU577" s="22" t="s">
        <v>84</v>
      </c>
    </row>
    <row r="578" spans="2:47" s="1" customFormat="1" ht="13.5">
      <c r="B578" s="44"/>
      <c r="C578" s="72"/>
      <c r="D578" s="231" t="s">
        <v>912</v>
      </c>
      <c r="E578" s="72"/>
      <c r="F578" s="258" t="s">
        <v>1608</v>
      </c>
      <c r="G578" s="72"/>
      <c r="H578" s="72"/>
      <c r="I578" s="189"/>
      <c r="J578" s="72"/>
      <c r="K578" s="72"/>
      <c r="L578" s="70"/>
      <c r="M578" s="233"/>
      <c r="N578" s="45"/>
      <c r="O578" s="45"/>
      <c r="P578" s="45"/>
      <c r="Q578" s="45"/>
      <c r="R578" s="45"/>
      <c r="S578" s="45"/>
      <c r="T578" s="93"/>
      <c r="AT578" s="22" t="s">
        <v>912</v>
      </c>
      <c r="AU578" s="22" t="s">
        <v>84</v>
      </c>
    </row>
    <row r="579" spans="2:65" s="1" customFormat="1" ht="16.5" customHeight="1">
      <c r="B579" s="44"/>
      <c r="C579" s="219" t="s">
        <v>1620</v>
      </c>
      <c r="D579" s="219" t="s">
        <v>147</v>
      </c>
      <c r="E579" s="220" t="s">
        <v>1904</v>
      </c>
      <c r="F579" s="221" t="s">
        <v>1633</v>
      </c>
      <c r="G579" s="222" t="s">
        <v>456</v>
      </c>
      <c r="H579" s="223">
        <v>18</v>
      </c>
      <c r="I579" s="224"/>
      <c r="J579" s="225">
        <f>ROUND(I579*H579,2)</f>
        <v>0</v>
      </c>
      <c r="K579" s="221" t="s">
        <v>22</v>
      </c>
      <c r="L579" s="70"/>
      <c r="M579" s="226" t="s">
        <v>22</v>
      </c>
      <c r="N579" s="227" t="s">
        <v>46</v>
      </c>
      <c r="O579" s="45"/>
      <c r="P579" s="228">
        <f>O579*H579</f>
        <v>0</v>
      </c>
      <c r="Q579" s="228">
        <v>0</v>
      </c>
      <c r="R579" s="228">
        <f>Q579*H579</f>
        <v>0</v>
      </c>
      <c r="S579" s="228">
        <v>0</v>
      </c>
      <c r="T579" s="229">
        <f>S579*H579</f>
        <v>0</v>
      </c>
      <c r="AR579" s="22" t="s">
        <v>24</v>
      </c>
      <c r="AT579" s="22" t="s">
        <v>147</v>
      </c>
      <c r="AU579" s="22" t="s">
        <v>84</v>
      </c>
      <c r="AY579" s="22" t="s">
        <v>144</v>
      </c>
      <c r="BE579" s="230">
        <f>IF(N579="základní",J579,0)</f>
        <v>0</v>
      </c>
      <c r="BF579" s="230">
        <f>IF(N579="snížená",J579,0)</f>
        <v>0</v>
      </c>
      <c r="BG579" s="230">
        <f>IF(N579="zákl. přenesená",J579,0)</f>
        <v>0</v>
      </c>
      <c r="BH579" s="230">
        <f>IF(N579="sníž. přenesená",J579,0)</f>
        <v>0</v>
      </c>
      <c r="BI579" s="230">
        <f>IF(N579="nulová",J579,0)</f>
        <v>0</v>
      </c>
      <c r="BJ579" s="22" t="s">
        <v>24</v>
      </c>
      <c r="BK579" s="230">
        <f>ROUND(I579*H579,2)</f>
        <v>0</v>
      </c>
      <c r="BL579" s="22" t="s">
        <v>24</v>
      </c>
      <c r="BM579" s="22" t="s">
        <v>1295</v>
      </c>
    </row>
    <row r="580" spans="2:47" s="1" customFormat="1" ht="13.5">
      <c r="B580" s="44"/>
      <c r="C580" s="72"/>
      <c r="D580" s="231" t="s">
        <v>154</v>
      </c>
      <c r="E580" s="72"/>
      <c r="F580" s="232" t="s">
        <v>1633</v>
      </c>
      <c r="G580" s="72"/>
      <c r="H580" s="72"/>
      <c r="I580" s="189"/>
      <c r="J580" s="72"/>
      <c r="K580" s="72"/>
      <c r="L580" s="70"/>
      <c r="M580" s="233"/>
      <c r="N580" s="45"/>
      <c r="O580" s="45"/>
      <c r="P580" s="45"/>
      <c r="Q580" s="45"/>
      <c r="R580" s="45"/>
      <c r="S580" s="45"/>
      <c r="T580" s="93"/>
      <c r="AT580" s="22" t="s">
        <v>154</v>
      </c>
      <c r="AU580" s="22" t="s">
        <v>84</v>
      </c>
    </row>
    <row r="581" spans="2:47" s="1" customFormat="1" ht="13.5">
      <c r="B581" s="44"/>
      <c r="C581" s="72"/>
      <c r="D581" s="231" t="s">
        <v>912</v>
      </c>
      <c r="E581" s="72"/>
      <c r="F581" s="258" t="s">
        <v>1608</v>
      </c>
      <c r="G581" s="72"/>
      <c r="H581" s="72"/>
      <c r="I581" s="189"/>
      <c r="J581" s="72"/>
      <c r="K581" s="72"/>
      <c r="L581" s="70"/>
      <c r="M581" s="233"/>
      <c r="N581" s="45"/>
      <c r="O581" s="45"/>
      <c r="P581" s="45"/>
      <c r="Q581" s="45"/>
      <c r="R581" s="45"/>
      <c r="S581" s="45"/>
      <c r="T581" s="93"/>
      <c r="AT581" s="22" t="s">
        <v>912</v>
      </c>
      <c r="AU581" s="22" t="s">
        <v>84</v>
      </c>
    </row>
    <row r="582" spans="2:65" s="1" customFormat="1" ht="16.5" customHeight="1">
      <c r="B582" s="44"/>
      <c r="C582" s="219" t="s">
        <v>1905</v>
      </c>
      <c r="D582" s="219" t="s">
        <v>147</v>
      </c>
      <c r="E582" s="220" t="s">
        <v>1906</v>
      </c>
      <c r="F582" s="221" t="s">
        <v>1639</v>
      </c>
      <c r="G582" s="222" t="s">
        <v>456</v>
      </c>
      <c r="H582" s="223">
        <v>60</v>
      </c>
      <c r="I582" s="224"/>
      <c r="J582" s="225">
        <f>ROUND(I582*H582,2)</f>
        <v>0</v>
      </c>
      <c r="K582" s="221" t="s">
        <v>22</v>
      </c>
      <c r="L582" s="70"/>
      <c r="M582" s="226" t="s">
        <v>22</v>
      </c>
      <c r="N582" s="227" t="s">
        <v>46</v>
      </c>
      <c r="O582" s="45"/>
      <c r="P582" s="228">
        <f>O582*H582</f>
        <v>0</v>
      </c>
      <c r="Q582" s="228">
        <v>0</v>
      </c>
      <c r="R582" s="228">
        <f>Q582*H582</f>
        <v>0</v>
      </c>
      <c r="S582" s="228">
        <v>0</v>
      </c>
      <c r="T582" s="229">
        <f>S582*H582</f>
        <v>0</v>
      </c>
      <c r="AR582" s="22" t="s">
        <v>24</v>
      </c>
      <c r="AT582" s="22" t="s">
        <v>147</v>
      </c>
      <c r="AU582" s="22" t="s">
        <v>84</v>
      </c>
      <c r="AY582" s="22" t="s">
        <v>144</v>
      </c>
      <c r="BE582" s="230">
        <f>IF(N582="základní",J582,0)</f>
        <v>0</v>
      </c>
      <c r="BF582" s="230">
        <f>IF(N582="snížená",J582,0)</f>
        <v>0</v>
      </c>
      <c r="BG582" s="230">
        <f>IF(N582="zákl. přenesená",J582,0)</f>
        <v>0</v>
      </c>
      <c r="BH582" s="230">
        <f>IF(N582="sníž. přenesená",J582,0)</f>
        <v>0</v>
      </c>
      <c r="BI582" s="230">
        <f>IF(N582="nulová",J582,0)</f>
        <v>0</v>
      </c>
      <c r="BJ582" s="22" t="s">
        <v>24</v>
      </c>
      <c r="BK582" s="230">
        <f>ROUND(I582*H582,2)</f>
        <v>0</v>
      </c>
      <c r="BL582" s="22" t="s">
        <v>24</v>
      </c>
      <c r="BM582" s="22" t="s">
        <v>1298</v>
      </c>
    </row>
    <row r="583" spans="2:47" s="1" customFormat="1" ht="13.5">
      <c r="B583" s="44"/>
      <c r="C583" s="72"/>
      <c r="D583" s="231" t="s">
        <v>154</v>
      </c>
      <c r="E583" s="72"/>
      <c r="F583" s="232" t="s">
        <v>1639</v>
      </c>
      <c r="G583" s="72"/>
      <c r="H583" s="72"/>
      <c r="I583" s="189"/>
      <c r="J583" s="72"/>
      <c r="K583" s="72"/>
      <c r="L583" s="70"/>
      <c r="M583" s="233"/>
      <c r="N583" s="45"/>
      <c r="O583" s="45"/>
      <c r="P583" s="45"/>
      <c r="Q583" s="45"/>
      <c r="R583" s="45"/>
      <c r="S583" s="45"/>
      <c r="T583" s="93"/>
      <c r="AT583" s="22" t="s">
        <v>154</v>
      </c>
      <c r="AU583" s="22" t="s">
        <v>84</v>
      </c>
    </row>
    <row r="584" spans="2:47" s="1" customFormat="1" ht="13.5">
      <c r="B584" s="44"/>
      <c r="C584" s="72"/>
      <c r="D584" s="231" t="s">
        <v>912</v>
      </c>
      <c r="E584" s="72"/>
      <c r="F584" s="258" t="s">
        <v>1608</v>
      </c>
      <c r="G584" s="72"/>
      <c r="H584" s="72"/>
      <c r="I584" s="189"/>
      <c r="J584" s="72"/>
      <c r="K584" s="72"/>
      <c r="L584" s="70"/>
      <c r="M584" s="233"/>
      <c r="N584" s="45"/>
      <c r="O584" s="45"/>
      <c r="P584" s="45"/>
      <c r="Q584" s="45"/>
      <c r="R584" s="45"/>
      <c r="S584" s="45"/>
      <c r="T584" s="93"/>
      <c r="AT584" s="22" t="s">
        <v>912</v>
      </c>
      <c r="AU584" s="22" t="s">
        <v>84</v>
      </c>
    </row>
    <row r="585" spans="2:65" s="1" customFormat="1" ht="16.5" customHeight="1">
      <c r="B585" s="44"/>
      <c r="C585" s="219" t="s">
        <v>1623</v>
      </c>
      <c r="D585" s="219" t="s">
        <v>147</v>
      </c>
      <c r="E585" s="220" t="s">
        <v>1907</v>
      </c>
      <c r="F585" s="221" t="s">
        <v>1642</v>
      </c>
      <c r="G585" s="222" t="s">
        <v>1354</v>
      </c>
      <c r="H585" s="223">
        <v>1060</v>
      </c>
      <c r="I585" s="224"/>
      <c r="J585" s="225">
        <f>ROUND(I585*H585,2)</f>
        <v>0</v>
      </c>
      <c r="K585" s="221" t="s">
        <v>22</v>
      </c>
      <c r="L585" s="70"/>
      <c r="M585" s="226" t="s">
        <v>22</v>
      </c>
      <c r="N585" s="227" t="s">
        <v>46</v>
      </c>
      <c r="O585" s="45"/>
      <c r="P585" s="228">
        <f>O585*H585</f>
        <v>0</v>
      </c>
      <c r="Q585" s="228">
        <v>0</v>
      </c>
      <c r="R585" s="228">
        <f>Q585*H585</f>
        <v>0</v>
      </c>
      <c r="S585" s="228">
        <v>0</v>
      </c>
      <c r="T585" s="229">
        <f>S585*H585</f>
        <v>0</v>
      </c>
      <c r="AR585" s="22" t="s">
        <v>24</v>
      </c>
      <c r="AT585" s="22" t="s">
        <v>147</v>
      </c>
      <c r="AU585" s="22" t="s">
        <v>84</v>
      </c>
      <c r="AY585" s="22" t="s">
        <v>144</v>
      </c>
      <c r="BE585" s="230">
        <f>IF(N585="základní",J585,0)</f>
        <v>0</v>
      </c>
      <c r="BF585" s="230">
        <f>IF(N585="snížená",J585,0)</f>
        <v>0</v>
      </c>
      <c r="BG585" s="230">
        <f>IF(N585="zákl. přenesená",J585,0)</f>
        <v>0</v>
      </c>
      <c r="BH585" s="230">
        <f>IF(N585="sníž. přenesená",J585,0)</f>
        <v>0</v>
      </c>
      <c r="BI585" s="230">
        <f>IF(N585="nulová",J585,0)</f>
        <v>0</v>
      </c>
      <c r="BJ585" s="22" t="s">
        <v>24</v>
      </c>
      <c r="BK585" s="230">
        <f>ROUND(I585*H585,2)</f>
        <v>0</v>
      </c>
      <c r="BL585" s="22" t="s">
        <v>24</v>
      </c>
      <c r="BM585" s="22" t="s">
        <v>1301</v>
      </c>
    </row>
    <row r="586" spans="2:47" s="1" customFormat="1" ht="13.5">
      <c r="B586" s="44"/>
      <c r="C586" s="72"/>
      <c r="D586" s="231" t="s">
        <v>154</v>
      </c>
      <c r="E586" s="72"/>
      <c r="F586" s="232" t="s">
        <v>1642</v>
      </c>
      <c r="G586" s="72"/>
      <c r="H586" s="72"/>
      <c r="I586" s="189"/>
      <c r="J586" s="72"/>
      <c r="K586" s="72"/>
      <c r="L586" s="70"/>
      <c r="M586" s="233"/>
      <c r="N586" s="45"/>
      <c r="O586" s="45"/>
      <c r="P586" s="45"/>
      <c r="Q586" s="45"/>
      <c r="R586" s="45"/>
      <c r="S586" s="45"/>
      <c r="T586" s="93"/>
      <c r="AT586" s="22" t="s">
        <v>154</v>
      </c>
      <c r="AU586" s="22" t="s">
        <v>84</v>
      </c>
    </row>
    <row r="587" spans="2:47" s="1" customFormat="1" ht="13.5">
      <c r="B587" s="44"/>
      <c r="C587" s="72"/>
      <c r="D587" s="231" t="s">
        <v>912</v>
      </c>
      <c r="E587" s="72"/>
      <c r="F587" s="258" t="s">
        <v>1644</v>
      </c>
      <c r="G587" s="72"/>
      <c r="H587" s="72"/>
      <c r="I587" s="189"/>
      <c r="J587" s="72"/>
      <c r="K587" s="72"/>
      <c r="L587" s="70"/>
      <c r="M587" s="233"/>
      <c r="N587" s="45"/>
      <c r="O587" s="45"/>
      <c r="P587" s="45"/>
      <c r="Q587" s="45"/>
      <c r="R587" s="45"/>
      <c r="S587" s="45"/>
      <c r="T587" s="93"/>
      <c r="AT587" s="22" t="s">
        <v>912</v>
      </c>
      <c r="AU587" s="22" t="s">
        <v>84</v>
      </c>
    </row>
    <row r="588" spans="2:65" s="1" customFormat="1" ht="16.5" customHeight="1">
      <c r="B588" s="44"/>
      <c r="C588" s="219" t="s">
        <v>1908</v>
      </c>
      <c r="D588" s="219" t="s">
        <v>147</v>
      </c>
      <c r="E588" s="220" t="s">
        <v>1909</v>
      </c>
      <c r="F588" s="221" t="s">
        <v>1910</v>
      </c>
      <c r="G588" s="222" t="s">
        <v>1354</v>
      </c>
      <c r="H588" s="223">
        <v>176</v>
      </c>
      <c r="I588" s="224"/>
      <c r="J588" s="225">
        <f>ROUND(I588*H588,2)</f>
        <v>0</v>
      </c>
      <c r="K588" s="221" t="s">
        <v>22</v>
      </c>
      <c r="L588" s="70"/>
      <c r="M588" s="226" t="s">
        <v>22</v>
      </c>
      <c r="N588" s="227" t="s">
        <v>46</v>
      </c>
      <c r="O588" s="45"/>
      <c r="P588" s="228">
        <f>O588*H588</f>
        <v>0</v>
      </c>
      <c r="Q588" s="228">
        <v>0</v>
      </c>
      <c r="R588" s="228">
        <f>Q588*H588</f>
        <v>0</v>
      </c>
      <c r="S588" s="228">
        <v>0</v>
      </c>
      <c r="T588" s="229">
        <f>S588*H588</f>
        <v>0</v>
      </c>
      <c r="AR588" s="22" t="s">
        <v>24</v>
      </c>
      <c r="AT588" s="22" t="s">
        <v>147</v>
      </c>
      <c r="AU588" s="22" t="s">
        <v>84</v>
      </c>
      <c r="AY588" s="22" t="s">
        <v>144</v>
      </c>
      <c r="BE588" s="230">
        <f>IF(N588="základní",J588,0)</f>
        <v>0</v>
      </c>
      <c r="BF588" s="230">
        <f>IF(N588="snížená",J588,0)</f>
        <v>0</v>
      </c>
      <c r="BG588" s="230">
        <f>IF(N588="zákl. přenesená",J588,0)</f>
        <v>0</v>
      </c>
      <c r="BH588" s="230">
        <f>IF(N588="sníž. přenesená",J588,0)</f>
        <v>0</v>
      </c>
      <c r="BI588" s="230">
        <f>IF(N588="nulová",J588,0)</f>
        <v>0</v>
      </c>
      <c r="BJ588" s="22" t="s">
        <v>24</v>
      </c>
      <c r="BK588" s="230">
        <f>ROUND(I588*H588,2)</f>
        <v>0</v>
      </c>
      <c r="BL588" s="22" t="s">
        <v>24</v>
      </c>
      <c r="BM588" s="22" t="s">
        <v>1304</v>
      </c>
    </row>
    <row r="589" spans="2:47" s="1" customFormat="1" ht="13.5">
      <c r="B589" s="44"/>
      <c r="C589" s="72"/>
      <c r="D589" s="231" t="s">
        <v>154</v>
      </c>
      <c r="E589" s="72"/>
      <c r="F589" s="232" t="s">
        <v>1910</v>
      </c>
      <c r="G589" s="72"/>
      <c r="H589" s="72"/>
      <c r="I589" s="189"/>
      <c r="J589" s="72"/>
      <c r="K589" s="72"/>
      <c r="L589" s="70"/>
      <c r="M589" s="233"/>
      <c r="N589" s="45"/>
      <c r="O589" s="45"/>
      <c r="P589" s="45"/>
      <c r="Q589" s="45"/>
      <c r="R589" s="45"/>
      <c r="S589" s="45"/>
      <c r="T589" s="93"/>
      <c r="AT589" s="22" t="s">
        <v>154</v>
      </c>
      <c r="AU589" s="22" t="s">
        <v>84</v>
      </c>
    </row>
    <row r="590" spans="2:47" s="1" customFormat="1" ht="13.5">
      <c r="B590" s="44"/>
      <c r="C590" s="72"/>
      <c r="D590" s="231" t="s">
        <v>912</v>
      </c>
      <c r="E590" s="72"/>
      <c r="F590" s="258" t="s">
        <v>1644</v>
      </c>
      <c r="G590" s="72"/>
      <c r="H590" s="72"/>
      <c r="I590" s="189"/>
      <c r="J590" s="72"/>
      <c r="K590" s="72"/>
      <c r="L590" s="70"/>
      <c r="M590" s="233"/>
      <c r="N590" s="45"/>
      <c r="O590" s="45"/>
      <c r="P590" s="45"/>
      <c r="Q590" s="45"/>
      <c r="R590" s="45"/>
      <c r="S590" s="45"/>
      <c r="T590" s="93"/>
      <c r="AT590" s="22" t="s">
        <v>912</v>
      </c>
      <c r="AU590" s="22" t="s">
        <v>84</v>
      </c>
    </row>
    <row r="591" spans="2:65" s="1" customFormat="1" ht="16.5" customHeight="1">
      <c r="B591" s="44"/>
      <c r="C591" s="219" t="s">
        <v>1626</v>
      </c>
      <c r="D591" s="219" t="s">
        <v>147</v>
      </c>
      <c r="E591" s="220" t="s">
        <v>1911</v>
      </c>
      <c r="F591" s="221" t="s">
        <v>1658</v>
      </c>
      <c r="G591" s="222" t="s">
        <v>1354</v>
      </c>
      <c r="H591" s="223">
        <v>3</v>
      </c>
      <c r="I591" s="224"/>
      <c r="J591" s="225">
        <f>ROUND(I591*H591,2)</f>
        <v>0</v>
      </c>
      <c r="K591" s="221" t="s">
        <v>22</v>
      </c>
      <c r="L591" s="70"/>
      <c r="M591" s="226" t="s">
        <v>22</v>
      </c>
      <c r="N591" s="227" t="s">
        <v>46</v>
      </c>
      <c r="O591" s="45"/>
      <c r="P591" s="228">
        <f>O591*H591</f>
        <v>0</v>
      </c>
      <c r="Q591" s="228">
        <v>0</v>
      </c>
      <c r="R591" s="228">
        <f>Q591*H591</f>
        <v>0</v>
      </c>
      <c r="S591" s="228">
        <v>0</v>
      </c>
      <c r="T591" s="229">
        <f>S591*H591</f>
        <v>0</v>
      </c>
      <c r="AR591" s="22" t="s">
        <v>24</v>
      </c>
      <c r="AT591" s="22" t="s">
        <v>147</v>
      </c>
      <c r="AU591" s="22" t="s">
        <v>84</v>
      </c>
      <c r="AY591" s="22" t="s">
        <v>144</v>
      </c>
      <c r="BE591" s="230">
        <f>IF(N591="základní",J591,0)</f>
        <v>0</v>
      </c>
      <c r="BF591" s="230">
        <f>IF(N591="snížená",J591,0)</f>
        <v>0</v>
      </c>
      <c r="BG591" s="230">
        <f>IF(N591="zákl. přenesená",J591,0)</f>
        <v>0</v>
      </c>
      <c r="BH591" s="230">
        <f>IF(N591="sníž. přenesená",J591,0)</f>
        <v>0</v>
      </c>
      <c r="BI591" s="230">
        <f>IF(N591="nulová",J591,0)</f>
        <v>0</v>
      </c>
      <c r="BJ591" s="22" t="s">
        <v>24</v>
      </c>
      <c r="BK591" s="230">
        <f>ROUND(I591*H591,2)</f>
        <v>0</v>
      </c>
      <c r="BL591" s="22" t="s">
        <v>24</v>
      </c>
      <c r="BM591" s="22" t="s">
        <v>1912</v>
      </c>
    </row>
    <row r="592" spans="2:47" s="1" customFormat="1" ht="13.5">
      <c r="B592" s="44"/>
      <c r="C592" s="72"/>
      <c r="D592" s="231" t="s">
        <v>154</v>
      </c>
      <c r="E592" s="72"/>
      <c r="F592" s="232" t="s">
        <v>1658</v>
      </c>
      <c r="G592" s="72"/>
      <c r="H592" s="72"/>
      <c r="I592" s="189"/>
      <c r="J592" s="72"/>
      <c r="K592" s="72"/>
      <c r="L592" s="70"/>
      <c r="M592" s="233"/>
      <c r="N592" s="45"/>
      <c r="O592" s="45"/>
      <c r="P592" s="45"/>
      <c r="Q592" s="45"/>
      <c r="R592" s="45"/>
      <c r="S592" s="45"/>
      <c r="T592" s="93"/>
      <c r="AT592" s="22" t="s">
        <v>154</v>
      </c>
      <c r="AU592" s="22" t="s">
        <v>84</v>
      </c>
    </row>
    <row r="593" spans="2:47" s="1" customFormat="1" ht="13.5">
      <c r="B593" s="44"/>
      <c r="C593" s="72"/>
      <c r="D593" s="231" t="s">
        <v>912</v>
      </c>
      <c r="E593" s="72"/>
      <c r="F593" s="258" t="s">
        <v>1644</v>
      </c>
      <c r="G593" s="72"/>
      <c r="H593" s="72"/>
      <c r="I593" s="189"/>
      <c r="J593" s="72"/>
      <c r="K593" s="72"/>
      <c r="L593" s="70"/>
      <c r="M593" s="233"/>
      <c r="N593" s="45"/>
      <c r="O593" s="45"/>
      <c r="P593" s="45"/>
      <c r="Q593" s="45"/>
      <c r="R593" s="45"/>
      <c r="S593" s="45"/>
      <c r="T593" s="93"/>
      <c r="AT593" s="22" t="s">
        <v>912</v>
      </c>
      <c r="AU593" s="22" t="s">
        <v>84</v>
      </c>
    </row>
    <row r="594" spans="2:65" s="1" customFormat="1" ht="16.5" customHeight="1">
      <c r="B594" s="44"/>
      <c r="C594" s="219" t="s">
        <v>1913</v>
      </c>
      <c r="D594" s="219" t="s">
        <v>147</v>
      </c>
      <c r="E594" s="220" t="s">
        <v>1681</v>
      </c>
      <c r="F594" s="221" t="s">
        <v>1682</v>
      </c>
      <c r="G594" s="222" t="s">
        <v>1354</v>
      </c>
      <c r="H594" s="223">
        <v>3</v>
      </c>
      <c r="I594" s="224"/>
      <c r="J594" s="225">
        <f>ROUND(I594*H594,2)</f>
        <v>0</v>
      </c>
      <c r="K594" s="221" t="s">
        <v>22</v>
      </c>
      <c r="L594" s="70"/>
      <c r="M594" s="226" t="s">
        <v>22</v>
      </c>
      <c r="N594" s="227" t="s">
        <v>46</v>
      </c>
      <c r="O594" s="45"/>
      <c r="P594" s="228">
        <f>O594*H594</f>
        <v>0</v>
      </c>
      <c r="Q594" s="228">
        <v>0</v>
      </c>
      <c r="R594" s="228">
        <f>Q594*H594</f>
        <v>0</v>
      </c>
      <c r="S594" s="228">
        <v>0</v>
      </c>
      <c r="T594" s="229">
        <f>S594*H594</f>
        <v>0</v>
      </c>
      <c r="AR594" s="22" t="s">
        <v>24</v>
      </c>
      <c r="AT594" s="22" t="s">
        <v>147</v>
      </c>
      <c r="AU594" s="22" t="s">
        <v>84</v>
      </c>
      <c r="AY594" s="22" t="s">
        <v>144</v>
      </c>
      <c r="BE594" s="230">
        <f>IF(N594="základní",J594,0)</f>
        <v>0</v>
      </c>
      <c r="BF594" s="230">
        <f>IF(N594="snížená",J594,0)</f>
        <v>0</v>
      </c>
      <c r="BG594" s="230">
        <f>IF(N594="zákl. přenesená",J594,0)</f>
        <v>0</v>
      </c>
      <c r="BH594" s="230">
        <f>IF(N594="sníž. přenesená",J594,0)</f>
        <v>0</v>
      </c>
      <c r="BI594" s="230">
        <f>IF(N594="nulová",J594,0)</f>
        <v>0</v>
      </c>
      <c r="BJ594" s="22" t="s">
        <v>24</v>
      </c>
      <c r="BK594" s="230">
        <f>ROUND(I594*H594,2)</f>
        <v>0</v>
      </c>
      <c r="BL594" s="22" t="s">
        <v>24</v>
      </c>
      <c r="BM594" s="22" t="s">
        <v>1914</v>
      </c>
    </row>
    <row r="595" spans="2:47" s="1" customFormat="1" ht="13.5">
      <c r="B595" s="44"/>
      <c r="C595" s="72"/>
      <c r="D595" s="231" t="s">
        <v>154</v>
      </c>
      <c r="E595" s="72"/>
      <c r="F595" s="232" t="s">
        <v>1682</v>
      </c>
      <c r="G595" s="72"/>
      <c r="H595" s="72"/>
      <c r="I595" s="189"/>
      <c r="J595" s="72"/>
      <c r="K595" s="72"/>
      <c r="L595" s="70"/>
      <c r="M595" s="233"/>
      <c r="N595" s="45"/>
      <c r="O595" s="45"/>
      <c r="P595" s="45"/>
      <c r="Q595" s="45"/>
      <c r="R595" s="45"/>
      <c r="S595" s="45"/>
      <c r="T595" s="93"/>
      <c r="AT595" s="22" t="s">
        <v>154</v>
      </c>
      <c r="AU595" s="22" t="s">
        <v>84</v>
      </c>
    </row>
    <row r="596" spans="2:47" s="1" customFormat="1" ht="13.5">
      <c r="B596" s="44"/>
      <c r="C596" s="72"/>
      <c r="D596" s="231" t="s">
        <v>912</v>
      </c>
      <c r="E596" s="72"/>
      <c r="F596" s="258" t="s">
        <v>1644</v>
      </c>
      <c r="G596" s="72"/>
      <c r="H596" s="72"/>
      <c r="I596" s="189"/>
      <c r="J596" s="72"/>
      <c r="K596" s="72"/>
      <c r="L596" s="70"/>
      <c r="M596" s="233"/>
      <c r="N596" s="45"/>
      <c r="O596" s="45"/>
      <c r="P596" s="45"/>
      <c r="Q596" s="45"/>
      <c r="R596" s="45"/>
      <c r="S596" s="45"/>
      <c r="T596" s="93"/>
      <c r="AT596" s="22" t="s">
        <v>912</v>
      </c>
      <c r="AU596" s="22" t="s">
        <v>84</v>
      </c>
    </row>
    <row r="597" spans="2:65" s="1" customFormat="1" ht="16.5" customHeight="1">
      <c r="B597" s="44"/>
      <c r="C597" s="219" t="s">
        <v>1629</v>
      </c>
      <c r="D597" s="219" t="s">
        <v>147</v>
      </c>
      <c r="E597" s="220" t="s">
        <v>1915</v>
      </c>
      <c r="F597" s="221" t="s">
        <v>1916</v>
      </c>
      <c r="G597" s="222" t="s">
        <v>1354</v>
      </c>
      <c r="H597" s="223">
        <v>1</v>
      </c>
      <c r="I597" s="224"/>
      <c r="J597" s="225">
        <f>ROUND(I597*H597,2)</f>
        <v>0</v>
      </c>
      <c r="K597" s="221" t="s">
        <v>22</v>
      </c>
      <c r="L597" s="70"/>
      <c r="M597" s="226" t="s">
        <v>22</v>
      </c>
      <c r="N597" s="227" t="s">
        <v>46</v>
      </c>
      <c r="O597" s="45"/>
      <c r="P597" s="228">
        <f>O597*H597</f>
        <v>0</v>
      </c>
      <c r="Q597" s="228">
        <v>0</v>
      </c>
      <c r="R597" s="228">
        <f>Q597*H597</f>
        <v>0</v>
      </c>
      <c r="S597" s="228">
        <v>0</v>
      </c>
      <c r="T597" s="229">
        <f>S597*H597</f>
        <v>0</v>
      </c>
      <c r="AR597" s="22" t="s">
        <v>24</v>
      </c>
      <c r="AT597" s="22" t="s">
        <v>147</v>
      </c>
      <c r="AU597" s="22" t="s">
        <v>84</v>
      </c>
      <c r="AY597" s="22" t="s">
        <v>144</v>
      </c>
      <c r="BE597" s="230">
        <f>IF(N597="základní",J597,0)</f>
        <v>0</v>
      </c>
      <c r="BF597" s="230">
        <f>IF(N597="snížená",J597,0)</f>
        <v>0</v>
      </c>
      <c r="BG597" s="230">
        <f>IF(N597="zákl. přenesená",J597,0)</f>
        <v>0</v>
      </c>
      <c r="BH597" s="230">
        <f>IF(N597="sníž. přenesená",J597,0)</f>
        <v>0</v>
      </c>
      <c r="BI597" s="230">
        <f>IF(N597="nulová",J597,0)</f>
        <v>0</v>
      </c>
      <c r="BJ597" s="22" t="s">
        <v>24</v>
      </c>
      <c r="BK597" s="230">
        <f>ROUND(I597*H597,2)</f>
        <v>0</v>
      </c>
      <c r="BL597" s="22" t="s">
        <v>24</v>
      </c>
      <c r="BM597" s="22" t="s">
        <v>1917</v>
      </c>
    </row>
    <row r="598" spans="2:47" s="1" customFormat="1" ht="13.5">
      <c r="B598" s="44"/>
      <c r="C598" s="72"/>
      <c r="D598" s="231" t="s">
        <v>154</v>
      </c>
      <c r="E598" s="72"/>
      <c r="F598" s="232" t="s">
        <v>1916</v>
      </c>
      <c r="G598" s="72"/>
      <c r="H598" s="72"/>
      <c r="I598" s="189"/>
      <c r="J598" s="72"/>
      <c r="K598" s="72"/>
      <c r="L598" s="70"/>
      <c r="M598" s="233"/>
      <c r="N598" s="45"/>
      <c r="O598" s="45"/>
      <c r="P598" s="45"/>
      <c r="Q598" s="45"/>
      <c r="R598" s="45"/>
      <c r="S598" s="45"/>
      <c r="T598" s="93"/>
      <c r="AT598" s="22" t="s">
        <v>154</v>
      </c>
      <c r="AU598" s="22" t="s">
        <v>84</v>
      </c>
    </row>
    <row r="599" spans="2:47" s="1" customFormat="1" ht="13.5">
      <c r="B599" s="44"/>
      <c r="C599" s="72"/>
      <c r="D599" s="231" t="s">
        <v>912</v>
      </c>
      <c r="E599" s="72"/>
      <c r="F599" s="258" t="s">
        <v>1690</v>
      </c>
      <c r="G599" s="72"/>
      <c r="H599" s="72"/>
      <c r="I599" s="189"/>
      <c r="J599" s="72"/>
      <c r="K599" s="72"/>
      <c r="L599" s="70"/>
      <c r="M599" s="233"/>
      <c r="N599" s="45"/>
      <c r="O599" s="45"/>
      <c r="P599" s="45"/>
      <c r="Q599" s="45"/>
      <c r="R599" s="45"/>
      <c r="S599" s="45"/>
      <c r="T599" s="93"/>
      <c r="AT599" s="22" t="s">
        <v>912</v>
      </c>
      <c r="AU599" s="22" t="s">
        <v>84</v>
      </c>
    </row>
    <row r="600" spans="2:65" s="1" customFormat="1" ht="16.5" customHeight="1">
      <c r="B600" s="44"/>
      <c r="C600" s="219" t="s">
        <v>1918</v>
      </c>
      <c r="D600" s="219" t="s">
        <v>147</v>
      </c>
      <c r="E600" s="220" t="s">
        <v>1919</v>
      </c>
      <c r="F600" s="221" t="s">
        <v>1719</v>
      </c>
      <c r="G600" s="222" t="s">
        <v>1354</v>
      </c>
      <c r="H600" s="223">
        <v>1</v>
      </c>
      <c r="I600" s="224"/>
      <c r="J600" s="225">
        <f>ROUND(I600*H600,2)</f>
        <v>0</v>
      </c>
      <c r="K600" s="221" t="s">
        <v>22</v>
      </c>
      <c r="L600" s="70"/>
      <c r="M600" s="226" t="s">
        <v>22</v>
      </c>
      <c r="N600" s="227" t="s">
        <v>46</v>
      </c>
      <c r="O600" s="45"/>
      <c r="P600" s="228">
        <f>O600*H600</f>
        <v>0</v>
      </c>
      <c r="Q600" s="228">
        <v>0</v>
      </c>
      <c r="R600" s="228">
        <f>Q600*H600</f>
        <v>0</v>
      </c>
      <c r="S600" s="228">
        <v>0</v>
      </c>
      <c r="T600" s="229">
        <f>S600*H600</f>
        <v>0</v>
      </c>
      <c r="AR600" s="22" t="s">
        <v>24</v>
      </c>
      <c r="AT600" s="22" t="s">
        <v>147</v>
      </c>
      <c r="AU600" s="22" t="s">
        <v>84</v>
      </c>
      <c r="AY600" s="22" t="s">
        <v>144</v>
      </c>
      <c r="BE600" s="230">
        <f>IF(N600="základní",J600,0)</f>
        <v>0</v>
      </c>
      <c r="BF600" s="230">
        <f>IF(N600="snížená",J600,0)</f>
        <v>0</v>
      </c>
      <c r="BG600" s="230">
        <f>IF(N600="zákl. přenesená",J600,0)</f>
        <v>0</v>
      </c>
      <c r="BH600" s="230">
        <f>IF(N600="sníž. přenesená",J600,0)</f>
        <v>0</v>
      </c>
      <c r="BI600" s="230">
        <f>IF(N600="nulová",J600,0)</f>
        <v>0</v>
      </c>
      <c r="BJ600" s="22" t="s">
        <v>24</v>
      </c>
      <c r="BK600" s="230">
        <f>ROUND(I600*H600,2)</f>
        <v>0</v>
      </c>
      <c r="BL600" s="22" t="s">
        <v>24</v>
      </c>
      <c r="BM600" s="22" t="s">
        <v>1920</v>
      </c>
    </row>
    <row r="601" spans="2:47" s="1" customFormat="1" ht="13.5">
      <c r="B601" s="44"/>
      <c r="C601" s="72"/>
      <c r="D601" s="231" t="s">
        <v>154</v>
      </c>
      <c r="E601" s="72"/>
      <c r="F601" s="232" t="s">
        <v>1719</v>
      </c>
      <c r="G601" s="72"/>
      <c r="H601" s="72"/>
      <c r="I601" s="189"/>
      <c r="J601" s="72"/>
      <c r="K601" s="72"/>
      <c r="L601" s="70"/>
      <c r="M601" s="233"/>
      <c r="N601" s="45"/>
      <c r="O601" s="45"/>
      <c r="P601" s="45"/>
      <c r="Q601" s="45"/>
      <c r="R601" s="45"/>
      <c r="S601" s="45"/>
      <c r="T601" s="93"/>
      <c r="AT601" s="22" t="s">
        <v>154</v>
      </c>
      <c r="AU601" s="22" t="s">
        <v>84</v>
      </c>
    </row>
    <row r="602" spans="2:47" s="1" customFormat="1" ht="13.5">
      <c r="B602" s="44"/>
      <c r="C602" s="72"/>
      <c r="D602" s="231" t="s">
        <v>912</v>
      </c>
      <c r="E602" s="72"/>
      <c r="F602" s="258" t="s">
        <v>1690</v>
      </c>
      <c r="G602" s="72"/>
      <c r="H602" s="72"/>
      <c r="I602" s="189"/>
      <c r="J602" s="72"/>
      <c r="K602" s="72"/>
      <c r="L602" s="70"/>
      <c r="M602" s="233"/>
      <c r="N602" s="45"/>
      <c r="O602" s="45"/>
      <c r="P602" s="45"/>
      <c r="Q602" s="45"/>
      <c r="R602" s="45"/>
      <c r="S602" s="45"/>
      <c r="T602" s="93"/>
      <c r="AT602" s="22" t="s">
        <v>912</v>
      </c>
      <c r="AU602" s="22" t="s">
        <v>84</v>
      </c>
    </row>
    <row r="603" spans="2:65" s="1" customFormat="1" ht="16.5" customHeight="1">
      <c r="B603" s="44"/>
      <c r="C603" s="219" t="s">
        <v>1254</v>
      </c>
      <c r="D603" s="219" t="s">
        <v>147</v>
      </c>
      <c r="E603" s="220" t="s">
        <v>1721</v>
      </c>
      <c r="F603" s="221" t="s">
        <v>1722</v>
      </c>
      <c r="G603" s="222" t="s">
        <v>1354</v>
      </c>
      <c r="H603" s="223">
        <v>1</v>
      </c>
      <c r="I603" s="224"/>
      <c r="J603" s="225">
        <f>ROUND(I603*H603,2)</f>
        <v>0</v>
      </c>
      <c r="K603" s="221" t="s">
        <v>22</v>
      </c>
      <c r="L603" s="70"/>
      <c r="M603" s="226" t="s">
        <v>22</v>
      </c>
      <c r="N603" s="227" t="s">
        <v>46</v>
      </c>
      <c r="O603" s="45"/>
      <c r="P603" s="228">
        <f>O603*H603</f>
        <v>0</v>
      </c>
      <c r="Q603" s="228">
        <v>0</v>
      </c>
      <c r="R603" s="228">
        <f>Q603*H603</f>
        <v>0</v>
      </c>
      <c r="S603" s="228">
        <v>0</v>
      </c>
      <c r="T603" s="229">
        <f>S603*H603</f>
        <v>0</v>
      </c>
      <c r="AR603" s="22" t="s">
        <v>24</v>
      </c>
      <c r="AT603" s="22" t="s">
        <v>147</v>
      </c>
      <c r="AU603" s="22" t="s">
        <v>84</v>
      </c>
      <c r="AY603" s="22" t="s">
        <v>144</v>
      </c>
      <c r="BE603" s="230">
        <f>IF(N603="základní",J603,0)</f>
        <v>0</v>
      </c>
      <c r="BF603" s="230">
        <f>IF(N603="snížená",J603,0)</f>
        <v>0</v>
      </c>
      <c r="BG603" s="230">
        <f>IF(N603="zákl. přenesená",J603,0)</f>
        <v>0</v>
      </c>
      <c r="BH603" s="230">
        <f>IF(N603="sníž. přenesená",J603,0)</f>
        <v>0</v>
      </c>
      <c r="BI603" s="230">
        <f>IF(N603="nulová",J603,0)</f>
        <v>0</v>
      </c>
      <c r="BJ603" s="22" t="s">
        <v>24</v>
      </c>
      <c r="BK603" s="230">
        <f>ROUND(I603*H603,2)</f>
        <v>0</v>
      </c>
      <c r="BL603" s="22" t="s">
        <v>24</v>
      </c>
      <c r="BM603" s="22" t="s">
        <v>1921</v>
      </c>
    </row>
    <row r="604" spans="2:47" s="1" customFormat="1" ht="13.5">
      <c r="B604" s="44"/>
      <c r="C604" s="72"/>
      <c r="D604" s="231" t="s">
        <v>154</v>
      </c>
      <c r="E604" s="72"/>
      <c r="F604" s="232" t="s">
        <v>1722</v>
      </c>
      <c r="G604" s="72"/>
      <c r="H604" s="72"/>
      <c r="I604" s="189"/>
      <c r="J604" s="72"/>
      <c r="K604" s="72"/>
      <c r="L604" s="70"/>
      <c r="M604" s="233"/>
      <c r="N604" s="45"/>
      <c r="O604" s="45"/>
      <c r="P604" s="45"/>
      <c r="Q604" s="45"/>
      <c r="R604" s="45"/>
      <c r="S604" s="45"/>
      <c r="T604" s="93"/>
      <c r="AT604" s="22" t="s">
        <v>154</v>
      </c>
      <c r="AU604" s="22" t="s">
        <v>84</v>
      </c>
    </row>
    <row r="605" spans="2:47" s="1" customFormat="1" ht="13.5">
      <c r="B605" s="44"/>
      <c r="C605" s="72"/>
      <c r="D605" s="231" t="s">
        <v>912</v>
      </c>
      <c r="E605" s="72"/>
      <c r="F605" s="258" t="s">
        <v>1724</v>
      </c>
      <c r="G605" s="72"/>
      <c r="H605" s="72"/>
      <c r="I605" s="189"/>
      <c r="J605" s="72"/>
      <c r="K605" s="72"/>
      <c r="L605" s="70"/>
      <c r="M605" s="233"/>
      <c r="N605" s="45"/>
      <c r="O605" s="45"/>
      <c r="P605" s="45"/>
      <c r="Q605" s="45"/>
      <c r="R605" s="45"/>
      <c r="S605" s="45"/>
      <c r="T605" s="93"/>
      <c r="AT605" s="22" t="s">
        <v>912</v>
      </c>
      <c r="AU605" s="22" t="s">
        <v>84</v>
      </c>
    </row>
    <row r="606" spans="2:65" s="1" customFormat="1" ht="16.5" customHeight="1">
      <c r="B606" s="44"/>
      <c r="C606" s="219" t="s">
        <v>1922</v>
      </c>
      <c r="D606" s="219" t="s">
        <v>147</v>
      </c>
      <c r="E606" s="220" t="s">
        <v>1923</v>
      </c>
      <c r="F606" s="221" t="s">
        <v>1729</v>
      </c>
      <c r="G606" s="222" t="s">
        <v>1354</v>
      </c>
      <c r="H606" s="223">
        <v>1</v>
      </c>
      <c r="I606" s="224"/>
      <c r="J606" s="225">
        <f>ROUND(I606*H606,2)</f>
        <v>0</v>
      </c>
      <c r="K606" s="221" t="s">
        <v>22</v>
      </c>
      <c r="L606" s="70"/>
      <c r="M606" s="226" t="s">
        <v>22</v>
      </c>
      <c r="N606" s="227" t="s">
        <v>46</v>
      </c>
      <c r="O606" s="45"/>
      <c r="P606" s="228">
        <f>O606*H606</f>
        <v>0</v>
      </c>
      <c r="Q606" s="228">
        <v>0</v>
      </c>
      <c r="R606" s="228">
        <f>Q606*H606</f>
        <v>0</v>
      </c>
      <c r="S606" s="228">
        <v>0</v>
      </c>
      <c r="T606" s="229">
        <f>S606*H606</f>
        <v>0</v>
      </c>
      <c r="AR606" s="22" t="s">
        <v>24</v>
      </c>
      <c r="AT606" s="22" t="s">
        <v>147</v>
      </c>
      <c r="AU606" s="22" t="s">
        <v>84</v>
      </c>
      <c r="AY606" s="22" t="s">
        <v>144</v>
      </c>
      <c r="BE606" s="230">
        <f>IF(N606="základní",J606,0)</f>
        <v>0</v>
      </c>
      <c r="BF606" s="230">
        <f>IF(N606="snížená",J606,0)</f>
        <v>0</v>
      </c>
      <c r="BG606" s="230">
        <f>IF(N606="zákl. přenesená",J606,0)</f>
        <v>0</v>
      </c>
      <c r="BH606" s="230">
        <f>IF(N606="sníž. přenesená",J606,0)</f>
        <v>0</v>
      </c>
      <c r="BI606" s="230">
        <f>IF(N606="nulová",J606,0)</f>
        <v>0</v>
      </c>
      <c r="BJ606" s="22" t="s">
        <v>24</v>
      </c>
      <c r="BK606" s="230">
        <f>ROUND(I606*H606,2)</f>
        <v>0</v>
      </c>
      <c r="BL606" s="22" t="s">
        <v>24</v>
      </c>
      <c r="BM606" s="22" t="s">
        <v>1924</v>
      </c>
    </row>
    <row r="607" spans="2:47" s="1" customFormat="1" ht="13.5">
      <c r="B607" s="44"/>
      <c r="C607" s="72"/>
      <c r="D607" s="231" t="s">
        <v>154</v>
      </c>
      <c r="E607" s="72"/>
      <c r="F607" s="232" t="s">
        <v>1729</v>
      </c>
      <c r="G607" s="72"/>
      <c r="H607" s="72"/>
      <c r="I607" s="189"/>
      <c r="J607" s="72"/>
      <c r="K607" s="72"/>
      <c r="L607" s="70"/>
      <c r="M607" s="233"/>
      <c r="N607" s="45"/>
      <c r="O607" s="45"/>
      <c r="P607" s="45"/>
      <c r="Q607" s="45"/>
      <c r="R607" s="45"/>
      <c r="S607" s="45"/>
      <c r="T607" s="93"/>
      <c r="AT607" s="22" t="s">
        <v>154</v>
      </c>
      <c r="AU607" s="22" t="s">
        <v>84</v>
      </c>
    </row>
    <row r="608" spans="2:47" s="1" customFormat="1" ht="13.5">
      <c r="B608" s="44"/>
      <c r="C608" s="72"/>
      <c r="D608" s="231" t="s">
        <v>912</v>
      </c>
      <c r="E608" s="72"/>
      <c r="F608" s="258" t="s">
        <v>1724</v>
      </c>
      <c r="G608" s="72"/>
      <c r="H608" s="72"/>
      <c r="I608" s="189"/>
      <c r="J608" s="72"/>
      <c r="K608" s="72"/>
      <c r="L608" s="70"/>
      <c r="M608" s="233"/>
      <c r="N608" s="45"/>
      <c r="O608" s="45"/>
      <c r="P608" s="45"/>
      <c r="Q608" s="45"/>
      <c r="R608" s="45"/>
      <c r="S608" s="45"/>
      <c r="T608" s="93"/>
      <c r="AT608" s="22" t="s">
        <v>912</v>
      </c>
      <c r="AU608" s="22" t="s">
        <v>84</v>
      </c>
    </row>
    <row r="609" spans="2:63" s="10" customFormat="1" ht="29.85" customHeight="1">
      <c r="B609" s="203"/>
      <c r="C609" s="204"/>
      <c r="D609" s="205" t="s">
        <v>74</v>
      </c>
      <c r="E609" s="217" t="s">
        <v>1925</v>
      </c>
      <c r="F609" s="217" t="s">
        <v>1926</v>
      </c>
      <c r="G609" s="204"/>
      <c r="H609" s="204"/>
      <c r="I609" s="207"/>
      <c r="J609" s="218">
        <f>BK609</f>
        <v>0</v>
      </c>
      <c r="K609" s="204"/>
      <c r="L609" s="209"/>
      <c r="M609" s="210"/>
      <c r="N609" s="211"/>
      <c r="O609" s="211"/>
      <c r="P609" s="212">
        <f>SUM(P610:P616)</f>
        <v>0</v>
      </c>
      <c r="Q609" s="211"/>
      <c r="R609" s="212">
        <f>SUM(R610:R616)</f>
        <v>0</v>
      </c>
      <c r="S609" s="211"/>
      <c r="T609" s="213">
        <f>SUM(T610:T616)</f>
        <v>0</v>
      </c>
      <c r="AR609" s="214" t="s">
        <v>24</v>
      </c>
      <c r="AT609" s="215" t="s">
        <v>74</v>
      </c>
      <c r="AU609" s="215" t="s">
        <v>24</v>
      </c>
      <c r="AY609" s="214" t="s">
        <v>144</v>
      </c>
      <c r="BK609" s="216">
        <f>SUM(BK610:BK616)</f>
        <v>0</v>
      </c>
    </row>
    <row r="610" spans="2:65" s="1" customFormat="1" ht="16.5" customHeight="1">
      <c r="B610" s="44"/>
      <c r="C610" s="219" t="s">
        <v>1634</v>
      </c>
      <c r="D610" s="219" t="s">
        <v>147</v>
      </c>
      <c r="E610" s="220" t="s">
        <v>1927</v>
      </c>
      <c r="F610" s="221" t="s">
        <v>1928</v>
      </c>
      <c r="G610" s="222" t="s">
        <v>456</v>
      </c>
      <c r="H610" s="223">
        <v>24</v>
      </c>
      <c r="I610" s="224"/>
      <c r="J610" s="225">
        <f>ROUND(I610*H610,2)</f>
        <v>0</v>
      </c>
      <c r="K610" s="221" t="s">
        <v>22</v>
      </c>
      <c r="L610" s="70"/>
      <c r="M610" s="226" t="s">
        <v>22</v>
      </c>
      <c r="N610" s="227" t="s">
        <v>46</v>
      </c>
      <c r="O610" s="45"/>
      <c r="P610" s="228">
        <f>O610*H610</f>
        <v>0</v>
      </c>
      <c r="Q610" s="228">
        <v>0</v>
      </c>
      <c r="R610" s="228">
        <f>Q610*H610</f>
        <v>0</v>
      </c>
      <c r="S610" s="228">
        <v>0</v>
      </c>
      <c r="T610" s="229">
        <f>S610*H610</f>
        <v>0</v>
      </c>
      <c r="AR610" s="22" t="s">
        <v>24</v>
      </c>
      <c r="AT610" s="22" t="s">
        <v>147</v>
      </c>
      <c r="AU610" s="22" t="s">
        <v>84</v>
      </c>
      <c r="AY610" s="22" t="s">
        <v>144</v>
      </c>
      <c r="BE610" s="230">
        <f>IF(N610="základní",J610,0)</f>
        <v>0</v>
      </c>
      <c r="BF610" s="230">
        <f>IF(N610="snížená",J610,0)</f>
        <v>0</v>
      </c>
      <c r="BG610" s="230">
        <f>IF(N610="zákl. přenesená",J610,0)</f>
        <v>0</v>
      </c>
      <c r="BH610" s="230">
        <f>IF(N610="sníž. přenesená",J610,0)</f>
        <v>0</v>
      </c>
      <c r="BI610" s="230">
        <f>IF(N610="nulová",J610,0)</f>
        <v>0</v>
      </c>
      <c r="BJ610" s="22" t="s">
        <v>24</v>
      </c>
      <c r="BK610" s="230">
        <f>ROUND(I610*H610,2)</f>
        <v>0</v>
      </c>
      <c r="BL610" s="22" t="s">
        <v>24</v>
      </c>
      <c r="BM610" s="22" t="s">
        <v>1929</v>
      </c>
    </row>
    <row r="611" spans="2:47" s="1" customFormat="1" ht="13.5">
      <c r="B611" s="44"/>
      <c r="C611" s="72"/>
      <c r="D611" s="231" t="s">
        <v>154</v>
      </c>
      <c r="E611" s="72"/>
      <c r="F611" s="232" t="s">
        <v>1928</v>
      </c>
      <c r="G611" s="72"/>
      <c r="H611" s="72"/>
      <c r="I611" s="189"/>
      <c r="J611" s="72"/>
      <c r="K611" s="72"/>
      <c r="L611" s="70"/>
      <c r="M611" s="233"/>
      <c r="N611" s="45"/>
      <c r="O611" s="45"/>
      <c r="P611" s="45"/>
      <c r="Q611" s="45"/>
      <c r="R611" s="45"/>
      <c r="S611" s="45"/>
      <c r="T611" s="93"/>
      <c r="AT611" s="22" t="s">
        <v>154</v>
      </c>
      <c r="AU611" s="22" t="s">
        <v>84</v>
      </c>
    </row>
    <row r="612" spans="2:65" s="1" customFormat="1" ht="16.5" customHeight="1">
      <c r="B612" s="44"/>
      <c r="C612" s="219" t="s">
        <v>1930</v>
      </c>
      <c r="D612" s="219" t="s">
        <v>147</v>
      </c>
      <c r="E612" s="220" t="s">
        <v>1931</v>
      </c>
      <c r="F612" s="221" t="s">
        <v>1851</v>
      </c>
      <c r="G612" s="222" t="s">
        <v>456</v>
      </c>
      <c r="H612" s="223">
        <v>24</v>
      </c>
      <c r="I612" s="224"/>
      <c r="J612" s="225">
        <f>ROUND(I612*H612,2)</f>
        <v>0</v>
      </c>
      <c r="K612" s="221" t="s">
        <v>22</v>
      </c>
      <c r="L612" s="70"/>
      <c r="M612" s="226" t="s">
        <v>22</v>
      </c>
      <c r="N612" s="227" t="s">
        <v>46</v>
      </c>
      <c r="O612" s="45"/>
      <c r="P612" s="228">
        <f>O612*H612</f>
        <v>0</v>
      </c>
      <c r="Q612" s="228">
        <v>0</v>
      </c>
      <c r="R612" s="228">
        <f>Q612*H612</f>
        <v>0</v>
      </c>
      <c r="S612" s="228">
        <v>0</v>
      </c>
      <c r="T612" s="229">
        <f>S612*H612</f>
        <v>0</v>
      </c>
      <c r="AR612" s="22" t="s">
        <v>24</v>
      </c>
      <c r="AT612" s="22" t="s">
        <v>147</v>
      </c>
      <c r="AU612" s="22" t="s">
        <v>84</v>
      </c>
      <c r="AY612" s="22" t="s">
        <v>144</v>
      </c>
      <c r="BE612" s="230">
        <f>IF(N612="základní",J612,0)</f>
        <v>0</v>
      </c>
      <c r="BF612" s="230">
        <f>IF(N612="snížená",J612,0)</f>
        <v>0</v>
      </c>
      <c r="BG612" s="230">
        <f>IF(N612="zákl. přenesená",J612,0)</f>
        <v>0</v>
      </c>
      <c r="BH612" s="230">
        <f>IF(N612="sníž. přenesená",J612,0)</f>
        <v>0</v>
      </c>
      <c r="BI612" s="230">
        <f>IF(N612="nulová",J612,0)</f>
        <v>0</v>
      </c>
      <c r="BJ612" s="22" t="s">
        <v>24</v>
      </c>
      <c r="BK612" s="230">
        <f>ROUND(I612*H612,2)</f>
        <v>0</v>
      </c>
      <c r="BL612" s="22" t="s">
        <v>24</v>
      </c>
      <c r="BM612" s="22" t="s">
        <v>1932</v>
      </c>
    </row>
    <row r="613" spans="2:47" s="1" customFormat="1" ht="13.5">
      <c r="B613" s="44"/>
      <c r="C613" s="72"/>
      <c r="D613" s="231" t="s">
        <v>154</v>
      </c>
      <c r="E613" s="72"/>
      <c r="F613" s="232" t="s">
        <v>1851</v>
      </c>
      <c r="G613" s="72"/>
      <c r="H613" s="72"/>
      <c r="I613" s="189"/>
      <c r="J613" s="72"/>
      <c r="K613" s="72"/>
      <c r="L613" s="70"/>
      <c r="M613" s="233"/>
      <c r="N613" s="45"/>
      <c r="O613" s="45"/>
      <c r="P613" s="45"/>
      <c r="Q613" s="45"/>
      <c r="R613" s="45"/>
      <c r="S613" s="45"/>
      <c r="T613" s="93"/>
      <c r="AT613" s="22" t="s">
        <v>154</v>
      </c>
      <c r="AU613" s="22" t="s">
        <v>84</v>
      </c>
    </row>
    <row r="614" spans="2:47" s="1" customFormat="1" ht="13.5">
      <c r="B614" s="44"/>
      <c r="C614" s="72"/>
      <c r="D614" s="231" t="s">
        <v>912</v>
      </c>
      <c r="E614" s="72"/>
      <c r="F614" s="258" t="s">
        <v>1852</v>
      </c>
      <c r="G614" s="72"/>
      <c r="H614" s="72"/>
      <c r="I614" s="189"/>
      <c r="J614" s="72"/>
      <c r="K614" s="72"/>
      <c r="L614" s="70"/>
      <c r="M614" s="233"/>
      <c r="N614" s="45"/>
      <c r="O614" s="45"/>
      <c r="P614" s="45"/>
      <c r="Q614" s="45"/>
      <c r="R614" s="45"/>
      <c r="S614" s="45"/>
      <c r="T614" s="93"/>
      <c r="AT614" s="22" t="s">
        <v>912</v>
      </c>
      <c r="AU614" s="22" t="s">
        <v>84</v>
      </c>
    </row>
    <row r="615" spans="2:65" s="1" customFormat="1" ht="16.5" customHeight="1">
      <c r="B615" s="44"/>
      <c r="C615" s="219" t="s">
        <v>1637</v>
      </c>
      <c r="D615" s="219" t="s">
        <v>147</v>
      </c>
      <c r="E615" s="220" t="s">
        <v>1933</v>
      </c>
      <c r="F615" s="221" t="s">
        <v>1857</v>
      </c>
      <c r="G615" s="222" t="s">
        <v>322</v>
      </c>
      <c r="H615" s="223">
        <v>10</v>
      </c>
      <c r="I615" s="224"/>
      <c r="J615" s="225">
        <f>ROUND(I615*H615,2)</f>
        <v>0</v>
      </c>
      <c r="K615" s="221" t="s">
        <v>22</v>
      </c>
      <c r="L615" s="70"/>
      <c r="M615" s="226" t="s">
        <v>22</v>
      </c>
      <c r="N615" s="227" t="s">
        <v>46</v>
      </c>
      <c r="O615" s="45"/>
      <c r="P615" s="228">
        <f>O615*H615</f>
        <v>0</v>
      </c>
      <c r="Q615" s="228">
        <v>0</v>
      </c>
      <c r="R615" s="228">
        <f>Q615*H615</f>
        <v>0</v>
      </c>
      <c r="S615" s="228">
        <v>0</v>
      </c>
      <c r="T615" s="229">
        <f>S615*H615</f>
        <v>0</v>
      </c>
      <c r="AR615" s="22" t="s">
        <v>24</v>
      </c>
      <c r="AT615" s="22" t="s">
        <v>147</v>
      </c>
      <c r="AU615" s="22" t="s">
        <v>84</v>
      </c>
      <c r="AY615" s="22" t="s">
        <v>144</v>
      </c>
      <c r="BE615" s="230">
        <f>IF(N615="základní",J615,0)</f>
        <v>0</v>
      </c>
      <c r="BF615" s="230">
        <f>IF(N615="snížená",J615,0)</f>
        <v>0</v>
      </c>
      <c r="BG615" s="230">
        <f>IF(N615="zákl. přenesená",J615,0)</f>
        <v>0</v>
      </c>
      <c r="BH615" s="230">
        <f>IF(N615="sníž. přenesená",J615,0)</f>
        <v>0</v>
      </c>
      <c r="BI615" s="230">
        <f>IF(N615="nulová",J615,0)</f>
        <v>0</v>
      </c>
      <c r="BJ615" s="22" t="s">
        <v>24</v>
      </c>
      <c r="BK615" s="230">
        <f>ROUND(I615*H615,2)</f>
        <v>0</v>
      </c>
      <c r="BL615" s="22" t="s">
        <v>24</v>
      </c>
      <c r="BM615" s="22" t="s">
        <v>1309</v>
      </c>
    </row>
    <row r="616" spans="2:47" s="1" customFormat="1" ht="13.5">
      <c r="B616" s="44"/>
      <c r="C616" s="72"/>
      <c r="D616" s="231" t="s">
        <v>154</v>
      </c>
      <c r="E616" s="72"/>
      <c r="F616" s="232" t="s">
        <v>1857</v>
      </c>
      <c r="G616" s="72"/>
      <c r="H616" s="72"/>
      <c r="I616" s="189"/>
      <c r="J616" s="72"/>
      <c r="K616" s="72"/>
      <c r="L616" s="70"/>
      <c r="M616" s="233"/>
      <c r="N616" s="45"/>
      <c r="O616" s="45"/>
      <c r="P616" s="45"/>
      <c r="Q616" s="45"/>
      <c r="R616" s="45"/>
      <c r="S616" s="45"/>
      <c r="T616" s="93"/>
      <c r="AT616" s="22" t="s">
        <v>154</v>
      </c>
      <c r="AU616" s="22" t="s">
        <v>84</v>
      </c>
    </row>
    <row r="617" spans="2:63" s="10" customFormat="1" ht="29.85" customHeight="1">
      <c r="B617" s="203"/>
      <c r="C617" s="204"/>
      <c r="D617" s="205" t="s">
        <v>74</v>
      </c>
      <c r="E617" s="217" t="s">
        <v>1934</v>
      </c>
      <c r="F617" s="217" t="s">
        <v>1935</v>
      </c>
      <c r="G617" s="204"/>
      <c r="H617" s="204"/>
      <c r="I617" s="207"/>
      <c r="J617" s="218">
        <f>BK617</f>
        <v>0</v>
      </c>
      <c r="K617" s="204"/>
      <c r="L617" s="209"/>
      <c r="M617" s="210"/>
      <c r="N617" s="211"/>
      <c r="O617" s="211"/>
      <c r="P617" s="212">
        <f>SUM(P618:P619)</f>
        <v>0</v>
      </c>
      <c r="Q617" s="211"/>
      <c r="R617" s="212">
        <f>SUM(R618:R619)</f>
        <v>0</v>
      </c>
      <c r="S617" s="211"/>
      <c r="T617" s="213">
        <f>SUM(T618:T619)</f>
        <v>0</v>
      </c>
      <c r="AR617" s="214" t="s">
        <v>24</v>
      </c>
      <c r="AT617" s="215" t="s">
        <v>74</v>
      </c>
      <c r="AU617" s="215" t="s">
        <v>24</v>
      </c>
      <c r="AY617" s="214" t="s">
        <v>144</v>
      </c>
      <c r="BK617" s="216">
        <f>SUM(BK618:BK619)</f>
        <v>0</v>
      </c>
    </row>
    <row r="618" spans="2:65" s="1" customFormat="1" ht="25.5" customHeight="1">
      <c r="B618" s="44"/>
      <c r="C618" s="219" t="s">
        <v>1936</v>
      </c>
      <c r="D618" s="219" t="s">
        <v>147</v>
      </c>
      <c r="E618" s="220" t="s">
        <v>1937</v>
      </c>
      <c r="F618" s="221" t="s">
        <v>1938</v>
      </c>
      <c r="G618" s="222" t="s">
        <v>1752</v>
      </c>
      <c r="H618" s="223">
        <v>1</v>
      </c>
      <c r="I618" s="224"/>
      <c r="J618" s="225">
        <f>ROUND(I618*H618,2)</f>
        <v>0</v>
      </c>
      <c r="K618" s="221" t="s">
        <v>22</v>
      </c>
      <c r="L618" s="70"/>
      <c r="M618" s="226" t="s">
        <v>22</v>
      </c>
      <c r="N618" s="227" t="s">
        <v>46</v>
      </c>
      <c r="O618" s="45"/>
      <c r="P618" s="228">
        <f>O618*H618</f>
        <v>0</v>
      </c>
      <c r="Q618" s="228">
        <v>0</v>
      </c>
      <c r="R618" s="228">
        <f>Q618*H618</f>
        <v>0</v>
      </c>
      <c r="S618" s="228">
        <v>0</v>
      </c>
      <c r="T618" s="229">
        <f>S618*H618</f>
        <v>0</v>
      </c>
      <c r="AR618" s="22" t="s">
        <v>24</v>
      </c>
      <c r="AT618" s="22" t="s">
        <v>147</v>
      </c>
      <c r="AU618" s="22" t="s">
        <v>84</v>
      </c>
      <c r="AY618" s="22" t="s">
        <v>144</v>
      </c>
      <c r="BE618" s="230">
        <f>IF(N618="základní",J618,0)</f>
        <v>0</v>
      </c>
      <c r="BF618" s="230">
        <f>IF(N618="snížená",J618,0)</f>
        <v>0</v>
      </c>
      <c r="BG618" s="230">
        <f>IF(N618="zákl. přenesená",J618,0)</f>
        <v>0</v>
      </c>
      <c r="BH618" s="230">
        <f>IF(N618="sníž. přenesená",J618,0)</f>
        <v>0</v>
      </c>
      <c r="BI618" s="230">
        <f>IF(N618="nulová",J618,0)</f>
        <v>0</v>
      </c>
      <c r="BJ618" s="22" t="s">
        <v>24</v>
      </c>
      <c r="BK618" s="230">
        <f>ROUND(I618*H618,2)</f>
        <v>0</v>
      </c>
      <c r="BL618" s="22" t="s">
        <v>24</v>
      </c>
      <c r="BM618" s="22" t="s">
        <v>1939</v>
      </c>
    </row>
    <row r="619" spans="2:47" s="1" customFormat="1" ht="13.5">
      <c r="B619" s="44"/>
      <c r="C619" s="72"/>
      <c r="D619" s="231" t="s">
        <v>154</v>
      </c>
      <c r="E619" s="72"/>
      <c r="F619" s="232" t="s">
        <v>1938</v>
      </c>
      <c r="G619" s="72"/>
      <c r="H619" s="72"/>
      <c r="I619" s="189"/>
      <c r="J619" s="72"/>
      <c r="K619" s="72"/>
      <c r="L619" s="70"/>
      <c r="M619" s="233"/>
      <c r="N619" s="45"/>
      <c r="O619" s="45"/>
      <c r="P619" s="45"/>
      <c r="Q619" s="45"/>
      <c r="R619" s="45"/>
      <c r="S619" s="45"/>
      <c r="T619" s="93"/>
      <c r="AT619" s="22" t="s">
        <v>154</v>
      </c>
      <c r="AU619" s="22" t="s">
        <v>84</v>
      </c>
    </row>
    <row r="620" spans="2:63" s="10" customFormat="1" ht="29.85" customHeight="1">
      <c r="B620" s="203"/>
      <c r="C620" s="204"/>
      <c r="D620" s="205" t="s">
        <v>74</v>
      </c>
      <c r="E620" s="217" t="s">
        <v>1814</v>
      </c>
      <c r="F620" s="217" t="s">
        <v>1815</v>
      </c>
      <c r="G620" s="204"/>
      <c r="H620" s="204"/>
      <c r="I620" s="207"/>
      <c r="J620" s="218">
        <f>BK620</f>
        <v>0</v>
      </c>
      <c r="K620" s="204"/>
      <c r="L620" s="209"/>
      <c r="M620" s="210"/>
      <c r="N620" s="211"/>
      <c r="O620" s="211"/>
      <c r="P620" s="212">
        <f>SUM(P621:P637)</f>
        <v>0</v>
      </c>
      <c r="Q620" s="211"/>
      <c r="R620" s="212">
        <f>SUM(R621:R637)</f>
        <v>0</v>
      </c>
      <c r="S620" s="211"/>
      <c r="T620" s="213">
        <f>SUM(T621:T637)</f>
        <v>0</v>
      </c>
      <c r="AR620" s="214" t="s">
        <v>24</v>
      </c>
      <c r="AT620" s="215" t="s">
        <v>74</v>
      </c>
      <c r="AU620" s="215" t="s">
        <v>24</v>
      </c>
      <c r="AY620" s="214" t="s">
        <v>144</v>
      </c>
      <c r="BK620" s="216">
        <f>SUM(BK621:BK637)</f>
        <v>0</v>
      </c>
    </row>
    <row r="621" spans="2:65" s="1" customFormat="1" ht="16.5" customHeight="1">
      <c r="B621" s="44"/>
      <c r="C621" s="219" t="s">
        <v>1640</v>
      </c>
      <c r="D621" s="219" t="s">
        <v>147</v>
      </c>
      <c r="E621" s="220" t="s">
        <v>1940</v>
      </c>
      <c r="F621" s="221" t="s">
        <v>1822</v>
      </c>
      <c r="G621" s="222" t="s">
        <v>1354</v>
      </c>
      <c r="H621" s="223">
        <v>9</v>
      </c>
      <c r="I621" s="224"/>
      <c r="J621" s="225">
        <f>ROUND(I621*H621,2)</f>
        <v>0</v>
      </c>
      <c r="K621" s="221" t="s">
        <v>22</v>
      </c>
      <c r="L621" s="70"/>
      <c r="M621" s="226" t="s">
        <v>22</v>
      </c>
      <c r="N621" s="227" t="s">
        <v>46</v>
      </c>
      <c r="O621" s="45"/>
      <c r="P621" s="228">
        <f>O621*H621</f>
        <v>0</v>
      </c>
      <c r="Q621" s="228">
        <v>0</v>
      </c>
      <c r="R621" s="228">
        <f>Q621*H621</f>
        <v>0</v>
      </c>
      <c r="S621" s="228">
        <v>0</v>
      </c>
      <c r="T621" s="229">
        <f>S621*H621</f>
        <v>0</v>
      </c>
      <c r="AR621" s="22" t="s">
        <v>24</v>
      </c>
      <c r="AT621" s="22" t="s">
        <v>147</v>
      </c>
      <c r="AU621" s="22" t="s">
        <v>84</v>
      </c>
      <c r="AY621" s="22" t="s">
        <v>144</v>
      </c>
      <c r="BE621" s="230">
        <f>IF(N621="základní",J621,0)</f>
        <v>0</v>
      </c>
      <c r="BF621" s="230">
        <f>IF(N621="snížená",J621,0)</f>
        <v>0</v>
      </c>
      <c r="BG621" s="230">
        <f>IF(N621="zákl. přenesená",J621,0)</f>
        <v>0</v>
      </c>
      <c r="BH621" s="230">
        <f>IF(N621="sníž. přenesená",J621,0)</f>
        <v>0</v>
      </c>
      <c r="BI621" s="230">
        <f>IF(N621="nulová",J621,0)</f>
        <v>0</v>
      </c>
      <c r="BJ621" s="22" t="s">
        <v>24</v>
      </c>
      <c r="BK621" s="230">
        <f>ROUND(I621*H621,2)</f>
        <v>0</v>
      </c>
      <c r="BL621" s="22" t="s">
        <v>24</v>
      </c>
      <c r="BM621" s="22" t="s">
        <v>1941</v>
      </c>
    </row>
    <row r="622" spans="2:47" s="1" customFormat="1" ht="13.5">
      <c r="B622" s="44"/>
      <c r="C622" s="72"/>
      <c r="D622" s="231" t="s">
        <v>154</v>
      </c>
      <c r="E622" s="72"/>
      <c r="F622" s="232" t="s">
        <v>1822</v>
      </c>
      <c r="G622" s="72"/>
      <c r="H622" s="72"/>
      <c r="I622" s="189"/>
      <c r="J622" s="72"/>
      <c r="K622" s="72"/>
      <c r="L622" s="70"/>
      <c r="M622" s="233"/>
      <c r="N622" s="45"/>
      <c r="O622" s="45"/>
      <c r="P622" s="45"/>
      <c r="Q622" s="45"/>
      <c r="R622" s="45"/>
      <c r="S622" s="45"/>
      <c r="T622" s="93"/>
      <c r="AT622" s="22" t="s">
        <v>154</v>
      </c>
      <c r="AU622" s="22" t="s">
        <v>84</v>
      </c>
    </row>
    <row r="623" spans="2:47" s="1" customFormat="1" ht="13.5">
      <c r="B623" s="44"/>
      <c r="C623" s="72"/>
      <c r="D623" s="231" t="s">
        <v>912</v>
      </c>
      <c r="E623" s="72"/>
      <c r="F623" s="258" t="s">
        <v>1824</v>
      </c>
      <c r="G623" s="72"/>
      <c r="H623" s="72"/>
      <c r="I623" s="189"/>
      <c r="J623" s="72"/>
      <c r="K623" s="72"/>
      <c r="L623" s="70"/>
      <c r="M623" s="233"/>
      <c r="N623" s="45"/>
      <c r="O623" s="45"/>
      <c r="P623" s="45"/>
      <c r="Q623" s="45"/>
      <c r="R623" s="45"/>
      <c r="S623" s="45"/>
      <c r="T623" s="93"/>
      <c r="AT623" s="22" t="s">
        <v>912</v>
      </c>
      <c r="AU623" s="22" t="s">
        <v>84</v>
      </c>
    </row>
    <row r="624" spans="2:65" s="1" customFormat="1" ht="16.5" customHeight="1">
      <c r="B624" s="44"/>
      <c r="C624" s="219" t="s">
        <v>1942</v>
      </c>
      <c r="D624" s="219" t="s">
        <v>147</v>
      </c>
      <c r="E624" s="220" t="s">
        <v>1943</v>
      </c>
      <c r="F624" s="221" t="s">
        <v>1944</v>
      </c>
      <c r="G624" s="222" t="s">
        <v>1354</v>
      </c>
      <c r="H624" s="223">
        <v>18</v>
      </c>
      <c r="I624" s="224"/>
      <c r="J624" s="225">
        <f>ROUND(I624*H624,2)</f>
        <v>0</v>
      </c>
      <c r="K624" s="221" t="s">
        <v>22</v>
      </c>
      <c r="L624" s="70"/>
      <c r="M624" s="226" t="s">
        <v>22</v>
      </c>
      <c r="N624" s="227" t="s">
        <v>46</v>
      </c>
      <c r="O624" s="45"/>
      <c r="P624" s="228">
        <f>O624*H624</f>
        <v>0</v>
      </c>
      <c r="Q624" s="228">
        <v>0</v>
      </c>
      <c r="R624" s="228">
        <f>Q624*H624</f>
        <v>0</v>
      </c>
      <c r="S624" s="228">
        <v>0</v>
      </c>
      <c r="T624" s="229">
        <f>S624*H624</f>
        <v>0</v>
      </c>
      <c r="AR624" s="22" t="s">
        <v>24</v>
      </c>
      <c r="AT624" s="22" t="s">
        <v>147</v>
      </c>
      <c r="AU624" s="22" t="s">
        <v>84</v>
      </c>
      <c r="AY624" s="22" t="s">
        <v>144</v>
      </c>
      <c r="BE624" s="230">
        <f>IF(N624="základní",J624,0)</f>
        <v>0</v>
      </c>
      <c r="BF624" s="230">
        <f>IF(N624="snížená",J624,0)</f>
        <v>0</v>
      </c>
      <c r="BG624" s="230">
        <f>IF(N624="zákl. přenesená",J624,0)</f>
        <v>0</v>
      </c>
      <c r="BH624" s="230">
        <f>IF(N624="sníž. přenesená",J624,0)</f>
        <v>0</v>
      </c>
      <c r="BI624" s="230">
        <f>IF(N624="nulová",J624,0)</f>
        <v>0</v>
      </c>
      <c r="BJ624" s="22" t="s">
        <v>24</v>
      </c>
      <c r="BK624" s="230">
        <f>ROUND(I624*H624,2)</f>
        <v>0</v>
      </c>
      <c r="BL624" s="22" t="s">
        <v>24</v>
      </c>
      <c r="BM624" s="22" t="s">
        <v>1945</v>
      </c>
    </row>
    <row r="625" spans="2:47" s="1" customFormat="1" ht="13.5">
      <c r="B625" s="44"/>
      <c r="C625" s="72"/>
      <c r="D625" s="231" t="s">
        <v>154</v>
      </c>
      <c r="E625" s="72"/>
      <c r="F625" s="232" t="s">
        <v>1944</v>
      </c>
      <c r="G625" s="72"/>
      <c r="H625" s="72"/>
      <c r="I625" s="189"/>
      <c r="J625" s="72"/>
      <c r="K625" s="72"/>
      <c r="L625" s="70"/>
      <c r="M625" s="233"/>
      <c r="N625" s="45"/>
      <c r="O625" s="45"/>
      <c r="P625" s="45"/>
      <c r="Q625" s="45"/>
      <c r="R625" s="45"/>
      <c r="S625" s="45"/>
      <c r="T625" s="93"/>
      <c r="AT625" s="22" t="s">
        <v>154</v>
      </c>
      <c r="AU625" s="22" t="s">
        <v>84</v>
      </c>
    </row>
    <row r="626" spans="2:47" s="1" customFormat="1" ht="13.5">
      <c r="B626" s="44"/>
      <c r="C626" s="72"/>
      <c r="D626" s="231" t="s">
        <v>912</v>
      </c>
      <c r="E626" s="72"/>
      <c r="F626" s="258" t="s">
        <v>1824</v>
      </c>
      <c r="G626" s="72"/>
      <c r="H626" s="72"/>
      <c r="I626" s="189"/>
      <c r="J626" s="72"/>
      <c r="K626" s="72"/>
      <c r="L626" s="70"/>
      <c r="M626" s="233"/>
      <c r="N626" s="45"/>
      <c r="O626" s="45"/>
      <c r="P626" s="45"/>
      <c r="Q626" s="45"/>
      <c r="R626" s="45"/>
      <c r="S626" s="45"/>
      <c r="T626" s="93"/>
      <c r="AT626" s="22" t="s">
        <v>912</v>
      </c>
      <c r="AU626" s="22" t="s">
        <v>84</v>
      </c>
    </row>
    <row r="627" spans="2:65" s="1" customFormat="1" ht="16.5" customHeight="1">
      <c r="B627" s="44"/>
      <c r="C627" s="219" t="s">
        <v>1643</v>
      </c>
      <c r="D627" s="219" t="s">
        <v>147</v>
      </c>
      <c r="E627" s="220" t="s">
        <v>1946</v>
      </c>
      <c r="F627" s="221" t="s">
        <v>1827</v>
      </c>
      <c r="G627" s="222" t="s">
        <v>1354</v>
      </c>
      <c r="H627" s="223">
        <v>24</v>
      </c>
      <c r="I627" s="224"/>
      <c r="J627" s="225">
        <f>ROUND(I627*H627,2)</f>
        <v>0</v>
      </c>
      <c r="K627" s="221" t="s">
        <v>22</v>
      </c>
      <c r="L627" s="70"/>
      <c r="M627" s="226" t="s">
        <v>22</v>
      </c>
      <c r="N627" s="227" t="s">
        <v>46</v>
      </c>
      <c r="O627" s="45"/>
      <c r="P627" s="228">
        <f>O627*H627</f>
        <v>0</v>
      </c>
      <c r="Q627" s="228">
        <v>0</v>
      </c>
      <c r="R627" s="228">
        <f>Q627*H627</f>
        <v>0</v>
      </c>
      <c r="S627" s="228">
        <v>0</v>
      </c>
      <c r="T627" s="229">
        <f>S627*H627</f>
        <v>0</v>
      </c>
      <c r="AR627" s="22" t="s">
        <v>24</v>
      </c>
      <c r="AT627" s="22" t="s">
        <v>147</v>
      </c>
      <c r="AU627" s="22" t="s">
        <v>84</v>
      </c>
      <c r="AY627" s="22" t="s">
        <v>144</v>
      </c>
      <c r="BE627" s="230">
        <f>IF(N627="základní",J627,0)</f>
        <v>0</v>
      </c>
      <c r="BF627" s="230">
        <f>IF(N627="snížená",J627,0)</f>
        <v>0</v>
      </c>
      <c r="BG627" s="230">
        <f>IF(N627="zákl. přenesená",J627,0)</f>
        <v>0</v>
      </c>
      <c r="BH627" s="230">
        <f>IF(N627="sníž. přenesená",J627,0)</f>
        <v>0</v>
      </c>
      <c r="BI627" s="230">
        <f>IF(N627="nulová",J627,0)</f>
        <v>0</v>
      </c>
      <c r="BJ627" s="22" t="s">
        <v>24</v>
      </c>
      <c r="BK627" s="230">
        <f>ROUND(I627*H627,2)</f>
        <v>0</v>
      </c>
      <c r="BL627" s="22" t="s">
        <v>24</v>
      </c>
      <c r="BM627" s="22" t="s">
        <v>1947</v>
      </c>
    </row>
    <row r="628" spans="2:47" s="1" customFormat="1" ht="13.5">
      <c r="B628" s="44"/>
      <c r="C628" s="72"/>
      <c r="D628" s="231" t="s">
        <v>154</v>
      </c>
      <c r="E628" s="72"/>
      <c r="F628" s="232" t="s">
        <v>1827</v>
      </c>
      <c r="G628" s="72"/>
      <c r="H628" s="72"/>
      <c r="I628" s="189"/>
      <c r="J628" s="72"/>
      <c r="K628" s="72"/>
      <c r="L628" s="70"/>
      <c r="M628" s="233"/>
      <c r="N628" s="45"/>
      <c r="O628" s="45"/>
      <c r="P628" s="45"/>
      <c r="Q628" s="45"/>
      <c r="R628" s="45"/>
      <c r="S628" s="45"/>
      <c r="T628" s="93"/>
      <c r="AT628" s="22" t="s">
        <v>154</v>
      </c>
      <c r="AU628" s="22" t="s">
        <v>84</v>
      </c>
    </row>
    <row r="629" spans="2:47" s="1" customFormat="1" ht="13.5">
      <c r="B629" s="44"/>
      <c r="C629" s="72"/>
      <c r="D629" s="231" t="s">
        <v>912</v>
      </c>
      <c r="E629" s="72"/>
      <c r="F629" s="258" t="s">
        <v>1829</v>
      </c>
      <c r="G629" s="72"/>
      <c r="H629" s="72"/>
      <c r="I629" s="189"/>
      <c r="J629" s="72"/>
      <c r="K629" s="72"/>
      <c r="L629" s="70"/>
      <c r="M629" s="233"/>
      <c r="N629" s="45"/>
      <c r="O629" s="45"/>
      <c r="P629" s="45"/>
      <c r="Q629" s="45"/>
      <c r="R629" s="45"/>
      <c r="S629" s="45"/>
      <c r="T629" s="93"/>
      <c r="AT629" s="22" t="s">
        <v>912</v>
      </c>
      <c r="AU629" s="22" t="s">
        <v>84</v>
      </c>
    </row>
    <row r="630" spans="2:65" s="1" customFormat="1" ht="16.5" customHeight="1">
      <c r="B630" s="44"/>
      <c r="C630" s="219" t="s">
        <v>1948</v>
      </c>
      <c r="D630" s="219" t="s">
        <v>147</v>
      </c>
      <c r="E630" s="220" t="s">
        <v>1949</v>
      </c>
      <c r="F630" s="221" t="s">
        <v>1831</v>
      </c>
      <c r="G630" s="222" t="s">
        <v>1354</v>
      </c>
      <c r="H630" s="223">
        <v>9</v>
      </c>
      <c r="I630" s="224"/>
      <c r="J630" s="225">
        <f>ROUND(I630*H630,2)</f>
        <v>0</v>
      </c>
      <c r="K630" s="221" t="s">
        <v>22</v>
      </c>
      <c r="L630" s="70"/>
      <c r="M630" s="226" t="s">
        <v>22</v>
      </c>
      <c r="N630" s="227" t="s">
        <v>46</v>
      </c>
      <c r="O630" s="45"/>
      <c r="P630" s="228">
        <f>O630*H630</f>
        <v>0</v>
      </c>
      <c r="Q630" s="228">
        <v>0</v>
      </c>
      <c r="R630" s="228">
        <f>Q630*H630</f>
        <v>0</v>
      </c>
      <c r="S630" s="228">
        <v>0</v>
      </c>
      <c r="T630" s="229">
        <f>S630*H630</f>
        <v>0</v>
      </c>
      <c r="AR630" s="22" t="s">
        <v>24</v>
      </c>
      <c r="AT630" s="22" t="s">
        <v>147</v>
      </c>
      <c r="AU630" s="22" t="s">
        <v>84</v>
      </c>
      <c r="AY630" s="22" t="s">
        <v>144</v>
      </c>
      <c r="BE630" s="230">
        <f>IF(N630="základní",J630,0)</f>
        <v>0</v>
      </c>
      <c r="BF630" s="230">
        <f>IF(N630="snížená",J630,0)</f>
        <v>0</v>
      </c>
      <c r="BG630" s="230">
        <f>IF(N630="zákl. přenesená",J630,0)</f>
        <v>0</v>
      </c>
      <c r="BH630" s="230">
        <f>IF(N630="sníž. přenesená",J630,0)</f>
        <v>0</v>
      </c>
      <c r="BI630" s="230">
        <f>IF(N630="nulová",J630,0)</f>
        <v>0</v>
      </c>
      <c r="BJ630" s="22" t="s">
        <v>24</v>
      </c>
      <c r="BK630" s="230">
        <f>ROUND(I630*H630,2)</f>
        <v>0</v>
      </c>
      <c r="BL630" s="22" t="s">
        <v>24</v>
      </c>
      <c r="BM630" s="22" t="s">
        <v>1950</v>
      </c>
    </row>
    <row r="631" spans="2:47" s="1" customFormat="1" ht="13.5">
      <c r="B631" s="44"/>
      <c r="C631" s="72"/>
      <c r="D631" s="231" t="s">
        <v>154</v>
      </c>
      <c r="E631" s="72"/>
      <c r="F631" s="232" t="s">
        <v>1831</v>
      </c>
      <c r="G631" s="72"/>
      <c r="H631" s="72"/>
      <c r="I631" s="189"/>
      <c r="J631" s="72"/>
      <c r="K631" s="72"/>
      <c r="L631" s="70"/>
      <c r="M631" s="233"/>
      <c r="N631" s="45"/>
      <c r="O631" s="45"/>
      <c r="P631" s="45"/>
      <c r="Q631" s="45"/>
      <c r="R631" s="45"/>
      <c r="S631" s="45"/>
      <c r="T631" s="93"/>
      <c r="AT631" s="22" t="s">
        <v>154</v>
      </c>
      <c r="AU631" s="22" t="s">
        <v>84</v>
      </c>
    </row>
    <row r="632" spans="2:47" s="1" customFormat="1" ht="13.5">
      <c r="B632" s="44"/>
      <c r="C632" s="72"/>
      <c r="D632" s="231" t="s">
        <v>912</v>
      </c>
      <c r="E632" s="72"/>
      <c r="F632" s="258" t="s">
        <v>1833</v>
      </c>
      <c r="G632" s="72"/>
      <c r="H632" s="72"/>
      <c r="I632" s="189"/>
      <c r="J632" s="72"/>
      <c r="K632" s="72"/>
      <c r="L632" s="70"/>
      <c r="M632" s="233"/>
      <c r="N632" s="45"/>
      <c r="O632" s="45"/>
      <c r="P632" s="45"/>
      <c r="Q632" s="45"/>
      <c r="R632" s="45"/>
      <c r="S632" s="45"/>
      <c r="T632" s="93"/>
      <c r="AT632" s="22" t="s">
        <v>912</v>
      </c>
      <c r="AU632" s="22" t="s">
        <v>84</v>
      </c>
    </row>
    <row r="633" spans="2:65" s="1" customFormat="1" ht="16.5" customHeight="1">
      <c r="B633" s="44"/>
      <c r="C633" s="219" t="s">
        <v>1647</v>
      </c>
      <c r="D633" s="219" t="s">
        <v>147</v>
      </c>
      <c r="E633" s="220" t="s">
        <v>1951</v>
      </c>
      <c r="F633" s="221" t="s">
        <v>1836</v>
      </c>
      <c r="G633" s="222" t="s">
        <v>1354</v>
      </c>
      <c r="H633" s="223">
        <v>20</v>
      </c>
      <c r="I633" s="224"/>
      <c r="J633" s="225">
        <f>ROUND(I633*H633,2)</f>
        <v>0</v>
      </c>
      <c r="K633" s="221" t="s">
        <v>22</v>
      </c>
      <c r="L633" s="70"/>
      <c r="M633" s="226" t="s">
        <v>22</v>
      </c>
      <c r="N633" s="227" t="s">
        <v>46</v>
      </c>
      <c r="O633" s="45"/>
      <c r="P633" s="228">
        <f>O633*H633</f>
        <v>0</v>
      </c>
      <c r="Q633" s="228">
        <v>0</v>
      </c>
      <c r="R633" s="228">
        <f>Q633*H633</f>
        <v>0</v>
      </c>
      <c r="S633" s="228">
        <v>0</v>
      </c>
      <c r="T633" s="229">
        <f>S633*H633</f>
        <v>0</v>
      </c>
      <c r="AR633" s="22" t="s">
        <v>24</v>
      </c>
      <c r="AT633" s="22" t="s">
        <v>147</v>
      </c>
      <c r="AU633" s="22" t="s">
        <v>84</v>
      </c>
      <c r="AY633" s="22" t="s">
        <v>144</v>
      </c>
      <c r="BE633" s="230">
        <f>IF(N633="základní",J633,0)</f>
        <v>0</v>
      </c>
      <c r="BF633" s="230">
        <f>IF(N633="snížená",J633,0)</f>
        <v>0</v>
      </c>
      <c r="BG633" s="230">
        <f>IF(N633="zákl. přenesená",J633,0)</f>
        <v>0</v>
      </c>
      <c r="BH633" s="230">
        <f>IF(N633="sníž. přenesená",J633,0)</f>
        <v>0</v>
      </c>
      <c r="BI633" s="230">
        <f>IF(N633="nulová",J633,0)</f>
        <v>0</v>
      </c>
      <c r="BJ633" s="22" t="s">
        <v>24</v>
      </c>
      <c r="BK633" s="230">
        <f>ROUND(I633*H633,2)</f>
        <v>0</v>
      </c>
      <c r="BL633" s="22" t="s">
        <v>24</v>
      </c>
      <c r="BM633" s="22" t="s">
        <v>1313</v>
      </c>
    </row>
    <row r="634" spans="2:47" s="1" customFormat="1" ht="13.5">
      <c r="B634" s="44"/>
      <c r="C634" s="72"/>
      <c r="D634" s="231" t="s">
        <v>154</v>
      </c>
      <c r="E634" s="72"/>
      <c r="F634" s="232" t="s">
        <v>1836</v>
      </c>
      <c r="G634" s="72"/>
      <c r="H634" s="72"/>
      <c r="I634" s="189"/>
      <c r="J634" s="72"/>
      <c r="K634" s="72"/>
      <c r="L634" s="70"/>
      <c r="M634" s="233"/>
      <c r="N634" s="45"/>
      <c r="O634" s="45"/>
      <c r="P634" s="45"/>
      <c r="Q634" s="45"/>
      <c r="R634" s="45"/>
      <c r="S634" s="45"/>
      <c r="T634" s="93"/>
      <c r="AT634" s="22" t="s">
        <v>154</v>
      </c>
      <c r="AU634" s="22" t="s">
        <v>84</v>
      </c>
    </row>
    <row r="635" spans="2:47" s="1" customFormat="1" ht="13.5">
      <c r="B635" s="44"/>
      <c r="C635" s="72"/>
      <c r="D635" s="231" t="s">
        <v>912</v>
      </c>
      <c r="E635" s="72"/>
      <c r="F635" s="258" t="s">
        <v>1838</v>
      </c>
      <c r="G635" s="72"/>
      <c r="H635" s="72"/>
      <c r="I635" s="189"/>
      <c r="J635" s="72"/>
      <c r="K635" s="72"/>
      <c r="L635" s="70"/>
      <c r="M635" s="233"/>
      <c r="N635" s="45"/>
      <c r="O635" s="45"/>
      <c r="P635" s="45"/>
      <c r="Q635" s="45"/>
      <c r="R635" s="45"/>
      <c r="S635" s="45"/>
      <c r="T635" s="93"/>
      <c r="AT635" s="22" t="s">
        <v>912</v>
      </c>
      <c r="AU635" s="22" t="s">
        <v>84</v>
      </c>
    </row>
    <row r="636" spans="2:65" s="1" customFormat="1" ht="25.5" customHeight="1">
      <c r="B636" s="44"/>
      <c r="C636" s="219" t="s">
        <v>1952</v>
      </c>
      <c r="D636" s="219" t="s">
        <v>147</v>
      </c>
      <c r="E636" s="220" t="s">
        <v>1953</v>
      </c>
      <c r="F636" s="221" t="s">
        <v>1846</v>
      </c>
      <c r="G636" s="222" t="s">
        <v>1752</v>
      </c>
      <c r="H636" s="223">
        <v>1</v>
      </c>
      <c r="I636" s="224"/>
      <c r="J636" s="225">
        <f>ROUND(I636*H636,2)</f>
        <v>0</v>
      </c>
      <c r="K636" s="221" t="s">
        <v>22</v>
      </c>
      <c r="L636" s="70"/>
      <c r="M636" s="226" t="s">
        <v>22</v>
      </c>
      <c r="N636" s="227" t="s">
        <v>46</v>
      </c>
      <c r="O636" s="45"/>
      <c r="P636" s="228">
        <f>O636*H636</f>
        <v>0</v>
      </c>
      <c r="Q636" s="228">
        <v>0</v>
      </c>
      <c r="R636" s="228">
        <f>Q636*H636</f>
        <v>0</v>
      </c>
      <c r="S636" s="228">
        <v>0</v>
      </c>
      <c r="T636" s="229">
        <f>S636*H636</f>
        <v>0</v>
      </c>
      <c r="AR636" s="22" t="s">
        <v>24</v>
      </c>
      <c r="AT636" s="22" t="s">
        <v>147</v>
      </c>
      <c r="AU636" s="22" t="s">
        <v>84</v>
      </c>
      <c r="AY636" s="22" t="s">
        <v>144</v>
      </c>
      <c r="BE636" s="230">
        <f>IF(N636="základní",J636,0)</f>
        <v>0</v>
      </c>
      <c r="BF636" s="230">
        <f>IF(N636="snížená",J636,0)</f>
        <v>0</v>
      </c>
      <c r="BG636" s="230">
        <f>IF(N636="zákl. přenesená",J636,0)</f>
        <v>0</v>
      </c>
      <c r="BH636" s="230">
        <f>IF(N636="sníž. přenesená",J636,0)</f>
        <v>0</v>
      </c>
      <c r="BI636" s="230">
        <f>IF(N636="nulová",J636,0)</f>
        <v>0</v>
      </c>
      <c r="BJ636" s="22" t="s">
        <v>24</v>
      </c>
      <c r="BK636" s="230">
        <f>ROUND(I636*H636,2)</f>
        <v>0</v>
      </c>
      <c r="BL636" s="22" t="s">
        <v>24</v>
      </c>
      <c r="BM636" s="22" t="s">
        <v>1954</v>
      </c>
    </row>
    <row r="637" spans="2:47" s="1" customFormat="1" ht="13.5">
      <c r="B637" s="44"/>
      <c r="C637" s="72"/>
      <c r="D637" s="231" t="s">
        <v>154</v>
      </c>
      <c r="E637" s="72"/>
      <c r="F637" s="232" t="s">
        <v>1846</v>
      </c>
      <c r="G637" s="72"/>
      <c r="H637" s="72"/>
      <c r="I637" s="189"/>
      <c r="J637" s="72"/>
      <c r="K637" s="72"/>
      <c r="L637" s="70"/>
      <c r="M637" s="233"/>
      <c r="N637" s="45"/>
      <c r="O637" s="45"/>
      <c r="P637" s="45"/>
      <c r="Q637" s="45"/>
      <c r="R637" s="45"/>
      <c r="S637" s="45"/>
      <c r="T637" s="93"/>
      <c r="AT637" s="22" t="s">
        <v>154</v>
      </c>
      <c r="AU637" s="22" t="s">
        <v>84</v>
      </c>
    </row>
    <row r="638" spans="2:63" s="10" customFormat="1" ht="29.85" customHeight="1">
      <c r="B638" s="203"/>
      <c r="C638" s="204"/>
      <c r="D638" s="205" t="s">
        <v>74</v>
      </c>
      <c r="E638" s="217" t="s">
        <v>1955</v>
      </c>
      <c r="F638" s="217" t="s">
        <v>1956</v>
      </c>
      <c r="G638" s="204"/>
      <c r="H638" s="204"/>
      <c r="I638" s="207"/>
      <c r="J638" s="218">
        <f>BK638</f>
        <v>0</v>
      </c>
      <c r="K638" s="204"/>
      <c r="L638" s="209"/>
      <c r="M638" s="210"/>
      <c r="N638" s="211"/>
      <c r="O638" s="211"/>
      <c r="P638" s="212">
        <f>SUM(P639:P641)</f>
        <v>0</v>
      </c>
      <c r="Q638" s="211"/>
      <c r="R638" s="212">
        <f>SUM(R639:R641)</f>
        <v>0</v>
      </c>
      <c r="S638" s="211"/>
      <c r="T638" s="213">
        <f>SUM(T639:T641)</f>
        <v>0</v>
      </c>
      <c r="AR638" s="214" t="s">
        <v>24</v>
      </c>
      <c r="AT638" s="215" t="s">
        <v>74</v>
      </c>
      <c r="AU638" s="215" t="s">
        <v>24</v>
      </c>
      <c r="AY638" s="214" t="s">
        <v>144</v>
      </c>
      <c r="BK638" s="216">
        <f>SUM(BK639:BK641)</f>
        <v>0</v>
      </c>
    </row>
    <row r="639" spans="2:65" s="1" customFormat="1" ht="25.5" customHeight="1">
      <c r="B639" s="44"/>
      <c r="C639" s="219" t="s">
        <v>1650</v>
      </c>
      <c r="D639" s="219" t="s">
        <v>147</v>
      </c>
      <c r="E639" s="220" t="s">
        <v>1957</v>
      </c>
      <c r="F639" s="221" t="s">
        <v>1958</v>
      </c>
      <c r="G639" s="222" t="s">
        <v>456</v>
      </c>
      <c r="H639" s="223">
        <v>360</v>
      </c>
      <c r="I639" s="224"/>
      <c r="J639" s="225">
        <f>ROUND(I639*H639,2)</f>
        <v>0</v>
      </c>
      <c r="K639" s="221" t="s">
        <v>22</v>
      </c>
      <c r="L639" s="70"/>
      <c r="M639" s="226" t="s">
        <v>22</v>
      </c>
      <c r="N639" s="227" t="s">
        <v>46</v>
      </c>
      <c r="O639" s="45"/>
      <c r="P639" s="228">
        <f>O639*H639</f>
        <v>0</v>
      </c>
      <c r="Q639" s="228">
        <v>0</v>
      </c>
      <c r="R639" s="228">
        <f>Q639*H639</f>
        <v>0</v>
      </c>
      <c r="S639" s="228">
        <v>0</v>
      </c>
      <c r="T639" s="229">
        <f>S639*H639</f>
        <v>0</v>
      </c>
      <c r="AR639" s="22" t="s">
        <v>24</v>
      </c>
      <c r="AT639" s="22" t="s">
        <v>147</v>
      </c>
      <c r="AU639" s="22" t="s">
        <v>84</v>
      </c>
      <c r="AY639" s="22" t="s">
        <v>144</v>
      </c>
      <c r="BE639" s="230">
        <f>IF(N639="základní",J639,0)</f>
        <v>0</v>
      </c>
      <c r="BF639" s="230">
        <f>IF(N639="snížená",J639,0)</f>
        <v>0</v>
      </c>
      <c r="BG639" s="230">
        <f>IF(N639="zákl. přenesená",J639,0)</f>
        <v>0</v>
      </c>
      <c r="BH639" s="230">
        <f>IF(N639="sníž. přenesená",J639,0)</f>
        <v>0</v>
      </c>
      <c r="BI639" s="230">
        <f>IF(N639="nulová",J639,0)</f>
        <v>0</v>
      </c>
      <c r="BJ639" s="22" t="s">
        <v>24</v>
      </c>
      <c r="BK639" s="230">
        <f>ROUND(I639*H639,2)</f>
        <v>0</v>
      </c>
      <c r="BL639" s="22" t="s">
        <v>24</v>
      </c>
      <c r="BM639" s="22" t="s">
        <v>1959</v>
      </c>
    </row>
    <row r="640" spans="2:47" s="1" customFormat="1" ht="13.5">
      <c r="B640" s="44"/>
      <c r="C640" s="72"/>
      <c r="D640" s="231" t="s">
        <v>154</v>
      </c>
      <c r="E640" s="72"/>
      <c r="F640" s="232" t="s">
        <v>1958</v>
      </c>
      <c r="G640" s="72"/>
      <c r="H640" s="72"/>
      <c r="I640" s="189"/>
      <c r="J640" s="72"/>
      <c r="K640" s="72"/>
      <c r="L640" s="70"/>
      <c r="M640" s="233"/>
      <c r="N640" s="45"/>
      <c r="O640" s="45"/>
      <c r="P640" s="45"/>
      <c r="Q640" s="45"/>
      <c r="R640" s="45"/>
      <c r="S640" s="45"/>
      <c r="T640" s="93"/>
      <c r="AT640" s="22" t="s">
        <v>154</v>
      </c>
      <c r="AU640" s="22" t="s">
        <v>84</v>
      </c>
    </row>
    <row r="641" spans="2:47" s="1" customFormat="1" ht="13.5">
      <c r="B641" s="44"/>
      <c r="C641" s="72"/>
      <c r="D641" s="231" t="s">
        <v>912</v>
      </c>
      <c r="E641" s="72"/>
      <c r="F641" s="258" t="s">
        <v>1960</v>
      </c>
      <c r="G641" s="72"/>
      <c r="H641" s="72"/>
      <c r="I641" s="189"/>
      <c r="J641" s="72"/>
      <c r="K641" s="72"/>
      <c r="L641" s="70"/>
      <c r="M641" s="233"/>
      <c r="N641" s="45"/>
      <c r="O641" s="45"/>
      <c r="P641" s="45"/>
      <c r="Q641" s="45"/>
      <c r="R641" s="45"/>
      <c r="S641" s="45"/>
      <c r="T641" s="93"/>
      <c r="AT641" s="22" t="s">
        <v>912</v>
      </c>
      <c r="AU641" s="22" t="s">
        <v>84</v>
      </c>
    </row>
    <row r="642" spans="2:63" s="10" customFormat="1" ht="37.4" customHeight="1">
      <c r="B642" s="203"/>
      <c r="C642" s="204"/>
      <c r="D642" s="205" t="s">
        <v>74</v>
      </c>
      <c r="E642" s="206" t="s">
        <v>1961</v>
      </c>
      <c r="F642" s="206" t="s">
        <v>1962</v>
      </c>
      <c r="G642" s="204"/>
      <c r="H642" s="204"/>
      <c r="I642" s="207"/>
      <c r="J642" s="208">
        <f>BK642</f>
        <v>0</v>
      </c>
      <c r="K642" s="204"/>
      <c r="L642" s="209"/>
      <c r="M642" s="210"/>
      <c r="N642" s="211"/>
      <c r="O642" s="211"/>
      <c r="P642" s="212">
        <f>SUM(P643:P648)</f>
        <v>0</v>
      </c>
      <c r="Q642" s="211"/>
      <c r="R642" s="212">
        <f>SUM(R643:R648)</f>
        <v>0</v>
      </c>
      <c r="S642" s="211"/>
      <c r="T642" s="213">
        <f>SUM(T643:T648)</f>
        <v>0</v>
      </c>
      <c r="AR642" s="214" t="s">
        <v>24</v>
      </c>
      <c r="AT642" s="215" t="s">
        <v>74</v>
      </c>
      <c r="AU642" s="215" t="s">
        <v>75</v>
      </c>
      <c r="AY642" s="214" t="s">
        <v>144</v>
      </c>
      <c r="BK642" s="216">
        <f>SUM(BK643:BK648)</f>
        <v>0</v>
      </c>
    </row>
    <row r="643" spans="2:65" s="1" customFormat="1" ht="25.5" customHeight="1">
      <c r="B643" s="44"/>
      <c r="C643" s="219" t="s">
        <v>1963</v>
      </c>
      <c r="D643" s="219" t="s">
        <v>147</v>
      </c>
      <c r="E643" s="220" t="s">
        <v>1964</v>
      </c>
      <c r="F643" s="221" t="s">
        <v>1965</v>
      </c>
      <c r="G643" s="222" t="s">
        <v>322</v>
      </c>
      <c r="H643" s="223">
        <v>80</v>
      </c>
      <c r="I643" s="224"/>
      <c r="J643" s="225">
        <f>ROUND(I643*H643,2)</f>
        <v>0</v>
      </c>
      <c r="K643" s="221" t="s">
        <v>22</v>
      </c>
      <c r="L643" s="70"/>
      <c r="M643" s="226" t="s">
        <v>22</v>
      </c>
      <c r="N643" s="227" t="s">
        <v>46</v>
      </c>
      <c r="O643" s="45"/>
      <c r="P643" s="228">
        <f>O643*H643</f>
        <v>0</v>
      </c>
      <c r="Q643" s="228">
        <v>0</v>
      </c>
      <c r="R643" s="228">
        <f>Q643*H643</f>
        <v>0</v>
      </c>
      <c r="S643" s="228">
        <v>0</v>
      </c>
      <c r="T643" s="229">
        <f>S643*H643</f>
        <v>0</v>
      </c>
      <c r="AR643" s="22" t="s">
        <v>24</v>
      </c>
      <c r="AT643" s="22" t="s">
        <v>147</v>
      </c>
      <c r="AU643" s="22" t="s">
        <v>24</v>
      </c>
      <c r="AY643" s="22" t="s">
        <v>144</v>
      </c>
      <c r="BE643" s="230">
        <f>IF(N643="základní",J643,0)</f>
        <v>0</v>
      </c>
      <c r="BF643" s="230">
        <f>IF(N643="snížená",J643,0)</f>
        <v>0</v>
      </c>
      <c r="BG643" s="230">
        <f>IF(N643="zákl. přenesená",J643,0)</f>
        <v>0</v>
      </c>
      <c r="BH643" s="230">
        <f>IF(N643="sníž. přenesená",J643,0)</f>
        <v>0</v>
      </c>
      <c r="BI643" s="230">
        <f>IF(N643="nulová",J643,0)</f>
        <v>0</v>
      </c>
      <c r="BJ643" s="22" t="s">
        <v>24</v>
      </c>
      <c r="BK643" s="230">
        <f>ROUND(I643*H643,2)</f>
        <v>0</v>
      </c>
      <c r="BL643" s="22" t="s">
        <v>24</v>
      </c>
      <c r="BM643" s="22" t="s">
        <v>1966</v>
      </c>
    </row>
    <row r="644" spans="2:47" s="1" customFormat="1" ht="13.5">
      <c r="B644" s="44"/>
      <c r="C644" s="72"/>
      <c r="D644" s="231" t="s">
        <v>154</v>
      </c>
      <c r="E644" s="72"/>
      <c r="F644" s="232" t="s">
        <v>1965</v>
      </c>
      <c r="G644" s="72"/>
      <c r="H644" s="72"/>
      <c r="I644" s="189"/>
      <c r="J644" s="72"/>
      <c r="K644" s="72"/>
      <c r="L644" s="70"/>
      <c r="M644" s="233"/>
      <c r="N644" s="45"/>
      <c r="O644" s="45"/>
      <c r="P644" s="45"/>
      <c r="Q644" s="45"/>
      <c r="R644" s="45"/>
      <c r="S644" s="45"/>
      <c r="T644" s="93"/>
      <c r="AT644" s="22" t="s">
        <v>154</v>
      </c>
      <c r="AU644" s="22" t="s">
        <v>24</v>
      </c>
    </row>
    <row r="645" spans="2:65" s="1" customFormat="1" ht="51" customHeight="1">
      <c r="B645" s="44"/>
      <c r="C645" s="219" t="s">
        <v>1653</v>
      </c>
      <c r="D645" s="219" t="s">
        <v>147</v>
      </c>
      <c r="E645" s="220" t="s">
        <v>1967</v>
      </c>
      <c r="F645" s="221" t="s">
        <v>1968</v>
      </c>
      <c r="G645" s="222" t="s">
        <v>322</v>
      </c>
      <c r="H645" s="223">
        <v>30</v>
      </c>
      <c r="I645" s="224"/>
      <c r="J645" s="225">
        <f>ROUND(I645*H645,2)</f>
        <v>0</v>
      </c>
      <c r="K645" s="221" t="s">
        <v>22</v>
      </c>
      <c r="L645" s="70"/>
      <c r="M645" s="226" t="s">
        <v>22</v>
      </c>
      <c r="N645" s="227" t="s">
        <v>46</v>
      </c>
      <c r="O645" s="45"/>
      <c r="P645" s="228">
        <f>O645*H645</f>
        <v>0</v>
      </c>
      <c r="Q645" s="228">
        <v>0</v>
      </c>
      <c r="R645" s="228">
        <f>Q645*H645</f>
        <v>0</v>
      </c>
      <c r="S645" s="228">
        <v>0</v>
      </c>
      <c r="T645" s="229">
        <f>S645*H645</f>
        <v>0</v>
      </c>
      <c r="AR645" s="22" t="s">
        <v>24</v>
      </c>
      <c r="AT645" s="22" t="s">
        <v>147</v>
      </c>
      <c r="AU645" s="22" t="s">
        <v>24</v>
      </c>
      <c r="AY645" s="22" t="s">
        <v>144</v>
      </c>
      <c r="BE645" s="230">
        <f>IF(N645="základní",J645,0)</f>
        <v>0</v>
      </c>
      <c r="BF645" s="230">
        <f>IF(N645="snížená",J645,0)</f>
        <v>0</v>
      </c>
      <c r="BG645" s="230">
        <f>IF(N645="zákl. přenesená",J645,0)</f>
        <v>0</v>
      </c>
      <c r="BH645" s="230">
        <f>IF(N645="sníž. přenesená",J645,0)</f>
        <v>0</v>
      </c>
      <c r="BI645" s="230">
        <f>IF(N645="nulová",J645,0)</f>
        <v>0</v>
      </c>
      <c r="BJ645" s="22" t="s">
        <v>24</v>
      </c>
      <c r="BK645" s="230">
        <f>ROUND(I645*H645,2)</f>
        <v>0</v>
      </c>
      <c r="BL645" s="22" t="s">
        <v>24</v>
      </c>
      <c r="BM645" s="22" t="s">
        <v>1969</v>
      </c>
    </row>
    <row r="646" spans="2:47" s="1" customFormat="1" ht="13.5">
      <c r="B646" s="44"/>
      <c r="C646" s="72"/>
      <c r="D646" s="231" t="s">
        <v>154</v>
      </c>
      <c r="E646" s="72"/>
      <c r="F646" s="232" t="s">
        <v>1968</v>
      </c>
      <c r="G646" s="72"/>
      <c r="H646" s="72"/>
      <c r="I646" s="189"/>
      <c r="J646" s="72"/>
      <c r="K646" s="72"/>
      <c r="L646" s="70"/>
      <c r="M646" s="233"/>
      <c r="N646" s="45"/>
      <c r="O646" s="45"/>
      <c r="P646" s="45"/>
      <c r="Q646" s="45"/>
      <c r="R646" s="45"/>
      <c r="S646" s="45"/>
      <c r="T646" s="93"/>
      <c r="AT646" s="22" t="s">
        <v>154</v>
      </c>
      <c r="AU646" s="22" t="s">
        <v>24</v>
      </c>
    </row>
    <row r="647" spans="2:65" s="1" customFormat="1" ht="51" customHeight="1">
      <c r="B647" s="44"/>
      <c r="C647" s="219" t="s">
        <v>1970</v>
      </c>
      <c r="D647" s="219" t="s">
        <v>147</v>
      </c>
      <c r="E647" s="220" t="s">
        <v>1971</v>
      </c>
      <c r="F647" s="221" t="s">
        <v>1972</v>
      </c>
      <c r="G647" s="222" t="s">
        <v>322</v>
      </c>
      <c r="H647" s="223">
        <v>24</v>
      </c>
      <c r="I647" s="224"/>
      <c r="J647" s="225">
        <f>ROUND(I647*H647,2)</f>
        <v>0</v>
      </c>
      <c r="K647" s="221" t="s">
        <v>22</v>
      </c>
      <c r="L647" s="70"/>
      <c r="M647" s="226" t="s">
        <v>22</v>
      </c>
      <c r="N647" s="227" t="s">
        <v>46</v>
      </c>
      <c r="O647" s="45"/>
      <c r="P647" s="228">
        <f>O647*H647</f>
        <v>0</v>
      </c>
      <c r="Q647" s="228">
        <v>0</v>
      </c>
      <c r="R647" s="228">
        <f>Q647*H647</f>
        <v>0</v>
      </c>
      <c r="S647" s="228">
        <v>0</v>
      </c>
      <c r="T647" s="229">
        <f>S647*H647</f>
        <v>0</v>
      </c>
      <c r="AR647" s="22" t="s">
        <v>24</v>
      </c>
      <c r="AT647" s="22" t="s">
        <v>147</v>
      </c>
      <c r="AU647" s="22" t="s">
        <v>24</v>
      </c>
      <c r="AY647" s="22" t="s">
        <v>144</v>
      </c>
      <c r="BE647" s="230">
        <f>IF(N647="základní",J647,0)</f>
        <v>0</v>
      </c>
      <c r="BF647" s="230">
        <f>IF(N647="snížená",J647,0)</f>
        <v>0</v>
      </c>
      <c r="BG647" s="230">
        <f>IF(N647="zákl. přenesená",J647,0)</f>
        <v>0</v>
      </c>
      <c r="BH647" s="230">
        <f>IF(N647="sníž. přenesená",J647,0)</f>
        <v>0</v>
      </c>
      <c r="BI647" s="230">
        <f>IF(N647="nulová",J647,0)</f>
        <v>0</v>
      </c>
      <c r="BJ647" s="22" t="s">
        <v>24</v>
      </c>
      <c r="BK647" s="230">
        <f>ROUND(I647*H647,2)</f>
        <v>0</v>
      </c>
      <c r="BL647" s="22" t="s">
        <v>24</v>
      </c>
      <c r="BM647" s="22" t="s">
        <v>1973</v>
      </c>
    </row>
    <row r="648" spans="2:47" s="1" customFormat="1" ht="13.5">
      <c r="B648" s="44"/>
      <c r="C648" s="72"/>
      <c r="D648" s="231" t="s">
        <v>154</v>
      </c>
      <c r="E648" s="72"/>
      <c r="F648" s="232" t="s">
        <v>1972</v>
      </c>
      <c r="G648" s="72"/>
      <c r="H648" s="72"/>
      <c r="I648" s="189"/>
      <c r="J648" s="72"/>
      <c r="K648" s="72"/>
      <c r="L648" s="70"/>
      <c r="M648" s="233"/>
      <c r="N648" s="45"/>
      <c r="O648" s="45"/>
      <c r="P648" s="45"/>
      <c r="Q648" s="45"/>
      <c r="R648" s="45"/>
      <c r="S648" s="45"/>
      <c r="T648" s="93"/>
      <c r="AT648" s="22" t="s">
        <v>154</v>
      </c>
      <c r="AU648" s="22" t="s">
        <v>24</v>
      </c>
    </row>
    <row r="649" spans="2:63" s="10" customFormat="1" ht="37.4" customHeight="1">
      <c r="B649" s="203"/>
      <c r="C649" s="204"/>
      <c r="D649" s="205" t="s">
        <v>74</v>
      </c>
      <c r="E649" s="206" t="s">
        <v>1974</v>
      </c>
      <c r="F649" s="206" t="s">
        <v>1975</v>
      </c>
      <c r="G649" s="204"/>
      <c r="H649" s="204"/>
      <c r="I649" s="207"/>
      <c r="J649" s="208">
        <f>BK649</f>
        <v>0</v>
      </c>
      <c r="K649" s="204"/>
      <c r="L649" s="209"/>
      <c r="M649" s="210"/>
      <c r="N649" s="211"/>
      <c r="O649" s="211"/>
      <c r="P649" s="212">
        <f>P650+P671</f>
        <v>0</v>
      </c>
      <c r="Q649" s="211"/>
      <c r="R649" s="212">
        <f>R650+R671</f>
        <v>0</v>
      </c>
      <c r="S649" s="211"/>
      <c r="T649" s="213">
        <f>T650+T671</f>
        <v>0</v>
      </c>
      <c r="AR649" s="214" t="s">
        <v>24</v>
      </c>
      <c r="AT649" s="215" t="s">
        <v>74</v>
      </c>
      <c r="AU649" s="215" t="s">
        <v>75</v>
      </c>
      <c r="AY649" s="214" t="s">
        <v>144</v>
      </c>
      <c r="BK649" s="216">
        <f>BK650+BK671</f>
        <v>0</v>
      </c>
    </row>
    <row r="650" spans="2:63" s="10" customFormat="1" ht="19.9" customHeight="1">
      <c r="B650" s="203"/>
      <c r="C650" s="204"/>
      <c r="D650" s="205" t="s">
        <v>74</v>
      </c>
      <c r="E650" s="217" t="s">
        <v>1976</v>
      </c>
      <c r="F650" s="217" t="s">
        <v>1977</v>
      </c>
      <c r="G650" s="204"/>
      <c r="H650" s="204"/>
      <c r="I650" s="207"/>
      <c r="J650" s="218">
        <f>BK650</f>
        <v>0</v>
      </c>
      <c r="K650" s="204"/>
      <c r="L650" s="209"/>
      <c r="M650" s="210"/>
      <c r="N650" s="211"/>
      <c r="O650" s="211"/>
      <c r="P650" s="212">
        <f>SUM(P651:P670)</f>
        <v>0</v>
      </c>
      <c r="Q650" s="211"/>
      <c r="R650" s="212">
        <f>SUM(R651:R670)</f>
        <v>0</v>
      </c>
      <c r="S650" s="211"/>
      <c r="T650" s="213">
        <f>SUM(T651:T670)</f>
        <v>0</v>
      </c>
      <c r="AR650" s="214" t="s">
        <v>24</v>
      </c>
      <c r="AT650" s="215" t="s">
        <v>74</v>
      </c>
      <c r="AU650" s="215" t="s">
        <v>24</v>
      </c>
      <c r="AY650" s="214" t="s">
        <v>144</v>
      </c>
      <c r="BK650" s="216">
        <f>SUM(BK651:BK670)</f>
        <v>0</v>
      </c>
    </row>
    <row r="651" spans="2:65" s="1" customFormat="1" ht="16.5" customHeight="1">
      <c r="B651" s="44"/>
      <c r="C651" s="219" t="s">
        <v>1656</v>
      </c>
      <c r="D651" s="219" t="s">
        <v>147</v>
      </c>
      <c r="E651" s="220" t="s">
        <v>1978</v>
      </c>
      <c r="F651" s="221" t="s">
        <v>1979</v>
      </c>
      <c r="G651" s="222" t="s">
        <v>322</v>
      </c>
      <c r="H651" s="223">
        <v>30</v>
      </c>
      <c r="I651" s="224"/>
      <c r="J651" s="225">
        <f>ROUND(I651*H651,2)</f>
        <v>0</v>
      </c>
      <c r="K651" s="221" t="s">
        <v>22</v>
      </c>
      <c r="L651" s="70"/>
      <c r="M651" s="226" t="s">
        <v>22</v>
      </c>
      <c r="N651" s="227" t="s">
        <v>46</v>
      </c>
      <c r="O651" s="45"/>
      <c r="P651" s="228">
        <f>O651*H651</f>
        <v>0</v>
      </c>
      <c r="Q651" s="228">
        <v>0</v>
      </c>
      <c r="R651" s="228">
        <f>Q651*H651</f>
        <v>0</v>
      </c>
      <c r="S651" s="228">
        <v>0</v>
      </c>
      <c r="T651" s="229">
        <f>S651*H651</f>
        <v>0</v>
      </c>
      <c r="AR651" s="22" t="s">
        <v>24</v>
      </c>
      <c r="AT651" s="22" t="s">
        <v>147</v>
      </c>
      <c r="AU651" s="22" t="s">
        <v>84</v>
      </c>
      <c r="AY651" s="22" t="s">
        <v>144</v>
      </c>
      <c r="BE651" s="230">
        <f>IF(N651="základní",J651,0)</f>
        <v>0</v>
      </c>
      <c r="BF651" s="230">
        <f>IF(N651="snížená",J651,0)</f>
        <v>0</v>
      </c>
      <c r="BG651" s="230">
        <f>IF(N651="zákl. přenesená",J651,0)</f>
        <v>0</v>
      </c>
      <c r="BH651" s="230">
        <f>IF(N651="sníž. přenesená",J651,0)</f>
        <v>0</v>
      </c>
      <c r="BI651" s="230">
        <f>IF(N651="nulová",J651,0)</f>
        <v>0</v>
      </c>
      <c r="BJ651" s="22" t="s">
        <v>24</v>
      </c>
      <c r="BK651" s="230">
        <f>ROUND(I651*H651,2)</f>
        <v>0</v>
      </c>
      <c r="BL651" s="22" t="s">
        <v>24</v>
      </c>
      <c r="BM651" s="22" t="s">
        <v>1980</v>
      </c>
    </row>
    <row r="652" spans="2:47" s="1" customFormat="1" ht="13.5">
      <c r="B652" s="44"/>
      <c r="C652" s="72"/>
      <c r="D652" s="231" t="s">
        <v>154</v>
      </c>
      <c r="E652" s="72"/>
      <c r="F652" s="232" t="s">
        <v>1979</v>
      </c>
      <c r="G652" s="72"/>
      <c r="H652" s="72"/>
      <c r="I652" s="189"/>
      <c r="J652" s="72"/>
      <c r="K652" s="72"/>
      <c r="L652" s="70"/>
      <c r="M652" s="233"/>
      <c r="N652" s="45"/>
      <c r="O652" s="45"/>
      <c r="P652" s="45"/>
      <c r="Q652" s="45"/>
      <c r="R652" s="45"/>
      <c r="S652" s="45"/>
      <c r="T652" s="93"/>
      <c r="AT652" s="22" t="s">
        <v>154</v>
      </c>
      <c r="AU652" s="22" t="s">
        <v>84</v>
      </c>
    </row>
    <row r="653" spans="2:65" s="1" customFormat="1" ht="16.5" customHeight="1">
      <c r="B653" s="44"/>
      <c r="C653" s="219" t="s">
        <v>1981</v>
      </c>
      <c r="D653" s="219" t="s">
        <v>147</v>
      </c>
      <c r="E653" s="220" t="s">
        <v>1982</v>
      </c>
      <c r="F653" s="221" t="s">
        <v>1983</v>
      </c>
      <c r="G653" s="222" t="s">
        <v>456</v>
      </c>
      <c r="H653" s="223">
        <v>12</v>
      </c>
      <c r="I653" s="224"/>
      <c r="J653" s="225">
        <f>ROUND(I653*H653,2)</f>
        <v>0</v>
      </c>
      <c r="K653" s="221" t="s">
        <v>22</v>
      </c>
      <c r="L653" s="70"/>
      <c r="M653" s="226" t="s">
        <v>22</v>
      </c>
      <c r="N653" s="227" t="s">
        <v>46</v>
      </c>
      <c r="O653" s="45"/>
      <c r="P653" s="228">
        <f>O653*H653</f>
        <v>0</v>
      </c>
      <c r="Q653" s="228">
        <v>0</v>
      </c>
      <c r="R653" s="228">
        <f>Q653*H653</f>
        <v>0</v>
      </c>
      <c r="S653" s="228">
        <v>0</v>
      </c>
      <c r="T653" s="229">
        <f>S653*H653</f>
        <v>0</v>
      </c>
      <c r="AR653" s="22" t="s">
        <v>24</v>
      </c>
      <c r="AT653" s="22" t="s">
        <v>147</v>
      </c>
      <c r="AU653" s="22" t="s">
        <v>84</v>
      </c>
      <c r="AY653" s="22" t="s">
        <v>144</v>
      </c>
      <c r="BE653" s="230">
        <f>IF(N653="základní",J653,0)</f>
        <v>0</v>
      </c>
      <c r="BF653" s="230">
        <f>IF(N653="snížená",J653,0)</f>
        <v>0</v>
      </c>
      <c r="BG653" s="230">
        <f>IF(N653="zákl. přenesená",J653,0)</f>
        <v>0</v>
      </c>
      <c r="BH653" s="230">
        <f>IF(N653="sníž. přenesená",J653,0)</f>
        <v>0</v>
      </c>
      <c r="BI653" s="230">
        <f>IF(N653="nulová",J653,0)</f>
        <v>0</v>
      </c>
      <c r="BJ653" s="22" t="s">
        <v>24</v>
      </c>
      <c r="BK653" s="230">
        <f>ROUND(I653*H653,2)</f>
        <v>0</v>
      </c>
      <c r="BL653" s="22" t="s">
        <v>24</v>
      </c>
      <c r="BM653" s="22" t="s">
        <v>1984</v>
      </c>
    </row>
    <row r="654" spans="2:47" s="1" customFormat="1" ht="13.5">
      <c r="B654" s="44"/>
      <c r="C654" s="72"/>
      <c r="D654" s="231" t="s">
        <v>154</v>
      </c>
      <c r="E654" s="72"/>
      <c r="F654" s="232" t="s">
        <v>1983</v>
      </c>
      <c r="G654" s="72"/>
      <c r="H654" s="72"/>
      <c r="I654" s="189"/>
      <c r="J654" s="72"/>
      <c r="K654" s="72"/>
      <c r="L654" s="70"/>
      <c r="M654" s="233"/>
      <c r="N654" s="45"/>
      <c r="O654" s="45"/>
      <c r="P654" s="45"/>
      <c r="Q654" s="45"/>
      <c r="R654" s="45"/>
      <c r="S654" s="45"/>
      <c r="T654" s="93"/>
      <c r="AT654" s="22" t="s">
        <v>154</v>
      </c>
      <c r="AU654" s="22" t="s">
        <v>84</v>
      </c>
    </row>
    <row r="655" spans="2:65" s="1" customFormat="1" ht="16.5" customHeight="1">
      <c r="B655" s="44"/>
      <c r="C655" s="219" t="s">
        <v>1659</v>
      </c>
      <c r="D655" s="219" t="s">
        <v>147</v>
      </c>
      <c r="E655" s="220" t="s">
        <v>1985</v>
      </c>
      <c r="F655" s="221" t="s">
        <v>1986</v>
      </c>
      <c r="G655" s="222" t="s">
        <v>456</v>
      </c>
      <c r="H655" s="223">
        <v>12</v>
      </c>
      <c r="I655" s="224"/>
      <c r="J655" s="225">
        <f>ROUND(I655*H655,2)</f>
        <v>0</v>
      </c>
      <c r="K655" s="221" t="s">
        <v>22</v>
      </c>
      <c r="L655" s="70"/>
      <c r="M655" s="226" t="s">
        <v>22</v>
      </c>
      <c r="N655" s="227" t="s">
        <v>46</v>
      </c>
      <c r="O655" s="45"/>
      <c r="P655" s="228">
        <f>O655*H655</f>
        <v>0</v>
      </c>
      <c r="Q655" s="228">
        <v>0</v>
      </c>
      <c r="R655" s="228">
        <f>Q655*H655</f>
        <v>0</v>
      </c>
      <c r="S655" s="228">
        <v>0</v>
      </c>
      <c r="T655" s="229">
        <f>S655*H655</f>
        <v>0</v>
      </c>
      <c r="AR655" s="22" t="s">
        <v>24</v>
      </c>
      <c r="AT655" s="22" t="s">
        <v>147</v>
      </c>
      <c r="AU655" s="22" t="s">
        <v>84</v>
      </c>
      <c r="AY655" s="22" t="s">
        <v>144</v>
      </c>
      <c r="BE655" s="230">
        <f>IF(N655="základní",J655,0)</f>
        <v>0</v>
      </c>
      <c r="BF655" s="230">
        <f>IF(N655="snížená",J655,0)</f>
        <v>0</v>
      </c>
      <c r="BG655" s="230">
        <f>IF(N655="zákl. přenesená",J655,0)</f>
        <v>0</v>
      </c>
      <c r="BH655" s="230">
        <f>IF(N655="sníž. přenesená",J655,0)</f>
        <v>0</v>
      </c>
      <c r="BI655" s="230">
        <f>IF(N655="nulová",J655,0)</f>
        <v>0</v>
      </c>
      <c r="BJ655" s="22" t="s">
        <v>24</v>
      </c>
      <c r="BK655" s="230">
        <f>ROUND(I655*H655,2)</f>
        <v>0</v>
      </c>
      <c r="BL655" s="22" t="s">
        <v>24</v>
      </c>
      <c r="BM655" s="22" t="s">
        <v>1987</v>
      </c>
    </row>
    <row r="656" spans="2:47" s="1" customFormat="1" ht="13.5">
      <c r="B656" s="44"/>
      <c r="C656" s="72"/>
      <c r="D656" s="231" t="s">
        <v>154</v>
      </c>
      <c r="E656" s="72"/>
      <c r="F656" s="232" t="s">
        <v>1986</v>
      </c>
      <c r="G656" s="72"/>
      <c r="H656" s="72"/>
      <c r="I656" s="189"/>
      <c r="J656" s="72"/>
      <c r="K656" s="72"/>
      <c r="L656" s="70"/>
      <c r="M656" s="233"/>
      <c r="N656" s="45"/>
      <c r="O656" s="45"/>
      <c r="P656" s="45"/>
      <c r="Q656" s="45"/>
      <c r="R656" s="45"/>
      <c r="S656" s="45"/>
      <c r="T656" s="93"/>
      <c r="AT656" s="22" t="s">
        <v>154</v>
      </c>
      <c r="AU656" s="22" t="s">
        <v>84</v>
      </c>
    </row>
    <row r="657" spans="2:65" s="1" customFormat="1" ht="16.5" customHeight="1">
      <c r="B657" s="44"/>
      <c r="C657" s="219" t="s">
        <v>1988</v>
      </c>
      <c r="D657" s="219" t="s">
        <v>147</v>
      </c>
      <c r="E657" s="220" t="s">
        <v>1989</v>
      </c>
      <c r="F657" s="221" t="s">
        <v>1990</v>
      </c>
      <c r="G657" s="222" t="s">
        <v>456</v>
      </c>
      <c r="H657" s="223">
        <v>30</v>
      </c>
      <c r="I657" s="224"/>
      <c r="J657" s="225">
        <f>ROUND(I657*H657,2)</f>
        <v>0</v>
      </c>
      <c r="K657" s="221" t="s">
        <v>22</v>
      </c>
      <c r="L657" s="70"/>
      <c r="M657" s="226" t="s">
        <v>22</v>
      </c>
      <c r="N657" s="227" t="s">
        <v>46</v>
      </c>
      <c r="O657" s="45"/>
      <c r="P657" s="228">
        <f>O657*H657</f>
        <v>0</v>
      </c>
      <c r="Q657" s="228">
        <v>0</v>
      </c>
      <c r="R657" s="228">
        <f>Q657*H657</f>
        <v>0</v>
      </c>
      <c r="S657" s="228">
        <v>0</v>
      </c>
      <c r="T657" s="229">
        <f>S657*H657</f>
        <v>0</v>
      </c>
      <c r="AR657" s="22" t="s">
        <v>24</v>
      </c>
      <c r="AT657" s="22" t="s">
        <v>147</v>
      </c>
      <c r="AU657" s="22" t="s">
        <v>84</v>
      </c>
      <c r="AY657" s="22" t="s">
        <v>144</v>
      </c>
      <c r="BE657" s="230">
        <f>IF(N657="základní",J657,0)</f>
        <v>0</v>
      </c>
      <c r="BF657" s="230">
        <f>IF(N657="snížená",J657,0)</f>
        <v>0</v>
      </c>
      <c r="BG657" s="230">
        <f>IF(N657="zákl. přenesená",J657,0)</f>
        <v>0</v>
      </c>
      <c r="BH657" s="230">
        <f>IF(N657="sníž. přenesená",J657,0)</f>
        <v>0</v>
      </c>
      <c r="BI657" s="230">
        <f>IF(N657="nulová",J657,0)</f>
        <v>0</v>
      </c>
      <c r="BJ657" s="22" t="s">
        <v>24</v>
      </c>
      <c r="BK657" s="230">
        <f>ROUND(I657*H657,2)</f>
        <v>0</v>
      </c>
      <c r="BL657" s="22" t="s">
        <v>24</v>
      </c>
      <c r="BM657" s="22" t="s">
        <v>1991</v>
      </c>
    </row>
    <row r="658" spans="2:47" s="1" customFormat="1" ht="13.5">
      <c r="B658" s="44"/>
      <c r="C658" s="72"/>
      <c r="D658" s="231" t="s">
        <v>154</v>
      </c>
      <c r="E658" s="72"/>
      <c r="F658" s="232" t="s">
        <v>1990</v>
      </c>
      <c r="G658" s="72"/>
      <c r="H658" s="72"/>
      <c r="I658" s="189"/>
      <c r="J658" s="72"/>
      <c r="K658" s="72"/>
      <c r="L658" s="70"/>
      <c r="M658" s="233"/>
      <c r="N658" s="45"/>
      <c r="O658" s="45"/>
      <c r="P658" s="45"/>
      <c r="Q658" s="45"/>
      <c r="R658" s="45"/>
      <c r="S658" s="45"/>
      <c r="T658" s="93"/>
      <c r="AT658" s="22" t="s">
        <v>154</v>
      </c>
      <c r="AU658" s="22" t="s">
        <v>84</v>
      </c>
    </row>
    <row r="659" spans="2:65" s="1" customFormat="1" ht="16.5" customHeight="1">
      <c r="B659" s="44"/>
      <c r="C659" s="219" t="s">
        <v>1662</v>
      </c>
      <c r="D659" s="219" t="s">
        <v>147</v>
      </c>
      <c r="E659" s="220" t="s">
        <v>1992</v>
      </c>
      <c r="F659" s="221" t="s">
        <v>1993</v>
      </c>
      <c r="G659" s="222" t="s">
        <v>456</v>
      </c>
      <c r="H659" s="223">
        <v>12</v>
      </c>
      <c r="I659" s="224"/>
      <c r="J659" s="225">
        <f>ROUND(I659*H659,2)</f>
        <v>0</v>
      </c>
      <c r="K659" s="221" t="s">
        <v>22</v>
      </c>
      <c r="L659" s="70"/>
      <c r="M659" s="226" t="s">
        <v>22</v>
      </c>
      <c r="N659" s="227" t="s">
        <v>46</v>
      </c>
      <c r="O659" s="45"/>
      <c r="P659" s="228">
        <f>O659*H659</f>
        <v>0</v>
      </c>
      <c r="Q659" s="228">
        <v>0</v>
      </c>
      <c r="R659" s="228">
        <f>Q659*H659</f>
        <v>0</v>
      </c>
      <c r="S659" s="228">
        <v>0</v>
      </c>
      <c r="T659" s="229">
        <f>S659*H659</f>
        <v>0</v>
      </c>
      <c r="AR659" s="22" t="s">
        <v>24</v>
      </c>
      <c r="AT659" s="22" t="s">
        <v>147</v>
      </c>
      <c r="AU659" s="22" t="s">
        <v>84</v>
      </c>
      <c r="AY659" s="22" t="s">
        <v>144</v>
      </c>
      <c r="BE659" s="230">
        <f>IF(N659="základní",J659,0)</f>
        <v>0</v>
      </c>
      <c r="BF659" s="230">
        <f>IF(N659="snížená",J659,0)</f>
        <v>0</v>
      </c>
      <c r="BG659" s="230">
        <f>IF(N659="zákl. přenesená",J659,0)</f>
        <v>0</v>
      </c>
      <c r="BH659" s="230">
        <f>IF(N659="sníž. přenesená",J659,0)</f>
        <v>0</v>
      </c>
      <c r="BI659" s="230">
        <f>IF(N659="nulová",J659,0)</f>
        <v>0</v>
      </c>
      <c r="BJ659" s="22" t="s">
        <v>24</v>
      </c>
      <c r="BK659" s="230">
        <f>ROUND(I659*H659,2)</f>
        <v>0</v>
      </c>
      <c r="BL659" s="22" t="s">
        <v>24</v>
      </c>
      <c r="BM659" s="22" t="s">
        <v>1994</v>
      </c>
    </row>
    <row r="660" spans="2:47" s="1" customFormat="1" ht="13.5">
      <c r="B660" s="44"/>
      <c r="C660" s="72"/>
      <c r="D660" s="231" t="s">
        <v>154</v>
      </c>
      <c r="E660" s="72"/>
      <c r="F660" s="232" t="s">
        <v>1993</v>
      </c>
      <c r="G660" s="72"/>
      <c r="H660" s="72"/>
      <c r="I660" s="189"/>
      <c r="J660" s="72"/>
      <c r="K660" s="72"/>
      <c r="L660" s="70"/>
      <c r="M660" s="233"/>
      <c r="N660" s="45"/>
      <c r="O660" s="45"/>
      <c r="P660" s="45"/>
      <c r="Q660" s="45"/>
      <c r="R660" s="45"/>
      <c r="S660" s="45"/>
      <c r="T660" s="93"/>
      <c r="AT660" s="22" t="s">
        <v>154</v>
      </c>
      <c r="AU660" s="22" t="s">
        <v>84</v>
      </c>
    </row>
    <row r="661" spans="2:65" s="1" customFormat="1" ht="16.5" customHeight="1">
      <c r="B661" s="44"/>
      <c r="C661" s="219" t="s">
        <v>1995</v>
      </c>
      <c r="D661" s="219" t="s">
        <v>147</v>
      </c>
      <c r="E661" s="220" t="s">
        <v>1996</v>
      </c>
      <c r="F661" s="221" t="s">
        <v>1997</v>
      </c>
      <c r="G661" s="222" t="s">
        <v>456</v>
      </c>
      <c r="H661" s="223">
        <v>18</v>
      </c>
      <c r="I661" s="224"/>
      <c r="J661" s="225">
        <f>ROUND(I661*H661,2)</f>
        <v>0</v>
      </c>
      <c r="K661" s="221" t="s">
        <v>22</v>
      </c>
      <c r="L661" s="70"/>
      <c r="M661" s="226" t="s">
        <v>22</v>
      </c>
      <c r="N661" s="227" t="s">
        <v>46</v>
      </c>
      <c r="O661" s="45"/>
      <c r="P661" s="228">
        <f>O661*H661</f>
        <v>0</v>
      </c>
      <c r="Q661" s="228">
        <v>0</v>
      </c>
      <c r="R661" s="228">
        <f>Q661*H661</f>
        <v>0</v>
      </c>
      <c r="S661" s="228">
        <v>0</v>
      </c>
      <c r="T661" s="229">
        <f>S661*H661</f>
        <v>0</v>
      </c>
      <c r="AR661" s="22" t="s">
        <v>24</v>
      </c>
      <c r="AT661" s="22" t="s">
        <v>147</v>
      </c>
      <c r="AU661" s="22" t="s">
        <v>84</v>
      </c>
      <c r="AY661" s="22" t="s">
        <v>144</v>
      </c>
      <c r="BE661" s="230">
        <f>IF(N661="základní",J661,0)</f>
        <v>0</v>
      </c>
      <c r="BF661" s="230">
        <f>IF(N661="snížená",J661,0)</f>
        <v>0</v>
      </c>
      <c r="BG661" s="230">
        <f>IF(N661="zákl. přenesená",J661,0)</f>
        <v>0</v>
      </c>
      <c r="BH661" s="230">
        <f>IF(N661="sníž. přenesená",J661,0)</f>
        <v>0</v>
      </c>
      <c r="BI661" s="230">
        <f>IF(N661="nulová",J661,0)</f>
        <v>0</v>
      </c>
      <c r="BJ661" s="22" t="s">
        <v>24</v>
      </c>
      <c r="BK661" s="230">
        <f>ROUND(I661*H661,2)</f>
        <v>0</v>
      </c>
      <c r="BL661" s="22" t="s">
        <v>24</v>
      </c>
      <c r="BM661" s="22" t="s">
        <v>1998</v>
      </c>
    </row>
    <row r="662" spans="2:47" s="1" customFormat="1" ht="13.5">
      <c r="B662" s="44"/>
      <c r="C662" s="72"/>
      <c r="D662" s="231" t="s">
        <v>154</v>
      </c>
      <c r="E662" s="72"/>
      <c r="F662" s="232" t="s">
        <v>1997</v>
      </c>
      <c r="G662" s="72"/>
      <c r="H662" s="72"/>
      <c r="I662" s="189"/>
      <c r="J662" s="72"/>
      <c r="K662" s="72"/>
      <c r="L662" s="70"/>
      <c r="M662" s="233"/>
      <c r="N662" s="45"/>
      <c r="O662" s="45"/>
      <c r="P662" s="45"/>
      <c r="Q662" s="45"/>
      <c r="R662" s="45"/>
      <c r="S662" s="45"/>
      <c r="T662" s="93"/>
      <c r="AT662" s="22" t="s">
        <v>154</v>
      </c>
      <c r="AU662" s="22" t="s">
        <v>84</v>
      </c>
    </row>
    <row r="663" spans="2:65" s="1" customFormat="1" ht="16.5" customHeight="1">
      <c r="B663" s="44"/>
      <c r="C663" s="219" t="s">
        <v>1665</v>
      </c>
      <c r="D663" s="219" t="s">
        <v>147</v>
      </c>
      <c r="E663" s="220" t="s">
        <v>1999</v>
      </c>
      <c r="F663" s="221" t="s">
        <v>2000</v>
      </c>
      <c r="G663" s="222" t="s">
        <v>456</v>
      </c>
      <c r="H663" s="223">
        <v>60</v>
      </c>
      <c r="I663" s="224"/>
      <c r="J663" s="225">
        <f>ROUND(I663*H663,2)</f>
        <v>0</v>
      </c>
      <c r="K663" s="221" t="s">
        <v>22</v>
      </c>
      <c r="L663" s="70"/>
      <c r="M663" s="226" t="s">
        <v>22</v>
      </c>
      <c r="N663" s="227" t="s">
        <v>46</v>
      </c>
      <c r="O663" s="45"/>
      <c r="P663" s="228">
        <f>O663*H663</f>
        <v>0</v>
      </c>
      <c r="Q663" s="228">
        <v>0</v>
      </c>
      <c r="R663" s="228">
        <f>Q663*H663</f>
        <v>0</v>
      </c>
      <c r="S663" s="228">
        <v>0</v>
      </c>
      <c r="T663" s="229">
        <f>S663*H663</f>
        <v>0</v>
      </c>
      <c r="AR663" s="22" t="s">
        <v>24</v>
      </c>
      <c r="AT663" s="22" t="s">
        <v>147</v>
      </c>
      <c r="AU663" s="22" t="s">
        <v>84</v>
      </c>
      <c r="AY663" s="22" t="s">
        <v>144</v>
      </c>
      <c r="BE663" s="230">
        <f>IF(N663="základní",J663,0)</f>
        <v>0</v>
      </c>
      <c r="BF663" s="230">
        <f>IF(N663="snížená",J663,0)</f>
        <v>0</v>
      </c>
      <c r="BG663" s="230">
        <f>IF(N663="zákl. přenesená",J663,0)</f>
        <v>0</v>
      </c>
      <c r="BH663" s="230">
        <f>IF(N663="sníž. přenesená",J663,0)</f>
        <v>0</v>
      </c>
      <c r="BI663" s="230">
        <f>IF(N663="nulová",J663,0)</f>
        <v>0</v>
      </c>
      <c r="BJ663" s="22" t="s">
        <v>24</v>
      </c>
      <c r="BK663" s="230">
        <f>ROUND(I663*H663,2)</f>
        <v>0</v>
      </c>
      <c r="BL663" s="22" t="s">
        <v>24</v>
      </c>
      <c r="BM663" s="22" t="s">
        <v>2001</v>
      </c>
    </row>
    <row r="664" spans="2:47" s="1" customFormat="1" ht="13.5">
      <c r="B664" s="44"/>
      <c r="C664" s="72"/>
      <c r="D664" s="231" t="s">
        <v>154</v>
      </c>
      <c r="E664" s="72"/>
      <c r="F664" s="232" t="s">
        <v>2000</v>
      </c>
      <c r="G664" s="72"/>
      <c r="H664" s="72"/>
      <c r="I664" s="189"/>
      <c r="J664" s="72"/>
      <c r="K664" s="72"/>
      <c r="L664" s="70"/>
      <c r="M664" s="233"/>
      <c r="N664" s="45"/>
      <c r="O664" s="45"/>
      <c r="P664" s="45"/>
      <c r="Q664" s="45"/>
      <c r="R664" s="45"/>
      <c r="S664" s="45"/>
      <c r="T664" s="93"/>
      <c r="AT664" s="22" t="s">
        <v>154</v>
      </c>
      <c r="AU664" s="22" t="s">
        <v>84</v>
      </c>
    </row>
    <row r="665" spans="2:65" s="1" customFormat="1" ht="16.5" customHeight="1">
      <c r="B665" s="44"/>
      <c r="C665" s="219" t="s">
        <v>2002</v>
      </c>
      <c r="D665" s="219" t="s">
        <v>147</v>
      </c>
      <c r="E665" s="220" t="s">
        <v>2003</v>
      </c>
      <c r="F665" s="221" t="s">
        <v>2004</v>
      </c>
      <c r="G665" s="222" t="s">
        <v>456</v>
      </c>
      <c r="H665" s="223">
        <v>42</v>
      </c>
      <c r="I665" s="224"/>
      <c r="J665" s="225">
        <f>ROUND(I665*H665,2)</f>
        <v>0</v>
      </c>
      <c r="K665" s="221" t="s">
        <v>22</v>
      </c>
      <c r="L665" s="70"/>
      <c r="M665" s="226" t="s">
        <v>22</v>
      </c>
      <c r="N665" s="227" t="s">
        <v>46</v>
      </c>
      <c r="O665" s="45"/>
      <c r="P665" s="228">
        <f>O665*H665</f>
        <v>0</v>
      </c>
      <c r="Q665" s="228">
        <v>0</v>
      </c>
      <c r="R665" s="228">
        <f>Q665*H665</f>
        <v>0</v>
      </c>
      <c r="S665" s="228">
        <v>0</v>
      </c>
      <c r="T665" s="229">
        <f>S665*H665</f>
        <v>0</v>
      </c>
      <c r="AR665" s="22" t="s">
        <v>24</v>
      </c>
      <c r="AT665" s="22" t="s">
        <v>147</v>
      </c>
      <c r="AU665" s="22" t="s">
        <v>84</v>
      </c>
      <c r="AY665" s="22" t="s">
        <v>144</v>
      </c>
      <c r="BE665" s="230">
        <f>IF(N665="základní",J665,0)</f>
        <v>0</v>
      </c>
      <c r="BF665" s="230">
        <f>IF(N665="snížená",J665,0)</f>
        <v>0</v>
      </c>
      <c r="BG665" s="230">
        <f>IF(N665="zákl. přenesená",J665,0)</f>
        <v>0</v>
      </c>
      <c r="BH665" s="230">
        <f>IF(N665="sníž. přenesená",J665,0)</f>
        <v>0</v>
      </c>
      <c r="BI665" s="230">
        <f>IF(N665="nulová",J665,0)</f>
        <v>0</v>
      </c>
      <c r="BJ665" s="22" t="s">
        <v>24</v>
      </c>
      <c r="BK665" s="230">
        <f>ROUND(I665*H665,2)</f>
        <v>0</v>
      </c>
      <c r="BL665" s="22" t="s">
        <v>24</v>
      </c>
      <c r="BM665" s="22" t="s">
        <v>2005</v>
      </c>
    </row>
    <row r="666" spans="2:47" s="1" customFormat="1" ht="13.5">
      <c r="B666" s="44"/>
      <c r="C666" s="72"/>
      <c r="D666" s="231" t="s">
        <v>154</v>
      </c>
      <c r="E666" s="72"/>
      <c r="F666" s="232" t="s">
        <v>2004</v>
      </c>
      <c r="G666" s="72"/>
      <c r="H666" s="72"/>
      <c r="I666" s="189"/>
      <c r="J666" s="72"/>
      <c r="K666" s="72"/>
      <c r="L666" s="70"/>
      <c r="M666" s="233"/>
      <c r="N666" s="45"/>
      <c r="O666" s="45"/>
      <c r="P666" s="45"/>
      <c r="Q666" s="45"/>
      <c r="R666" s="45"/>
      <c r="S666" s="45"/>
      <c r="T666" s="93"/>
      <c r="AT666" s="22" t="s">
        <v>154</v>
      </c>
      <c r="AU666" s="22" t="s">
        <v>84</v>
      </c>
    </row>
    <row r="667" spans="2:65" s="1" customFormat="1" ht="16.5" customHeight="1">
      <c r="B667" s="44"/>
      <c r="C667" s="219" t="s">
        <v>1668</v>
      </c>
      <c r="D667" s="219" t="s">
        <v>147</v>
      </c>
      <c r="E667" s="220" t="s">
        <v>2006</v>
      </c>
      <c r="F667" s="221" t="s">
        <v>2007</v>
      </c>
      <c r="G667" s="222" t="s">
        <v>456</v>
      </c>
      <c r="H667" s="223">
        <v>78</v>
      </c>
      <c r="I667" s="224"/>
      <c r="J667" s="225">
        <f>ROUND(I667*H667,2)</f>
        <v>0</v>
      </c>
      <c r="K667" s="221" t="s">
        <v>22</v>
      </c>
      <c r="L667" s="70"/>
      <c r="M667" s="226" t="s">
        <v>22</v>
      </c>
      <c r="N667" s="227" t="s">
        <v>46</v>
      </c>
      <c r="O667" s="45"/>
      <c r="P667" s="228">
        <f>O667*H667</f>
        <v>0</v>
      </c>
      <c r="Q667" s="228">
        <v>0</v>
      </c>
      <c r="R667" s="228">
        <f>Q667*H667</f>
        <v>0</v>
      </c>
      <c r="S667" s="228">
        <v>0</v>
      </c>
      <c r="T667" s="229">
        <f>S667*H667</f>
        <v>0</v>
      </c>
      <c r="AR667" s="22" t="s">
        <v>24</v>
      </c>
      <c r="AT667" s="22" t="s">
        <v>147</v>
      </c>
      <c r="AU667" s="22" t="s">
        <v>84</v>
      </c>
      <c r="AY667" s="22" t="s">
        <v>144</v>
      </c>
      <c r="BE667" s="230">
        <f>IF(N667="základní",J667,0)</f>
        <v>0</v>
      </c>
      <c r="BF667" s="230">
        <f>IF(N667="snížená",J667,0)</f>
        <v>0</v>
      </c>
      <c r="BG667" s="230">
        <f>IF(N667="zákl. přenesená",J667,0)</f>
        <v>0</v>
      </c>
      <c r="BH667" s="230">
        <f>IF(N667="sníž. přenesená",J667,0)</f>
        <v>0</v>
      </c>
      <c r="BI667" s="230">
        <f>IF(N667="nulová",J667,0)</f>
        <v>0</v>
      </c>
      <c r="BJ667" s="22" t="s">
        <v>24</v>
      </c>
      <c r="BK667" s="230">
        <f>ROUND(I667*H667,2)</f>
        <v>0</v>
      </c>
      <c r="BL667" s="22" t="s">
        <v>24</v>
      </c>
      <c r="BM667" s="22" t="s">
        <v>2008</v>
      </c>
    </row>
    <row r="668" spans="2:47" s="1" customFormat="1" ht="13.5">
      <c r="B668" s="44"/>
      <c r="C668" s="72"/>
      <c r="D668" s="231" t="s">
        <v>154</v>
      </c>
      <c r="E668" s="72"/>
      <c r="F668" s="232" t="s">
        <v>2007</v>
      </c>
      <c r="G668" s="72"/>
      <c r="H668" s="72"/>
      <c r="I668" s="189"/>
      <c r="J668" s="72"/>
      <c r="K668" s="72"/>
      <c r="L668" s="70"/>
      <c r="M668" s="233"/>
      <c r="N668" s="45"/>
      <c r="O668" s="45"/>
      <c r="P668" s="45"/>
      <c r="Q668" s="45"/>
      <c r="R668" s="45"/>
      <c r="S668" s="45"/>
      <c r="T668" s="93"/>
      <c r="AT668" s="22" t="s">
        <v>154</v>
      </c>
      <c r="AU668" s="22" t="s">
        <v>84</v>
      </c>
    </row>
    <row r="669" spans="2:65" s="1" customFormat="1" ht="16.5" customHeight="1">
      <c r="B669" s="44"/>
      <c r="C669" s="219" t="s">
        <v>2009</v>
      </c>
      <c r="D669" s="219" t="s">
        <v>147</v>
      </c>
      <c r="E669" s="220" t="s">
        <v>2010</v>
      </c>
      <c r="F669" s="221" t="s">
        <v>2011</v>
      </c>
      <c r="G669" s="222" t="s">
        <v>1752</v>
      </c>
      <c r="H669" s="223">
        <v>1</v>
      </c>
      <c r="I669" s="224"/>
      <c r="J669" s="225">
        <f>ROUND(I669*H669,2)</f>
        <v>0</v>
      </c>
      <c r="K669" s="221" t="s">
        <v>22</v>
      </c>
      <c r="L669" s="70"/>
      <c r="M669" s="226" t="s">
        <v>22</v>
      </c>
      <c r="N669" s="227" t="s">
        <v>46</v>
      </c>
      <c r="O669" s="45"/>
      <c r="P669" s="228">
        <f>O669*H669</f>
        <v>0</v>
      </c>
      <c r="Q669" s="228">
        <v>0</v>
      </c>
      <c r="R669" s="228">
        <f>Q669*H669</f>
        <v>0</v>
      </c>
      <c r="S669" s="228">
        <v>0</v>
      </c>
      <c r="T669" s="229">
        <f>S669*H669</f>
        <v>0</v>
      </c>
      <c r="AR669" s="22" t="s">
        <v>24</v>
      </c>
      <c r="AT669" s="22" t="s">
        <v>147</v>
      </c>
      <c r="AU669" s="22" t="s">
        <v>84</v>
      </c>
      <c r="AY669" s="22" t="s">
        <v>144</v>
      </c>
      <c r="BE669" s="230">
        <f>IF(N669="základní",J669,0)</f>
        <v>0</v>
      </c>
      <c r="BF669" s="230">
        <f>IF(N669="snížená",J669,0)</f>
        <v>0</v>
      </c>
      <c r="BG669" s="230">
        <f>IF(N669="zákl. přenesená",J669,0)</f>
        <v>0</v>
      </c>
      <c r="BH669" s="230">
        <f>IF(N669="sníž. přenesená",J669,0)</f>
        <v>0</v>
      </c>
      <c r="BI669" s="230">
        <f>IF(N669="nulová",J669,0)</f>
        <v>0</v>
      </c>
      <c r="BJ669" s="22" t="s">
        <v>24</v>
      </c>
      <c r="BK669" s="230">
        <f>ROUND(I669*H669,2)</f>
        <v>0</v>
      </c>
      <c r="BL669" s="22" t="s">
        <v>24</v>
      </c>
      <c r="BM669" s="22" t="s">
        <v>2012</v>
      </c>
    </row>
    <row r="670" spans="2:47" s="1" customFormat="1" ht="13.5">
      <c r="B670" s="44"/>
      <c r="C670" s="72"/>
      <c r="D670" s="231" t="s">
        <v>154</v>
      </c>
      <c r="E670" s="72"/>
      <c r="F670" s="232" t="s">
        <v>2011</v>
      </c>
      <c r="G670" s="72"/>
      <c r="H670" s="72"/>
      <c r="I670" s="189"/>
      <c r="J670" s="72"/>
      <c r="K670" s="72"/>
      <c r="L670" s="70"/>
      <c r="M670" s="233"/>
      <c r="N670" s="45"/>
      <c r="O670" s="45"/>
      <c r="P670" s="45"/>
      <c r="Q670" s="45"/>
      <c r="R670" s="45"/>
      <c r="S670" s="45"/>
      <c r="T670" s="93"/>
      <c r="AT670" s="22" t="s">
        <v>154</v>
      </c>
      <c r="AU670" s="22" t="s">
        <v>84</v>
      </c>
    </row>
    <row r="671" spans="2:63" s="10" customFormat="1" ht="29.85" customHeight="1">
      <c r="B671" s="203"/>
      <c r="C671" s="204"/>
      <c r="D671" s="205" t="s">
        <v>74</v>
      </c>
      <c r="E671" s="217" t="s">
        <v>2013</v>
      </c>
      <c r="F671" s="217" t="s">
        <v>2014</v>
      </c>
      <c r="G671" s="204"/>
      <c r="H671" s="204"/>
      <c r="I671" s="207"/>
      <c r="J671" s="218">
        <f>BK671</f>
        <v>0</v>
      </c>
      <c r="K671" s="204"/>
      <c r="L671" s="209"/>
      <c r="M671" s="210"/>
      <c r="N671" s="211"/>
      <c r="O671" s="211"/>
      <c r="P671" s="212">
        <f>SUM(P672:P679)</f>
        <v>0</v>
      </c>
      <c r="Q671" s="211"/>
      <c r="R671" s="212">
        <f>SUM(R672:R679)</f>
        <v>0</v>
      </c>
      <c r="S671" s="211"/>
      <c r="T671" s="213">
        <f>SUM(T672:T679)</f>
        <v>0</v>
      </c>
      <c r="AR671" s="214" t="s">
        <v>24</v>
      </c>
      <c r="AT671" s="215" t="s">
        <v>74</v>
      </c>
      <c r="AU671" s="215" t="s">
        <v>24</v>
      </c>
      <c r="AY671" s="214" t="s">
        <v>144</v>
      </c>
      <c r="BK671" s="216">
        <f>SUM(BK672:BK679)</f>
        <v>0</v>
      </c>
    </row>
    <row r="672" spans="2:65" s="1" customFormat="1" ht="16.5" customHeight="1">
      <c r="B672" s="44"/>
      <c r="C672" s="219" t="s">
        <v>1671</v>
      </c>
      <c r="D672" s="219" t="s">
        <v>147</v>
      </c>
      <c r="E672" s="220" t="s">
        <v>2015</v>
      </c>
      <c r="F672" s="221" t="s">
        <v>2016</v>
      </c>
      <c r="G672" s="222" t="s">
        <v>456</v>
      </c>
      <c r="H672" s="223">
        <v>12</v>
      </c>
      <c r="I672" s="224"/>
      <c r="J672" s="225">
        <f>ROUND(I672*H672,2)</f>
        <v>0</v>
      </c>
      <c r="K672" s="221" t="s">
        <v>22</v>
      </c>
      <c r="L672" s="70"/>
      <c r="M672" s="226" t="s">
        <v>22</v>
      </c>
      <c r="N672" s="227" t="s">
        <v>46</v>
      </c>
      <c r="O672" s="45"/>
      <c r="P672" s="228">
        <f>O672*H672</f>
        <v>0</v>
      </c>
      <c r="Q672" s="228">
        <v>0</v>
      </c>
      <c r="R672" s="228">
        <f>Q672*H672</f>
        <v>0</v>
      </c>
      <c r="S672" s="228">
        <v>0</v>
      </c>
      <c r="T672" s="229">
        <f>S672*H672</f>
        <v>0</v>
      </c>
      <c r="AR672" s="22" t="s">
        <v>24</v>
      </c>
      <c r="AT672" s="22" t="s">
        <v>147</v>
      </c>
      <c r="AU672" s="22" t="s">
        <v>84</v>
      </c>
      <c r="AY672" s="22" t="s">
        <v>144</v>
      </c>
      <c r="BE672" s="230">
        <f>IF(N672="základní",J672,0)</f>
        <v>0</v>
      </c>
      <c r="BF672" s="230">
        <f>IF(N672="snížená",J672,0)</f>
        <v>0</v>
      </c>
      <c r="BG672" s="230">
        <f>IF(N672="zákl. přenesená",J672,0)</f>
        <v>0</v>
      </c>
      <c r="BH672" s="230">
        <f>IF(N672="sníž. přenesená",J672,0)</f>
        <v>0</v>
      </c>
      <c r="BI672" s="230">
        <f>IF(N672="nulová",J672,0)</f>
        <v>0</v>
      </c>
      <c r="BJ672" s="22" t="s">
        <v>24</v>
      </c>
      <c r="BK672" s="230">
        <f>ROUND(I672*H672,2)</f>
        <v>0</v>
      </c>
      <c r="BL672" s="22" t="s">
        <v>24</v>
      </c>
      <c r="BM672" s="22" t="s">
        <v>2017</v>
      </c>
    </row>
    <row r="673" spans="2:47" s="1" customFormat="1" ht="13.5">
      <c r="B673" s="44"/>
      <c r="C673" s="72"/>
      <c r="D673" s="231" t="s">
        <v>154</v>
      </c>
      <c r="E673" s="72"/>
      <c r="F673" s="232" t="s">
        <v>2016</v>
      </c>
      <c r="G673" s="72"/>
      <c r="H673" s="72"/>
      <c r="I673" s="189"/>
      <c r="J673" s="72"/>
      <c r="K673" s="72"/>
      <c r="L673" s="70"/>
      <c r="M673" s="233"/>
      <c r="N673" s="45"/>
      <c r="O673" s="45"/>
      <c r="P673" s="45"/>
      <c r="Q673" s="45"/>
      <c r="R673" s="45"/>
      <c r="S673" s="45"/>
      <c r="T673" s="93"/>
      <c r="AT673" s="22" t="s">
        <v>154</v>
      </c>
      <c r="AU673" s="22" t="s">
        <v>84</v>
      </c>
    </row>
    <row r="674" spans="2:65" s="1" customFormat="1" ht="16.5" customHeight="1">
      <c r="B674" s="44"/>
      <c r="C674" s="219" t="s">
        <v>2018</v>
      </c>
      <c r="D674" s="219" t="s">
        <v>147</v>
      </c>
      <c r="E674" s="220" t="s">
        <v>2019</v>
      </c>
      <c r="F674" s="221" t="s">
        <v>2020</v>
      </c>
      <c r="G674" s="222" t="s">
        <v>456</v>
      </c>
      <c r="H674" s="223">
        <v>4</v>
      </c>
      <c r="I674" s="224"/>
      <c r="J674" s="225">
        <f>ROUND(I674*H674,2)</f>
        <v>0</v>
      </c>
      <c r="K674" s="221" t="s">
        <v>22</v>
      </c>
      <c r="L674" s="70"/>
      <c r="M674" s="226" t="s">
        <v>22</v>
      </c>
      <c r="N674" s="227" t="s">
        <v>46</v>
      </c>
      <c r="O674" s="45"/>
      <c r="P674" s="228">
        <f>O674*H674</f>
        <v>0</v>
      </c>
      <c r="Q674" s="228">
        <v>0</v>
      </c>
      <c r="R674" s="228">
        <f>Q674*H674</f>
        <v>0</v>
      </c>
      <c r="S674" s="228">
        <v>0</v>
      </c>
      <c r="T674" s="229">
        <f>S674*H674</f>
        <v>0</v>
      </c>
      <c r="AR674" s="22" t="s">
        <v>24</v>
      </c>
      <c r="AT674" s="22" t="s">
        <v>147</v>
      </c>
      <c r="AU674" s="22" t="s">
        <v>84</v>
      </c>
      <c r="AY674" s="22" t="s">
        <v>144</v>
      </c>
      <c r="BE674" s="230">
        <f>IF(N674="základní",J674,0)</f>
        <v>0</v>
      </c>
      <c r="BF674" s="230">
        <f>IF(N674="snížená",J674,0)</f>
        <v>0</v>
      </c>
      <c r="BG674" s="230">
        <f>IF(N674="zákl. přenesená",J674,0)</f>
        <v>0</v>
      </c>
      <c r="BH674" s="230">
        <f>IF(N674="sníž. přenesená",J674,0)</f>
        <v>0</v>
      </c>
      <c r="BI674" s="230">
        <f>IF(N674="nulová",J674,0)</f>
        <v>0</v>
      </c>
      <c r="BJ674" s="22" t="s">
        <v>24</v>
      </c>
      <c r="BK674" s="230">
        <f>ROUND(I674*H674,2)</f>
        <v>0</v>
      </c>
      <c r="BL674" s="22" t="s">
        <v>24</v>
      </c>
      <c r="BM674" s="22" t="s">
        <v>2021</v>
      </c>
    </row>
    <row r="675" spans="2:47" s="1" customFormat="1" ht="13.5">
      <c r="B675" s="44"/>
      <c r="C675" s="72"/>
      <c r="D675" s="231" t="s">
        <v>154</v>
      </c>
      <c r="E675" s="72"/>
      <c r="F675" s="232" t="s">
        <v>2020</v>
      </c>
      <c r="G675" s="72"/>
      <c r="H675" s="72"/>
      <c r="I675" s="189"/>
      <c r="J675" s="72"/>
      <c r="K675" s="72"/>
      <c r="L675" s="70"/>
      <c r="M675" s="233"/>
      <c r="N675" s="45"/>
      <c r="O675" s="45"/>
      <c r="P675" s="45"/>
      <c r="Q675" s="45"/>
      <c r="R675" s="45"/>
      <c r="S675" s="45"/>
      <c r="T675" s="93"/>
      <c r="AT675" s="22" t="s">
        <v>154</v>
      </c>
      <c r="AU675" s="22" t="s">
        <v>84</v>
      </c>
    </row>
    <row r="676" spans="2:65" s="1" customFormat="1" ht="16.5" customHeight="1">
      <c r="B676" s="44"/>
      <c r="C676" s="219" t="s">
        <v>1674</v>
      </c>
      <c r="D676" s="219" t="s">
        <v>147</v>
      </c>
      <c r="E676" s="220" t="s">
        <v>2022</v>
      </c>
      <c r="F676" s="221" t="s">
        <v>2023</v>
      </c>
      <c r="G676" s="222" t="s">
        <v>456</v>
      </c>
      <c r="H676" s="223">
        <v>6</v>
      </c>
      <c r="I676" s="224"/>
      <c r="J676" s="225">
        <f>ROUND(I676*H676,2)</f>
        <v>0</v>
      </c>
      <c r="K676" s="221" t="s">
        <v>22</v>
      </c>
      <c r="L676" s="70"/>
      <c r="M676" s="226" t="s">
        <v>22</v>
      </c>
      <c r="N676" s="227" t="s">
        <v>46</v>
      </c>
      <c r="O676" s="45"/>
      <c r="P676" s="228">
        <f>O676*H676</f>
        <v>0</v>
      </c>
      <c r="Q676" s="228">
        <v>0</v>
      </c>
      <c r="R676" s="228">
        <f>Q676*H676</f>
        <v>0</v>
      </c>
      <c r="S676" s="228">
        <v>0</v>
      </c>
      <c r="T676" s="229">
        <f>S676*H676</f>
        <v>0</v>
      </c>
      <c r="AR676" s="22" t="s">
        <v>24</v>
      </c>
      <c r="AT676" s="22" t="s">
        <v>147</v>
      </c>
      <c r="AU676" s="22" t="s">
        <v>84</v>
      </c>
      <c r="AY676" s="22" t="s">
        <v>144</v>
      </c>
      <c r="BE676" s="230">
        <f>IF(N676="základní",J676,0)</f>
        <v>0</v>
      </c>
      <c r="BF676" s="230">
        <f>IF(N676="snížená",J676,0)</f>
        <v>0</v>
      </c>
      <c r="BG676" s="230">
        <f>IF(N676="zákl. přenesená",J676,0)</f>
        <v>0</v>
      </c>
      <c r="BH676" s="230">
        <f>IF(N676="sníž. přenesená",J676,0)</f>
        <v>0</v>
      </c>
      <c r="BI676" s="230">
        <f>IF(N676="nulová",J676,0)</f>
        <v>0</v>
      </c>
      <c r="BJ676" s="22" t="s">
        <v>24</v>
      </c>
      <c r="BK676" s="230">
        <f>ROUND(I676*H676,2)</f>
        <v>0</v>
      </c>
      <c r="BL676" s="22" t="s">
        <v>24</v>
      </c>
      <c r="BM676" s="22" t="s">
        <v>2024</v>
      </c>
    </row>
    <row r="677" spans="2:47" s="1" customFormat="1" ht="13.5">
      <c r="B677" s="44"/>
      <c r="C677" s="72"/>
      <c r="D677" s="231" t="s">
        <v>154</v>
      </c>
      <c r="E677" s="72"/>
      <c r="F677" s="232" t="s">
        <v>2023</v>
      </c>
      <c r="G677" s="72"/>
      <c r="H677" s="72"/>
      <c r="I677" s="189"/>
      <c r="J677" s="72"/>
      <c r="K677" s="72"/>
      <c r="L677" s="70"/>
      <c r="M677" s="233"/>
      <c r="N677" s="45"/>
      <c r="O677" s="45"/>
      <c r="P677" s="45"/>
      <c r="Q677" s="45"/>
      <c r="R677" s="45"/>
      <c r="S677" s="45"/>
      <c r="T677" s="93"/>
      <c r="AT677" s="22" t="s">
        <v>154</v>
      </c>
      <c r="AU677" s="22" t="s">
        <v>84</v>
      </c>
    </row>
    <row r="678" spans="2:65" s="1" customFormat="1" ht="16.5" customHeight="1">
      <c r="B678" s="44"/>
      <c r="C678" s="219" t="s">
        <v>2025</v>
      </c>
      <c r="D678" s="219" t="s">
        <v>147</v>
      </c>
      <c r="E678" s="220" t="s">
        <v>2026</v>
      </c>
      <c r="F678" s="221" t="s">
        <v>2011</v>
      </c>
      <c r="G678" s="222" t="s">
        <v>1752</v>
      </c>
      <c r="H678" s="223">
        <v>1</v>
      </c>
      <c r="I678" s="224"/>
      <c r="J678" s="225">
        <f>ROUND(I678*H678,2)</f>
        <v>0</v>
      </c>
      <c r="K678" s="221" t="s">
        <v>22</v>
      </c>
      <c r="L678" s="70"/>
      <c r="M678" s="226" t="s">
        <v>22</v>
      </c>
      <c r="N678" s="227" t="s">
        <v>46</v>
      </c>
      <c r="O678" s="45"/>
      <c r="P678" s="228">
        <f>O678*H678</f>
        <v>0</v>
      </c>
      <c r="Q678" s="228">
        <v>0</v>
      </c>
      <c r="R678" s="228">
        <f>Q678*H678</f>
        <v>0</v>
      </c>
      <c r="S678" s="228">
        <v>0</v>
      </c>
      <c r="T678" s="229">
        <f>S678*H678</f>
        <v>0</v>
      </c>
      <c r="AR678" s="22" t="s">
        <v>24</v>
      </c>
      <c r="AT678" s="22" t="s">
        <v>147</v>
      </c>
      <c r="AU678" s="22" t="s">
        <v>84</v>
      </c>
      <c r="AY678" s="22" t="s">
        <v>144</v>
      </c>
      <c r="BE678" s="230">
        <f>IF(N678="základní",J678,0)</f>
        <v>0</v>
      </c>
      <c r="BF678" s="230">
        <f>IF(N678="snížená",J678,0)</f>
        <v>0</v>
      </c>
      <c r="BG678" s="230">
        <f>IF(N678="zákl. přenesená",J678,0)</f>
        <v>0</v>
      </c>
      <c r="BH678" s="230">
        <f>IF(N678="sníž. přenesená",J678,0)</f>
        <v>0</v>
      </c>
      <c r="BI678" s="230">
        <f>IF(N678="nulová",J678,0)</f>
        <v>0</v>
      </c>
      <c r="BJ678" s="22" t="s">
        <v>24</v>
      </c>
      <c r="BK678" s="230">
        <f>ROUND(I678*H678,2)</f>
        <v>0</v>
      </c>
      <c r="BL678" s="22" t="s">
        <v>24</v>
      </c>
      <c r="BM678" s="22" t="s">
        <v>2027</v>
      </c>
    </row>
    <row r="679" spans="2:47" s="1" customFormat="1" ht="13.5">
      <c r="B679" s="44"/>
      <c r="C679" s="72"/>
      <c r="D679" s="231" t="s">
        <v>154</v>
      </c>
      <c r="E679" s="72"/>
      <c r="F679" s="232" t="s">
        <v>2011</v>
      </c>
      <c r="G679" s="72"/>
      <c r="H679" s="72"/>
      <c r="I679" s="189"/>
      <c r="J679" s="72"/>
      <c r="K679" s="72"/>
      <c r="L679" s="70"/>
      <c r="M679" s="233"/>
      <c r="N679" s="45"/>
      <c r="O679" s="45"/>
      <c r="P679" s="45"/>
      <c r="Q679" s="45"/>
      <c r="R679" s="45"/>
      <c r="S679" s="45"/>
      <c r="T679" s="93"/>
      <c r="AT679" s="22" t="s">
        <v>154</v>
      </c>
      <c r="AU679" s="22" t="s">
        <v>84</v>
      </c>
    </row>
    <row r="680" spans="2:63" s="10" customFormat="1" ht="37.4" customHeight="1">
      <c r="B680" s="203"/>
      <c r="C680" s="204"/>
      <c r="D680" s="205" t="s">
        <v>74</v>
      </c>
      <c r="E680" s="206" t="s">
        <v>2028</v>
      </c>
      <c r="F680" s="206" t="s">
        <v>2029</v>
      </c>
      <c r="G680" s="204"/>
      <c r="H680" s="204"/>
      <c r="I680" s="207"/>
      <c r="J680" s="208">
        <f>BK680</f>
        <v>0</v>
      </c>
      <c r="K680" s="204"/>
      <c r="L680" s="209"/>
      <c r="M680" s="210"/>
      <c r="N680" s="211"/>
      <c r="O680" s="211"/>
      <c r="P680" s="212">
        <f>SUM(P681:P684)</f>
        <v>0</v>
      </c>
      <c r="Q680" s="211"/>
      <c r="R680" s="212">
        <f>SUM(R681:R684)</f>
        <v>0</v>
      </c>
      <c r="S680" s="211"/>
      <c r="T680" s="213">
        <f>SUM(T681:T684)</f>
        <v>0</v>
      </c>
      <c r="AR680" s="214" t="s">
        <v>24</v>
      </c>
      <c r="AT680" s="215" t="s">
        <v>74</v>
      </c>
      <c r="AU680" s="215" t="s">
        <v>75</v>
      </c>
      <c r="AY680" s="214" t="s">
        <v>144</v>
      </c>
      <c r="BK680" s="216">
        <f>SUM(BK681:BK684)</f>
        <v>0</v>
      </c>
    </row>
    <row r="681" spans="2:65" s="1" customFormat="1" ht="16.5" customHeight="1">
      <c r="B681" s="44"/>
      <c r="C681" s="219" t="s">
        <v>1677</v>
      </c>
      <c r="D681" s="219" t="s">
        <v>147</v>
      </c>
      <c r="E681" s="220" t="s">
        <v>2030</v>
      </c>
      <c r="F681" s="221" t="s">
        <v>2031</v>
      </c>
      <c r="G681" s="222" t="s">
        <v>1385</v>
      </c>
      <c r="H681" s="223">
        <v>1600</v>
      </c>
      <c r="I681" s="224"/>
      <c r="J681" s="225">
        <f>ROUND(I681*H681,2)</f>
        <v>0</v>
      </c>
      <c r="K681" s="221" t="s">
        <v>22</v>
      </c>
      <c r="L681" s="70"/>
      <c r="M681" s="226" t="s">
        <v>22</v>
      </c>
      <c r="N681" s="227" t="s">
        <v>46</v>
      </c>
      <c r="O681" s="45"/>
      <c r="P681" s="228">
        <f>O681*H681</f>
        <v>0</v>
      </c>
      <c r="Q681" s="228">
        <v>0</v>
      </c>
      <c r="R681" s="228">
        <f>Q681*H681</f>
        <v>0</v>
      </c>
      <c r="S681" s="228">
        <v>0</v>
      </c>
      <c r="T681" s="229">
        <f>S681*H681</f>
        <v>0</v>
      </c>
      <c r="AR681" s="22" t="s">
        <v>24</v>
      </c>
      <c r="AT681" s="22" t="s">
        <v>147</v>
      </c>
      <c r="AU681" s="22" t="s">
        <v>24</v>
      </c>
      <c r="AY681" s="22" t="s">
        <v>144</v>
      </c>
      <c r="BE681" s="230">
        <f>IF(N681="základní",J681,0)</f>
        <v>0</v>
      </c>
      <c r="BF681" s="230">
        <f>IF(N681="snížená",J681,0)</f>
        <v>0</v>
      </c>
      <c r="BG681" s="230">
        <f>IF(N681="zákl. přenesená",J681,0)</f>
        <v>0</v>
      </c>
      <c r="BH681" s="230">
        <f>IF(N681="sníž. přenesená",J681,0)</f>
        <v>0</v>
      </c>
      <c r="BI681" s="230">
        <f>IF(N681="nulová",J681,0)</f>
        <v>0</v>
      </c>
      <c r="BJ681" s="22" t="s">
        <v>24</v>
      </c>
      <c r="BK681" s="230">
        <f>ROUND(I681*H681,2)</f>
        <v>0</v>
      </c>
      <c r="BL681" s="22" t="s">
        <v>24</v>
      </c>
      <c r="BM681" s="22" t="s">
        <v>2032</v>
      </c>
    </row>
    <row r="682" spans="2:47" s="1" customFormat="1" ht="13.5">
      <c r="B682" s="44"/>
      <c r="C682" s="72"/>
      <c r="D682" s="231" t="s">
        <v>154</v>
      </c>
      <c r="E682" s="72"/>
      <c r="F682" s="232" t="s">
        <v>2031</v>
      </c>
      <c r="G682" s="72"/>
      <c r="H682" s="72"/>
      <c r="I682" s="189"/>
      <c r="J682" s="72"/>
      <c r="K682" s="72"/>
      <c r="L682" s="70"/>
      <c r="M682" s="233"/>
      <c r="N682" s="45"/>
      <c r="O682" s="45"/>
      <c r="P682" s="45"/>
      <c r="Q682" s="45"/>
      <c r="R682" s="45"/>
      <c r="S682" s="45"/>
      <c r="T682" s="93"/>
      <c r="AT682" s="22" t="s">
        <v>154</v>
      </c>
      <c r="AU682" s="22" t="s">
        <v>24</v>
      </c>
    </row>
    <row r="683" spans="2:65" s="1" customFormat="1" ht="16.5" customHeight="1">
      <c r="B683" s="44"/>
      <c r="C683" s="219" t="s">
        <v>2033</v>
      </c>
      <c r="D683" s="219" t="s">
        <v>147</v>
      </c>
      <c r="E683" s="220" t="s">
        <v>2034</v>
      </c>
      <c r="F683" s="221" t="s">
        <v>2035</v>
      </c>
      <c r="G683" s="222" t="s">
        <v>2036</v>
      </c>
      <c r="H683" s="223">
        <v>60</v>
      </c>
      <c r="I683" s="224"/>
      <c r="J683" s="225">
        <f>ROUND(I683*H683,2)</f>
        <v>0</v>
      </c>
      <c r="K683" s="221" t="s">
        <v>22</v>
      </c>
      <c r="L683" s="70"/>
      <c r="M683" s="226" t="s">
        <v>22</v>
      </c>
      <c r="N683" s="227" t="s">
        <v>46</v>
      </c>
      <c r="O683" s="45"/>
      <c r="P683" s="228">
        <f>O683*H683</f>
        <v>0</v>
      </c>
      <c r="Q683" s="228">
        <v>0</v>
      </c>
      <c r="R683" s="228">
        <f>Q683*H683</f>
        <v>0</v>
      </c>
      <c r="S683" s="228">
        <v>0</v>
      </c>
      <c r="T683" s="229">
        <f>S683*H683</f>
        <v>0</v>
      </c>
      <c r="AR683" s="22" t="s">
        <v>24</v>
      </c>
      <c r="AT683" s="22" t="s">
        <v>147</v>
      </c>
      <c r="AU683" s="22" t="s">
        <v>24</v>
      </c>
      <c r="AY683" s="22" t="s">
        <v>144</v>
      </c>
      <c r="BE683" s="230">
        <f>IF(N683="základní",J683,0)</f>
        <v>0</v>
      </c>
      <c r="BF683" s="230">
        <f>IF(N683="snížená",J683,0)</f>
        <v>0</v>
      </c>
      <c r="BG683" s="230">
        <f>IF(N683="zákl. přenesená",J683,0)</f>
        <v>0</v>
      </c>
      <c r="BH683" s="230">
        <f>IF(N683="sníž. přenesená",J683,0)</f>
        <v>0</v>
      </c>
      <c r="BI683" s="230">
        <f>IF(N683="nulová",J683,0)</f>
        <v>0</v>
      </c>
      <c r="BJ683" s="22" t="s">
        <v>24</v>
      </c>
      <c r="BK683" s="230">
        <f>ROUND(I683*H683,2)</f>
        <v>0</v>
      </c>
      <c r="BL683" s="22" t="s">
        <v>24</v>
      </c>
      <c r="BM683" s="22" t="s">
        <v>2037</v>
      </c>
    </row>
    <row r="684" spans="2:47" s="1" customFormat="1" ht="13.5">
      <c r="B684" s="44"/>
      <c r="C684" s="72"/>
      <c r="D684" s="231" t="s">
        <v>154</v>
      </c>
      <c r="E684" s="72"/>
      <c r="F684" s="232" t="s">
        <v>2035</v>
      </c>
      <c r="G684" s="72"/>
      <c r="H684" s="72"/>
      <c r="I684" s="189"/>
      <c r="J684" s="72"/>
      <c r="K684" s="72"/>
      <c r="L684" s="70"/>
      <c r="M684" s="233"/>
      <c r="N684" s="45"/>
      <c r="O684" s="45"/>
      <c r="P684" s="45"/>
      <c r="Q684" s="45"/>
      <c r="R684" s="45"/>
      <c r="S684" s="45"/>
      <c r="T684" s="93"/>
      <c r="AT684" s="22" t="s">
        <v>154</v>
      </c>
      <c r="AU684" s="22" t="s">
        <v>24</v>
      </c>
    </row>
    <row r="685" spans="2:63" s="10" customFormat="1" ht="37.4" customHeight="1">
      <c r="B685" s="203"/>
      <c r="C685" s="204"/>
      <c r="D685" s="205" t="s">
        <v>74</v>
      </c>
      <c r="E685" s="206" t="s">
        <v>2038</v>
      </c>
      <c r="F685" s="206" t="s">
        <v>2039</v>
      </c>
      <c r="G685" s="204"/>
      <c r="H685" s="204"/>
      <c r="I685" s="207"/>
      <c r="J685" s="208">
        <f>BK685</f>
        <v>0</v>
      </c>
      <c r="K685" s="204"/>
      <c r="L685" s="209"/>
      <c r="M685" s="210"/>
      <c r="N685" s="211"/>
      <c r="O685" s="211"/>
      <c r="P685" s="212">
        <f>SUM(P686:P701)</f>
        <v>0</v>
      </c>
      <c r="Q685" s="211"/>
      <c r="R685" s="212">
        <f>SUM(R686:R701)</f>
        <v>0</v>
      </c>
      <c r="S685" s="211"/>
      <c r="T685" s="213">
        <f>SUM(T686:T701)</f>
        <v>0</v>
      </c>
      <c r="AR685" s="214" t="s">
        <v>24</v>
      </c>
      <c r="AT685" s="215" t="s">
        <v>74</v>
      </c>
      <c r="AU685" s="215" t="s">
        <v>75</v>
      </c>
      <c r="AY685" s="214" t="s">
        <v>144</v>
      </c>
      <c r="BK685" s="216">
        <f>SUM(BK686:BK701)</f>
        <v>0</v>
      </c>
    </row>
    <row r="686" spans="2:65" s="1" customFormat="1" ht="16.5" customHeight="1">
      <c r="B686" s="44"/>
      <c r="C686" s="219" t="s">
        <v>1680</v>
      </c>
      <c r="D686" s="219" t="s">
        <v>147</v>
      </c>
      <c r="E686" s="220" t="s">
        <v>2040</v>
      </c>
      <c r="F686" s="221" t="s">
        <v>2041</v>
      </c>
      <c r="G686" s="222" t="s">
        <v>1752</v>
      </c>
      <c r="H686" s="223">
        <v>1</v>
      </c>
      <c r="I686" s="224"/>
      <c r="J686" s="225">
        <f>ROUND(I686*H686,2)</f>
        <v>0</v>
      </c>
      <c r="K686" s="221" t="s">
        <v>22</v>
      </c>
      <c r="L686" s="70"/>
      <c r="M686" s="226" t="s">
        <v>22</v>
      </c>
      <c r="N686" s="227" t="s">
        <v>46</v>
      </c>
      <c r="O686" s="45"/>
      <c r="P686" s="228">
        <f>O686*H686</f>
        <v>0</v>
      </c>
      <c r="Q686" s="228">
        <v>0</v>
      </c>
      <c r="R686" s="228">
        <f>Q686*H686</f>
        <v>0</v>
      </c>
      <c r="S686" s="228">
        <v>0</v>
      </c>
      <c r="T686" s="229">
        <f>S686*H686</f>
        <v>0</v>
      </c>
      <c r="AR686" s="22" t="s">
        <v>24</v>
      </c>
      <c r="AT686" s="22" t="s">
        <v>147</v>
      </c>
      <c r="AU686" s="22" t="s">
        <v>24</v>
      </c>
      <c r="AY686" s="22" t="s">
        <v>144</v>
      </c>
      <c r="BE686" s="230">
        <f>IF(N686="základní",J686,0)</f>
        <v>0</v>
      </c>
      <c r="BF686" s="230">
        <f>IF(N686="snížená",J686,0)</f>
        <v>0</v>
      </c>
      <c r="BG686" s="230">
        <f>IF(N686="zákl. přenesená",J686,0)</f>
        <v>0</v>
      </c>
      <c r="BH686" s="230">
        <f>IF(N686="sníž. přenesená",J686,0)</f>
        <v>0</v>
      </c>
      <c r="BI686" s="230">
        <f>IF(N686="nulová",J686,0)</f>
        <v>0</v>
      </c>
      <c r="BJ686" s="22" t="s">
        <v>24</v>
      </c>
      <c r="BK686" s="230">
        <f>ROUND(I686*H686,2)</f>
        <v>0</v>
      </c>
      <c r="BL686" s="22" t="s">
        <v>24</v>
      </c>
      <c r="BM686" s="22" t="s">
        <v>2042</v>
      </c>
    </row>
    <row r="687" spans="2:47" s="1" customFormat="1" ht="13.5">
      <c r="B687" s="44"/>
      <c r="C687" s="72"/>
      <c r="D687" s="231" t="s">
        <v>154</v>
      </c>
      <c r="E687" s="72"/>
      <c r="F687" s="232" t="s">
        <v>2041</v>
      </c>
      <c r="G687" s="72"/>
      <c r="H687" s="72"/>
      <c r="I687" s="189"/>
      <c r="J687" s="72"/>
      <c r="K687" s="72"/>
      <c r="L687" s="70"/>
      <c r="M687" s="233"/>
      <c r="N687" s="45"/>
      <c r="O687" s="45"/>
      <c r="P687" s="45"/>
      <c r="Q687" s="45"/>
      <c r="R687" s="45"/>
      <c r="S687" s="45"/>
      <c r="T687" s="93"/>
      <c r="AT687" s="22" t="s">
        <v>154</v>
      </c>
      <c r="AU687" s="22" t="s">
        <v>24</v>
      </c>
    </row>
    <row r="688" spans="2:47" s="1" customFormat="1" ht="13.5">
      <c r="B688" s="44"/>
      <c r="C688" s="72"/>
      <c r="D688" s="231" t="s">
        <v>912</v>
      </c>
      <c r="E688" s="72"/>
      <c r="F688" s="258" t="s">
        <v>2043</v>
      </c>
      <c r="G688" s="72"/>
      <c r="H688" s="72"/>
      <c r="I688" s="189"/>
      <c r="J688" s="72"/>
      <c r="K688" s="72"/>
      <c r="L688" s="70"/>
      <c r="M688" s="233"/>
      <c r="N688" s="45"/>
      <c r="O688" s="45"/>
      <c r="P688" s="45"/>
      <c r="Q688" s="45"/>
      <c r="R688" s="45"/>
      <c r="S688" s="45"/>
      <c r="T688" s="93"/>
      <c r="AT688" s="22" t="s">
        <v>912</v>
      </c>
      <c r="AU688" s="22" t="s">
        <v>24</v>
      </c>
    </row>
    <row r="689" spans="2:65" s="1" customFormat="1" ht="16.5" customHeight="1">
      <c r="B689" s="44"/>
      <c r="C689" s="219" t="s">
        <v>2044</v>
      </c>
      <c r="D689" s="219" t="s">
        <v>147</v>
      </c>
      <c r="E689" s="220" t="s">
        <v>2045</v>
      </c>
      <c r="F689" s="221" t="s">
        <v>2046</v>
      </c>
      <c r="G689" s="222" t="s">
        <v>1752</v>
      </c>
      <c r="H689" s="223">
        <v>1</v>
      </c>
      <c r="I689" s="224"/>
      <c r="J689" s="225">
        <f>ROUND(I689*H689,2)</f>
        <v>0</v>
      </c>
      <c r="K689" s="221" t="s">
        <v>22</v>
      </c>
      <c r="L689" s="70"/>
      <c r="M689" s="226" t="s">
        <v>22</v>
      </c>
      <c r="N689" s="227" t="s">
        <v>46</v>
      </c>
      <c r="O689" s="45"/>
      <c r="P689" s="228">
        <f>O689*H689</f>
        <v>0</v>
      </c>
      <c r="Q689" s="228">
        <v>0</v>
      </c>
      <c r="R689" s="228">
        <f>Q689*H689</f>
        <v>0</v>
      </c>
      <c r="S689" s="228">
        <v>0</v>
      </c>
      <c r="T689" s="229">
        <f>S689*H689</f>
        <v>0</v>
      </c>
      <c r="AR689" s="22" t="s">
        <v>24</v>
      </c>
      <c r="AT689" s="22" t="s">
        <v>147</v>
      </c>
      <c r="AU689" s="22" t="s">
        <v>24</v>
      </c>
      <c r="AY689" s="22" t="s">
        <v>144</v>
      </c>
      <c r="BE689" s="230">
        <f>IF(N689="základní",J689,0)</f>
        <v>0</v>
      </c>
      <c r="BF689" s="230">
        <f>IF(N689="snížená",J689,0)</f>
        <v>0</v>
      </c>
      <c r="BG689" s="230">
        <f>IF(N689="zákl. přenesená",J689,0)</f>
        <v>0</v>
      </c>
      <c r="BH689" s="230">
        <f>IF(N689="sníž. přenesená",J689,0)</f>
        <v>0</v>
      </c>
      <c r="BI689" s="230">
        <f>IF(N689="nulová",J689,0)</f>
        <v>0</v>
      </c>
      <c r="BJ689" s="22" t="s">
        <v>24</v>
      </c>
      <c r="BK689" s="230">
        <f>ROUND(I689*H689,2)</f>
        <v>0</v>
      </c>
      <c r="BL689" s="22" t="s">
        <v>24</v>
      </c>
      <c r="BM689" s="22" t="s">
        <v>2047</v>
      </c>
    </row>
    <row r="690" spans="2:47" s="1" customFormat="1" ht="13.5">
      <c r="B690" s="44"/>
      <c r="C690" s="72"/>
      <c r="D690" s="231" t="s">
        <v>154</v>
      </c>
      <c r="E690" s="72"/>
      <c r="F690" s="232" t="s">
        <v>2046</v>
      </c>
      <c r="G690" s="72"/>
      <c r="H690" s="72"/>
      <c r="I690" s="189"/>
      <c r="J690" s="72"/>
      <c r="K690" s="72"/>
      <c r="L690" s="70"/>
      <c r="M690" s="233"/>
      <c r="N690" s="45"/>
      <c r="O690" s="45"/>
      <c r="P690" s="45"/>
      <c r="Q690" s="45"/>
      <c r="R690" s="45"/>
      <c r="S690" s="45"/>
      <c r="T690" s="93"/>
      <c r="AT690" s="22" t="s">
        <v>154</v>
      </c>
      <c r="AU690" s="22" t="s">
        <v>24</v>
      </c>
    </row>
    <row r="691" spans="2:47" s="1" customFormat="1" ht="13.5">
      <c r="B691" s="44"/>
      <c r="C691" s="72"/>
      <c r="D691" s="231" t="s">
        <v>912</v>
      </c>
      <c r="E691" s="72"/>
      <c r="F691" s="258" t="s">
        <v>2048</v>
      </c>
      <c r="G691" s="72"/>
      <c r="H691" s="72"/>
      <c r="I691" s="189"/>
      <c r="J691" s="72"/>
      <c r="K691" s="72"/>
      <c r="L691" s="70"/>
      <c r="M691" s="233"/>
      <c r="N691" s="45"/>
      <c r="O691" s="45"/>
      <c r="P691" s="45"/>
      <c r="Q691" s="45"/>
      <c r="R691" s="45"/>
      <c r="S691" s="45"/>
      <c r="T691" s="93"/>
      <c r="AT691" s="22" t="s">
        <v>912</v>
      </c>
      <c r="AU691" s="22" t="s">
        <v>24</v>
      </c>
    </row>
    <row r="692" spans="2:65" s="1" customFormat="1" ht="16.5" customHeight="1">
      <c r="B692" s="44"/>
      <c r="C692" s="219" t="s">
        <v>1683</v>
      </c>
      <c r="D692" s="219" t="s">
        <v>147</v>
      </c>
      <c r="E692" s="220" t="s">
        <v>2049</v>
      </c>
      <c r="F692" s="221" t="s">
        <v>2050</v>
      </c>
      <c r="G692" s="222" t="s">
        <v>1752</v>
      </c>
      <c r="H692" s="223">
        <v>1</v>
      </c>
      <c r="I692" s="224"/>
      <c r="J692" s="225">
        <f>ROUND(I692*H692,2)</f>
        <v>0</v>
      </c>
      <c r="K692" s="221" t="s">
        <v>22</v>
      </c>
      <c r="L692" s="70"/>
      <c r="M692" s="226" t="s">
        <v>22</v>
      </c>
      <c r="N692" s="227" t="s">
        <v>46</v>
      </c>
      <c r="O692" s="45"/>
      <c r="P692" s="228">
        <f>O692*H692</f>
        <v>0</v>
      </c>
      <c r="Q692" s="228">
        <v>0</v>
      </c>
      <c r="R692" s="228">
        <f>Q692*H692</f>
        <v>0</v>
      </c>
      <c r="S692" s="228">
        <v>0</v>
      </c>
      <c r="T692" s="229">
        <f>S692*H692</f>
        <v>0</v>
      </c>
      <c r="AR692" s="22" t="s">
        <v>24</v>
      </c>
      <c r="AT692" s="22" t="s">
        <v>147</v>
      </c>
      <c r="AU692" s="22" t="s">
        <v>24</v>
      </c>
      <c r="AY692" s="22" t="s">
        <v>144</v>
      </c>
      <c r="BE692" s="230">
        <f>IF(N692="základní",J692,0)</f>
        <v>0</v>
      </c>
      <c r="BF692" s="230">
        <f>IF(N692="snížená",J692,0)</f>
        <v>0</v>
      </c>
      <c r="BG692" s="230">
        <f>IF(N692="zákl. přenesená",J692,0)</f>
        <v>0</v>
      </c>
      <c r="BH692" s="230">
        <f>IF(N692="sníž. přenesená",J692,0)</f>
        <v>0</v>
      </c>
      <c r="BI692" s="230">
        <f>IF(N692="nulová",J692,0)</f>
        <v>0</v>
      </c>
      <c r="BJ692" s="22" t="s">
        <v>24</v>
      </c>
      <c r="BK692" s="230">
        <f>ROUND(I692*H692,2)</f>
        <v>0</v>
      </c>
      <c r="BL692" s="22" t="s">
        <v>24</v>
      </c>
      <c r="BM692" s="22" t="s">
        <v>2051</v>
      </c>
    </row>
    <row r="693" spans="2:47" s="1" customFormat="1" ht="13.5">
      <c r="B693" s="44"/>
      <c r="C693" s="72"/>
      <c r="D693" s="231" t="s">
        <v>154</v>
      </c>
      <c r="E693" s="72"/>
      <c r="F693" s="232" t="s">
        <v>2050</v>
      </c>
      <c r="G693" s="72"/>
      <c r="H693" s="72"/>
      <c r="I693" s="189"/>
      <c r="J693" s="72"/>
      <c r="K693" s="72"/>
      <c r="L693" s="70"/>
      <c r="M693" s="233"/>
      <c r="N693" s="45"/>
      <c r="O693" s="45"/>
      <c r="P693" s="45"/>
      <c r="Q693" s="45"/>
      <c r="R693" s="45"/>
      <c r="S693" s="45"/>
      <c r="T693" s="93"/>
      <c r="AT693" s="22" t="s">
        <v>154</v>
      </c>
      <c r="AU693" s="22" t="s">
        <v>24</v>
      </c>
    </row>
    <row r="694" spans="2:47" s="1" customFormat="1" ht="13.5">
      <c r="B694" s="44"/>
      <c r="C694" s="72"/>
      <c r="D694" s="231" t="s">
        <v>912</v>
      </c>
      <c r="E694" s="72"/>
      <c r="F694" s="258" t="s">
        <v>2052</v>
      </c>
      <c r="G694" s="72"/>
      <c r="H694" s="72"/>
      <c r="I694" s="189"/>
      <c r="J694" s="72"/>
      <c r="K694" s="72"/>
      <c r="L694" s="70"/>
      <c r="M694" s="233"/>
      <c r="N694" s="45"/>
      <c r="O694" s="45"/>
      <c r="P694" s="45"/>
      <c r="Q694" s="45"/>
      <c r="R694" s="45"/>
      <c r="S694" s="45"/>
      <c r="T694" s="93"/>
      <c r="AT694" s="22" t="s">
        <v>912</v>
      </c>
      <c r="AU694" s="22" t="s">
        <v>24</v>
      </c>
    </row>
    <row r="695" spans="2:65" s="1" customFormat="1" ht="51" customHeight="1">
      <c r="B695" s="44"/>
      <c r="C695" s="219" t="s">
        <v>2053</v>
      </c>
      <c r="D695" s="219" t="s">
        <v>147</v>
      </c>
      <c r="E695" s="220" t="s">
        <v>2054</v>
      </c>
      <c r="F695" s="221" t="s">
        <v>2055</v>
      </c>
      <c r="G695" s="222" t="s">
        <v>1752</v>
      </c>
      <c r="H695" s="223">
        <v>1</v>
      </c>
      <c r="I695" s="224"/>
      <c r="J695" s="225">
        <f>ROUND(I695*H695,2)</f>
        <v>0</v>
      </c>
      <c r="K695" s="221" t="s">
        <v>22</v>
      </c>
      <c r="L695" s="70"/>
      <c r="M695" s="226" t="s">
        <v>22</v>
      </c>
      <c r="N695" s="227" t="s">
        <v>46</v>
      </c>
      <c r="O695" s="45"/>
      <c r="P695" s="228">
        <f>O695*H695</f>
        <v>0</v>
      </c>
      <c r="Q695" s="228">
        <v>0</v>
      </c>
      <c r="R695" s="228">
        <f>Q695*H695</f>
        <v>0</v>
      </c>
      <c r="S695" s="228">
        <v>0</v>
      </c>
      <c r="T695" s="229">
        <f>S695*H695</f>
        <v>0</v>
      </c>
      <c r="AR695" s="22" t="s">
        <v>24</v>
      </c>
      <c r="AT695" s="22" t="s">
        <v>147</v>
      </c>
      <c r="AU695" s="22" t="s">
        <v>24</v>
      </c>
      <c r="AY695" s="22" t="s">
        <v>144</v>
      </c>
      <c r="BE695" s="230">
        <f>IF(N695="základní",J695,0)</f>
        <v>0</v>
      </c>
      <c r="BF695" s="230">
        <f>IF(N695="snížená",J695,0)</f>
        <v>0</v>
      </c>
      <c r="BG695" s="230">
        <f>IF(N695="zákl. přenesená",J695,0)</f>
        <v>0</v>
      </c>
      <c r="BH695" s="230">
        <f>IF(N695="sníž. přenesená",J695,0)</f>
        <v>0</v>
      </c>
      <c r="BI695" s="230">
        <f>IF(N695="nulová",J695,0)</f>
        <v>0</v>
      </c>
      <c r="BJ695" s="22" t="s">
        <v>24</v>
      </c>
      <c r="BK695" s="230">
        <f>ROUND(I695*H695,2)</f>
        <v>0</v>
      </c>
      <c r="BL695" s="22" t="s">
        <v>24</v>
      </c>
      <c r="BM695" s="22" t="s">
        <v>2056</v>
      </c>
    </row>
    <row r="696" spans="2:47" s="1" customFormat="1" ht="13.5">
      <c r="B696" s="44"/>
      <c r="C696" s="72"/>
      <c r="D696" s="231" t="s">
        <v>154</v>
      </c>
      <c r="E696" s="72"/>
      <c r="F696" s="232" t="s">
        <v>2055</v>
      </c>
      <c r="G696" s="72"/>
      <c r="H696" s="72"/>
      <c r="I696" s="189"/>
      <c r="J696" s="72"/>
      <c r="K696" s="72"/>
      <c r="L696" s="70"/>
      <c r="M696" s="233"/>
      <c r="N696" s="45"/>
      <c r="O696" s="45"/>
      <c r="P696" s="45"/>
      <c r="Q696" s="45"/>
      <c r="R696" s="45"/>
      <c r="S696" s="45"/>
      <c r="T696" s="93"/>
      <c r="AT696" s="22" t="s">
        <v>154</v>
      </c>
      <c r="AU696" s="22" t="s">
        <v>24</v>
      </c>
    </row>
    <row r="697" spans="2:65" s="1" customFormat="1" ht="16.5" customHeight="1">
      <c r="B697" s="44"/>
      <c r="C697" s="219" t="s">
        <v>1686</v>
      </c>
      <c r="D697" s="219" t="s">
        <v>147</v>
      </c>
      <c r="E697" s="220" t="s">
        <v>2057</v>
      </c>
      <c r="F697" s="221" t="s">
        <v>2039</v>
      </c>
      <c r="G697" s="222" t="s">
        <v>1752</v>
      </c>
      <c r="H697" s="223">
        <v>1</v>
      </c>
      <c r="I697" s="224"/>
      <c r="J697" s="225">
        <f>ROUND(I697*H697,2)</f>
        <v>0</v>
      </c>
      <c r="K697" s="221" t="s">
        <v>22</v>
      </c>
      <c r="L697" s="70"/>
      <c r="M697" s="226" t="s">
        <v>22</v>
      </c>
      <c r="N697" s="227" t="s">
        <v>46</v>
      </c>
      <c r="O697" s="45"/>
      <c r="P697" s="228">
        <f>O697*H697</f>
        <v>0</v>
      </c>
      <c r="Q697" s="228">
        <v>0</v>
      </c>
      <c r="R697" s="228">
        <f>Q697*H697</f>
        <v>0</v>
      </c>
      <c r="S697" s="228">
        <v>0</v>
      </c>
      <c r="T697" s="229">
        <f>S697*H697</f>
        <v>0</v>
      </c>
      <c r="AR697" s="22" t="s">
        <v>24</v>
      </c>
      <c r="AT697" s="22" t="s">
        <v>147</v>
      </c>
      <c r="AU697" s="22" t="s">
        <v>24</v>
      </c>
      <c r="AY697" s="22" t="s">
        <v>144</v>
      </c>
      <c r="BE697" s="230">
        <f>IF(N697="základní",J697,0)</f>
        <v>0</v>
      </c>
      <c r="BF697" s="230">
        <f>IF(N697="snížená",J697,0)</f>
        <v>0</v>
      </c>
      <c r="BG697" s="230">
        <f>IF(N697="zákl. přenesená",J697,0)</f>
        <v>0</v>
      </c>
      <c r="BH697" s="230">
        <f>IF(N697="sníž. přenesená",J697,0)</f>
        <v>0</v>
      </c>
      <c r="BI697" s="230">
        <f>IF(N697="nulová",J697,0)</f>
        <v>0</v>
      </c>
      <c r="BJ697" s="22" t="s">
        <v>24</v>
      </c>
      <c r="BK697" s="230">
        <f>ROUND(I697*H697,2)</f>
        <v>0</v>
      </c>
      <c r="BL697" s="22" t="s">
        <v>24</v>
      </c>
      <c r="BM697" s="22" t="s">
        <v>2058</v>
      </c>
    </row>
    <row r="698" spans="2:47" s="1" customFormat="1" ht="13.5">
      <c r="B698" s="44"/>
      <c r="C698" s="72"/>
      <c r="D698" s="231" t="s">
        <v>154</v>
      </c>
      <c r="E698" s="72"/>
      <c r="F698" s="232" t="s">
        <v>2059</v>
      </c>
      <c r="G698" s="72"/>
      <c r="H698" s="72"/>
      <c r="I698" s="189"/>
      <c r="J698" s="72"/>
      <c r="K698" s="72"/>
      <c r="L698" s="70"/>
      <c r="M698" s="233"/>
      <c r="N698" s="45"/>
      <c r="O698" s="45"/>
      <c r="P698" s="45"/>
      <c r="Q698" s="45"/>
      <c r="R698" s="45"/>
      <c r="S698" s="45"/>
      <c r="T698" s="93"/>
      <c r="AT698" s="22" t="s">
        <v>154</v>
      </c>
      <c r="AU698" s="22" t="s">
        <v>24</v>
      </c>
    </row>
    <row r="699" spans="2:47" s="1" customFormat="1" ht="13.5">
      <c r="B699" s="44"/>
      <c r="C699" s="72"/>
      <c r="D699" s="231" t="s">
        <v>912</v>
      </c>
      <c r="E699" s="72"/>
      <c r="F699" s="258" t="s">
        <v>2060</v>
      </c>
      <c r="G699" s="72"/>
      <c r="H699" s="72"/>
      <c r="I699" s="189"/>
      <c r="J699" s="72"/>
      <c r="K699" s="72"/>
      <c r="L699" s="70"/>
      <c r="M699" s="233"/>
      <c r="N699" s="45"/>
      <c r="O699" s="45"/>
      <c r="P699" s="45"/>
      <c r="Q699" s="45"/>
      <c r="R699" s="45"/>
      <c r="S699" s="45"/>
      <c r="T699" s="93"/>
      <c r="AT699" s="22" t="s">
        <v>912</v>
      </c>
      <c r="AU699" s="22" t="s">
        <v>24</v>
      </c>
    </row>
    <row r="700" spans="2:65" s="1" customFormat="1" ht="16.5" customHeight="1">
      <c r="B700" s="44"/>
      <c r="C700" s="219" t="s">
        <v>2061</v>
      </c>
      <c r="D700" s="219" t="s">
        <v>147</v>
      </c>
      <c r="E700" s="220" t="s">
        <v>2062</v>
      </c>
      <c r="F700" s="221" t="s">
        <v>2063</v>
      </c>
      <c r="G700" s="222" t="s">
        <v>359</v>
      </c>
      <c r="H700" s="223">
        <v>1</v>
      </c>
      <c r="I700" s="224"/>
      <c r="J700" s="225">
        <f>ROUND(I700*H700,2)</f>
        <v>0</v>
      </c>
      <c r="K700" s="221" t="s">
        <v>22</v>
      </c>
      <c r="L700" s="70"/>
      <c r="M700" s="226" t="s">
        <v>22</v>
      </c>
      <c r="N700" s="227" t="s">
        <v>46</v>
      </c>
      <c r="O700" s="45"/>
      <c r="P700" s="228">
        <f>O700*H700</f>
        <v>0</v>
      </c>
      <c r="Q700" s="228">
        <v>0</v>
      </c>
      <c r="R700" s="228">
        <f>Q700*H700</f>
        <v>0</v>
      </c>
      <c r="S700" s="228">
        <v>0</v>
      </c>
      <c r="T700" s="229">
        <f>S700*H700</f>
        <v>0</v>
      </c>
      <c r="AR700" s="22" t="s">
        <v>24</v>
      </c>
      <c r="AT700" s="22" t="s">
        <v>147</v>
      </c>
      <c r="AU700" s="22" t="s">
        <v>24</v>
      </c>
      <c r="AY700" s="22" t="s">
        <v>144</v>
      </c>
      <c r="BE700" s="230">
        <f>IF(N700="základní",J700,0)</f>
        <v>0</v>
      </c>
      <c r="BF700" s="230">
        <f>IF(N700="snížená",J700,0)</f>
        <v>0</v>
      </c>
      <c r="BG700" s="230">
        <f>IF(N700="zákl. přenesená",J700,0)</f>
        <v>0</v>
      </c>
      <c r="BH700" s="230">
        <f>IF(N700="sníž. přenesená",J700,0)</f>
        <v>0</v>
      </c>
      <c r="BI700" s="230">
        <f>IF(N700="nulová",J700,0)</f>
        <v>0</v>
      </c>
      <c r="BJ700" s="22" t="s">
        <v>24</v>
      </c>
      <c r="BK700" s="230">
        <f>ROUND(I700*H700,2)</f>
        <v>0</v>
      </c>
      <c r="BL700" s="22" t="s">
        <v>24</v>
      </c>
      <c r="BM700" s="22" t="s">
        <v>2064</v>
      </c>
    </row>
    <row r="701" spans="2:47" s="1" customFormat="1" ht="13.5">
      <c r="B701" s="44"/>
      <c r="C701" s="72"/>
      <c r="D701" s="231" t="s">
        <v>154</v>
      </c>
      <c r="E701" s="72"/>
      <c r="F701" s="232" t="s">
        <v>2063</v>
      </c>
      <c r="G701" s="72"/>
      <c r="H701" s="72"/>
      <c r="I701" s="189"/>
      <c r="J701" s="72"/>
      <c r="K701" s="72"/>
      <c r="L701" s="70"/>
      <c r="M701" s="234"/>
      <c r="N701" s="235"/>
      <c r="O701" s="235"/>
      <c r="P701" s="235"/>
      <c r="Q701" s="235"/>
      <c r="R701" s="235"/>
      <c r="S701" s="235"/>
      <c r="T701" s="236"/>
      <c r="AT701" s="22" t="s">
        <v>154</v>
      </c>
      <c r="AU701" s="22" t="s">
        <v>24</v>
      </c>
    </row>
    <row r="702" spans="2:12" s="1" customFormat="1" ht="6.95" customHeight="1">
      <c r="B702" s="65"/>
      <c r="C702" s="66"/>
      <c r="D702" s="66"/>
      <c r="E702" s="66"/>
      <c r="F702" s="66"/>
      <c r="G702" s="66"/>
      <c r="H702" s="66"/>
      <c r="I702" s="164"/>
      <c r="J702" s="66"/>
      <c r="K702" s="66"/>
      <c r="L702" s="70"/>
    </row>
  </sheetData>
  <sheetProtection password="CC35" sheet="1" objects="1" scenarios="1" formatColumns="0" formatRows="0" autoFilter="0"/>
  <autoFilter ref="C101:K701"/>
  <mergeCells count="10">
    <mergeCell ref="E7:H7"/>
    <mergeCell ref="E9:H9"/>
    <mergeCell ref="E24:H24"/>
    <mergeCell ref="E45:H45"/>
    <mergeCell ref="E47:H47"/>
    <mergeCell ref="J51:J52"/>
    <mergeCell ref="E92:H92"/>
    <mergeCell ref="E94:H94"/>
    <mergeCell ref="G1:H1"/>
    <mergeCell ref="L2:V2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6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109</v>
      </c>
      <c r="G1" s="137" t="s">
        <v>110</v>
      </c>
      <c r="H1" s="137"/>
      <c r="I1" s="138"/>
      <c r="J1" s="137" t="s">
        <v>111</v>
      </c>
      <c r="K1" s="136" t="s">
        <v>112</v>
      </c>
      <c r="L1" s="137" t="s">
        <v>113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104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84</v>
      </c>
    </row>
    <row r="4" spans="2:46" ht="36.95" customHeight="1">
      <c r="B4" s="26"/>
      <c r="C4" s="27"/>
      <c r="D4" s="28" t="s">
        <v>114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„Rekonstrukce technologie chlazení zimního stadionu ve Studénce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115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2065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21</v>
      </c>
      <c r="E11" s="45"/>
      <c r="F11" s="33" t="s">
        <v>22</v>
      </c>
      <c r="G11" s="45"/>
      <c r="H11" s="45"/>
      <c r="I11" s="144" t="s">
        <v>23</v>
      </c>
      <c r="J11" s="33" t="s">
        <v>22</v>
      </c>
      <c r="K11" s="49"/>
    </row>
    <row r="12" spans="2:11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24. 8. 2016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31</v>
      </c>
      <c r="E14" s="45"/>
      <c r="F14" s="45"/>
      <c r="G14" s="45"/>
      <c r="H14" s="45"/>
      <c r="I14" s="144" t="s">
        <v>32</v>
      </c>
      <c r="J14" s="33" t="s">
        <v>33</v>
      </c>
      <c r="K14" s="49"/>
    </row>
    <row r="15" spans="2:11" s="1" customFormat="1" ht="18" customHeight="1">
      <c r="B15" s="44"/>
      <c r="C15" s="45"/>
      <c r="D15" s="45"/>
      <c r="E15" s="33" t="s">
        <v>34</v>
      </c>
      <c r="F15" s="45"/>
      <c r="G15" s="45"/>
      <c r="H15" s="45"/>
      <c r="I15" s="144" t="s">
        <v>35</v>
      </c>
      <c r="J15" s="33" t="s">
        <v>22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36</v>
      </c>
      <c r="E17" s="45"/>
      <c r="F17" s="45"/>
      <c r="G17" s="45"/>
      <c r="H17" s="45"/>
      <c r="I17" s="144" t="s">
        <v>32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35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38</v>
      </c>
      <c r="E20" s="45"/>
      <c r="F20" s="45"/>
      <c r="G20" s="45"/>
      <c r="H20" s="45"/>
      <c r="I20" s="144" t="s">
        <v>32</v>
      </c>
      <c r="J20" s="33" t="s">
        <v>33</v>
      </c>
      <c r="K20" s="49"/>
    </row>
    <row r="21" spans="2:11" s="1" customFormat="1" ht="18" customHeight="1">
      <c r="B21" s="44"/>
      <c r="C21" s="45"/>
      <c r="D21" s="45"/>
      <c r="E21" s="33" t="s">
        <v>34</v>
      </c>
      <c r="F21" s="45"/>
      <c r="G21" s="45"/>
      <c r="H21" s="45"/>
      <c r="I21" s="144" t="s">
        <v>35</v>
      </c>
      <c r="J21" s="33" t="s">
        <v>22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40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22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41</v>
      </c>
      <c r="E27" s="45"/>
      <c r="F27" s="45"/>
      <c r="G27" s="45"/>
      <c r="H27" s="45"/>
      <c r="I27" s="142"/>
      <c r="J27" s="153">
        <f>ROUND(J97,2)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43</v>
      </c>
      <c r="G29" s="45"/>
      <c r="H29" s="45"/>
      <c r="I29" s="154" t="s">
        <v>42</v>
      </c>
      <c r="J29" s="50" t="s">
        <v>44</v>
      </c>
      <c r="K29" s="49"/>
    </row>
    <row r="30" spans="2:11" s="1" customFormat="1" ht="14.4" customHeight="1">
      <c r="B30" s="44"/>
      <c r="C30" s="45"/>
      <c r="D30" s="53" t="s">
        <v>45</v>
      </c>
      <c r="E30" s="53" t="s">
        <v>46</v>
      </c>
      <c r="F30" s="155">
        <f>ROUND(SUM(BE97:BE667),2)</f>
        <v>0</v>
      </c>
      <c r="G30" s="45"/>
      <c r="H30" s="45"/>
      <c r="I30" s="156">
        <v>0.21</v>
      </c>
      <c r="J30" s="155">
        <f>ROUND(ROUND((SUM(BE97:BE667)),2)*I30,2)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47</v>
      </c>
      <c r="F31" s="155">
        <f>ROUND(SUM(BF97:BF667),2)</f>
        <v>0</v>
      </c>
      <c r="G31" s="45"/>
      <c r="H31" s="45"/>
      <c r="I31" s="156">
        <v>0.15</v>
      </c>
      <c r="J31" s="155">
        <f>ROUND(ROUND((SUM(BF97:BF667)),2)*I31,2)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48</v>
      </c>
      <c r="F32" s="155">
        <f>ROUND(SUM(BG97:BG667),2)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49</v>
      </c>
      <c r="F33" s="155">
        <f>ROUND(SUM(BH97:BH667),2)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50</v>
      </c>
      <c r="F34" s="155">
        <f>ROUND(SUM(BI97:BI667),2)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51</v>
      </c>
      <c r="E36" s="96"/>
      <c r="F36" s="96"/>
      <c r="G36" s="159" t="s">
        <v>52</v>
      </c>
      <c r="H36" s="160" t="s">
        <v>53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117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„Rekonstrukce technologie chlazení zimního stadionu ve Studénce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115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 xml:space="preserve">258/7 -  Elektroinstalace a MaR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25</v>
      </c>
      <c r="D49" s="45"/>
      <c r="E49" s="45"/>
      <c r="F49" s="33" t="str">
        <f>F12</f>
        <v>Budovatelská 770</v>
      </c>
      <c r="G49" s="45"/>
      <c r="H49" s="45"/>
      <c r="I49" s="144" t="s">
        <v>27</v>
      </c>
      <c r="J49" s="145" t="str">
        <f>IF(J12="","",J12)</f>
        <v>24. 8. 2016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31</v>
      </c>
      <c r="D51" s="45"/>
      <c r="E51" s="45"/>
      <c r="F51" s="33" t="str">
        <f>E15</f>
        <v>B.B.D. s.r.o., Rokycanova 30, Praha 3</v>
      </c>
      <c r="G51" s="45"/>
      <c r="H51" s="45"/>
      <c r="I51" s="144" t="s">
        <v>38</v>
      </c>
      <c r="J51" s="42" t="str">
        <f>E21</f>
        <v>B.B.D. s.r.o., Rokycanova 30, Praha 3</v>
      </c>
      <c r="K51" s="49"/>
    </row>
    <row r="52" spans="2:11" s="1" customFormat="1" ht="14.4" customHeight="1">
      <c r="B52" s="44"/>
      <c r="C52" s="38" t="s">
        <v>36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118</v>
      </c>
      <c r="D54" s="157"/>
      <c r="E54" s="157"/>
      <c r="F54" s="157"/>
      <c r="G54" s="157"/>
      <c r="H54" s="157"/>
      <c r="I54" s="171"/>
      <c r="J54" s="172" t="s">
        <v>119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120</v>
      </c>
      <c r="D56" s="45"/>
      <c r="E56" s="45"/>
      <c r="F56" s="45"/>
      <c r="G56" s="45"/>
      <c r="H56" s="45"/>
      <c r="I56" s="142"/>
      <c r="J56" s="153">
        <f>J97</f>
        <v>0</v>
      </c>
      <c r="K56" s="49"/>
      <c r="AU56" s="22" t="s">
        <v>121</v>
      </c>
    </row>
    <row r="57" spans="2:11" s="7" customFormat="1" ht="24.95" customHeight="1">
      <c r="B57" s="175"/>
      <c r="C57" s="176"/>
      <c r="D57" s="177" t="s">
        <v>2066</v>
      </c>
      <c r="E57" s="178"/>
      <c r="F57" s="178"/>
      <c r="G57" s="178"/>
      <c r="H57" s="178"/>
      <c r="I57" s="179"/>
      <c r="J57" s="180">
        <f>J98</f>
        <v>0</v>
      </c>
      <c r="K57" s="181"/>
    </row>
    <row r="58" spans="2:11" s="8" customFormat="1" ht="19.9" customHeight="1">
      <c r="B58" s="182"/>
      <c r="C58" s="183"/>
      <c r="D58" s="184" t="s">
        <v>2067</v>
      </c>
      <c r="E58" s="185"/>
      <c r="F58" s="185"/>
      <c r="G58" s="185"/>
      <c r="H58" s="185"/>
      <c r="I58" s="186"/>
      <c r="J58" s="187">
        <f>J99</f>
        <v>0</v>
      </c>
      <c r="K58" s="188"/>
    </row>
    <row r="59" spans="2:11" s="8" customFormat="1" ht="19.9" customHeight="1">
      <c r="B59" s="182"/>
      <c r="C59" s="183"/>
      <c r="D59" s="184" t="s">
        <v>2068</v>
      </c>
      <c r="E59" s="185"/>
      <c r="F59" s="185"/>
      <c r="G59" s="185"/>
      <c r="H59" s="185"/>
      <c r="I59" s="186"/>
      <c r="J59" s="187">
        <f>J121</f>
        <v>0</v>
      </c>
      <c r="K59" s="188"/>
    </row>
    <row r="60" spans="2:11" s="8" customFormat="1" ht="19.9" customHeight="1">
      <c r="B60" s="182"/>
      <c r="C60" s="183"/>
      <c r="D60" s="184" t="s">
        <v>2069</v>
      </c>
      <c r="E60" s="185"/>
      <c r="F60" s="185"/>
      <c r="G60" s="185"/>
      <c r="H60" s="185"/>
      <c r="I60" s="186"/>
      <c r="J60" s="187">
        <f>J143</f>
        <v>0</v>
      </c>
      <c r="K60" s="188"/>
    </row>
    <row r="61" spans="2:11" s="7" customFormat="1" ht="24.95" customHeight="1">
      <c r="B61" s="175"/>
      <c r="C61" s="176"/>
      <c r="D61" s="177" t="s">
        <v>2070</v>
      </c>
      <c r="E61" s="178"/>
      <c r="F61" s="178"/>
      <c r="G61" s="178"/>
      <c r="H61" s="178"/>
      <c r="I61" s="179"/>
      <c r="J61" s="180">
        <f>J168</f>
        <v>0</v>
      </c>
      <c r="K61" s="181"/>
    </row>
    <row r="62" spans="2:11" s="8" customFormat="1" ht="19.9" customHeight="1">
      <c r="B62" s="182"/>
      <c r="C62" s="183"/>
      <c r="D62" s="184" t="s">
        <v>2071</v>
      </c>
      <c r="E62" s="185"/>
      <c r="F62" s="185"/>
      <c r="G62" s="185"/>
      <c r="H62" s="185"/>
      <c r="I62" s="186"/>
      <c r="J62" s="187">
        <f>J169</f>
        <v>0</v>
      </c>
      <c r="K62" s="188"/>
    </row>
    <row r="63" spans="2:11" s="8" customFormat="1" ht="19.9" customHeight="1">
      <c r="B63" s="182"/>
      <c r="C63" s="183"/>
      <c r="D63" s="184" t="s">
        <v>2072</v>
      </c>
      <c r="E63" s="185"/>
      <c r="F63" s="185"/>
      <c r="G63" s="185"/>
      <c r="H63" s="185"/>
      <c r="I63" s="186"/>
      <c r="J63" s="187">
        <f>J218</f>
        <v>0</v>
      </c>
      <c r="K63" s="188"/>
    </row>
    <row r="64" spans="2:11" s="7" customFormat="1" ht="24.95" customHeight="1">
      <c r="B64" s="175"/>
      <c r="C64" s="176"/>
      <c r="D64" s="177" t="s">
        <v>2073</v>
      </c>
      <c r="E64" s="178"/>
      <c r="F64" s="178"/>
      <c r="G64" s="178"/>
      <c r="H64" s="178"/>
      <c r="I64" s="179"/>
      <c r="J64" s="180">
        <f>J228</f>
        <v>0</v>
      </c>
      <c r="K64" s="181"/>
    </row>
    <row r="65" spans="2:11" s="8" customFormat="1" ht="19.9" customHeight="1">
      <c r="B65" s="182"/>
      <c r="C65" s="183"/>
      <c r="D65" s="184" t="s">
        <v>2074</v>
      </c>
      <c r="E65" s="185"/>
      <c r="F65" s="185"/>
      <c r="G65" s="185"/>
      <c r="H65" s="185"/>
      <c r="I65" s="186"/>
      <c r="J65" s="187">
        <f>J229</f>
        <v>0</v>
      </c>
      <c r="K65" s="188"/>
    </row>
    <row r="66" spans="2:11" s="8" customFormat="1" ht="19.9" customHeight="1">
      <c r="B66" s="182"/>
      <c r="C66" s="183"/>
      <c r="D66" s="184" t="s">
        <v>2075</v>
      </c>
      <c r="E66" s="185"/>
      <c r="F66" s="185"/>
      <c r="G66" s="185"/>
      <c r="H66" s="185"/>
      <c r="I66" s="186"/>
      <c r="J66" s="187">
        <f>J257</f>
        <v>0</v>
      </c>
      <c r="K66" s="188"/>
    </row>
    <row r="67" spans="2:11" s="8" customFormat="1" ht="19.9" customHeight="1">
      <c r="B67" s="182"/>
      <c r="C67" s="183"/>
      <c r="D67" s="184" t="s">
        <v>2076</v>
      </c>
      <c r="E67" s="185"/>
      <c r="F67" s="185"/>
      <c r="G67" s="185"/>
      <c r="H67" s="185"/>
      <c r="I67" s="186"/>
      <c r="J67" s="187">
        <f>J276</f>
        <v>0</v>
      </c>
      <c r="K67" s="188"/>
    </row>
    <row r="68" spans="2:11" s="8" customFormat="1" ht="19.9" customHeight="1">
      <c r="B68" s="182"/>
      <c r="C68" s="183"/>
      <c r="D68" s="184" t="s">
        <v>2077</v>
      </c>
      <c r="E68" s="185"/>
      <c r="F68" s="185"/>
      <c r="G68" s="185"/>
      <c r="H68" s="185"/>
      <c r="I68" s="186"/>
      <c r="J68" s="187">
        <f>J394</f>
        <v>0</v>
      </c>
      <c r="K68" s="188"/>
    </row>
    <row r="69" spans="2:11" s="8" customFormat="1" ht="19.9" customHeight="1">
      <c r="B69" s="182"/>
      <c r="C69" s="183"/>
      <c r="D69" s="184" t="s">
        <v>2078</v>
      </c>
      <c r="E69" s="185"/>
      <c r="F69" s="185"/>
      <c r="G69" s="185"/>
      <c r="H69" s="185"/>
      <c r="I69" s="186"/>
      <c r="J69" s="187">
        <f>J428</f>
        <v>0</v>
      </c>
      <c r="K69" s="188"/>
    </row>
    <row r="70" spans="2:11" s="8" customFormat="1" ht="19.9" customHeight="1">
      <c r="B70" s="182"/>
      <c r="C70" s="183"/>
      <c r="D70" s="184" t="s">
        <v>2079</v>
      </c>
      <c r="E70" s="185"/>
      <c r="F70" s="185"/>
      <c r="G70" s="185"/>
      <c r="H70" s="185"/>
      <c r="I70" s="186"/>
      <c r="J70" s="187">
        <f>J483</f>
        <v>0</v>
      </c>
      <c r="K70" s="188"/>
    </row>
    <row r="71" spans="2:11" s="8" customFormat="1" ht="19.9" customHeight="1">
      <c r="B71" s="182"/>
      <c r="C71" s="183"/>
      <c r="D71" s="184" t="s">
        <v>2080</v>
      </c>
      <c r="E71" s="185"/>
      <c r="F71" s="185"/>
      <c r="G71" s="185"/>
      <c r="H71" s="185"/>
      <c r="I71" s="186"/>
      <c r="J71" s="187">
        <f>J508</f>
        <v>0</v>
      </c>
      <c r="K71" s="188"/>
    </row>
    <row r="72" spans="2:11" s="8" customFormat="1" ht="19.9" customHeight="1">
      <c r="B72" s="182"/>
      <c r="C72" s="183"/>
      <c r="D72" s="184" t="s">
        <v>2081</v>
      </c>
      <c r="E72" s="185"/>
      <c r="F72" s="185"/>
      <c r="G72" s="185"/>
      <c r="H72" s="185"/>
      <c r="I72" s="186"/>
      <c r="J72" s="187">
        <f>J539</f>
        <v>0</v>
      </c>
      <c r="K72" s="188"/>
    </row>
    <row r="73" spans="2:11" s="8" customFormat="1" ht="19.9" customHeight="1">
      <c r="B73" s="182"/>
      <c r="C73" s="183"/>
      <c r="D73" s="184" t="s">
        <v>2082</v>
      </c>
      <c r="E73" s="185"/>
      <c r="F73" s="185"/>
      <c r="G73" s="185"/>
      <c r="H73" s="185"/>
      <c r="I73" s="186"/>
      <c r="J73" s="187">
        <f>J567</f>
        <v>0</v>
      </c>
      <c r="K73" s="188"/>
    </row>
    <row r="74" spans="2:11" s="8" customFormat="1" ht="19.9" customHeight="1">
      <c r="B74" s="182"/>
      <c r="C74" s="183"/>
      <c r="D74" s="184" t="s">
        <v>2083</v>
      </c>
      <c r="E74" s="185"/>
      <c r="F74" s="185"/>
      <c r="G74" s="185"/>
      <c r="H74" s="185"/>
      <c r="I74" s="186"/>
      <c r="J74" s="187">
        <f>J595</f>
        <v>0</v>
      </c>
      <c r="K74" s="188"/>
    </row>
    <row r="75" spans="2:11" s="8" customFormat="1" ht="19.9" customHeight="1">
      <c r="B75" s="182"/>
      <c r="C75" s="183"/>
      <c r="D75" s="184" t="s">
        <v>2084</v>
      </c>
      <c r="E75" s="185"/>
      <c r="F75" s="185"/>
      <c r="G75" s="185"/>
      <c r="H75" s="185"/>
      <c r="I75" s="186"/>
      <c r="J75" s="187">
        <f>J614</f>
        <v>0</v>
      </c>
      <c r="K75" s="188"/>
    </row>
    <row r="76" spans="2:11" s="8" customFormat="1" ht="19.9" customHeight="1">
      <c r="B76" s="182"/>
      <c r="C76" s="183"/>
      <c r="D76" s="184" t="s">
        <v>2085</v>
      </c>
      <c r="E76" s="185"/>
      <c r="F76" s="185"/>
      <c r="G76" s="185"/>
      <c r="H76" s="185"/>
      <c r="I76" s="186"/>
      <c r="J76" s="187">
        <f>J633</f>
        <v>0</v>
      </c>
      <c r="K76" s="188"/>
    </row>
    <row r="77" spans="2:11" s="8" customFormat="1" ht="19.9" customHeight="1">
      <c r="B77" s="182"/>
      <c r="C77" s="183"/>
      <c r="D77" s="184" t="s">
        <v>2086</v>
      </c>
      <c r="E77" s="185"/>
      <c r="F77" s="185"/>
      <c r="G77" s="185"/>
      <c r="H77" s="185"/>
      <c r="I77" s="186"/>
      <c r="J77" s="187">
        <f>J646</f>
        <v>0</v>
      </c>
      <c r="K77" s="188"/>
    </row>
    <row r="78" spans="2:11" s="1" customFormat="1" ht="21.8" customHeight="1">
      <c r="B78" s="44"/>
      <c r="C78" s="45"/>
      <c r="D78" s="45"/>
      <c r="E78" s="45"/>
      <c r="F78" s="45"/>
      <c r="G78" s="45"/>
      <c r="H78" s="45"/>
      <c r="I78" s="142"/>
      <c r="J78" s="45"/>
      <c r="K78" s="49"/>
    </row>
    <row r="79" spans="2:11" s="1" customFormat="1" ht="6.95" customHeight="1">
      <c r="B79" s="65"/>
      <c r="C79" s="66"/>
      <c r="D79" s="66"/>
      <c r="E79" s="66"/>
      <c r="F79" s="66"/>
      <c r="G79" s="66"/>
      <c r="H79" s="66"/>
      <c r="I79" s="164"/>
      <c r="J79" s="66"/>
      <c r="K79" s="67"/>
    </row>
    <row r="83" spans="2:12" s="1" customFormat="1" ht="6.95" customHeight="1">
      <c r="B83" s="68"/>
      <c r="C83" s="69"/>
      <c r="D83" s="69"/>
      <c r="E83" s="69"/>
      <c r="F83" s="69"/>
      <c r="G83" s="69"/>
      <c r="H83" s="69"/>
      <c r="I83" s="167"/>
      <c r="J83" s="69"/>
      <c r="K83" s="69"/>
      <c r="L83" s="70"/>
    </row>
    <row r="84" spans="2:12" s="1" customFormat="1" ht="36.95" customHeight="1">
      <c r="B84" s="44"/>
      <c r="C84" s="71" t="s">
        <v>128</v>
      </c>
      <c r="D84" s="72"/>
      <c r="E84" s="72"/>
      <c r="F84" s="72"/>
      <c r="G84" s="72"/>
      <c r="H84" s="72"/>
      <c r="I84" s="189"/>
      <c r="J84" s="72"/>
      <c r="K84" s="72"/>
      <c r="L84" s="70"/>
    </row>
    <row r="85" spans="2:12" s="1" customFormat="1" ht="6.95" customHeight="1">
      <c r="B85" s="44"/>
      <c r="C85" s="72"/>
      <c r="D85" s="72"/>
      <c r="E85" s="72"/>
      <c r="F85" s="72"/>
      <c r="G85" s="72"/>
      <c r="H85" s="72"/>
      <c r="I85" s="189"/>
      <c r="J85" s="72"/>
      <c r="K85" s="72"/>
      <c r="L85" s="70"/>
    </row>
    <row r="86" spans="2:12" s="1" customFormat="1" ht="14.4" customHeight="1">
      <c r="B86" s="44"/>
      <c r="C86" s="74" t="s">
        <v>18</v>
      </c>
      <c r="D86" s="72"/>
      <c r="E86" s="72"/>
      <c r="F86" s="72"/>
      <c r="G86" s="72"/>
      <c r="H86" s="72"/>
      <c r="I86" s="189"/>
      <c r="J86" s="72"/>
      <c r="K86" s="72"/>
      <c r="L86" s="70"/>
    </row>
    <row r="87" spans="2:12" s="1" customFormat="1" ht="16.5" customHeight="1">
      <c r="B87" s="44"/>
      <c r="C87" s="72"/>
      <c r="D87" s="72"/>
      <c r="E87" s="190" t="str">
        <f>E7</f>
        <v>„Rekonstrukce technologie chlazení zimního stadionu ve Studénce</v>
      </c>
      <c r="F87" s="74"/>
      <c r="G87" s="74"/>
      <c r="H87" s="74"/>
      <c r="I87" s="189"/>
      <c r="J87" s="72"/>
      <c r="K87" s="72"/>
      <c r="L87" s="70"/>
    </row>
    <row r="88" spans="2:12" s="1" customFormat="1" ht="14.4" customHeight="1">
      <c r="B88" s="44"/>
      <c r="C88" s="74" t="s">
        <v>115</v>
      </c>
      <c r="D88" s="72"/>
      <c r="E88" s="72"/>
      <c r="F88" s="72"/>
      <c r="G88" s="72"/>
      <c r="H88" s="72"/>
      <c r="I88" s="189"/>
      <c r="J88" s="72"/>
      <c r="K88" s="72"/>
      <c r="L88" s="70"/>
    </row>
    <row r="89" spans="2:12" s="1" customFormat="1" ht="17.25" customHeight="1">
      <c r="B89" s="44"/>
      <c r="C89" s="72"/>
      <c r="D89" s="72"/>
      <c r="E89" s="80" t="str">
        <f>E9</f>
        <v xml:space="preserve">258/7 -  Elektroinstalace a MaR</v>
      </c>
      <c r="F89" s="72"/>
      <c r="G89" s="72"/>
      <c r="H89" s="72"/>
      <c r="I89" s="189"/>
      <c r="J89" s="72"/>
      <c r="K89" s="72"/>
      <c r="L89" s="70"/>
    </row>
    <row r="90" spans="2:12" s="1" customFormat="1" ht="6.95" customHeight="1">
      <c r="B90" s="44"/>
      <c r="C90" s="72"/>
      <c r="D90" s="72"/>
      <c r="E90" s="72"/>
      <c r="F90" s="72"/>
      <c r="G90" s="72"/>
      <c r="H90" s="72"/>
      <c r="I90" s="189"/>
      <c r="J90" s="72"/>
      <c r="K90" s="72"/>
      <c r="L90" s="70"/>
    </row>
    <row r="91" spans="2:12" s="1" customFormat="1" ht="18" customHeight="1">
      <c r="B91" s="44"/>
      <c r="C91" s="74" t="s">
        <v>25</v>
      </c>
      <c r="D91" s="72"/>
      <c r="E91" s="72"/>
      <c r="F91" s="191" t="str">
        <f>F12</f>
        <v>Budovatelská 770</v>
      </c>
      <c r="G91" s="72"/>
      <c r="H91" s="72"/>
      <c r="I91" s="192" t="s">
        <v>27</v>
      </c>
      <c r="J91" s="83" t="str">
        <f>IF(J12="","",J12)</f>
        <v>24. 8. 2016</v>
      </c>
      <c r="K91" s="72"/>
      <c r="L91" s="70"/>
    </row>
    <row r="92" spans="2:12" s="1" customFormat="1" ht="6.95" customHeight="1">
      <c r="B92" s="44"/>
      <c r="C92" s="72"/>
      <c r="D92" s="72"/>
      <c r="E92" s="72"/>
      <c r="F92" s="72"/>
      <c r="G92" s="72"/>
      <c r="H92" s="72"/>
      <c r="I92" s="189"/>
      <c r="J92" s="72"/>
      <c r="K92" s="72"/>
      <c r="L92" s="70"/>
    </row>
    <row r="93" spans="2:12" s="1" customFormat="1" ht="13.5">
      <c r="B93" s="44"/>
      <c r="C93" s="74" t="s">
        <v>31</v>
      </c>
      <c r="D93" s="72"/>
      <c r="E93" s="72"/>
      <c r="F93" s="191" t="str">
        <f>E15</f>
        <v>B.B.D. s.r.o., Rokycanova 30, Praha 3</v>
      </c>
      <c r="G93" s="72"/>
      <c r="H93" s="72"/>
      <c r="I93" s="192" t="s">
        <v>38</v>
      </c>
      <c r="J93" s="191" t="str">
        <f>E21</f>
        <v>B.B.D. s.r.o., Rokycanova 30, Praha 3</v>
      </c>
      <c r="K93" s="72"/>
      <c r="L93" s="70"/>
    </row>
    <row r="94" spans="2:12" s="1" customFormat="1" ht="14.4" customHeight="1">
      <c r="B94" s="44"/>
      <c r="C94" s="74" t="s">
        <v>36</v>
      </c>
      <c r="D94" s="72"/>
      <c r="E94" s="72"/>
      <c r="F94" s="191" t="str">
        <f>IF(E18="","",E18)</f>
        <v/>
      </c>
      <c r="G94" s="72"/>
      <c r="H94" s="72"/>
      <c r="I94" s="189"/>
      <c r="J94" s="72"/>
      <c r="K94" s="72"/>
      <c r="L94" s="70"/>
    </row>
    <row r="95" spans="2:12" s="1" customFormat="1" ht="10.3" customHeight="1">
      <c r="B95" s="44"/>
      <c r="C95" s="72"/>
      <c r="D95" s="72"/>
      <c r="E95" s="72"/>
      <c r="F95" s="72"/>
      <c r="G95" s="72"/>
      <c r="H95" s="72"/>
      <c r="I95" s="189"/>
      <c r="J95" s="72"/>
      <c r="K95" s="72"/>
      <c r="L95" s="70"/>
    </row>
    <row r="96" spans="2:20" s="9" customFormat="1" ht="29.25" customHeight="1">
      <c r="B96" s="193"/>
      <c r="C96" s="194" t="s">
        <v>129</v>
      </c>
      <c r="D96" s="195" t="s">
        <v>60</v>
      </c>
      <c r="E96" s="195" t="s">
        <v>56</v>
      </c>
      <c r="F96" s="195" t="s">
        <v>130</v>
      </c>
      <c r="G96" s="195" t="s">
        <v>131</v>
      </c>
      <c r="H96" s="195" t="s">
        <v>132</v>
      </c>
      <c r="I96" s="196" t="s">
        <v>133</v>
      </c>
      <c r="J96" s="195" t="s">
        <v>119</v>
      </c>
      <c r="K96" s="197" t="s">
        <v>134</v>
      </c>
      <c r="L96" s="198"/>
      <c r="M96" s="100" t="s">
        <v>135</v>
      </c>
      <c r="N96" s="101" t="s">
        <v>45</v>
      </c>
      <c r="O96" s="101" t="s">
        <v>136</v>
      </c>
      <c r="P96" s="101" t="s">
        <v>137</v>
      </c>
      <c r="Q96" s="101" t="s">
        <v>138</v>
      </c>
      <c r="R96" s="101" t="s">
        <v>139</v>
      </c>
      <c r="S96" s="101" t="s">
        <v>140</v>
      </c>
      <c r="T96" s="102" t="s">
        <v>141</v>
      </c>
    </row>
    <row r="97" spans="2:63" s="1" customFormat="1" ht="29.25" customHeight="1">
      <c r="B97" s="44"/>
      <c r="C97" s="106" t="s">
        <v>120</v>
      </c>
      <c r="D97" s="72"/>
      <c r="E97" s="72"/>
      <c r="F97" s="72"/>
      <c r="G97" s="72"/>
      <c r="H97" s="72"/>
      <c r="I97" s="189"/>
      <c r="J97" s="199">
        <f>BK97</f>
        <v>0</v>
      </c>
      <c r="K97" s="72"/>
      <c r="L97" s="70"/>
      <c r="M97" s="103"/>
      <c r="N97" s="104"/>
      <c r="O97" s="104"/>
      <c r="P97" s="200">
        <f>P98+P168+P228</f>
        <v>0</v>
      </c>
      <c r="Q97" s="104"/>
      <c r="R97" s="200">
        <f>R98+R168+R228</f>
        <v>0</v>
      </c>
      <c r="S97" s="104"/>
      <c r="T97" s="201">
        <f>T98+T168+T228</f>
        <v>0</v>
      </c>
      <c r="AT97" s="22" t="s">
        <v>74</v>
      </c>
      <c r="AU97" s="22" t="s">
        <v>121</v>
      </c>
      <c r="BK97" s="202">
        <f>BK98+BK168+BK228</f>
        <v>0</v>
      </c>
    </row>
    <row r="98" spans="2:63" s="10" customFormat="1" ht="37.4" customHeight="1">
      <c r="B98" s="203"/>
      <c r="C98" s="204"/>
      <c r="D98" s="205" t="s">
        <v>74</v>
      </c>
      <c r="E98" s="206" t="s">
        <v>1347</v>
      </c>
      <c r="F98" s="206" t="s">
        <v>2087</v>
      </c>
      <c r="G98" s="204"/>
      <c r="H98" s="204"/>
      <c r="I98" s="207"/>
      <c r="J98" s="208">
        <f>BK98</f>
        <v>0</v>
      </c>
      <c r="K98" s="204"/>
      <c r="L98" s="209"/>
      <c r="M98" s="210"/>
      <c r="N98" s="211"/>
      <c r="O98" s="211"/>
      <c r="P98" s="212">
        <f>P99+P121+P143</f>
        <v>0</v>
      </c>
      <c r="Q98" s="211"/>
      <c r="R98" s="212">
        <f>R99+R121+R143</f>
        <v>0</v>
      </c>
      <c r="S98" s="211"/>
      <c r="T98" s="213">
        <f>T99+T121+T143</f>
        <v>0</v>
      </c>
      <c r="AR98" s="214" t="s">
        <v>24</v>
      </c>
      <c r="AT98" s="215" t="s">
        <v>74</v>
      </c>
      <c r="AU98" s="215" t="s">
        <v>75</v>
      </c>
      <c r="AY98" s="214" t="s">
        <v>144</v>
      </c>
      <c r="BK98" s="216">
        <f>BK99+BK121+BK143</f>
        <v>0</v>
      </c>
    </row>
    <row r="99" spans="2:63" s="10" customFormat="1" ht="19.9" customHeight="1">
      <c r="B99" s="203"/>
      <c r="C99" s="204"/>
      <c r="D99" s="205" t="s">
        <v>74</v>
      </c>
      <c r="E99" s="217" t="s">
        <v>1250</v>
      </c>
      <c r="F99" s="217" t="s">
        <v>2088</v>
      </c>
      <c r="G99" s="204"/>
      <c r="H99" s="204"/>
      <c r="I99" s="207"/>
      <c r="J99" s="218">
        <f>BK99</f>
        <v>0</v>
      </c>
      <c r="K99" s="204"/>
      <c r="L99" s="209"/>
      <c r="M99" s="210"/>
      <c r="N99" s="211"/>
      <c r="O99" s="211"/>
      <c r="P99" s="212">
        <f>SUM(P100:P120)</f>
        <v>0</v>
      </c>
      <c r="Q99" s="211"/>
      <c r="R99" s="212">
        <f>SUM(R100:R120)</f>
        <v>0</v>
      </c>
      <c r="S99" s="211"/>
      <c r="T99" s="213">
        <f>SUM(T100:T120)</f>
        <v>0</v>
      </c>
      <c r="AR99" s="214" t="s">
        <v>24</v>
      </c>
      <c r="AT99" s="215" t="s">
        <v>74</v>
      </c>
      <c r="AU99" s="215" t="s">
        <v>24</v>
      </c>
      <c r="AY99" s="214" t="s">
        <v>144</v>
      </c>
      <c r="BK99" s="216">
        <f>SUM(BK100:BK120)</f>
        <v>0</v>
      </c>
    </row>
    <row r="100" spans="2:65" s="1" customFormat="1" ht="16.5" customHeight="1">
      <c r="B100" s="44"/>
      <c r="C100" s="219" t="s">
        <v>24</v>
      </c>
      <c r="D100" s="219" t="s">
        <v>147</v>
      </c>
      <c r="E100" s="220" t="s">
        <v>2089</v>
      </c>
      <c r="F100" s="221" t="s">
        <v>2090</v>
      </c>
      <c r="G100" s="222" t="s">
        <v>359</v>
      </c>
      <c r="H100" s="223">
        <v>1</v>
      </c>
      <c r="I100" s="224"/>
      <c r="J100" s="225">
        <f>ROUND(I100*H100,2)</f>
        <v>0</v>
      </c>
      <c r="K100" s="221" t="s">
        <v>22</v>
      </c>
      <c r="L100" s="70"/>
      <c r="M100" s="226" t="s">
        <v>22</v>
      </c>
      <c r="N100" s="227" t="s">
        <v>46</v>
      </c>
      <c r="O100" s="45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AR100" s="22" t="s">
        <v>167</v>
      </c>
      <c r="AT100" s="22" t="s">
        <v>147</v>
      </c>
      <c r="AU100" s="22" t="s">
        <v>84</v>
      </c>
      <c r="AY100" s="22" t="s">
        <v>144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22" t="s">
        <v>24</v>
      </c>
      <c r="BK100" s="230">
        <f>ROUND(I100*H100,2)</f>
        <v>0</v>
      </c>
      <c r="BL100" s="22" t="s">
        <v>167</v>
      </c>
      <c r="BM100" s="22" t="s">
        <v>167</v>
      </c>
    </row>
    <row r="101" spans="2:47" s="1" customFormat="1" ht="13.5">
      <c r="B101" s="44"/>
      <c r="C101" s="72"/>
      <c r="D101" s="231" t="s">
        <v>154</v>
      </c>
      <c r="E101" s="72"/>
      <c r="F101" s="232" t="s">
        <v>2090</v>
      </c>
      <c r="G101" s="72"/>
      <c r="H101" s="72"/>
      <c r="I101" s="189"/>
      <c r="J101" s="72"/>
      <c r="K101" s="72"/>
      <c r="L101" s="70"/>
      <c r="M101" s="233"/>
      <c r="N101" s="45"/>
      <c r="O101" s="45"/>
      <c r="P101" s="45"/>
      <c r="Q101" s="45"/>
      <c r="R101" s="45"/>
      <c r="S101" s="45"/>
      <c r="T101" s="93"/>
      <c r="AT101" s="22" t="s">
        <v>154</v>
      </c>
      <c r="AU101" s="22" t="s">
        <v>84</v>
      </c>
    </row>
    <row r="102" spans="2:47" s="1" customFormat="1" ht="13.5">
      <c r="B102" s="44"/>
      <c r="C102" s="72"/>
      <c r="D102" s="231" t="s">
        <v>912</v>
      </c>
      <c r="E102" s="72"/>
      <c r="F102" s="258" t="s">
        <v>2091</v>
      </c>
      <c r="G102" s="72"/>
      <c r="H102" s="72"/>
      <c r="I102" s="189"/>
      <c r="J102" s="72"/>
      <c r="K102" s="72"/>
      <c r="L102" s="70"/>
      <c r="M102" s="233"/>
      <c r="N102" s="45"/>
      <c r="O102" s="45"/>
      <c r="P102" s="45"/>
      <c r="Q102" s="45"/>
      <c r="R102" s="45"/>
      <c r="S102" s="45"/>
      <c r="T102" s="93"/>
      <c r="AT102" s="22" t="s">
        <v>912</v>
      </c>
      <c r="AU102" s="22" t="s">
        <v>84</v>
      </c>
    </row>
    <row r="103" spans="2:65" s="1" customFormat="1" ht="16.5" customHeight="1">
      <c r="B103" s="44"/>
      <c r="C103" s="219" t="s">
        <v>84</v>
      </c>
      <c r="D103" s="219" t="s">
        <v>147</v>
      </c>
      <c r="E103" s="220" t="s">
        <v>2092</v>
      </c>
      <c r="F103" s="221" t="s">
        <v>2090</v>
      </c>
      <c r="G103" s="222" t="s">
        <v>359</v>
      </c>
      <c r="H103" s="223">
        <v>1</v>
      </c>
      <c r="I103" s="224"/>
      <c r="J103" s="225">
        <f>ROUND(I103*H103,2)</f>
        <v>0</v>
      </c>
      <c r="K103" s="221" t="s">
        <v>22</v>
      </c>
      <c r="L103" s="70"/>
      <c r="M103" s="226" t="s">
        <v>22</v>
      </c>
      <c r="N103" s="227" t="s">
        <v>46</v>
      </c>
      <c r="O103" s="45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AR103" s="22" t="s">
        <v>167</v>
      </c>
      <c r="AT103" s="22" t="s">
        <v>147</v>
      </c>
      <c r="AU103" s="22" t="s">
        <v>84</v>
      </c>
      <c r="AY103" s="22" t="s">
        <v>144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22" t="s">
        <v>24</v>
      </c>
      <c r="BK103" s="230">
        <f>ROUND(I103*H103,2)</f>
        <v>0</v>
      </c>
      <c r="BL103" s="22" t="s">
        <v>167</v>
      </c>
      <c r="BM103" s="22" t="s">
        <v>176</v>
      </c>
    </row>
    <row r="104" spans="2:47" s="1" customFormat="1" ht="13.5">
      <c r="B104" s="44"/>
      <c r="C104" s="72"/>
      <c r="D104" s="231" t="s">
        <v>154</v>
      </c>
      <c r="E104" s="72"/>
      <c r="F104" s="232" t="s">
        <v>2090</v>
      </c>
      <c r="G104" s="72"/>
      <c r="H104" s="72"/>
      <c r="I104" s="189"/>
      <c r="J104" s="72"/>
      <c r="K104" s="72"/>
      <c r="L104" s="70"/>
      <c r="M104" s="233"/>
      <c r="N104" s="45"/>
      <c r="O104" s="45"/>
      <c r="P104" s="45"/>
      <c r="Q104" s="45"/>
      <c r="R104" s="45"/>
      <c r="S104" s="45"/>
      <c r="T104" s="93"/>
      <c r="AT104" s="22" t="s">
        <v>154</v>
      </c>
      <c r="AU104" s="22" t="s">
        <v>84</v>
      </c>
    </row>
    <row r="105" spans="2:47" s="1" customFormat="1" ht="13.5">
      <c r="B105" s="44"/>
      <c r="C105" s="72"/>
      <c r="D105" s="231" t="s">
        <v>912</v>
      </c>
      <c r="E105" s="72"/>
      <c r="F105" s="258" t="s">
        <v>2093</v>
      </c>
      <c r="G105" s="72"/>
      <c r="H105" s="72"/>
      <c r="I105" s="189"/>
      <c r="J105" s="72"/>
      <c r="K105" s="72"/>
      <c r="L105" s="70"/>
      <c r="M105" s="233"/>
      <c r="N105" s="45"/>
      <c r="O105" s="45"/>
      <c r="P105" s="45"/>
      <c r="Q105" s="45"/>
      <c r="R105" s="45"/>
      <c r="S105" s="45"/>
      <c r="T105" s="93"/>
      <c r="AT105" s="22" t="s">
        <v>912</v>
      </c>
      <c r="AU105" s="22" t="s">
        <v>84</v>
      </c>
    </row>
    <row r="106" spans="2:65" s="1" customFormat="1" ht="16.5" customHeight="1">
      <c r="B106" s="44"/>
      <c r="C106" s="219" t="s">
        <v>162</v>
      </c>
      <c r="D106" s="219" t="s">
        <v>147</v>
      </c>
      <c r="E106" s="220" t="s">
        <v>2094</v>
      </c>
      <c r="F106" s="221" t="s">
        <v>2090</v>
      </c>
      <c r="G106" s="222" t="s">
        <v>359</v>
      </c>
      <c r="H106" s="223">
        <v>1</v>
      </c>
      <c r="I106" s="224"/>
      <c r="J106" s="225">
        <f>ROUND(I106*H106,2)</f>
        <v>0</v>
      </c>
      <c r="K106" s="221" t="s">
        <v>22</v>
      </c>
      <c r="L106" s="70"/>
      <c r="M106" s="226" t="s">
        <v>22</v>
      </c>
      <c r="N106" s="227" t="s">
        <v>46</v>
      </c>
      <c r="O106" s="45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AR106" s="22" t="s">
        <v>167</v>
      </c>
      <c r="AT106" s="22" t="s">
        <v>147</v>
      </c>
      <c r="AU106" s="22" t="s">
        <v>84</v>
      </c>
      <c r="AY106" s="22" t="s">
        <v>144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2" t="s">
        <v>24</v>
      </c>
      <c r="BK106" s="230">
        <f>ROUND(I106*H106,2)</f>
        <v>0</v>
      </c>
      <c r="BL106" s="22" t="s">
        <v>167</v>
      </c>
      <c r="BM106" s="22" t="s">
        <v>188</v>
      </c>
    </row>
    <row r="107" spans="2:47" s="1" customFormat="1" ht="13.5">
      <c r="B107" s="44"/>
      <c r="C107" s="72"/>
      <c r="D107" s="231" t="s">
        <v>154</v>
      </c>
      <c r="E107" s="72"/>
      <c r="F107" s="232" t="s">
        <v>2090</v>
      </c>
      <c r="G107" s="72"/>
      <c r="H107" s="72"/>
      <c r="I107" s="189"/>
      <c r="J107" s="72"/>
      <c r="K107" s="72"/>
      <c r="L107" s="70"/>
      <c r="M107" s="233"/>
      <c r="N107" s="45"/>
      <c r="O107" s="45"/>
      <c r="P107" s="45"/>
      <c r="Q107" s="45"/>
      <c r="R107" s="45"/>
      <c r="S107" s="45"/>
      <c r="T107" s="93"/>
      <c r="AT107" s="22" t="s">
        <v>154</v>
      </c>
      <c r="AU107" s="22" t="s">
        <v>84</v>
      </c>
    </row>
    <row r="108" spans="2:47" s="1" customFormat="1" ht="13.5">
      <c r="B108" s="44"/>
      <c r="C108" s="72"/>
      <c r="D108" s="231" t="s">
        <v>912</v>
      </c>
      <c r="E108" s="72"/>
      <c r="F108" s="258" t="s">
        <v>2095</v>
      </c>
      <c r="G108" s="72"/>
      <c r="H108" s="72"/>
      <c r="I108" s="189"/>
      <c r="J108" s="72"/>
      <c r="K108" s="72"/>
      <c r="L108" s="70"/>
      <c r="M108" s="233"/>
      <c r="N108" s="45"/>
      <c r="O108" s="45"/>
      <c r="P108" s="45"/>
      <c r="Q108" s="45"/>
      <c r="R108" s="45"/>
      <c r="S108" s="45"/>
      <c r="T108" s="93"/>
      <c r="AT108" s="22" t="s">
        <v>912</v>
      </c>
      <c r="AU108" s="22" t="s">
        <v>84</v>
      </c>
    </row>
    <row r="109" spans="2:65" s="1" customFormat="1" ht="16.5" customHeight="1">
      <c r="B109" s="44"/>
      <c r="C109" s="219" t="s">
        <v>167</v>
      </c>
      <c r="D109" s="219" t="s">
        <v>147</v>
      </c>
      <c r="E109" s="220" t="s">
        <v>2096</v>
      </c>
      <c r="F109" s="221" t="s">
        <v>2090</v>
      </c>
      <c r="G109" s="222" t="s">
        <v>359</v>
      </c>
      <c r="H109" s="223">
        <v>1</v>
      </c>
      <c r="I109" s="224"/>
      <c r="J109" s="225">
        <f>ROUND(I109*H109,2)</f>
        <v>0</v>
      </c>
      <c r="K109" s="221" t="s">
        <v>22</v>
      </c>
      <c r="L109" s="70"/>
      <c r="M109" s="226" t="s">
        <v>22</v>
      </c>
      <c r="N109" s="227" t="s">
        <v>46</v>
      </c>
      <c r="O109" s="45"/>
      <c r="P109" s="228">
        <f>O109*H109</f>
        <v>0</v>
      </c>
      <c r="Q109" s="228">
        <v>0</v>
      </c>
      <c r="R109" s="228">
        <f>Q109*H109</f>
        <v>0</v>
      </c>
      <c r="S109" s="228">
        <v>0</v>
      </c>
      <c r="T109" s="229">
        <f>S109*H109</f>
        <v>0</v>
      </c>
      <c r="AR109" s="22" t="s">
        <v>167</v>
      </c>
      <c r="AT109" s="22" t="s">
        <v>147</v>
      </c>
      <c r="AU109" s="22" t="s">
        <v>84</v>
      </c>
      <c r="AY109" s="22" t="s">
        <v>144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22" t="s">
        <v>24</v>
      </c>
      <c r="BK109" s="230">
        <f>ROUND(I109*H109,2)</f>
        <v>0</v>
      </c>
      <c r="BL109" s="22" t="s">
        <v>167</v>
      </c>
      <c r="BM109" s="22" t="s">
        <v>29</v>
      </c>
    </row>
    <row r="110" spans="2:47" s="1" customFormat="1" ht="13.5">
      <c r="B110" s="44"/>
      <c r="C110" s="72"/>
      <c r="D110" s="231" t="s">
        <v>154</v>
      </c>
      <c r="E110" s="72"/>
      <c r="F110" s="232" t="s">
        <v>2090</v>
      </c>
      <c r="G110" s="72"/>
      <c r="H110" s="72"/>
      <c r="I110" s="189"/>
      <c r="J110" s="72"/>
      <c r="K110" s="72"/>
      <c r="L110" s="70"/>
      <c r="M110" s="233"/>
      <c r="N110" s="45"/>
      <c r="O110" s="45"/>
      <c r="P110" s="45"/>
      <c r="Q110" s="45"/>
      <c r="R110" s="45"/>
      <c r="S110" s="45"/>
      <c r="T110" s="93"/>
      <c r="AT110" s="22" t="s">
        <v>154</v>
      </c>
      <c r="AU110" s="22" t="s">
        <v>84</v>
      </c>
    </row>
    <row r="111" spans="2:47" s="1" customFormat="1" ht="13.5">
      <c r="B111" s="44"/>
      <c r="C111" s="72"/>
      <c r="D111" s="231" t="s">
        <v>912</v>
      </c>
      <c r="E111" s="72"/>
      <c r="F111" s="258" t="s">
        <v>2097</v>
      </c>
      <c r="G111" s="72"/>
      <c r="H111" s="72"/>
      <c r="I111" s="189"/>
      <c r="J111" s="72"/>
      <c r="K111" s="72"/>
      <c r="L111" s="70"/>
      <c r="M111" s="233"/>
      <c r="N111" s="45"/>
      <c r="O111" s="45"/>
      <c r="P111" s="45"/>
      <c r="Q111" s="45"/>
      <c r="R111" s="45"/>
      <c r="S111" s="45"/>
      <c r="T111" s="93"/>
      <c r="AT111" s="22" t="s">
        <v>912</v>
      </c>
      <c r="AU111" s="22" t="s">
        <v>84</v>
      </c>
    </row>
    <row r="112" spans="2:65" s="1" customFormat="1" ht="25.5" customHeight="1">
      <c r="B112" s="44"/>
      <c r="C112" s="219" t="s">
        <v>143</v>
      </c>
      <c r="D112" s="219" t="s">
        <v>147</v>
      </c>
      <c r="E112" s="220" t="s">
        <v>2098</v>
      </c>
      <c r="F112" s="221" t="s">
        <v>2099</v>
      </c>
      <c r="G112" s="222" t="s">
        <v>456</v>
      </c>
      <c r="H112" s="223">
        <v>30</v>
      </c>
      <c r="I112" s="224"/>
      <c r="J112" s="225">
        <f>ROUND(I112*H112,2)</f>
        <v>0</v>
      </c>
      <c r="K112" s="221" t="s">
        <v>22</v>
      </c>
      <c r="L112" s="70"/>
      <c r="M112" s="226" t="s">
        <v>22</v>
      </c>
      <c r="N112" s="227" t="s">
        <v>46</v>
      </c>
      <c r="O112" s="45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AR112" s="22" t="s">
        <v>167</v>
      </c>
      <c r="AT112" s="22" t="s">
        <v>147</v>
      </c>
      <c r="AU112" s="22" t="s">
        <v>84</v>
      </c>
      <c r="AY112" s="22" t="s">
        <v>144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22" t="s">
        <v>24</v>
      </c>
      <c r="BK112" s="230">
        <f>ROUND(I112*H112,2)</f>
        <v>0</v>
      </c>
      <c r="BL112" s="22" t="s">
        <v>167</v>
      </c>
      <c r="BM112" s="22" t="s">
        <v>209</v>
      </c>
    </row>
    <row r="113" spans="2:47" s="1" customFormat="1" ht="13.5">
      <c r="B113" s="44"/>
      <c r="C113" s="72"/>
      <c r="D113" s="231" t="s">
        <v>154</v>
      </c>
      <c r="E113" s="72"/>
      <c r="F113" s="232" t="s">
        <v>2099</v>
      </c>
      <c r="G113" s="72"/>
      <c r="H113" s="72"/>
      <c r="I113" s="189"/>
      <c r="J113" s="72"/>
      <c r="K113" s="72"/>
      <c r="L113" s="70"/>
      <c r="M113" s="233"/>
      <c r="N113" s="45"/>
      <c r="O113" s="45"/>
      <c r="P113" s="45"/>
      <c r="Q113" s="45"/>
      <c r="R113" s="45"/>
      <c r="S113" s="45"/>
      <c r="T113" s="93"/>
      <c r="AT113" s="22" t="s">
        <v>154</v>
      </c>
      <c r="AU113" s="22" t="s">
        <v>84</v>
      </c>
    </row>
    <row r="114" spans="2:47" s="1" customFormat="1" ht="13.5">
      <c r="B114" s="44"/>
      <c r="C114" s="72"/>
      <c r="D114" s="231" t="s">
        <v>912</v>
      </c>
      <c r="E114" s="72"/>
      <c r="F114" s="258" t="s">
        <v>2100</v>
      </c>
      <c r="G114" s="72"/>
      <c r="H114" s="72"/>
      <c r="I114" s="189"/>
      <c r="J114" s="72"/>
      <c r="K114" s="72"/>
      <c r="L114" s="70"/>
      <c r="M114" s="233"/>
      <c r="N114" s="45"/>
      <c r="O114" s="45"/>
      <c r="P114" s="45"/>
      <c r="Q114" s="45"/>
      <c r="R114" s="45"/>
      <c r="S114" s="45"/>
      <c r="T114" s="93"/>
      <c r="AT114" s="22" t="s">
        <v>912</v>
      </c>
      <c r="AU114" s="22" t="s">
        <v>84</v>
      </c>
    </row>
    <row r="115" spans="2:65" s="1" customFormat="1" ht="16.5" customHeight="1">
      <c r="B115" s="44"/>
      <c r="C115" s="219" t="s">
        <v>176</v>
      </c>
      <c r="D115" s="219" t="s">
        <v>147</v>
      </c>
      <c r="E115" s="220" t="s">
        <v>2101</v>
      </c>
      <c r="F115" s="221" t="s">
        <v>1378</v>
      </c>
      <c r="G115" s="222" t="s">
        <v>359</v>
      </c>
      <c r="H115" s="223">
        <v>1</v>
      </c>
      <c r="I115" s="224"/>
      <c r="J115" s="225">
        <f>ROUND(I115*H115,2)</f>
        <v>0</v>
      </c>
      <c r="K115" s="221" t="s">
        <v>22</v>
      </c>
      <c r="L115" s="70"/>
      <c r="M115" s="226" t="s">
        <v>22</v>
      </c>
      <c r="N115" s="227" t="s">
        <v>46</v>
      </c>
      <c r="O115" s="45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AR115" s="22" t="s">
        <v>167</v>
      </c>
      <c r="AT115" s="22" t="s">
        <v>147</v>
      </c>
      <c r="AU115" s="22" t="s">
        <v>84</v>
      </c>
      <c r="AY115" s="22" t="s">
        <v>144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22" t="s">
        <v>24</v>
      </c>
      <c r="BK115" s="230">
        <f>ROUND(I115*H115,2)</f>
        <v>0</v>
      </c>
      <c r="BL115" s="22" t="s">
        <v>167</v>
      </c>
      <c r="BM115" s="22" t="s">
        <v>221</v>
      </c>
    </row>
    <row r="116" spans="2:47" s="1" customFormat="1" ht="13.5">
      <c r="B116" s="44"/>
      <c r="C116" s="72"/>
      <c r="D116" s="231" t="s">
        <v>154</v>
      </c>
      <c r="E116" s="72"/>
      <c r="F116" s="232" t="s">
        <v>1378</v>
      </c>
      <c r="G116" s="72"/>
      <c r="H116" s="72"/>
      <c r="I116" s="189"/>
      <c r="J116" s="72"/>
      <c r="K116" s="72"/>
      <c r="L116" s="70"/>
      <c r="M116" s="233"/>
      <c r="N116" s="45"/>
      <c r="O116" s="45"/>
      <c r="P116" s="45"/>
      <c r="Q116" s="45"/>
      <c r="R116" s="45"/>
      <c r="S116" s="45"/>
      <c r="T116" s="93"/>
      <c r="AT116" s="22" t="s">
        <v>154</v>
      </c>
      <c r="AU116" s="22" t="s">
        <v>84</v>
      </c>
    </row>
    <row r="117" spans="2:47" s="1" customFormat="1" ht="13.5">
      <c r="B117" s="44"/>
      <c r="C117" s="72"/>
      <c r="D117" s="231" t="s">
        <v>912</v>
      </c>
      <c r="E117" s="72"/>
      <c r="F117" s="258" t="s">
        <v>2102</v>
      </c>
      <c r="G117" s="72"/>
      <c r="H117" s="72"/>
      <c r="I117" s="189"/>
      <c r="J117" s="72"/>
      <c r="K117" s="72"/>
      <c r="L117" s="70"/>
      <c r="M117" s="233"/>
      <c r="N117" s="45"/>
      <c r="O117" s="45"/>
      <c r="P117" s="45"/>
      <c r="Q117" s="45"/>
      <c r="R117" s="45"/>
      <c r="S117" s="45"/>
      <c r="T117" s="93"/>
      <c r="AT117" s="22" t="s">
        <v>912</v>
      </c>
      <c r="AU117" s="22" t="s">
        <v>84</v>
      </c>
    </row>
    <row r="118" spans="2:65" s="1" customFormat="1" ht="16.5" customHeight="1">
      <c r="B118" s="44"/>
      <c r="C118" s="219" t="s">
        <v>181</v>
      </c>
      <c r="D118" s="219" t="s">
        <v>147</v>
      </c>
      <c r="E118" s="220" t="s">
        <v>2103</v>
      </c>
      <c r="F118" s="221" t="s">
        <v>2104</v>
      </c>
      <c r="G118" s="222" t="s">
        <v>359</v>
      </c>
      <c r="H118" s="223">
        <v>1</v>
      </c>
      <c r="I118" s="224"/>
      <c r="J118" s="225">
        <f>ROUND(I118*H118,2)</f>
        <v>0</v>
      </c>
      <c r="K118" s="221" t="s">
        <v>22</v>
      </c>
      <c r="L118" s="70"/>
      <c r="M118" s="226" t="s">
        <v>22</v>
      </c>
      <c r="N118" s="227" t="s">
        <v>46</v>
      </c>
      <c r="O118" s="45"/>
      <c r="P118" s="228">
        <f>O118*H118</f>
        <v>0</v>
      </c>
      <c r="Q118" s="228">
        <v>0</v>
      </c>
      <c r="R118" s="228">
        <f>Q118*H118</f>
        <v>0</v>
      </c>
      <c r="S118" s="228">
        <v>0</v>
      </c>
      <c r="T118" s="229">
        <f>S118*H118</f>
        <v>0</v>
      </c>
      <c r="AR118" s="22" t="s">
        <v>167</v>
      </c>
      <c r="AT118" s="22" t="s">
        <v>147</v>
      </c>
      <c r="AU118" s="22" t="s">
        <v>84</v>
      </c>
      <c r="AY118" s="22" t="s">
        <v>144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22" t="s">
        <v>24</v>
      </c>
      <c r="BK118" s="230">
        <f>ROUND(I118*H118,2)</f>
        <v>0</v>
      </c>
      <c r="BL118" s="22" t="s">
        <v>167</v>
      </c>
      <c r="BM118" s="22" t="s">
        <v>340</v>
      </c>
    </row>
    <row r="119" spans="2:47" s="1" customFormat="1" ht="13.5">
      <c r="B119" s="44"/>
      <c r="C119" s="72"/>
      <c r="D119" s="231" t="s">
        <v>154</v>
      </c>
      <c r="E119" s="72"/>
      <c r="F119" s="232" t="s">
        <v>2104</v>
      </c>
      <c r="G119" s="72"/>
      <c r="H119" s="72"/>
      <c r="I119" s="189"/>
      <c r="J119" s="72"/>
      <c r="K119" s="72"/>
      <c r="L119" s="70"/>
      <c r="M119" s="233"/>
      <c r="N119" s="45"/>
      <c r="O119" s="45"/>
      <c r="P119" s="45"/>
      <c r="Q119" s="45"/>
      <c r="R119" s="45"/>
      <c r="S119" s="45"/>
      <c r="T119" s="93"/>
      <c r="AT119" s="22" t="s">
        <v>154</v>
      </c>
      <c r="AU119" s="22" t="s">
        <v>84</v>
      </c>
    </row>
    <row r="120" spans="2:47" s="1" customFormat="1" ht="13.5">
      <c r="B120" s="44"/>
      <c r="C120" s="72"/>
      <c r="D120" s="231" t="s">
        <v>912</v>
      </c>
      <c r="E120" s="72"/>
      <c r="F120" s="258" t="s">
        <v>2102</v>
      </c>
      <c r="G120" s="72"/>
      <c r="H120" s="72"/>
      <c r="I120" s="189"/>
      <c r="J120" s="72"/>
      <c r="K120" s="72"/>
      <c r="L120" s="70"/>
      <c r="M120" s="233"/>
      <c r="N120" s="45"/>
      <c r="O120" s="45"/>
      <c r="P120" s="45"/>
      <c r="Q120" s="45"/>
      <c r="R120" s="45"/>
      <c r="S120" s="45"/>
      <c r="T120" s="93"/>
      <c r="AT120" s="22" t="s">
        <v>912</v>
      </c>
      <c r="AU120" s="22" t="s">
        <v>84</v>
      </c>
    </row>
    <row r="121" spans="2:63" s="10" customFormat="1" ht="29.85" customHeight="1">
      <c r="B121" s="203"/>
      <c r="C121" s="204"/>
      <c r="D121" s="205" t="s">
        <v>74</v>
      </c>
      <c r="E121" s="217" t="s">
        <v>1255</v>
      </c>
      <c r="F121" s="217" t="s">
        <v>2105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SUM(P122:P142)</f>
        <v>0</v>
      </c>
      <c r="Q121" s="211"/>
      <c r="R121" s="212">
        <f>SUM(R122:R142)</f>
        <v>0</v>
      </c>
      <c r="S121" s="211"/>
      <c r="T121" s="213">
        <f>SUM(T122:T142)</f>
        <v>0</v>
      </c>
      <c r="AR121" s="214" t="s">
        <v>24</v>
      </c>
      <c r="AT121" s="215" t="s">
        <v>74</v>
      </c>
      <c r="AU121" s="215" t="s">
        <v>24</v>
      </c>
      <c r="AY121" s="214" t="s">
        <v>144</v>
      </c>
      <c r="BK121" s="216">
        <f>SUM(BK122:BK142)</f>
        <v>0</v>
      </c>
    </row>
    <row r="122" spans="2:65" s="1" customFormat="1" ht="16.5" customHeight="1">
      <c r="B122" s="44"/>
      <c r="C122" s="219" t="s">
        <v>188</v>
      </c>
      <c r="D122" s="219" t="s">
        <v>147</v>
      </c>
      <c r="E122" s="220" t="s">
        <v>2106</v>
      </c>
      <c r="F122" s="221" t="s">
        <v>2090</v>
      </c>
      <c r="G122" s="222" t="s">
        <v>359</v>
      </c>
      <c r="H122" s="223">
        <v>1</v>
      </c>
      <c r="I122" s="224"/>
      <c r="J122" s="225">
        <f>ROUND(I122*H122,2)</f>
        <v>0</v>
      </c>
      <c r="K122" s="221" t="s">
        <v>22</v>
      </c>
      <c r="L122" s="70"/>
      <c r="M122" s="226" t="s">
        <v>22</v>
      </c>
      <c r="N122" s="227" t="s">
        <v>46</v>
      </c>
      <c r="O122" s="45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AR122" s="22" t="s">
        <v>167</v>
      </c>
      <c r="AT122" s="22" t="s">
        <v>147</v>
      </c>
      <c r="AU122" s="22" t="s">
        <v>84</v>
      </c>
      <c r="AY122" s="22" t="s">
        <v>144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22" t="s">
        <v>24</v>
      </c>
      <c r="BK122" s="230">
        <f>ROUND(I122*H122,2)</f>
        <v>0</v>
      </c>
      <c r="BL122" s="22" t="s">
        <v>167</v>
      </c>
      <c r="BM122" s="22" t="s">
        <v>356</v>
      </c>
    </row>
    <row r="123" spans="2:47" s="1" customFormat="1" ht="13.5">
      <c r="B123" s="44"/>
      <c r="C123" s="72"/>
      <c r="D123" s="231" t="s">
        <v>154</v>
      </c>
      <c r="E123" s="72"/>
      <c r="F123" s="232" t="s">
        <v>2090</v>
      </c>
      <c r="G123" s="72"/>
      <c r="H123" s="72"/>
      <c r="I123" s="189"/>
      <c r="J123" s="72"/>
      <c r="K123" s="72"/>
      <c r="L123" s="70"/>
      <c r="M123" s="233"/>
      <c r="N123" s="45"/>
      <c r="O123" s="45"/>
      <c r="P123" s="45"/>
      <c r="Q123" s="45"/>
      <c r="R123" s="45"/>
      <c r="S123" s="45"/>
      <c r="T123" s="93"/>
      <c r="AT123" s="22" t="s">
        <v>154</v>
      </c>
      <c r="AU123" s="22" t="s">
        <v>84</v>
      </c>
    </row>
    <row r="124" spans="2:47" s="1" customFormat="1" ht="13.5">
      <c r="B124" s="44"/>
      <c r="C124" s="72"/>
      <c r="D124" s="231" t="s">
        <v>912</v>
      </c>
      <c r="E124" s="72"/>
      <c r="F124" s="258" t="s">
        <v>2107</v>
      </c>
      <c r="G124" s="72"/>
      <c r="H124" s="72"/>
      <c r="I124" s="189"/>
      <c r="J124" s="72"/>
      <c r="K124" s="72"/>
      <c r="L124" s="70"/>
      <c r="M124" s="233"/>
      <c r="N124" s="45"/>
      <c r="O124" s="45"/>
      <c r="P124" s="45"/>
      <c r="Q124" s="45"/>
      <c r="R124" s="45"/>
      <c r="S124" s="45"/>
      <c r="T124" s="93"/>
      <c r="AT124" s="22" t="s">
        <v>912</v>
      </c>
      <c r="AU124" s="22" t="s">
        <v>84</v>
      </c>
    </row>
    <row r="125" spans="2:65" s="1" customFormat="1" ht="16.5" customHeight="1">
      <c r="B125" s="44"/>
      <c r="C125" s="219" t="s">
        <v>193</v>
      </c>
      <c r="D125" s="219" t="s">
        <v>147</v>
      </c>
      <c r="E125" s="220" t="s">
        <v>2108</v>
      </c>
      <c r="F125" s="221" t="s">
        <v>2090</v>
      </c>
      <c r="G125" s="222" t="s">
        <v>359</v>
      </c>
      <c r="H125" s="223">
        <v>1</v>
      </c>
      <c r="I125" s="224"/>
      <c r="J125" s="225">
        <f>ROUND(I125*H125,2)</f>
        <v>0</v>
      </c>
      <c r="K125" s="221" t="s">
        <v>22</v>
      </c>
      <c r="L125" s="70"/>
      <c r="M125" s="226" t="s">
        <v>22</v>
      </c>
      <c r="N125" s="227" t="s">
        <v>46</v>
      </c>
      <c r="O125" s="45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AR125" s="22" t="s">
        <v>167</v>
      </c>
      <c r="AT125" s="22" t="s">
        <v>147</v>
      </c>
      <c r="AU125" s="22" t="s">
        <v>84</v>
      </c>
      <c r="AY125" s="22" t="s">
        <v>144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22" t="s">
        <v>24</v>
      </c>
      <c r="BK125" s="230">
        <f>ROUND(I125*H125,2)</f>
        <v>0</v>
      </c>
      <c r="BL125" s="22" t="s">
        <v>167</v>
      </c>
      <c r="BM125" s="22" t="s">
        <v>365</v>
      </c>
    </row>
    <row r="126" spans="2:47" s="1" customFormat="1" ht="13.5">
      <c r="B126" s="44"/>
      <c r="C126" s="72"/>
      <c r="D126" s="231" t="s">
        <v>154</v>
      </c>
      <c r="E126" s="72"/>
      <c r="F126" s="232" t="s">
        <v>2090</v>
      </c>
      <c r="G126" s="72"/>
      <c r="H126" s="72"/>
      <c r="I126" s="189"/>
      <c r="J126" s="72"/>
      <c r="K126" s="72"/>
      <c r="L126" s="70"/>
      <c r="M126" s="233"/>
      <c r="N126" s="45"/>
      <c r="O126" s="45"/>
      <c r="P126" s="45"/>
      <c r="Q126" s="45"/>
      <c r="R126" s="45"/>
      <c r="S126" s="45"/>
      <c r="T126" s="93"/>
      <c r="AT126" s="22" t="s">
        <v>154</v>
      </c>
      <c r="AU126" s="22" t="s">
        <v>84</v>
      </c>
    </row>
    <row r="127" spans="2:47" s="1" customFormat="1" ht="13.5">
      <c r="B127" s="44"/>
      <c r="C127" s="72"/>
      <c r="D127" s="231" t="s">
        <v>912</v>
      </c>
      <c r="E127" s="72"/>
      <c r="F127" s="258" t="s">
        <v>2109</v>
      </c>
      <c r="G127" s="72"/>
      <c r="H127" s="72"/>
      <c r="I127" s="189"/>
      <c r="J127" s="72"/>
      <c r="K127" s="72"/>
      <c r="L127" s="70"/>
      <c r="M127" s="233"/>
      <c r="N127" s="45"/>
      <c r="O127" s="45"/>
      <c r="P127" s="45"/>
      <c r="Q127" s="45"/>
      <c r="R127" s="45"/>
      <c r="S127" s="45"/>
      <c r="T127" s="93"/>
      <c r="AT127" s="22" t="s">
        <v>912</v>
      </c>
      <c r="AU127" s="22" t="s">
        <v>84</v>
      </c>
    </row>
    <row r="128" spans="2:65" s="1" customFormat="1" ht="16.5" customHeight="1">
      <c r="B128" s="44"/>
      <c r="C128" s="219" t="s">
        <v>29</v>
      </c>
      <c r="D128" s="219" t="s">
        <v>147</v>
      </c>
      <c r="E128" s="220" t="s">
        <v>2110</v>
      </c>
      <c r="F128" s="221" t="s">
        <v>2090</v>
      </c>
      <c r="G128" s="222" t="s">
        <v>359</v>
      </c>
      <c r="H128" s="223">
        <v>1</v>
      </c>
      <c r="I128" s="224"/>
      <c r="J128" s="225">
        <f>ROUND(I128*H128,2)</f>
        <v>0</v>
      </c>
      <c r="K128" s="221" t="s">
        <v>22</v>
      </c>
      <c r="L128" s="70"/>
      <c r="M128" s="226" t="s">
        <v>22</v>
      </c>
      <c r="N128" s="227" t="s">
        <v>46</v>
      </c>
      <c r="O128" s="45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AR128" s="22" t="s">
        <v>167</v>
      </c>
      <c r="AT128" s="22" t="s">
        <v>147</v>
      </c>
      <c r="AU128" s="22" t="s">
        <v>84</v>
      </c>
      <c r="AY128" s="22" t="s">
        <v>144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22" t="s">
        <v>24</v>
      </c>
      <c r="BK128" s="230">
        <f>ROUND(I128*H128,2)</f>
        <v>0</v>
      </c>
      <c r="BL128" s="22" t="s">
        <v>167</v>
      </c>
      <c r="BM128" s="22" t="s">
        <v>373</v>
      </c>
    </row>
    <row r="129" spans="2:47" s="1" customFormat="1" ht="13.5">
      <c r="B129" s="44"/>
      <c r="C129" s="72"/>
      <c r="D129" s="231" t="s">
        <v>154</v>
      </c>
      <c r="E129" s="72"/>
      <c r="F129" s="232" t="s">
        <v>2090</v>
      </c>
      <c r="G129" s="72"/>
      <c r="H129" s="72"/>
      <c r="I129" s="189"/>
      <c r="J129" s="72"/>
      <c r="K129" s="72"/>
      <c r="L129" s="70"/>
      <c r="M129" s="233"/>
      <c r="N129" s="45"/>
      <c r="O129" s="45"/>
      <c r="P129" s="45"/>
      <c r="Q129" s="45"/>
      <c r="R129" s="45"/>
      <c r="S129" s="45"/>
      <c r="T129" s="93"/>
      <c r="AT129" s="22" t="s">
        <v>154</v>
      </c>
      <c r="AU129" s="22" t="s">
        <v>84</v>
      </c>
    </row>
    <row r="130" spans="2:47" s="1" customFormat="1" ht="13.5">
      <c r="B130" s="44"/>
      <c r="C130" s="72"/>
      <c r="D130" s="231" t="s">
        <v>912</v>
      </c>
      <c r="E130" s="72"/>
      <c r="F130" s="258" t="s">
        <v>2111</v>
      </c>
      <c r="G130" s="72"/>
      <c r="H130" s="72"/>
      <c r="I130" s="189"/>
      <c r="J130" s="72"/>
      <c r="K130" s="72"/>
      <c r="L130" s="70"/>
      <c r="M130" s="233"/>
      <c r="N130" s="45"/>
      <c r="O130" s="45"/>
      <c r="P130" s="45"/>
      <c r="Q130" s="45"/>
      <c r="R130" s="45"/>
      <c r="S130" s="45"/>
      <c r="T130" s="93"/>
      <c r="AT130" s="22" t="s">
        <v>912</v>
      </c>
      <c r="AU130" s="22" t="s">
        <v>84</v>
      </c>
    </row>
    <row r="131" spans="2:65" s="1" customFormat="1" ht="16.5" customHeight="1">
      <c r="B131" s="44"/>
      <c r="C131" s="219" t="s">
        <v>204</v>
      </c>
      <c r="D131" s="219" t="s">
        <v>147</v>
      </c>
      <c r="E131" s="220" t="s">
        <v>2112</v>
      </c>
      <c r="F131" s="221" t="s">
        <v>2090</v>
      </c>
      <c r="G131" s="222" t="s">
        <v>359</v>
      </c>
      <c r="H131" s="223">
        <v>1</v>
      </c>
      <c r="I131" s="224"/>
      <c r="J131" s="225">
        <f>ROUND(I131*H131,2)</f>
        <v>0</v>
      </c>
      <c r="K131" s="221" t="s">
        <v>22</v>
      </c>
      <c r="L131" s="70"/>
      <c r="M131" s="226" t="s">
        <v>22</v>
      </c>
      <c r="N131" s="227" t="s">
        <v>46</v>
      </c>
      <c r="O131" s="45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22" t="s">
        <v>167</v>
      </c>
      <c r="AT131" s="22" t="s">
        <v>147</v>
      </c>
      <c r="AU131" s="22" t="s">
        <v>84</v>
      </c>
      <c r="AY131" s="22" t="s">
        <v>144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22" t="s">
        <v>24</v>
      </c>
      <c r="BK131" s="230">
        <f>ROUND(I131*H131,2)</f>
        <v>0</v>
      </c>
      <c r="BL131" s="22" t="s">
        <v>167</v>
      </c>
      <c r="BM131" s="22" t="s">
        <v>381</v>
      </c>
    </row>
    <row r="132" spans="2:47" s="1" customFormat="1" ht="13.5">
      <c r="B132" s="44"/>
      <c r="C132" s="72"/>
      <c r="D132" s="231" t="s">
        <v>154</v>
      </c>
      <c r="E132" s="72"/>
      <c r="F132" s="232" t="s">
        <v>2090</v>
      </c>
      <c r="G132" s="72"/>
      <c r="H132" s="72"/>
      <c r="I132" s="189"/>
      <c r="J132" s="72"/>
      <c r="K132" s="72"/>
      <c r="L132" s="70"/>
      <c r="M132" s="233"/>
      <c r="N132" s="45"/>
      <c r="O132" s="45"/>
      <c r="P132" s="45"/>
      <c r="Q132" s="45"/>
      <c r="R132" s="45"/>
      <c r="S132" s="45"/>
      <c r="T132" s="93"/>
      <c r="AT132" s="22" t="s">
        <v>154</v>
      </c>
      <c r="AU132" s="22" t="s">
        <v>84</v>
      </c>
    </row>
    <row r="133" spans="2:47" s="1" customFormat="1" ht="13.5">
      <c r="B133" s="44"/>
      <c r="C133" s="72"/>
      <c r="D133" s="231" t="s">
        <v>912</v>
      </c>
      <c r="E133" s="72"/>
      <c r="F133" s="258" t="s">
        <v>2113</v>
      </c>
      <c r="G133" s="72"/>
      <c r="H133" s="72"/>
      <c r="I133" s="189"/>
      <c r="J133" s="72"/>
      <c r="K133" s="72"/>
      <c r="L133" s="70"/>
      <c r="M133" s="233"/>
      <c r="N133" s="45"/>
      <c r="O133" s="45"/>
      <c r="P133" s="45"/>
      <c r="Q133" s="45"/>
      <c r="R133" s="45"/>
      <c r="S133" s="45"/>
      <c r="T133" s="93"/>
      <c r="AT133" s="22" t="s">
        <v>912</v>
      </c>
      <c r="AU133" s="22" t="s">
        <v>84</v>
      </c>
    </row>
    <row r="134" spans="2:65" s="1" customFormat="1" ht="25.5" customHeight="1">
      <c r="B134" s="44"/>
      <c r="C134" s="219" t="s">
        <v>209</v>
      </c>
      <c r="D134" s="219" t="s">
        <v>147</v>
      </c>
      <c r="E134" s="220" t="s">
        <v>2114</v>
      </c>
      <c r="F134" s="221" t="s">
        <v>2115</v>
      </c>
      <c r="G134" s="222" t="s">
        <v>456</v>
      </c>
      <c r="H134" s="223">
        <v>20</v>
      </c>
      <c r="I134" s="224"/>
      <c r="J134" s="225">
        <f>ROUND(I134*H134,2)</f>
        <v>0</v>
      </c>
      <c r="K134" s="221" t="s">
        <v>22</v>
      </c>
      <c r="L134" s="70"/>
      <c r="M134" s="226" t="s">
        <v>22</v>
      </c>
      <c r="N134" s="227" t="s">
        <v>46</v>
      </c>
      <c r="O134" s="45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AR134" s="22" t="s">
        <v>167</v>
      </c>
      <c r="AT134" s="22" t="s">
        <v>147</v>
      </c>
      <c r="AU134" s="22" t="s">
        <v>84</v>
      </c>
      <c r="AY134" s="22" t="s">
        <v>144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22" t="s">
        <v>24</v>
      </c>
      <c r="BK134" s="230">
        <f>ROUND(I134*H134,2)</f>
        <v>0</v>
      </c>
      <c r="BL134" s="22" t="s">
        <v>167</v>
      </c>
      <c r="BM134" s="22" t="s">
        <v>391</v>
      </c>
    </row>
    <row r="135" spans="2:47" s="1" customFormat="1" ht="13.5">
      <c r="B135" s="44"/>
      <c r="C135" s="72"/>
      <c r="D135" s="231" t="s">
        <v>154</v>
      </c>
      <c r="E135" s="72"/>
      <c r="F135" s="232" t="s">
        <v>2115</v>
      </c>
      <c r="G135" s="72"/>
      <c r="H135" s="72"/>
      <c r="I135" s="189"/>
      <c r="J135" s="72"/>
      <c r="K135" s="72"/>
      <c r="L135" s="70"/>
      <c r="M135" s="233"/>
      <c r="N135" s="45"/>
      <c r="O135" s="45"/>
      <c r="P135" s="45"/>
      <c r="Q135" s="45"/>
      <c r="R135" s="45"/>
      <c r="S135" s="45"/>
      <c r="T135" s="93"/>
      <c r="AT135" s="22" t="s">
        <v>154</v>
      </c>
      <c r="AU135" s="22" t="s">
        <v>84</v>
      </c>
    </row>
    <row r="136" spans="2:47" s="1" customFormat="1" ht="13.5">
      <c r="B136" s="44"/>
      <c r="C136" s="72"/>
      <c r="D136" s="231" t="s">
        <v>912</v>
      </c>
      <c r="E136" s="72"/>
      <c r="F136" s="258" t="s">
        <v>2100</v>
      </c>
      <c r="G136" s="72"/>
      <c r="H136" s="72"/>
      <c r="I136" s="189"/>
      <c r="J136" s="72"/>
      <c r="K136" s="72"/>
      <c r="L136" s="70"/>
      <c r="M136" s="233"/>
      <c r="N136" s="45"/>
      <c r="O136" s="45"/>
      <c r="P136" s="45"/>
      <c r="Q136" s="45"/>
      <c r="R136" s="45"/>
      <c r="S136" s="45"/>
      <c r="T136" s="93"/>
      <c r="AT136" s="22" t="s">
        <v>912</v>
      </c>
      <c r="AU136" s="22" t="s">
        <v>84</v>
      </c>
    </row>
    <row r="137" spans="2:65" s="1" customFormat="1" ht="16.5" customHeight="1">
      <c r="B137" s="44"/>
      <c r="C137" s="219" t="s">
        <v>214</v>
      </c>
      <c r="D137" s="219" t="s">
        <v>147</v>
      </c>
      <c r="E137" s="220" t="s">
        <v>2101</v>
      </c>
      <c r="F137" s="221" t="s">
        <v>1378</v>
      </c>
      <c r="G137" s="222" t="s">
        <v>359</v>
      </c>
      <c r="H137" s="223">
        <v>1</v>
      </c>
      <c r="I137" s="224"/>
      <c r="J137" s="225">
        <f>ROUND(I137*H137,2)</f>
        <v>0</v>
      </c>
      <c r="K137" s="221" t="s">
        <v>22</v>
      </c>
      <c r="L137" s="70"/>
      <c r="M137" s="226" t="s">
        <v>22</v>
      </c>
      <c r="N137" s="227" t="s">
        <v>46</v>
      </c>
      <c r="O137" s="45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2" t="s">
        <v>167</v>
      </c>
      <c r="AT137" s="22" t="s">
        <v>147</v>
      </c>
      <c r="AU137" s="22" t="s">
        <v>84</v>
      </c>
      <c r="AY137" s="22" t="s">
        <v>144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22" t="s">
        <v>24</v>
      </c>
      <c r="BK137" s="230">
        <f>ROUND(I137*H137,2)</f>
        <v>0</v>
      </c>
      <c r="BL137" s="22" t="s">
        <v>167</v>
      </c>
      <c r="BM137" s="22" t="s">
        <v>407</v>
      </c>
    </row>
    <row r="138" spans="2:47" s="1" customFormat="1" ht="13.5">
      <c r="B138" s="44"/>
      <c r="C138" s="72"/>
      <c r="D138" s="231" t="s">
        <v>154</v>
      </c>
      <c r="E138" s="72"/>
      <c r="F138" s="232" t="s">
        <v>1378</v>
      </c>
      <c r="G138" s="72"/>
      <c r="H138" s="72"/>
      <c r="I138" s="189"/>
      <c r="J138" s="72"/>
      <c r="K138" s="72"/>
      <c r="L138" s="70"/>
      <c r="M138" s="233"/>
      <c r="N138" s="45"/>
      <c r="O138" s="45"/>
      <c r="P138" s="45"/>
      <c r="Q138" s="45"/>
      <c r="R138" s="45"/>
      <c r="S138" s="45"/>
      <c r="T138" s="93"/>
      <c r="AT138" s="22" t="s">
        <v>154</v>
      </c>
      <c r="AU138" s="22" t="s">
        <v>84</v>
      </c>
    </row>
    <row r="139" spans="2:47" s="1" customFormat="1" ht="13.5">
      <c r="B139" s="44"/>
      <c r="C139" s="72"/>
      <c r="D139" s="231" t="s">
        <v>912</v>
      </c>
      <c r="E139" s="72"/>
      <c r="F139" s="258" t="s">
        <v>2102</v>
      </c>
      <c r="G139" s="72"/>
      <c r="H139" s="72"/>
      <c r="I139" s="189"/>
      <c r="J139" s="72"/>
      <c r="K139" s="72"/>
      <c r="L139" s="70"/>
      <c r="M139" s="233"/>
      <c r="N139" s="45"/>
      <c r="O139" s="45"/>
      <c r="P139" s="45"/>
      <c r="Q139" s="45"/>
      <c r="R139" s="45"/>
      <c r="S139" s="45"/>
      <c r="T139" s="93"/>
      <c r="AT139" s="22" t="s">
        <v>912</v>
      </c>
      <c r="AU139" s="22" t="s">
        <v>84</v>
      </c>
    </row>
    <row r="140" spans="2:65" s="1" customFormat="1" ht="16.5" customHeight="1">
      <c r="B140" s="44"/>
      <c r="C140" s="219" t="s">
        <v>221</v>
      </c>
      <c r="D140" s="219" t="s">
        <v>147</v>
      </c>
      <c r="E140" s="220" t="s">
        <v>2116</v>
      </c>
      <c r="F140" s="221" t="s">
        <v>2117</v>
      </c>
      <c r="G140" s="222" t="s">
        <v>359</v>
      </c>
      <c r="H140" s="223">
        <v>1</v>
      </c>
      <c r="I140" s="224"/>
      <c r="J140" s="225">
        <f>ROUND(I140*H140,2)</f>
        <v>0</v>
      </c>
      <c r="K140" s="221" t="s">
        <v>22</v>
      </c>
      <c r="L140" s="70"/>
      <c r="M140" s="226" t="s">
        <v>22</v>
      </c>
      <c r="N140" s="227" t="s">
        <v>46</v>
      </c>
      <c r="O140" s="45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AR140" s="22" t="s">
        <v>167</v>
      </c>
      <c r="AT140" s="22" t="s">
        <v>147</v>
      </c>
      <c r="AU140" s="22" t="s">
        <v>84</v>
      </c>
      <c r="AY140" s="22" t="s">
        <v>144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22" t="s">
        <v>24</v>
      </c>
      <c r="BK140" s="230">
        <f>ROUND(I140*H140,2)</f>
        <v>0</v>
      </c>
      <c r="BL140" s="22" t="s">
        <v>167</v>
      </c>
      <c r="BM140" s="22" t="s">
        <v>419</v>
      </c>
    </row>
    <row r="141" spans="2:47" s="1" customFormat="1" ht="13.5">
      <c r="B141" s="44"/>
      <c r="C141" s="72"/>
      <c r="D141" s="231" t="s">
        <v>154</v>
      </c>
      <c r="E141" s="72"/>
      <c r="F141" s="232" t="s">
        <v>2117</v>
      </c>
      <c r="G141" s="72"/>
      <c r="H141" s="72"/>
      <c r="I141" s="189"/>
      <c r="J141" s="72"/>
      <c r="K141" s="72"/>
      <c r="L141" s="70"/>
      <c r="M141" s="233"/>
      <c r="N141" s="45"/>
      <c r="O141" s="45"/>
      <c r="P141" s="45"/>
      <c r="Q141" s="45"/>
      <c r="R141" s="45"/>
      <c r="S141" s="45"/>
      <c r="T141" s="93"/>
      <c r="AT141" s="22" t="s">
        <v>154</v>
      </c>
      <c r="AU141" s="22" t="s">
        <v>84</v>
      </c>
    </row>
    <row r="142" spans="2:47" s="1" customFormat="1" ht="13.5">
      <c r="B142" s="44"/>
      <c r="C142" s="72"/>
      <c r="D142" s="231" t="s">
        <v>912</v>
      </c>
      <c r="E142" s="72"/>
      <c r="F142" s="258" t="s">
        <v>2102</v>
      </c>
      <c r="G142" s="72"/>
      <c r="H142" s="72"/>
      <c r="I142" s="189"/>
      <c r="J142" s="72"/>
      <c r="K142" s="72"/>
      <c r="L142" s="70"/>
      <c r="M142" s="233"/>
      <c r="N142" s="45"/>
      <c r="O142" s="45"/>
      <c r="P142" s="45"/>
      <c r="Q142" s="45"/>
      <c r="R142" s="45"/>
      <c r="S142" s="45"/>
      <c r="T142" s="93"/>
      <c r="AT142" s="22" t="s">
        <v>912</v>
      </c>
      <c r="AU142" s="22" t="s">
        <v>84</v>
      </c>
    </row>
    <row r="143" spans="2:63" s="10" customFormat="1" ht="29.85" customHeight="1">
      <c r="B143" s="203"/>
      <c r="C143" s="204"/>
      <c r="D143" s="205" t="s">
        <v>74</v>
      </c>
      <c r="E143" s="217" t="s">
        <v>1305</v>
      </c>
      <c r="F143" s="217" t="s">
        <v>2118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SUM(P144:P167)</f>
        <v>0</v>
      </c>
      <c r="Q143" s="211"/>
      <c r="R143" s="212">
        <f>SUM(R144:R167)</f>
        <v>0</v>
      </c>
      <c r="S143" s="211"/>
      <c r="T143" s="213">
        <f>SUM(T144:T167)</f>
        <v>0</v>
      </c>
      <c r="AR143" s="214" t="s">
        <v>24</v>
      </c>
      <c r="AT143" s="215" t="s">
        <v>74</v>
      </c>
      <c r="AU143" s="215" t="s">
        <v>24</v>
      </c>
      <c r="AY143" s="214" t="s">
        <v>144</v>
      </c>
      <c r="BK143" s="216">
        <f>SUM(BK144:BK167)</f>
        <v>0</v>
      </c>
    </row>
    <row r="144" spans="2:65" s="1" customFormat="1" ht="25.5" customHeight="1">
      <c r="B144" s="44"/>
      <c r="C144" s="219" t="s">
        <v>10</v>
      </c>
      <c r="D144" s="219" t="s">
        <v>147</v>
      </c>
      <c r="E144" s="220" t="s">
        <v>2119</v>
      </c>
      <c r="F144" s="221" t="s">
        <v>2120</v>
      </c>
      <c r="G144" s="222" t="s">
        <v>359</v>
      </c>
      <c r="H144" s="223">
        <v>2</v>
      </c>
      <c r="I144" s="224"/>
      <c r="J144" s="225">
        <f>ROUND(I144*H144,2)</f>
        <v>0</v>
      </c>
      <c r="K144" s="221" t="s">
        <v>22</v>
      </c>
      <c r="L144" s="70"/>
      <c r="M144" s="226" t="s">
        <v>22</v>
      </c>
      <c r="N144" s="227" t="s">
        <v>46</v>
      </c>
      <c r="O144" s="45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AR144" s="22" t="s">
        <v>167</v>
      </c>
      <c r="AT144" s="22" t="s">
        <v>147</v>
      </c>
      <c r="AU144" s="22" t="s">
        <v>84</v>
      </c>
      <c r="AY144" s="22" t="s">
        <v>144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22" t="s">
        <v>24</v>
      </c>
      <c r="BK144" s="230">
        <f>ROUND(I144*H144,2)</f>
        <v>0</v>
      </c>
      <c r="BL144" s="22" t="s">
        <v>167</v>
      </c>
      <c r="BM144" s="22" t="s">
        <v>432</v>
      </c>
    </row>
    <row r="145" spans="2:47" s="1" customFormat="1" ht="13.5">
      <c r="B145" s="44"/>
      <c r="C145" s="72"/>
      <c r="D145" s="231" t="s">
        <v>154</v>
      </c>
      <c r="E145" s="72"/>
      <c r="F145" s="232" t="s">
        <v>2120</v>
      </c>
      <c r="G145" s="72"/>
      <c r="H145" s="72"/>
      <c r="I145" s="189"/>
      <c r="J145" s="72"/>
      <c r="K145" s="72"/>
      <c r="L145" s="70"/>
      <c r="M145" s="233"/>
      <c r="N145" s="45"/>
      <c r="O145" s="45"/>
      <c r="P145" s="45"/>
      <c r="Q145" s="45"/>
      <c r="R145" s="45"/>
      <c r="S145" s="45"/>
      <c r="T145" s="93"/>
      <c r="AT145" s="22" t="s">
        <v>154</v>
      </c>
      <c r="AU145" s="22" t="s">
        <v>84</v>
      </c>
    </row>
    <row r="146" spans="2:47" s="1" customFormat="1" ht="13.5">
      <c r="B146" s="44"/>
      <c r="C146" s="72"/>
      <c r="D146" s="231" t="s">
        <v>912</v>
      </c>
      <c r="E146" s="72"/>
      <c r="F146" s="258" t="s">
        <v>2121</v>
      </c>
      <c r="G146" s="72"/>
      <c r="H146" s="72"/>
      <c r="I146" s="189"/>
      <c r="J146" s="72"/>
      <c r="K146" s="72"/>
      <c r="L146" s="70"/>
      <c r="M146" s="233"/>
      <c r="N146" s="45"/>
      <c r="O146" s="45"/>
      <c r="P146" s="45"/>
      <c r="Q146" s="45"/>
      <c r="R146" s="45"/>
      <c r="S146" s="45"/>
      <c r="T146" s="93"/>
      <c r="AT146" s="22" t="s">
        <v>912</v>
      </c>
      <c r="AU146" s="22" t="s">
        <v>84</v>
      </c>
    </row>
    <row r="147" spans="2:65" s="1" customFormat="1" ht="16.5" customHeight="1">
      <c r="B147" s="44"/>
      <c r="C147" s="219" t="s">
        <v>340</v>
      </c>
      <c r="D147" s="219" t="s">
        <v>147</v>
      </c>
      <c r="E147" s="220" t="s">
        <v>2122</v>
      </c>
      <c r="F147" s="221" t="s">
        <v>2123</v>
      </c>
      <c r="G147" s="222" t="s">
        <v>359</v>
      </c>
      <c r="H147" s="223">
        <v>1</v>
      </c>
      <c r="I147" s="224"/>
      <c r="J147" s="225">
        <f>ROUND(I147*H147,2)</f>
        <v>0</v>
      </c>
      <c r="K147" s="221" t="s">
        <v>22</v>
      </c>
      <c r="L147" s="70"/>
      <c r="M147" s="226" t="s">
        <v>22</v>
      </c>
      <c r="N147" s="227" t="s">
        <v>46</v>
      </c>
      <c r="O147" s="45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AR147" s="22" t="s">
        <v>167</v>
      </c>
      <c r="AT147" s="22" t="s">
        <v>147</v>
      </c>
      <c r="AU147" s="22" t="s">
        <v>84</v>
      </c>
      <c r="AY147" s="22" t="s">
        <v>144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22" t="s">
        <v>24</v>
      </c>
      <c r="BK147" s="230">
        <f>ROUND(I147*H147,2)</f>
        <v>0</v>
      </c>
      <c r="BL147" s="22" t="s">
        <v>167</v>
      </c>
      <c r="BM147" s="22" t="s">
        <v>446</v>
      </c>
    </row>
    <row r="148" spans="2:47" s="1" customFormat="1" ht="13.5">
      <c r="B148" s="44"/>
      <c r="C148" s="72"/>
      <c r="D148" s="231" t="s">
        <v>154</v>
      </c>
      <c r="E148" s="72"/>
      <c r="F148" s="232" t="s">
        <v>2123</v>
      </c>
      <c r="G148" s="72"/>
      <c r="H148" s="72"/>
      <c r="I148" s="189"/>
      <c r="J148" s="72"/>
      <c r="K148" s="72"/>
      <c r="L148" s="70"/>
      <c r="M148" s="233"/>
      <c r="N148" s="45"/>
      <c r="O148" s="45"/>
      <c r="P148" s="45"/>
      <c r="Q148" s="45"/>
      <c r="R148" s="45"/>
      <c r="S148" s="45"/>
      <c r="T148" s="93"/>
      <c r="AT148" s="22" t="s">
        <v>154</v>
      </c>
      <c r="AU148" s="22" t="s">
        <v>84</v>
      </c>
    </row>
    <row r="149" spans="2:47" s="1" customFormat="1" ht="13.5">
      <c r="B149" s="44"/>
      <c r="C149" s="72"/>
      <c r="D149" s="231" t="s">
        <v>912</v>
      </c>
      <c r="E149" s="72"/>
      <c r="F149" s="258" t="s">
        <v>2124</v>
      </c>
      <c r="G149" s="72"/>
      <c r="H149" s="72"/>
      <c r="I149" s="189"/>
      <c r="J149" s="72"/>
      <c r="K149" s="72"/>
      <c r="L149" s="70"/>
      <c r="M149" s="233"/>
      <c r="N149" s="45"/>
      <c r="O149" s="45"/>
      <c r="P149" s="45"/>
      <c r="Q149" s="45"/>
      <c r="R149" s="45"/>
      <c r="S149" s="45"/>
      <c r="T149" s="93"/>
      <c r="AT149" s="22" t="s">
        <v>912</v>
      </c>
      <c r="AU149" s="22" t="s">
        <v>84</v>
      </c>
    </row>
    <row r="150" spans="2:65" s="1" customFormat="1" ht="16.5" customHeight="1">
      <c r="B150" s="44"/>
      <c r="C150" s="219" t="s">
        <v>352</v>
      </c>
      <c r="D150" s="219" t="s">
        <v>147</v>
      </c>
      <c r="E150" s="220" t="s">
        <v>2125</v>
      </c>
      <c r="F150" s="221" t="s">
        <v>2126</v>
      </c>
      <c r="G150" s="222" t="s">
        <v>359</v>
      </c>
      <c r="H150" s="223">
        <v>1</v>
      </c>
      <c r="I150" s="224"/>
      <c r="J150" s="225">
        <f>ROUND(I150*H150,2)</f>
        <v>0</v>
      </c>
      <c r="K150" s="221" t="s">
        <v>22</v>
      </c>
      <c r="L150" s="70"/>
      <c r="M150" s="226" t="s">
        <v>22</v>
      </c>
      <c r="N150" s="227" t="s">
        <v>46</v>
      </c>
      <c r="O150" s="45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AR150" s="22" t="s">
        <v>167</v>
      </c>
      <c r="AT150" s="22" t="s">
        <v>147</v>
      </c>
      <c r="AU150" s="22" t="s">
        <v>84</v>
      </c>
      <c r="AY150" s="22" t="s">
        <v>144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22" t="s">
        <v>24</v>
      </c>
      <c r="BK150" s="230">
        <f>ROUND(I150*H150,2)</f>
        <v>0</v>
      </c>
      <c r="BL150" s="22" t="s">
        <v>167</v>
      </c>
      <c r="BM150" s="22" t="s">
        <v>464</v>
      </c>
    </row>
    <row r="151" spans="2:47" s="1" customFormat="1" ht="13.5">
      <c r="B151" s="44"/>
      <c r="C151" s="72"/>
      <c r="D151" s="231" t="s">
        <v>154</v>
      </c>
      <c r="E151" s="72"/>
      <c r="F151" s="232" t="s">
        <v>2126</v>
      </c>
      <c r="G151" s="72"/>
      <c r="H151" s="72"/>
      <c r="I151" s="189"/>
      <c r="J151" s="72"/>
      <c r="K151" s="72"/>
      <c r="L151" s="70"/>
      <c r="M151" s="233"/>
      <c r="N151" s="45"/>
      <c r="O151" s="45"/>
      <c r="P151" s="45"/>
      <c r="Q151" s="45"/>
      <c r="R151" s="45"/>
      <c r="S151" s="45"/>
      <c r="T151" s="93"/>
      <c r="AT151" s="22" t="s">
        <v>154</v>
      </c>
      <c r="AU151" s="22" t="s">
        <v>84</v>
      </c>
    </row>
    <row r="152" spans="2:47" s="1" customFormat="1" ht="13.5">
      <c r="B152" s="44"/>
      <c r="C152" s="72"/>
      <c r="D152" s="231" t="s">
        <v>912</v>
      </c>
      <c r="E152" s="72"/>
      <c r="F152" s="258" t="s">
        <v>2127</v>
      </c>
      <c r="G152" s="72"/>
      <c r="H152" s="72"/>
      <c r="I152" s="189"/>
      <c r="J152" s="72"/>
      <c r="K152" s="72"/>
      <c r="L152" s="70"/>
      <c r="M152" s="233"/>
      <c r="N152" s="45"/>
      <c r="O152" s="45"/>
      <c r="P152" s="45"/>
      <c r="Q152" s="45"/>
      <c r="R152" s="45"/>
      <c r="S152" s="45"/>
      <c r="T152" s="93"/>
      <c r="AT152" s="22" t="s">
        <v>912</v>
      </c>
      <c r="AU152" s="22" t="s">
        <v>84</v>
      </c>
    </row>
    <row r="153" spans="2:65" s="1" customFormat="1" ht="25.5" customHeight="1">
      <c r="B153" s="44"/>
      <c r="C153" s="219" t="s">
        <v>356</v>
      </c>
      <c r="D153" s="219" t="s">
        <v>147</v>
      </c>
      <c r="E153" s="220" t="s">
        <v>2128</v>
      </c>
      <c r="F153" s="221" t="s">
        <v>2129</v>
      </c>
      <c r="G153" s="222" t="s">
        <v>359</v>
      </c>
      <c r="H153" s="223">
        <v>1</v>
      </c>
      <c r="I153" s="224"/>
      <c r="J153" s="225">
        <f>ROUND(I153*H153,2)</f>
        <v>0</v>
      </c>
      <c r="K153" s="221" t="s">
        <v>22</v>
      </c>
      <c r="L153" s="70"/>
      <c r="M153" s="226" t="s">
        <v>22</v>
      </c>
      <c r="N153" s="227" t="s">
        <v>46</v>
      </c>
      <c r="O153" s="45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AR153" s="22" t="s">
        <v>167</v>
      </c>
      <c r="AT153" s="22" t="s">
        <v>147</v>
      </c>
      <c r="AU153" s="22" t="s">
        <v>84</v>
      </c>
      <c r="AY153" s="22" t="s">
        <v>144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22" t="s">
        <v>24</v>
      </c>
      <c r="BK153" s="230">
        <f>ROUND(I153*H153,2)</f>
        <v>0</v>
      </c>
      <c r="BL153" s="22" t="s">
        <v>167</v>
      </c>
      <c r="BM153" s="22" t="s">
        <v>478</v>
      </c>
    </row>
    <row r="154" spans="2:47" s="1" customFormat="1" ht="13.5">
      <c r="B154" s="44"/>
      <c r="C154" s="72"/>
      <c r="D154" s="231" t="s">
        <v>154</v>
      </c>
      <c r="E154" s="72"/>
      <c r="F154" s="232" t="s">
        <v>2129</v>
      </c>
      <c r="G154" s="72"/>
      <c r="H154" s="72"/>
      <c r="I154" s="189"/>
      <c r="J154" s="72"/>
      <c r="K154" s="72"/>
      <c r="L154" s="70"/>
      <c r="M154" s="233"/>
      <c r="N154" s="45"/>
      <c r="O154" s="45"/>
      <c r="P154" s="45"/>
      <c r="Q154" s="45"/>
      <c r="R154" s="45"/>
      <c r="S154" s="45"/>
      <c r="T154" s="93"/>
      <c r="AT154" s="22" t="s">
        <v>154</v>
      </c>
      <c r="AU154" s="22" t="s">
        <v>84</v>
      </c>
    </row>
    <row r="155" spans="2:47" s="1" customFormat="1" ht="13.5">
      <c r="B155" s="44"/>
      <c r="C155" s="72"/>
      <c r="D155" s="231" t="s">
        <v>912</v>
      </c>
      <c r="E155" s="72"/>
      <c r="F155" s="258" t="s">
        <v>2130</v>
      </c>
      <c r="G155" s="72"/>
      <c r="H155" s="72"/>
      <c r="I155" s="189"/>
      <c r="J155" s="72"/>
      <c r="K155" s="72"/>
      <c r="L155" s="70"/>
      <c r="M155" s="233"/>
      <c r="N155" s="45"/>
      <c r="O155" s="45"/>
      <c r="P155" s="45"/>
      <c r="Q155" s="45"/>
      <c r="R155" s="45"/>
      <c r="S155" s="45"/>
      <c r="T155" s="93"/>
      <c r="AT155" s="22" t="s">
        <v>912</v>
      </c>
      <c r="AU155" s="22" t="s">
        <v>84</v>
      </c>
    </row>
    <row r="156" spans="2:65" s="1" customFormat="1" ht="25.5" customHeight="1">
      <c r="B156" s="44"/>
      <c r="C156" s="219" t="s">
        <v>361</v>
      </c>
      <c r="D156" s="219" t="s">
        <v>147</v>
      </c>
      <c r="E156" s="220" t="s">
        <v>2131</v>
      </c>
      <c r="F156" s="221" t="s">
        <v>2132</v>
      </c>
      <c r="G156" s="222" t="s">
        <v>359</v>
      </c>
      <c r="H156" s="223">
        <v>1</v>
      </c>
      <c r="I156" s="224"/>
      <c r="J156" s="225">
        <f>ROUND(I156*H156,2)</f>
        <v>0</v>
      </c>
      <c r="K156" s="221" t="s">
        <v>22</v>
      </c>
      <c r="L156" s="70"/>
      <c r="M156" s="226" t="s">
        <v>22</v>
      </c>
      <c r="N156" s="227" t="s">
        <v>46</v>
      </c>
      <c r="O156" s="45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AR156" s="22" t="s">
        <v>167</v>
      </c>
      <c r="AT156" s="22" t="s">
        <v>147</v>
      </c>
      <c r="AU156" s="22" t="s">
        <v>84</v>
      </c>
      <c r="AY156" s="22" t="s">
        <v>144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22" t="s">
        <v>24</v>
      </c>
      <c r="BK156" s="230">
        <f>ROUND(I156*H156,2)</f>
        <v>0</v>
      </c>
      <c r="BL156" s="22" t="s">
        <v>167</v>
      </c>
      <c r="BM156" s="22" t="s">
        <v>489</v>
      </c>
    </row>
    <row r="157" spans="2:47" s="1" customFormat="1" ht="13.5">
      <c r="B157" s="44"/>
      <c r="C157" s="72"/>
      <c r="D157" s="231" t="s">
        <v>154</v>
      </c>
      <c r="E157" s="72"/>
      <c r="F157" s="232" t="s">
        <v>2132</v>
      </c>
      <c r="G157" s="72"/>
      <c r="H157" s="72"/>
      <c r="I157" s="189"/>
      <c r="J157" s="72"/>
      <c r="K157" s="72"/>
      <c r="L157" s="70"/>
      <c r="M157" s="233"/>
      <c r="N157" s="45"/>
      <c r="O157" s="45"/>
      <c r="P157" s="45"/>
      <c r="Q157" s="45"/>
      <c r="R157" s="45"/>
      <c r="S157" s="45"/>
      <c r="T157" s="93"/>
      <c r="AT157" s="22" t="s">
        <v>154</v>
      </c>
      <c r="AU157" s="22" t="s">
        <v>84</v>
      </c>
    </row>
    <row r="158" spans="2:47" s="1" customFormat="1" ht="13.5">
      <c r="B158" s="44"/>
      <c r="C158" s="72"/>
      <c r="D158" s="231" t="s">
        <v>912</v>
      </c>
      <c r="E158" s="72"/>
      <c r="F158" s="258" t="s">
        <v>2133</v>
      </c>
      <c r="G158" s="72"/>
      <c r="H158" s="72"/>
      <c r="I158" s="189"/>
      <c r="J158" s="72"/>
      <c r="K158" s="72"/>
      <c r="L158" s="70"/>
      <c r="M158" s="233"/>
      <c r="N158" s="45"/>
      <c r="O158" s="45"/>
      <c r="P158" s="45"/>
      <c r="Q158" s="45"/>
      <c r="R158" s="45"/>
      <c r="S158" s="45"/>
      <c r="T158" s="93"/>
      <c r="AT158" s="22" t="s">
        <v>912</v>
      </c>
      <c r="AU158" s="22" t="s">
        <v>84</v>
      </c>
    </row>
    <row r="159" spans="2:65" s="1" customFormat="1" ht="16.5" customHeight="1">
      <c r="B159" s="44"/>
      <c r="C159" s="219" t="s">
        <v>365</v>
      </c>
      <c r="D159" s="219" t="s">
        <v>147</v>
      </c>
      <c r="E159" s="220" t="s">
        <v>2134</v>
      </c>
      <c r="F159" s="221" t="s">
        <v>2135</v>
      </c>
      <c r="G159" s="222" t="s">
        <v>359</v>
      </c>
      <c r="H159" s="223">
        <v>2</v>
      </c>
      <c r="I159" s="224"/>
      <c r="J159" s="225">
        <f>ROUND(I159*H159,2)</f>
        <v>0</v>
      </c>
      <c r="K159" s="221" t="s">
        <v>22</v>
      </c>
      <c r="L159" s="70"/>
      <c r="M159" s="226" t="s">
        <v>22</v>
      </c>
      <c r="N159" s="227" t="s">
        <v>46</v>
      </c>
      <c r="O159" s="45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AR159" s="22" t="s">
        <v>167</v>
      </c>
      <c r="AT159" s="22" t="s">
        <v>147</v>
      </c>
      <c r="AU159" s="22" t="s">
        <v>84</v>
      </c>
      <c r="AY159" s="22" t="s">
        <v>144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22" t="s">
        <v>24</v>
      </c>
      <c r="BK159" s="230">
        <f>ROUND(I159*H159,2)</f>
        <v>0</v>
      </c>
      <c r="BL159" s="22" t="s">
        <v>167</v>
      </c>
      <c r="BM159" s="22" t="s">
        <v>502</v>
      </c>
    </row>
    <row r="160" spans="2:47" s="1" customFormat="1" ht="13.5">
      <c r="B160" s="44"/>
      <c r="C160" s="72"/>
      <c r="D160" s="231" t="s">
        <v>154</v>
      </c>
      <c r="E160" s="72"/>
      <c r="F160" s="232" t="s">
        <v>2135</v>
      </c>
      <c r="G160" s="72"/>
      <c r="H160" s="72"/>
      <c r="I160" s="189"/>
      <c r="J160" s="72"/>
      <c r="K160" s="72"/>
      <c r="L160" s="70"/>
      <c r="M160" s="233"/>
      <c r="N160" s="45"/>
      <c r="O160" s="45"/>
      <c r="P160" s="45"/>
      <c r="Q160" s="45"/>
      <c r="R160" s="45"/>
      <c r="S160" s="45"/>
      <c r="T160" s="93"/>
      <c r="AT160" s="22" t="s">
        <v>154</v>
      </c>
      <c r="AU160" s="22" t="s">
        <v>84</v>
      </c>
    </row>
    <row r="161" spans="2:47" s="1" customFormat="1" ht="13.5">
      <c r="B161" s="44"/>
      <c r="C161" s="72"/>
      <c r="D161" s="231" t="s">
        <v>912</v>
      </c>
      <c r="E161" s="72"/>
      <c r="F161" s="258" t="s">
        <v>2136</v>
      </c>
      <c r="G161" s="72"/>
      <c r="H161" s="72"/>
      <c r="I161" s="189"/>
      <c r="J161" s="72"/>
      <c r="K161" s="72"/>
      <c r="L161" s="70"/>
      <c r="M161" s="233"/>
      <c r="N161" s="45"/>
      <c r="O161" s="45"/>
      <c r="P161" s="45"/>
      <c r="Q161" s="45"/>
      <c r="R161" s="45"/>
      <c r="S161" s="45"/>
      <c r="T161" s="93"/>
      <c r="AT161" s="22" t="s">
        <v>912</v>
      </c>
      <c r="AU161" s="22" t="s">
        <v>84</v>
      </c>
    </row>
    <row r="162" spans="2:65" s="1" customFormat="1" ht="25.5" customHeight="1">
      <c r="B162" s="44"/>
      <c r="C162" s="219" t="s">
        <v>9</v>
      </c>
      <c r="D162" s="219" t="s">
        <v>147</v>
      </c>
      <c r="E162" s="220" t="s">
        <v>2137</v>
      </c>
      <c r="F162" s="221" t="s">
        <v>2138</v>
      </c>
      <c r="G162" s="222" t="s">
        <v>359</v>
      </c>
      <c r="H162" s="223">
        <v>1</v>
      </c>
      <c r="I162" s="224"/>
      <c r="J162" s="225">
        <f>ROUND(I162*H162,2)</f>
        <v>0</v>
      </c>
      <c r="K162" s="221" t="s">
        <v>22</v>
      </c>
      <c r="L162" s="70"/>
      <c r="M162" s="226" t="s">
        <v>22</v>
      </c>
      <c r="N162" s="227" t="s">
        <v>46</v>
      </c>
      <c r="O162" s="45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AR162" s="22" t="s">
        <v>167</v>
      </c>
      <c r="AT162" s="22" t="s">
        <v>147</v>
      </c>
      <c r="AU162" s="22" t="s">
        <v>84</v>
      </c>
      <c r="AY162" s="22" t="s">
        <v>144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22" t="s">
        <v>24</v>
      </c>
      <c r="BK162" s="230">
        <f>ROUND(I162*H162,2)</f>
        <v>0</v>
      </c>
      <c r="BL162" s="22" t="s">
        <v>167</v>
      </c>
      <c r="BM162" s="22" t="s">
        <v>513</v>
      </c>
    </row>
    <row r="163" spans="2:47" s="1" customFormat="1" ht="13.5">
      <c r="B163" s="44"/>
      <c r="C163" s="72"/>
      <c r="D163" s="231" t="s">
        <v>154</v>
      </c>
      <c r="E163" s="72"/>
      <c r="F163" s="232" t="s">
        <v>2138</v>
      </c>
      <c r="G163" s="72"/>
      <c r="H163" s="72"/>
      <c r="I163" s="189"/>
      <c r="J163" s="72"/>
      <c r="K163" s="72"/>
      <c r="L163" s="70"/>
      <c r="M163" s="233"/>
      <c r="N163" s="45"/>
      <c r="O163" s="45"/>
      <c r="P163" s="45"/>
      <c r="Q163" s="45"/>
      <c r="R163" s="45"/>
      <c r="S163" s="45"/>
      <c r="T163" s="93"/>
      <c r="AT163" s="22" t="s">
        <v>154</v>
      </c>
      <c r="AU163" s="22" t="s">
        <v>84</v>
      </c>
    </row>
    <row r="164" spans="2:47" s="1" customFormat="1" ht="13.5">
      <c r="B164" s="44"/>
      <c r="C164" s="72"/>
      <c r="D164" s="231" t="s">
        <v>912</v>
      </c>
      <c r="E164" s="72"/>
      <c r="F164" s="258" t="s">
        <v>2139</v>
      </c>
      <c r="G164" s="72"/>
      <c r="H164" s="72"/>
      <c r="I164" s="189"/>
      <c r="J164" s="72"/>
      <c r="K164" s="72"/>
      <c r="L164" s="70"/>
      <c r="M164" s="233"/>
      <c r="N164" s="45"/>
      <c r="O164" s="45"/>
      <c r="P164" s="45"/>
      <c r="Q164" s="45"/>
      <c r="R164" s="45"/>
      <c r="S164" s="45"/>
      <c r="T164" s="93"/>
      <c r="AT164" s="22" t="s">
        <v>912</v>
      </c>
      <c r="AU164" s="22" t="s">
        <v>84</v>
      </c>
    </row>
    <row r="165" spans="2:65" s="1" customFormat="1" ht="16.5" customHeight="1">
      <c r="B165" s="44"/>
      <c r="C165" s="219" t="s">
        <v>373</v>
      </c>
      <c r="D165" s="219" t="s">
        <v>147</v>
      </c>
      <c r="E165" s="220" t="s">
        <v>2140</v>
      </c>
      <c r="F165" s="221" t="s">
        <v>2141</v>
      </c>
      <c r="G165" s="222" t="s">
        <v>359</v>
      </c>
      <c r="H165" s="223">
        <v>1</v>
      </c>
      <c r="I165" s="224"/>
      <c r="J165" s="225">
        <f>ROUND(I165*H165,2)</f>
        <v>0</v>
      </c>
      <c r="K165" s="221" t="s">
        <v>22</v>
      </c>
      <c r="L165" s="70"/>
      <c r="M165" s="226" t="s">
        <v>22</v>
      </c>
      <c r="N165" s="227" t="s">
        <v>46</v>
      </c>
      <c r="O165" s="45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AR165" s="22" t="s">
        <v>167</v>
      </c>
      <c r="AT165" s="22" t="s">
        <v>147</v>
      </c>
      <c r="AU165" s="22" t="s">
        <v>84</v>
      </c>
      <c r="AY165" s="22" t="s">
        <v>144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22" t="s">
        <v>24</v>
      </c>
      <c r="BK165" s="230">
        <f>ROUND(I165*H165,2)</f>
        <v>0</v>
      </c>
      <c r="BL165" s="22" t="s">
        <v>167</v>
      </c>
      <c r="BM165" s="22" t="s">
        <v>524</v>
      </c>
    </row>
    <row r="166" spans="2:47" s="1" customFormat="1" ht="13.5">
      <c r="B166" s="44"/>
      <c r="C166" s="72"/>
      <c r="D166" s="231" t="s">
        <v>154</v>
      </c>
      <c r="E166" s="72"/>
      <c r="F166" s="232" t="s">
        <v>2141</v>
      </c>
      <c r="G166" s="72"/>
      <c r="H166" s="72"/>
      <c r="I166" s="189"/>
      <c r="J166" s="72"/>
      <c r="K166" s="72"/>
      <c r="L166" s="70"/>
      <c r="M166" s="233"/>
      <c r="N166" s="45"/>
      <c r="O166" s="45"/>
      <c r="P166" s="45"/>
      <c r="Q166" s="45"/>
      <c r="R166" s="45"/>
      <c r="S166" s="45"/>
      <c r="T166" s="93"/>
      <c r="AT166" s="22" t="s">
        <v>154</v>
      </c>
      <c r="AU166" s="22" t="s">
        <v>84</v>
      </c>
    </row>
    <row r="167" spans="2:47" s="1" customFormat="1" ht="13.5">
      <c r="B167" s="44"/>
      <c r="C167" s="72"/>
      <c r="D167" s="231" t="s">
        <v>912</v>
      </c>
      <c r="E167" s="72"/>
      <c r="F167" s="258" t="s">
        <v>2142</v>
      </c>
      <c r="G167" s="72"/>
      <c r="H167" s="72"/>
      <c r="I167" s="189"/>
      <c r="J167" s="72"/>
      <c r="K167" s="72"/>
      <c r="L167" s="70"/>
      <c r="M167" s="233"/>
      <c r="N167" s="45"/>
      <c r="O167" s="45"/>
      <c r="P167" s="45"/>
      <c r="Q167" s="45"/>
      <c r="R167" s="45"/>
      <c r="S167" s="45"/>
      <c r="T167" s="93"/>
      <c r="AT167" s="22" t="s">
        <v>912</v>
      </c>
      <c r="AU167" s="22" t="s">
        <v>84</v>
      </c>
    </row>
    <row r="168" spans="2:63" s="10" customFormat="1" ht="37.4" customHeight="1">
      <c r="B168" s="203"/>
      <c r="C168" s="204"/>
      <c r="D168" s="205" t="s">
        <v>74</v>
      </c>
      <c r="E168" s="206" t="s">
        <v>1327</v>
      </c>
      <c r="F168" s="206" t="s">
        <v>2143</v>
      </c>
      <c r="G168" s="204"/>
      <c r="H168" s="204"/>
      <c r="I168" s="207"/>
      <c r="J168" s="208">
        <f>BK168</f>
        <v>0</v>
      </c>
      <c r="K168" s="204"/>
      <c r="L168" s="209"/>
      <c r="M168" s="210"/>
      <c r="N168" s="211"/>
      <c r="O168" s="211"/>
      <c r="P168" s="212">
        <f>P169+P218</f>
        <v>0</v>
      </c>
      <c r="Q168" s="211"/>
      <c r="R168" s="212">
        <f>R169+R218</f>
        <v>0</v>
      </c>
      <c r="S168" s="211"/>
      <c r="T168" s="213">
        <f>T169+T218</f>
        <v>0</v>
      </c>
      <c r="AR168" s="214" t="s">
        <v>24</v>
      </c>
      <c r="AT168" s="215" t="s">
        <v>74</v>
      </c>
      <c r="AU168" s="215" t="s">
        <v>75</v>
      </c>
      <c r="AY168" s="214" t="s">
        <v>144</v>
      </c>
      <c r="BK168" s="216">
        <f>BK169+BK218</f>
        <v>0</v>
      </c>
    </row>
    <row r="169" spans="2:63" s="10" customFormat="1" ht="19.9" customHeight="1">
      <c r="B169" s="203"/>
      <c r="C169" s="204"/>
      <c r="D169" s="205" t="s">
        <v>74</v>
      </c>
      <c r="E169" s="217" t="s">
        <v>1601</v>
      </c>
      <c r="F169" s="217" t="s">
        <v>2144</v>
      </c>
      <c r="G169" s="204"/>
      <c r="H169" s="204"/>
      <c r="I169" s="207"/>
      <c r="J169" s="218">
        <f>BK169</f>
        <v>0</v>
      </c>
      <c r="K169" s="204"/>
      <c r="L169" s="209"/>
      <c r="M169" s="210"/>
      <c r="N169" s="211"/>
      <c r="O169" s="211"/>
      <c r="P169" s="212">
        <f>SUM(P170:P217)</f>
        <v>0</v>
      </c>
      <c r="Q169" s="211"/>
      <c r="R169" s="212">
        <f>SUM(R170:R217)</f>
        <v>0</v>
      </c>
      <c r="S169" s="211"/>
      <c r="T169" s="213">
        <f>SUM(T170:T217)</f>
        <v>0</v>
      </c>
      <c r="AR169" s="214" t="s">
        <v>24</v>
      </c>
      <c r="AT169" s="215" t="s">
        <v>74</v>
      </c>
      <c r="AU169" s="215" t="s">
        <v>24</v>
      </c>
      <c r="AY169" s="214" t="s">
        <v>144</v>
      </c>
      <c r="BK169" s="216">
        <f>SUM(BK170:BK217)</f>
        <v>0</v>
      </c>
    </row>
    <row r="170" spans="2:65" s="1" customFormat="1" ht="16.5" customHeight="1">
      <c r="B170" s="44"/>
      <c r="C170" s="219" t="s">
        <v>377</v>
      </c>
      <c r="D170" s="219" t="s">
        <v>147</v>
      </c>
      <c r="E170" s="220" t="s">
        <v>2145</v>
      </c>
      <c r="F170" s="221" t="s">
        <v>2146</v>
      </c>
      <c r="G170" s="222" t="s">
        <v>1354</v>
      </c>
      <c r="H170" s="223">
        <v>2</v>
      </c>
      <c r="I170" s="224"/>
      <c r="J170" s="225">
        <f>ROUND(I170*H170,2)</f>
        <v>0</v>
      </c>
      <c r="K170" s="221" t="s">
        <v>22</v>
      </c>
      <c r="L170" s="70"/>
      <c r="M170" s="226" t="s">
        <v>22</v>
      </c>
      <c r="N170" s="227" t="s">
        <v>46</v>
      </c>
      <c r="O170" s="45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AR170" s="22" t="s">
        <v>167</v>
      </c>
      <c r="AT170" s="22" t="s">
        <v>147</v>
      </c>
      <c r="AU170" s="22" t="s">
        <v>84</v>
      </c>
      <c r="AY170" s="22" t="s">
        <v>144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22" t="s">
        <v>24</v>
      </c>
      <c r="BK170" s="230">
        <f>ROUND(I170*H170,2)</f>
        <v>0</v>
      </c>
      <c r="BL170" s="22" t="s">
        <v>167</v>
      </c>
      <c r="BM170" s="22" t="s">
        <v>534</v>
      </c>
    </row>
    <row r="171" spans="2:47" s="1" customFormat="1" ht="13.5">
      <c r="B171" s="44"/>
      <c r="C171" s="72"/>
      <c r="D171" s="231" t="s">
        <v>154</v>
      </c>
      <c r="E171" s="72"/>
      <c r="F171" s="232" t="s">
        <v>2146</v>
      </c>
      <c r="G171" s="72"/>
      <c r="H171" s="72"/>
      <c r="I171" s="189"/>
      <c r="J171" s="72"/>
      <c r="K171" s="72"/>
      <c r="L171" s="70"/>
      <c r="M171" s="233"/>
      <c r="N171" s="45"/>
      <c r="O171" s="45"/>
      <c r="P171" s="45"/>
      <c r="Q171" s="45"/>
      <c r="R171" s="45"/>
      <c r="S171" s="45"/>
      <c r="T171" s="93"/>
      <c r="AT171" s="22" t="s">
        <v>154</v>
      </c>
      <c r="AU171" s="22" t="s">
        <v>84</v>
      </c>
    </row>
    <row r="172" spans="2:47" s="1" customFormat="1" ht="13.5">
      <c r="B172" s="44"/>
      <c r="C172" s="72"/>
      <c r="D172" s="231" t="s">
        <v>912</v>
      </c>
      <c r="E172" s="72"/>
      <c r="F172" s="258" t="s">
        <v>2147</v>
      </c>
      <c r="G172" s="72"/>
      <c r="H172" s="72"/>
      <c r="I172" s="189"/>
      <c r="J172" s="72"/>
      <c r="K172" s="72"/>
      <c r="L172" s="70"/>
      <c r="M172" s="233"/>
      <c r="N172" s="45"/>
      <c r="O172" s="45"/>
      <c r="P172" s="45"/>
      <c r="Q172" s="45"/>
      <c r="R172" s="45"/>
      <c r="S172" s="45"/>
      <c r="T172" s="93"/>
      <c r="AT172" s="22" t="s">
        <v>912</v>
      </c>
      <c r="AU172" s="22" t="s">
        <v>84</v>
      </c>
    </row>
    <row r="173" spans="2:65" s="1" customFormat="1" ht="16.5" customHeight="1">
      <c r="B173" s="44"/>
      <c r="C173" s="219" t="s">
        <v>381</v>
      </c>
      <c r="D173" s="219" t="s">
        <v>147</v>
      </c>
      <c r="E173" s="220" t="s">
        <v>2148</v>
      </c>
      <c r="F173" s="221" t="s">
        <v>2149</v>
      </c>
      <c r="G173" s="222" t="s">
        <v>1354</v>
      </c>
      <c r="H173" s="223">
        <v>1</v>
      </c>
      <c r="I173" s="224"/>
      <c r="J173" s="225">
        <f>ROUND(I173*H173,2)</f>
        <v>0</v>
      </c>
      <c r="K173" s="221" t="s">
        <v>22</v>
      </c>
      <c r="L173" s="70"/>
      <c r="M173" s="226" t="s">
        <v>22</v>
      </c>
      <c r="N173" s="227" t="s">
        <v>46</v>
      </c>
      <c r="O173" s="45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AR173" s="22" t="s">
        <v>167</v>
      </c>
      <c r="AT173" s="22" t="s">
        <v>147</v>
      </c>
      <c r="AU173" s="22" t="s">
        <v>84</v>
      </c>
      <c r="AY173" s="22" t="s">
        <v>144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22" t="s">
        <v>24</v>
      </c>
      <c r="BK173" s="230">
        <f>ROUND(I173*H173,2)</f>
        <v>0</v>
      </c>
      <c r="BL173" s="22" t="s">
        <v>167</v>
      </c>
      <c r="BM173" s="22" t="s">
        <v>550</v>
      </c>
    </row>
    <row r="174" spans="2:47" s="1" customFormat="1" ht="13.5">
      <c r="B174" s="44"/>
      <c r="C174" s="72"/>
      <c r="D174" s="231" t="s">
        <v>154</v>
      </c>
      <c r="E174" s="72"/>
      <c r="F174" s="232" t="s">
        <v>2149</v>
      </c>
      <c r="G174" s="72"/>
      <c r="H174" s="72"/>
      <c r="I174" s="189"/>
      <c r="J174" s="72"/>
      <c r="K174" s="72"/>
      <c r="L174" s="70"/>
      <c r="M174" s="233"/>
      <c r="N174" s="45"/>
      <c r="O174" s="45"/>
      <c r="P174" s="45"/>
      <c r="Q174" s="45"/>
      <c r="R174" s="45"/>
      <c r="S174" s="45"/>
      <c r="T174" s="93"/>
      <c r="AT174" s="22" t="s">
        <v>154</v>
      </c>
      <c r="AU174" s="22" t="s">
        <v>84</v>
      </c>
    </row>
    <row r="175" spans="2:47" s="1" customFormat="1" ht="13.5">
      <c r="B175" s="44"/>
      <c r="C175" s="72"/>
      <c r="D175" s="231" t="s">
        <v>912</v>
      </c>
      <c r="E175" s="72"/>
      <c r="F175" s="258" t="s">
        <v>2150</v>
      </c>
      <c r="G175" s="72"/>
      <c r="H175" s="72"/>
      <c r="I175" s="189"/>
      <c r="J175" s="72"/>
      <c r="K175" s="72"/>
      <c r="L175" s="70"/>
      <c r="M175" s="233"/>
      <c r="N175" s="45"/>
      <c r="O175" s="45"/>
      <c r="P175" s="45"/>
      <c r="Q175" s="45"/>
      <c r="R175" s="45"/>
      <c r="S175" s="45"/>
      <c r="T175" s="93"/>
      <c r="AT175" s="22" t="s">
        <v>912</v>
      </c>
      <c r="AU175" s="22" t="s">
        <v>84</v>
      </c>
    </row>
    <row r="176" spans="2:65" s="1" customFormat="1" ht="38.25" customHeight="1">
      <c r="B176" s="44"/>
      <c r="C176" s="219" t="s">
        <v>385</v>
      </c>
      <c r="D176" s="219" t="s">
        <v>147</v>
      </c>
      <c r="E176" s="220" t="s">
        <v>2151</v>
      </c>
      <c r="F176" s="221" t="s">
        <v>2152</v>
      </c>
      <c r="G176" s="222" t="s">
        <v>1354</v>
      </c>
      <c r="H176" s="223">
        <v>1</v>
      </c>
      <c r="I176" s="224"/>
      <c r="J176" s="225">
        <f>ROUND(I176*H176,2)</f>
        <v>0</v>
      </c>
      <c r="K176" s="221" t="s">
        <v>22</v>
      </c>
      <c r="L176" s="70"/>
      <c r="M176" s="226" t="s">
        <v>22</v>
      </c>
      <c r="N176" s="227" t="s">
        <v>46</v>
      </c>
      <c r="O176" s="45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AR176" s="22" t="s">
        <v>167</v>
      </c>
      <c r="AT176" s="22" t="s">
        <v>147</v>
      </c>
      <c r="AU176" s="22" t="s">
        <v>84</v>
      </c>
      <c r="AY176" s="22" t="s">
        <v>144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22" t="s">
        <v>24</v>
      </c>
      <c r="BK176" s="230">
        <f>ROUND(I176*H176,2)</f>
        <v>0</v>
      </c>
      <c r="BL176" s="22" t="s">
        <v>167</v>
      </c>
      <c r="BM176" s="22" t="s">
        <v>564</v>
      </c>
    </row>
    <row r="177" spans="2:47" s="1" customFormat="1" ht="13.5">
      <c r="B177" s="44"/>
      <c r="C177" s="72"/>
      <c r="D177" s="231" t="s">
        <v>154</v>
      </c>
      <c r="E177" s="72"/>
      <c r="F177" s="232" t="s">
        <v>2152</v>
      </c>
      <c r="G177" s="72"/>
      <c r="H177" s="72"/>
      <c r="I177" s="189"/>
      <c r="J177" s="72"/>
      <c r="K177" s="72"/>
      <c r="L177" s="70"/>
      <c r="M177" s="233"/>
      <c r="N177" s="45"/>
      <c r="O177" s="45"/>
      <c r="P177" s="45"/>
      <c r="Q177" s="45"/>
      <c r="R177" s="45"/>
      <c r="S177" s="45"/>
      <c r="T177" s="93"/>
      <c r="AT177" s="22" t="s">
        <v>154</v>
      </c>
      <c r="AU177" s="22" t="s">
        <v>84</v>
      </c>
    </row>
    <row r="178" spans="2:47" s="1" customFormat="1" ht="13.5">
      <c r="B178" s="44"/>
      <c r="C178" s="72"/>
      <c r="D178" s="231" t="s">
        <v>912</v>
      </c>
      <c r="E178" s="72"/>
      <c r="F178" s="258" t="s">
        <v>2153</v>
      </c>
      <c r="G178" s="72"/>
      <c r="H178" s="72"/>
      <c r="I178" s="189"/>
      <c r="J178" s="72"/>
      <c r="K178" s="72"/>
      <c r="L178" s="70"/>
      <c r="M178" s="233"/>
      <c r="N178" s="45"/>
      <c r="O178" s="45"/>
      <c r="P178" s="45"/>
      <c r="Q178" s="45"/>
      <c r="R178" s="45"/>
      <c r="S178" s="45"/>
      <c r="T178" s="93"/>
      <c r="AT178" s="22" t="s">
        <v>912</v>
      </c>
      <c r="AU178" s="22" t="s">
        <v>84</v>
      </c>
    </row>
    <row r="179" spans="2:65" s="1" customFormat="1" ht="16.5" customHeight="1">
      <c r="B179" s="44"/>
      <c r="C179" s="219" t="s">
        <v>391</v>
      </c>
      <c r="D179" s="219" t="s">
        <v>147</v>
      </c>
      <c r="E179" s="220" t="s">
        <v>2154</v>
      </c>
      <c r="F179" s="221" t="s">
        <v>2155</v>
      </c>
      <c r="G179" s="222" t="s">
        <v>1354</v>
      </c>
      <c r="H179" s="223">
        <v>1</v>
      </c>
      <c r="I179" s="224"/>
      <c r="J179" s="225">
        <f>ROUND(I179*H179,2)</f>
        <v>0</v>
      </c>
      <c r="K179" s="221" t="s">
        <v>22</v>
      </c>
      <c r="L179" s="70"/>
      <c r="M179" s="226" t="s">
        <v>22</v>
      </c>
      <c r="N179" s="227" t="s">
        <v>46</v>
      </c>
      <c r="O179" s="45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AR179" s="22" t="s">
        <v>167</v>
      </c>
      <c r="AT179" s="22" t="s">
        <v>147</v>
      </c>
      <c r="AU179" s="22" t="s">
        <v>84</v>
      </c>
      <c r="AY179" s="22" t="s">
        <v>144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22" t="s">
        <v>24</v>
      </c>
      <c r="BK179" s="230">
        <f>ROUND(I179*H179,2)</f>
        <v>0</v>
      </c>
      <c r="BL179" s="22" t="s">
        <v>167</v>
      </c>
      <c r="BM179" s="22" t="s">
        <v>854</v>
      </c>
    </row>
    <row r="180" spans="2:47" s="1" customFormat="1" ht="13.5">
      <c r="B180" s="44"/>
      <c r="C180" s="72"/>
      <c r="D180" s="231" t="s">
        <v>154</v>
      </c>
      <c r="E180" s="72"/>
      <c r="F180" s="232" t="s">
        <v>2155</v>
      </c>
      <c r="G180" s="72"/>
      <c r="H180" s="72"/>
      <c r="I180" s="189"/>
      <c r="J180" s="72"/>
      <c r="K180" s="72"/>
      <c r="L180" s="70"/>
      <c r="M180" s="233"/>
      <c r="N180" s="45"/>
      <c r="O180" s="45"/>
      <c r="P180" s="45"/>
      <c r="Q180" s="45"/>
      <c r="R180" s="45"/>
      <c r="S180" s="45"/>
      <c r="T180" s="93"/>
      <c r="AT180" s="22" t="s">
        <v>154</v>
      </c>
      <c r="AU180" s="22" t="s">
        <v>84</v>
      </c>
    </row>
    <row r="181" spans="2:47" s="1" customFormat="1" ht="13.5">
      <c r="B181" s="44"/>
      <c r="C181" s="72"/>
      <c r="D181" s="231" t="s">
        <v>912</v>
      </c>
      <c r="E181" s="72"/>
      <c r="F181" s="258" t="s">
        <v>2156</v>
      </c>
      <c r="G181" s="72"/>
      <c r="H181" s="72"/>
      <c r="I181" s="189"/>
      <c r="J181" s="72"/>
      <c r="K181" s="72"/>
      <c r="L181" s="70"/>
      <c r="M181" s="233"/>
      <c r="N181" s="45"/>
      <c r="O181" s="45"/>
      <c r="P181" s="45"/>
      <c r="Q181" s="45"/>
      <c r="R181" s="45"/>
      <c r="S181" s="45"/>
      <c r="T181" s="93"/>
      <c r="AT181" s="22" t="s">
        <v>912</v>
      </c>
      <c r="AU181" s="22" t="s">
        <v>84</v>
      </c>
    </row>
    <row r="182" spans="2:65" s="1" customFormat="1" ht="16.5" customHeight="1">
      <c r="B182" s="44"/>
      <c r="C182" s="219" t="s">
        <v>400</v>
      </c>
      <c r="D182" s="219" t="s">
        <v>147</v>
      </c>
      <c r="E182" s="220" t="s">
        <v>2157</v>
      </c>
      <c r="F182" s="221" t="s">
        <v>2158</v>
      </c>
      <c r="G182" s="222" t="s">
        <v>1354</v>
      </c>
      <c r="H182" s="223">
        <v>1</v>
      </c>
      <c r="I182" s="224"/>
      <c r="J182" s="225">
        <f>ROUND(I182*H182,2)</f>
        <v>0</v>
      </c>
      <c r="K182" s="221" t="s">
        <v>22</v>
      </c>
      <c r="L182" s="70"/>
      <c r="M182" s="226" t="s">
        <v>22</v>
      </c>
      <c r="N182" s="227" t="s">
        <v>46</v>
      </c>
      <c r="O182" s="45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AR182" s="22" t="s">
        <v>167</v>
      </c>
      <c r="AT182" s="22" t="s">
        <v>147</v>
      </c>
      <c r="AU182" s="22" t="s">
        <v>84</v>
      </c>
      <c r="AY182" s="22" t="s">
        <v>144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22" t="s">
        <v>24</v>
      </c>
      <c r="BK182" s="230">
        <f>ROUND(I182*H182,2)</f>
        <v>0</v>
      </c>
      <c r="BL182" s="22" t="s">
        <v>167</v>
      </c>
      <c r="BM182" s="22" t="s">
        <v>865</v>
      </c>
    </row>
    <row r="183" spans="2:47" s="1" customFormat="1" ht="13.5">
      <c r="B183" s="44"/>
      <c r="C183" s="72"/>
      <c r="D183" s="231" t="s">
        <v>154</v>
      </c>
      <c r="E183" s="72"/>
      <c r="F183" s="232" t="s">
        <v>2158</v>
      </c>
      <c r="G183" s="72"/>
      <c r="H183" s="72"/>
      <c r="I183" s="189"/>
      <c r="J183" s="72"/>
      <c r="K183" s="72"/>
      <c r="L183" s="70"/>
      <c r="M183" s="233"/>
      <c r="N183" s="45"/>
      <c r="O183" s="45"/>
      <c r="P183" s="45"/>
      <c r="Q183" s="45"/>
      <c r="R183" s="45"/>
      <c r="S183" s="45"/>
      <c r="T183" s="93"/>
      <c r="AT183" s="22" t="s">
        <v>154</v>
      </c>
      <c r="AU183" s="22" t="s">
        <v>84</v>
      </c>
    </row>
    <row r="184" spans="2:47" s="1" customFormat="1" ht="13.5">
      <c r="B184" s="44"/>
      <c r="C184" s="72"/>
      <c r="D184" s="231" t="s">
        <v>912</v>
      </c>
      <c r="E184" s="72"/>
      <c r="F184" s="258" t="s">
        <v>2159</v>
      </c>
      <c r="G184" s="72"/>
      <c r="H184" s="72"/>
      <c r="I184" s="189"/>
      <c r="J184" s="72"/>
      <c r="K184" s="72"/>
      <c r="L184" s="70"/>
      <c r="M184" s="233"/>
      <c r="N184" s="45"/>
      <c r="O184" s="45"/>
      <c r="P184" s="45"/>
      <c r="Q184" s="45"/>
      <c r="R184" s="45"/>
      <c r="S184" s="45"/>
      <c r="T184" s="93"/>
      <c r="AT184" s="22" t="s">
        <v>912</v>
      </c>
      <c r="AU184" s="22" t="s">
        <v>84</v>
      </c>
    </row>
    <row r="185" spans="2:65" s="1" customFormat="1" ht="25.5" customHeight="1">
      <c r="B185" s="44"/>
      <c r="C185" s="219" t="s">
        <v>407</v>
      </c>
      <c r="D185" s="219" t="s">
        <v>147</v>
      </c>
      <c r="E185" s="220" t="s">
        <v>2160</v>
      </c>
      <c r="F185" s="221" t="s">
        <v>2161</v>
      </c>
      <c r="G185" s="222" t="s">
        <v>1354</v>
      </c>
      <c r="H185" s="223">
        <v>2</v>
      </c>
      <c r="I185" s="224"/>
      <c r="J185" s="225">
        <f>ROUND(I185*H185,2)</f>
        <v>0</v>
      </c>
      <c r="K185" s="221" t="s">
        <v>22</v>
      </c>
      <c r="L185" s="70"/>
      <c r="M185" s="226" t="s">
        <v>22</v>
      </c>
      <c r="N185" s="227" t="s">
        <v>46</v>
      </c>
      <c r="O185" s="45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AR185" s="22" t="s">
        <v>167</v>
      </c>
      <c r="AT185" s="22" t="s">
        <v>147</v>
      </c>
      <c r="AU185" s="22" t="s">
        <v>84</v>
      </c>
      <c r="AY185" s="22" t="s">
        <v>144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22" t="s">
        <v>24</v>
      </c>
      <c r="BK185" s="230">
        <f>ROUND(I185*H185,2)</f>
        <v>0</v>
      </c>
      <c r="BL185" s="22" t="s">
        <v>167</v>
      </c>
      <c r="BM185" s="22" t="s">
        <v>871</v>
      </c>
    </row>
    <row r="186" spans="2:47" s="1" customFormat="1" ht="13.5">
      <c r="B186" s="44"/>
      <c r="C186" s="72"/>
      <c r="D186" s="231" t="s">
        <v>154</v>
      </c>
      <c r="E186" s="72"/>
      <c r="F186" s="232" t="s">
        <v>2161</v>
      </c>
      <c r="G186" s="72"/>
      <c r="H186" s="72"/>
      <c r="I186" s="189"/>
      <c r="J186" s="72"/>
      <c r="K186" s="72"/>
      <c r="L186" s="70"/>
      <c r="M186" s="233"/>
      <c r="N186" s="45"/>
      <c r="O186" s="45"/>
      <c r="P186" s="45"/>
      <c r="Q186" s="45"/>
      <c r="R186" s="45"/>
      <c r="S186" s="45"/>
      <c r="T186" s="93"/>
      <c r="AT186" s="22" t="s">
        <v>154</v>
      </c>
      <c r="AU186" s="22" t="s">
        <v>84</v>
      </c>
    </row>
    <row r="187" spans="2:47" s="1" customFormat="1" ht="13.5">
      <c r="B187" s="44"/>
      <c r="C187" s="72"/>
      <c r="D187" s="231" t="s">
        <v>912</v>
      </c>
      <c r="E187" s="72"/>
      <c r="F187" s="258" t="s">
        <v>2162</v>
      </c>
      <c r="G187" s="72"/>
      <c r="H187" s="72"/>
      <c r="I187" s="189"/>
      <c r="J187" s="72"/>
      <c r="K187" s="72"/>
      <c r="L187" s="70"/>
      <c r="M187" s="233"/>
      <c r="N187" s="45"/>
      <c r="O187" s="45"/>
      <c r="P187" s="45"/>
      <c r="Q187" s="45"/>
      <c r="R187" s="45"/>
      <c r="S187" s="45"/>
      <c r="T187" s="93"/>
      <c r="AT187" s="22" t="s">
        <v>912</v>
      </c>
      <c r="AU187" s="22" t="s">
        <v>84</v>
      </c>
    </row>
    <row r="188" spans="2:65" s="1" customFormat="1" ht="25.5" customHeight="1">
      <c r="B188" s="44"/>
      <c r="C188" s="219" t="s">
        <v>414</v>
      </c>
      <c r="D188" s="219" t="s">
        <v>147</v>
      </c>
      <c r="E188" s="220" t="s">
        <v>2163</v>
      </c>
      <c r="F188" s="221" t="s">
        <v>2164</v>
      </c>
      <c r="G188" s="222" t="s">
        <v>1354</v>
      </c>
      <c r="H188" s="223">
        <v>1</v>
      </c>
      <c r="I188" s="224"/>
      <c r="J188" s="225">
        <f>ROUND(I188*H188,2)</f>
        <v>0</v>
      </c>
      <c r="K188" s="221" t="s">
        <v>22</v>
      </c>
      <c r="L188" s="70"/>
      <c r="M188" s="226" t="s">
        <v>22</v>
      </c>
      <c r="N188" s="227" t="s">
        <v>46</v>
      </c>
      <c r="O188" s="45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AR188" s="22" t="s">
        <v>167</v>
      </c>
      <c r="AT188" s="22" t="s">
        <v>147</v>
      </c>
      <c r="AU188" s="22" t="s">
        <v>84</v>
      </c>
      <c r="AY188" s="22" t="s">
        <v>144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22" t="s">
        <v>24</v>
      </c>
      <c r="BK188" s="230">
        <f>ROUND(I188*H188,2)</f>
        <v>0</v>
      </c>
      <c r="BL188" s="22" t="s">
        <v>167</v>
      </c>
      <c r="BM188" s="22" t="s">
        <v>879</v>
      </c>
    </row>
    <row r="189" spans="2:47" s="1" customFormat="1" ht="13.5">
      <c r="B189" s="44"/>
      <c r="C189" s="72"/>
      <c r="D189" s="231" t="s">
        <v>154</v>
      </c>
      <c r="E189" s="72"/>
      <c r="F189" s="232" t="s">
        <v>2164</v>
      </c>
      <c r="G189" s="72"/>
      <c r="H189" s="72"/>
      <c r="I189" s="189"/>
      <c r="J189" s="72"/>
      <c r="K189" s="72"/>
      <c r="L189" s="70"/>
      <c r="M189" s="233"/>
      <c r="N189" s="45"/>
      <c r="O189" s="45"/>
      <c r="P189" s="45"/>
      <c r="Q189" s="45"/>
      <c r="R189" s="45"/>
      <c r="S189" s="45"/>
      <c r="T189" s="93"/>
      <c r="AT189" s="22" t="s">
        <v>154</v>
      </c>
      <c r="AU189" s="22" t="s">
        <v>84</v>
      </c>
    </row>
    <row r="190" spans="2:47" s="1" customFormat="1" ht="13.5">
      <c r="B190" s="44"/>
      <c r="C190" s="72"/>
      <c r="D190" s="231" t="s">
        <v>912</v>
      </c>
      <c r="E190" s="72"/>
      <c r="F190" s="258" t="s">
        <v>2153</v>
      </c>
      <c r="G190" s="72"/>
      <c r="H190" s="72"/>
      <c r="I190" s="189"/>
      <c r="J190" s="72"/>
      <c r="K190" s="72"/>
      <c r="L190" s="70"/>
      <c r="M190" s="233"/>
      <c r="N190" s="45"/>
      <c r="O190" s="45"/>
      <c r="P190" s="45"/>
      <c r="Q190" s="45"/>
      <c r="R190" s="45"/>
      <c r="S190" s="45"/>
      <c r="T190" s="93"/>
      <c r="AT190" s="22" t="s">
        <v>912</v>
      </c>
      <c r="AU190" s="22" t="s">
        <v>84</v>
      </c>
    </row>
    <row r="191" spans="2:65" s="1" customFormat="1" ht="25.5" customHeight="1">
      <c r="B191" s="44"/>
      <c r="C191" s="219" t="s">
        <v>419</v>
      </c>
      <c r="D191" s="219" t="s">
        <v>147</v>
      </c>
      <c r="E191" s="220" t="s">
        <v>2165</v>
      </c>
      <c r="F191" s="221" t="s">
        <v>2166</v>
      </c>
      <c r="G191" s="222" t="s">
        <v>1354</v>
      </c>
      <c r="H191" s="223">
        <v>1</v>
      </c>
      <c r="I191" s="224"/>
      <c r="J191" s="225">
        <f>ROUND(I191*H191,2)</f>
        <v>0</v>
      </c>
      <c r="K191" s="221" t="s">
        <v>22</v>
      </c>
      <c r="L191" s="70"/>
      <c r="M191" s="226" t="s">
        <v>22</v>
      </c>
      <c r="N191" s="227" t="s">
        <v>46</v>
      </c>
      <c r="O191" s="45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AR191" s="22" t="s">
        <v>167</v>
      </c>
      <c r="AT191" s="22" t="s">
        <v>147</v>
      </c>
      <c r="AU191" s="22" t="s">
        <v>84</v>
      </c>
      <c r="AY191" s="22" t="s">
        <v>144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22" t="s">
        <v>24</v>
      </c>
      <c r="BK191" s="230">
        <f>ROUND(I191*H191,2)</f>
        <v>0</v>
      </c>
      <c r="BL191" s="22" t="s">
        <v>167</v>
      </c>
      <c r="BM191" s="22" t="s">
        <v>725</v>
      </c>
    </row>
    <row r="192" spans="2:47" s="1" customFormat="1" ht="13.5">
      <c r="B192" s="44"/>
      <c r="C192" s="72"/>
      <c r="D192" s="231" t="s">
        <v>154</v>
      </c>
      <c r="E192" s="72"/>
      <c r="F192" s="232" t="s">
        <v>2166</v>
      </c>
      <c r="G192" s="72"/>
      <c r="H192" s="72"/>
      <c r="I192" s="189"/>
      <c r="J192" s="72"/>
      <c r="K192" s="72"/>
      <c r="L192" s="70"/>
      <c r="M192" s="233"/>
      <c r="N192" s="45"/>
      <c r="O192" s="45"/>
      <c r="P192" s="45"/>
      <c r="Q192" s="45"/>
      <c r="R192" s="45"/>
      <c r="S192" s="45"/>
      <c r="T192" s="93"/>
      <c r="AT192" s="22" t="s">
        <v>154</v>
      </c>
      <c r="AU192" s="22" t="s">
        <v>84</v>
      </c>
    </row>
    <row r="193" spans="2:47" s="1" customFormat="1" ht="13.5">
      <c r="B193" s="44"/>
      <c r="C193" s="72"/>
      <c r="D193" s="231" t="s">
        <v>912</v>
      </c>
      <c r="E193" s="72"/>
      <c r="F193" s="258" t="s">
        <v>2162</v>
      </c>
      <c r="G193" s="72"/>
      <c r="H193" s="72"/>
      <c r="I193" s="189"/>
      <c r="J193" s="72"/>
      <c r="K193" s="72"/>
      <c r="L193" s="70"/>
      <c r="M193" s="233"/>
      <c r="N193" s="45"/>
      <c r="O193" s="45"/>
      <c r="P193" s="45"/>
      <c r="Q193" s="45"/>
      <c r="R193" s="45"/>
      <c r="S193" s="45"/>
      <c r="T193" s="93"/>
      <c r="AT193" s="22" t="s">
        <v>912</v>
      </c>
      <c r="AU193" s="22" t="s">
        <v>84</v>
      </c>
    </row>
    <row r="194" spans="2:65" s="1" customFormat="1" ht="16.5" customHeight="1">
      <c r="B194" s="44"/>
      <c r="C194" s="219" t="s">
        <v>426</v>
      </c>
      <c r="D194" s="219" t="s">
        <v>147</v>
      </c>
      <c r="E194" s="220" t="s">
        <v>2167</v>
      </c>
      <c r="F194" s="221" t="s">
        <v>2168</v>
      </c>
      <c r="G194" s="222" t="s">
        <v>1354</v>
      </c>
      <c r="H194" s="223">
        <v>2</v>
      </c>
      <c r="I194" s="224"/>
      <c r="J194" s="225">
        <f>ROUND(I194*H194,2)</f>
        <v>0</v>
      </c>
      <c r="K194" s="221" t="s">
        <v>22</v>
      </c>
      <c r="L194" s="70"/>
      <c r="M194" s="226" t="s">
        <v>22</v>
      </c>
      <c r="N194" s="227" t="s">
        <v>46</v>
      </c>
      <c r="O194" s="45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AR194" s="22" t="s">
        <v>167</v>
      </c>
      <c r="AT194" s="22" t="s">
        <v>147</v>
      </c>
      <c r="AU194" s="22" t="s">
        <v>84</v>
      </c>
      <c r="AY194" s="22" t="s">
        <v>144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22" t="s">
        <v>24</v>
      </c>
      <c r="BK194" s="230">
        <f>ROUND(I194*H194,2)</f>
        <v>0</v>
      </c>
      <c r="BL194" s="22" t="s">
        <v>167</v>
      </c>
      <c r="BM194" s="22" t="s">
        <v>806</v>
      </c>
    </row>
    <row r="195" spans="2:47" s="1" customFormat="1" ht="13.5">
      <c r="B195" s="44"/>
      <c r="C195" s="72"/>
      <c r="D195" s="231" t="s">
        <v>154</v>
      </c>
      <c r="E195" s="72"/>
      <c r="F195" s="232" t="s">
        <v>2168</v>
      </c>
      <c r="G195" s="72"/>
      <c r="H195" s="72"/>
      <c r="I195" s="189"/>
      <c r="J195" s="72"/>
      <c r="K195" s="72"/>
      <c r="L195" s="70"/>
      <c r="M195" s="233"/>
      <c r="N195" s="45"/>
      <c r="O195" s="45"/>
      <c r="P195" s="45"/>
      <c r="Q195" s="45"/>
      <c r="R195" s="45"/>
      <c r="S195" s="45"/>
      <c r="T195" s="93"/>
      <c r="AT195" s="22" t="s">
        <v>154</v>
      </c>
      <c r="AU195" s="22" t="s">
        <v>84</v>
      </c>
    </row>
    <row r="196" spans="2:47" s="1" customFormat="1" ht="13.5">
      <c r="B196" s="44"/>
      <c r="C196" s="72"/>
      <c r="D196" s="231" t="s">
        <v>912</v>
      </c>
      <c r="E196" s="72"/>
      <c r="F196" s="258" t="s">
        <v>2162</v>
      </c>
      <c r="G196" s="72"/>
      <c r="H196" s="72"/>
      <c r="I196" s="189"/>
      <c r="J196" s="72"/>
      <c r="K196" s="72"/>
      <c r="L196" s="70"/>
      <c r="M196" s="233"/>
      <c r="N196" s="45"/>
      <c r="O196" s="45"/>
      <c r="P196" s="45"/>
      <c r="Q196" s="45"/>
      <c r="R196" s="45"/>
      <c r="S196" s="45"/>
      <c r="T196" s="93"/>
      <c r="AT196" s="22" t="s">
        <v>912</v>
      </c>
      <c r="AU196" s="22" t="s">
        <v>84</v>
      </c>
    </row>
    <row r="197" spans="2:65" s="1" customFormat="1" ht="25.5" customHeight="1">
      <c r="B197" s="44"/>
      <c r="C197" s="219" t="s">
        <v>432</v>
      </c>
      <c r="D197" s="219" t="s">
        <v>147</v>
      </c>
      <c r="E197" s="220" t="s">
        <v>2169</v>
      </c>
      <c r="F197" s="221" t="s">
        <v>2170</v>
      </c>
      <c r="G197" s="222" t="s">
        <v>1354</v>
      </c>
      <c r="H197" s="223">
        <v>2</v>
      </c>
      <c r="I197" s="224"/>
      <c r="J197" s="225">
        <f>ROUND(I197*H197,2)</f>
        <v>0</v>
      </c>
      <c r="K197" s="221" t="s">
        <v>22</v>
      </c>
      <c r="L197" s="70"/>
      <c r="M197" s="226" t="s">
        <v>22</v>
      </c>
      <c r="N197" s="227" t="s">
        <v>46</v>
      </c>
      <c r="O197" s="45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AR197" s="22" t="s">
        <v>167</v>
      </c>
      <c r="AT197" s="22" t="s">
        <v>147</v>
      </c>
      <c r="AU197" s="22" t="s">
        <v>84</v>
      </c>
      <c r="AY197" s="22" t="s">
        <v>144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22" t="s">
        <v>24</v>
      </c>
      <c r="BK197" s="230">
        <f>ROUND(I197*H197,2)</f>
        <v>0</v>
      </c>
      <c r="BL197" s="22" t="s">
        <v>167</v>
      </c>
      <c r="BM197" s="22" t="s">
        <v>901</v>
      </c>
    </row>
    <row r="198" spans="2:47" s="1" customFormat="1" ht="13.5">
      <c r="B198" s="44"/>
      <c r="C198" s="72"/>
      <c r="D198" s="231" t="s">
        <v>154</v>
      </c>
      <c r="E198" s="72"/>
      <c r="F198" s="232" t="s">
        <v>2170</v>
      </c>
      <c r="G198" s="72"/>
      <c r="H198" s="72"/>
      <c r="I198" s="189"/>
      <c r="J198" s="72"/>
      <c r="K198" s="72"/>
      <c r="L198" s="70"/>
      <c r="M198" s="233"/>
      <c r="N198" s="45"/>
      <c r="O198" s="45"/>
      <c r="P198" s="45"/>
      <c r="Q198" s="45"/>
      <c r="R198" s="45"/>
      <c r="S198" s="45"/>
      <c r="T198" s="93"/>
      <c r="AT198" s="22" t="s">
        <v>154</v>
      </c>
      <c r="AU198" s="22" t="s">
        <v>84</v>
      </c>
    </row>
    <row r="199" spans="2:47" s="1" customFormat="1" ht="13.5">
      <c r="B199" s="44"/>
      <c r="C199" s="72"/>
      <c r="D199" s="231" t="s">
        <v>912</v>
      </c>
      <c r="E199" s="72"/>
      <c r="F199" s="258" t="s">
        <v>2162</v>
      </c>
      <c r="G199" s="72"/>
      <c r="H199" s="72"/>
      <c r="I199" s="189"/>
      <c r="J199" s="72"/>
      <c r="K199" s="72"/>
      <c r="L199" s="70"/>
      <c r="M199" s="233"/>
      <c r="N199" s="45"/>
      <c r="O199" s="45"/>
      <c r="P199" s="45"/>
      <c r="Q199" s="45"/>
      <c r="R199" s="45"/>
      <c r="S199" s="45"/>
      <c r="T199" s="93"/>
      <c r="AT199" s="22" t="s">
        <v>912</v>
      </c>
      <c r="AU199" s="22" t="s">
        <v>84</v>
      </c>
    </row>
    <row r="200" spans="2:65" s="1" customFormat="1" ht="16.5" customHeight="1">
      <c r="B200" s="44"/>
      <c r="C200" s="219" t="s">
        <v>440</v>
      </c>
      <c r="D200" s="219" t="s">
        <v>147</v>
      </c>
      <c r="E200" s="220" t="s">
        <v>2171</v>
      </c>
      <c r="F200" s="221" t="s">
        <v>2172</v>
      </c>
      <c r="G200" s="222" t="s">
        <v>1354</v>
      </c>
      <c r="H200" s="223">
        <v>2</v>
      </c>
      <c r="I200" s="224"/>
      <c r="J200" s="225">
        <f>ROUND(I200*H200,2)</f>
        <v>0</v>
      </c>
      <c r="K200" s="221" t="s">
        <v>22</v>
      </c>
      <c r="L200" s="70"/>
      <c r="M200" s="226" t="s">
        <v>22</v>
      </c>
      <c r="N200" s="227" t="s">
        <v>46</v>
      </c>
      <c r="O200" s="45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AR200" s="22" t="s">
        <v>167</v>
      </c>
      <c r="AT200" s="22" t="s">
        <v>147</v>
      </c>
      <c r="AU200" s="22" t="s">
        <v>84</v>
      </c>
      <c r="AY200" s="22" t="s">
        <v>144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22" t="s">
        <v>24</v>
      </c>
      <c r="BK200" s="230">
        <f>ROUND(I200*H200,2)</f>
        <v>0</v>
      </c>
      <c r="BL200" s="22" t="s">
        <v>167</v>
      </c>
      <c r="BM200" s="22" t="s">
        <v>915</v>
      </c>
    </row>
    <row r="201" spans="2:47" s="1" customFormat="1" ht="13.5">
      <c r="B201" s="44"/>
      <c r="C201" s="72"/>
      <c r="D201" s="231" t="s">
        <v>154</v>
      </c>
      <c r="E201" s="72"/>
      <c r="F201" s="232" t="s">
        <v>2172</v>
      </c>
      <c r="G201" s="72"/>
      <c r="H201" s="72"/>
      <c r="I201" s="189"/>
      <c r="J201" s="72"/>
      <c r="K201" s="72"/>
      <c r="L201" s="70"/>
      <c r="M201" s="233"/>
      <c r="N201" s="45"/>
      <c r="O201" s="45"/>
      <c r="P201" s="45"/>
      <c r="Q201" s="45"/>
      <c r="R201" s="45"/>
      <c r="S201" s="45"/>
      <c r="T201" s="93"/>
      <c r="AT201" s="22" t="s">
        <v>154</v>
      </c>
      <c r="AU201" s="22" t="s">
        <v>84</v>
      </c>
    </row>
    <row r="202" spans="2:47" s="1" customFormat="1" ht="13.5">
      <c r="B202" s="44"/>
      <c r="C202" s="72"/>
      <c r="D202" s="231" t="s">
        <v>912</v>
      </c>
      <c r="E202" s="72"/>
      <c r="F202" s="258" t="s">
        <v>2162</v>
      </c>
      <c r="G202" s="72"/>
      <c r="H202" s="72"/>
      <c r="I202" s="189"/>
      <c r="J202" s="72"/>
      <c r="K202" s="72"/>
      <c r="L202" s="70"/>
      <c r="M202" s="233"/>
      <c r="N202" s="45"/>
      <c r="O202" s="45"/>
      <c r="P202" s="45"/>
      <c r="Q202" s="45"/>
      <c r="R202" s="45"/>
      <c r="S202" s="45"/>
      <c r="T202" s="93"/>
      <c r="AT202" s="22" t="s">
        <v>912</v>
      </c>
      <c r="AU202" s="22" t="s">
        <v>84</v>
      </c>
    </row>
    <row r="203" spans="2:65" s="1" customFormat="1" ht="16.5" customHeight="1">
      <c r="B203" s="44"/>
      <c r="C203" s="219" t="s">
        <v>446</v>
      </c>
      <c r="D203" s="219" t="s">
        <v>147</v>
      </c>
      <c r="E203" s="220" t="s">
        <v>2173</v>
      </c>
      <c r="F203" s="221" t="s">
        <v>2174</v>
      </c>
      <c r="G203" s="222" t="s">
        <v>1354</v>
      </c>
      <c r="H203" s="223">
        <v>1</v>
      </c>
      <c r="I203" s="224"/>
      <c r="J203" s="225">
        <f>ROUND(I203*H203,2)</f>
        <v>0</v>
      </c>
      <c r="K203" s="221" t="s">
        <v>22</v>
      </c>
      <c r="L203" s="70"/>
      <c r="M203" s="226" t="s">
        <v>22</v>
      </c>
      <c r="N203" s="227" t="s">
        <v>46</v>
      </c>
      <c r="O203" s="45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AR203" s="22" t="s">
        <v>167</v>
      </c>
      <c r="AT203" s="22" t="s">
        <v>147</v>
      </c>
      <c r="AU203" s="22" t="s">
        <v>84</v>
      </c>
      <c r="AY203" s="22" t="s">
        <v>144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22" t="s">
        <v>24</v>
      </c>
      <c r="BK203" s="230">
        <f>ROUND(I203*H203,2)</f>
        <v>0</v>
      </c>
      <c r="BL203" s="22" t="s">
        <v>167</v>
      </c>
      <c r="BM203" s="22" t="s">
        <v>926</v>
      </c>
    </row>
    <row r="204" spans="2:47" s="1" customFormat="1" ht="13.5">
      <c r="B204" s="44"/>
      <c r="C204" s="72"/>
      <c r="D204" s="231" t="s">
        <v>154</v>
      </c>
      <c r="E204" s="72"/>
      <c r="F204" s="232" t="s">
        <v>2174</v>
      </c>
      <c r="G204" s="72"/>
      <c r="H204" s="72"/>
      <c r="I204" s="189"/>
      <c r="J204" s="72"/>
      <c r="K204" s="72"/>
      <c r="L204" s="70"/>
      <c r="M204" s="233"/>
      <c r="N204" s="45"/>
      <c r="O204" s="45"/>
      <c r="P204" s="45"/>
      <c r="Q204" s="45"/>
      <c r="R204" s="45"/>
      <c r="S204" s="45"/>
      <c r="T204" s="93"/>
      <c r="AT204" s="22" t="s">
        <v>154</v>
      </c>
      <c r="AU204" s="22" t="s">
        <v>84</v>
      </c>
    </row>
    <row r="205" spans="2:47" s="1" customFormat="1" ht="13.5">
      <c r="B205" s="44"/>
      <c r="C205" s="72"/>
      <c r="D205" s="231" t="s">
        <v>912</v>
      </c>
      <c r="E205" s="72"/>
      <c r="F205" s="258" t="s">
        <v>2162</v>
      </c>
      <c r="G205" s="72"/>
      <c r="H205" s="72"/>
      <c r="I205" s="189"/>
      <c r="J205" s="72"/>
      <c r="K205" s="72"/>
      <c r="L205" s="70"/>
      <c r="M205" s="233"/>
      <c r="N205" s="45"/>
      <c r="O205" s="45"/>
      <c r="P205" s="45"/>
      <c r="Q205" s="45"/>
      <c r="R205" s="45"/>
      <c r="S205" s="45"/>
      <c r="T205" s="93"/>
      <c r="AT205" s="22" t="s">
        <v>912</v>
      </c>
      <c r="AU205" s="22" t="s">
        <v>84</v>
      </c>
    </row>
    <row r="206" spans="2:65" s="1" customFormat="1" ht="16.5" customHeight="1">
      <c r="B206" s="44"/>
      <c r="C206" s="219" t="s">
        <v>453</v>
      </c>
      <c r="D206" s="219" t="s">
        <v>147</v>
      </c>
      <c r="E206" s="220" t="s">
        <v>2175</v>
      </c>
      <c r="F206" s="221" t="s">
        <v>2176</v>
      </c>
      <c r="G206" s="222" t="s">
        <v>1354</v>
      </c>
      <c r="H206" s="223">
        <v>4</v>
      </c>
      <c r="I206" s="224"/>
      <c r="J206" s="225">
        <f>ROUND(I206*H206,2)</f>
        <v>0</v>
      </c>
      <c r="K206" s="221" t="s">
        <v>22</v>
      </c>
      <c r="L206" s="70"/>
      <c r="M206" s="226" t="s">
        <v>22</v>
      </c>
      <c r="N206" s="227" t="s">
        <v>46</v>
      </c>
      <c r="O206" s="45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AR206" s="22" t="s">
        <v>167</v>
      </c>
      <c r="AT206" s="22" t="s">
        <v>147</v>
      </c>
      <c r="AU206" s="22" t="s">
        <v>84</v>
      </c>
      <c r="AY206" s="22" t="s">
        <v>144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22" t="s">
        <v>24</v>
      </c>
      <c r="BK206" s="230">
        <f>ROUND(I206*H206,2)</f>
        <v>0</v>
      </c>
      <c r="BL206" s="22" t="s">
        <v>167</v>
      </c>
      <c r="BM206" s="22" t="s">
        <v>935</v>
      </c>
    </row>
    <row r="207" spans="2:47" s="1" customFormat="1" ht="13.5">
      <c r="B207" s="44"/>
      <c r="C207" s="72"/>
      <c r="D207" s="231" t="s">
        <v>154</v>
      </c>
      <c r="E207" s="72"/>
      <c r="F207" s="232" t="s">
        <v>2176</v>
      </c>
      <c r="G207" s="72"/>
      <c r="H207" s="72"/>
      <c r="I207" s="189"/>
      <c r="J207" s="72"/>
      <c r="K207" s="72"/>
      <c r="L207" s="70"/>
      <c r="M207" s="233"/>
      <c r="N207" s="45"/>
      <c r="O207" s="45"/>
      <c r="P207" s="45"/>
      <c r="Q207" s="45"/>
      <c r="R207" s="45"/>
      <c r="S207" s="45"/>
      <c r="T207" s="93"/>
      <c r="AT207" s="22" t="s">
        <v>154</v>
      </c>
      <c r="AU207" s="22" t="s">
        <v>84</v>
      </c>
    </row>
    <row r="208" spans="2:47" s="1" customFormat="1" ht="13.5">
      <c r="B208" s="44"/>
      <c r="C208" s="72"/>
      <c r="D208" s="231" t="s">
        <v>912</v>
      </c>
      <c r="E208" s="72"/>
      <c r="F208" s="258" t="s">
        <v>2162</v>
      </c>
      <c r="G208" s="72"/>
      <c r="H208" s="72"/>
      <c r="I208" s="189"/>
      <c r="J208" s="72"/>
      <c r="K208" s="72"/>
      <c r="L208" s="70"/>
      <c r="M208" s="233"/>
      <c r="N208" s="45"/>
      <c r="O208" s="45"/>
      <c r="P208" s="45"/>
      <c r="Q208" s="45"/>
      <c r="R208" s="45"/>
      <c r="S208" s="45"/>
      <c r="T208" s="93"/>
      <c r="AT208" s="22" t="s">
        <v>912</v>
      </c>
      <c r="AU208" s="22" t="s">
        <v>84</v>
      </c>
    </row>
    <row r="209" spans="2:65" s="1" customFormat="1" ht="16.5" customHeight="1">
      <c r="B209" s="44"/>
      <c r="C209" s="219" t="s">
        <v>464</v>
      </c>
      <c r="D209" s="219" t="s">
        <v>147</v>
      </c>
      <c r="E209" s="220" t="s">
        <v>2177</v>
      </c>
      <c r="F209" s="221" t="s">
        <v>2178</v>
      </c>
      <c r="G209" s="222" t="s">
        <v>1354</v>
      </c>
      <c r="H209" s="223">
        <v>4</v>
      </c>
      <c r="I209" s="224"/>
      <c r="J209" s="225">
        <f>ROUND(I209*H209,2)</f>
        <v>0</v>
      </c>
      <c r="K209" s="221" t="s">
        <v>22</v>
      </c>
      <c r="L209" s="70"/>
      <c r="M209" s="226" t="s">
        <v>22</v>
      </c>
      <c r="N209" s="227" t="s">
        <v>46</v>
      </c>
      <c r="O209" s="45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AR209" s="22" t="s">
        <v>167</v>
      </c>
      <c r="AT209" s="22" t="s">
        <v>147</v>
      </c>
      <c r="AU209" s="22" t="s">
        <v>84</v>
      </c>
      <c r="AY209" s="22" t="s">
        <v>144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22" t="s">
        <v>24</v>
      </c>
      <c r="BK209" s="230">
        <f>ROUND(I209*H209,2)</f>
        <v>0</v>
      </c>
      <c r="BL209" s="22" t="s">
        <v>167</v>
      </c>
      <c r="BM209" s="22" t="s">
        <v>946</v>
      </c>
    </row>
    <row r="210" spans="2:47" s="1" customFormat="1" ht="13.5">
      <c r="B210" s="44"/>
      <c r="C210" s="72"/>
      <c r="D210" s="231" t="s">
        <v>154</v>
      </c>
      <c r="E210" s="72"/>
      <c r="F210" s="232" t="s">
        <v>2178</v>
      </c>
      <c r="G210" s="72"/>
      <c r="H210" s="72"/>
      <c r="I210" s="189"/>
      <c r="J210" s="72"/>
      <c r="K210" s="72"/>
      <c r="L210" s="70"/>
      <c r="M210" s="233"/>
      <c r="N210" s="45"/>
      <c r="O210" s="45"/>
      <c r="P210" s="45"/>
      <c r="Q210" s="45"/>
      <c r="R210" s="45"/>
      <c r="S210" s="45"/>
      <c r="T210" s="93"/>
      <c r="AT210" s="22" t="s">
        <v>154</v>
      </c>
      <c r="AU210" s="22" t="s">
        <v>84</v>
      </c>
    </row>
    <row r="211" spans="2:47" s="1" customFormat="1" ht="13.5">
      <c r="B211" s="44"/>
      <c r="C211" s="72"/>
      <c r="D211" s="231" t="s">
        <v>912</v>
      </c>
      <c r="E211" s="72"/>
      <c r="F211" s="258" t="s">
        <v>2153</v>
      </c>
      <c r="G211" s="72"/>
      <c r="H211" s="72"/>
      <c r="I211" s="189"/>
      <c r="J211" s="72"/>
      <c r="K211" s="72"/>
      <c r="L211" s="70"/>
      <c r="M211" s="233"/>
      <c r="N211" s="45"/>
      <c r="O211" s="45"/>
      <c r="P211" s="45"/>
      <c r="Q211" s="45"/>
      <c r="R211" s="45"/>
      <c r="S211" s="45"/>
      <c r="T211" s="93"/>
      <c r="AT211" s="22" t="s">
        <v>912</v>
      </c>
      <c r="AU211" s="22" t="s">
        <v>84</v>
      </c>
    </row>
    <row r="212" spans="2:65" s="1" customFormat="1" ht="16.5" customHeight="1">
      <c r="B212" s="44"/>
      <c r="C212" s="219" t="s">
        <v>470</v>
      </c>
      <c r="D212" s="219" t="s">
        <v>147</v>
      </c>
      <c r="E212" s="220" t="s">
        <v>2179</v>
      </c>
      <c r="F212" s="221" t="s">
        <v>2180</v>
      </c>
      <c r="G212" s="222" t="s">
        <v>1354</v>
      </c>
      <c r="H212" s="223">
        <v>4</v>
      </c>
      <c r="I212" s="224"/>
      <c r="J212" s="225">
        <f>ROUND(I212*H212,2)</f>
        <v>0</v>
      </c>
      <c r="K212" s="221" t="s">
        <v>22</v>
      </c>
      <c r="L212" s="70"/>
      <c r="M212" s="226" t="s">
        <v>22</v>
      </c>
      <c r="N212" s="227" t="s">
        <v>46</v>
      </c>
      <c r="O212" s="45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AR212" s="22" t="s">
        <v>167</v>
      </c>
      <c r="AT212" s="22" t="s">
        <v>147</v>
      </c>
      <c r="AU212" s="22" t="s">
        <v>84</v>
      </c>
      <c r="AY212" s="22" t="s">
        <v>144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22" t="s">
        <v>24</v>
      </c>
      <c r="BK212" s="230">
        <f>ROUND(I212*H212,2)</f>
        <v>0</v>
      </c>
      <c r="BL212" s="22" t="s">
        <v>167</v>
      </c>
      <c r="BM212" s="22" t="s">
        <v>958</v>
      </c>
    </row>
    <row r="213" spans="2:47" s="1" customFormat="1" ht="13.5">
      <c r="B213" s="44"/>
      <c r="C213" s="72"/>
      <c r="D213" s="231" t="s">
        <v>154</v>
      </c>
      <c r="E213" s="72"/>
      <c r="F213" s="232" t="s">
        <v>2180</v>
      </c>
      <c r="G213" s="72"/>
      <c r="H213" s="72"/>
      <c r="I213" s="189"/>
      <c r="J213" s="72"/>
      <c r="K213" s="72"/>
      <c r="L213" s="70"/>
      <c r="M213" s="233"/>
      <c r="N213" s="45"/>
      <c r="O213" s="45"/>
      <c r="P213" s="45"/>
      <c r="Q213" s="45"/>
      <c r="R213" s="45"/>
      <c r="S213" s="45"/>
      <c r="T213" s="93"/>
      <c r="AT213" s="22" t="s">
        <v>154</v>
      </c>
      <c r="AU213" s="22" t="s">
        <v>84</v>
      </c>
    </row>
    <row r="214" spans="2:47" s="1" customFormat="1" ht="13.5">
      <c r="B214" s="44"/>
      <c r="C214" s="72"/>
      <c r="D214" s="231" t="s">
        <v>912</v>
      </c>
      <c r="E214" s="72"/>
      <c r="F214" s="258" t="s">
        <v>2162</v>
      </c>
      <c r="G214" s="72"/>
      <c r="H214" s="72"/>
      <c r="I214" s="189"/>
      <c r="J214" s="72"/>
      <c r="K214" s="72"/>
      <c r="L214" s="70"/>
      <c r="M214" s="233"/>
      <c r="N214" s="45"/>
      <c r="O214" s="45"/>
      <c r="P214" s="45"/>
      <c r="Q214" s="45"/>
      <c r="R214" s="45"/>
      <c r="S214" s="45"/>
      <c r="T214" s="93"/>
      <c r="AT214" s="22" t="s">
        <v>912</v>
      </c>
      <c r="AU214" s="22" t="s">
        <v>84</v>
      </c>
    </row>
    <row r="215" spans="2:65" s="1" customFormat="1" ht="16.5" customHeight="1">
      <c r="B215" s="44"/>
      <c r="C215" s="219" t="s">
        <v>478</v>
      </c>
      <c r="D215" s="219" t="s">
        <v>147</v>
      </c>
      <c r="E215" s="220" t="s">
        <v>2181</v>
      </c>
      <c r="F215" s="221" t="s">
        <v>2182</v>
      </c>
      <c r="G215" s="222" t="s">
        <v>1354</v>
      </c>
      <c r="H215" s="223">
        <v>4</v>
      </c>
      <c r="I215" s="224"/>
      <c r="J215" s="225">
        <f>ROUND(I215*H215,2)</f>
        <v>0</v>
      </c>
      <c r="K215" s="221" t="s">
        <v>22</v>
      </c>
      <c r="L215" s="70"/>
      <c r="M215" s="226" t="s">
        <v>22</v>
      </c>
      <c r="N215" s="227" t="s">
        <v>46</v>
      </c>
      <c r="O215" s="45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AR215" s="22" t="s">
        <v>167</v>
      </c>
      <c r="AT215" s="22" t="s">
        <v>147</v>
      </c>
      <c r="AU215" s="22" t="s">
        <v>84</v>
      </c>
      <c r="AY215" s="22" t="s">
        <v>144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22" t="s">
        <v>24</v>
      </c>
      <c r="BK215" s="230">
        <f>ROUND(I215*H215,2)</f>
        <v>0</v>
      </c>
      <c r="BL215" s="22" t="s">
        <v>167</v>
      </c>
      <c r="BM215" s="22" t="s">
        <v>968</v>
      </c>
    </row>
    <row r="216" spans="2:47" s="1" customFormat="1" ht="13.5">
      <c r="B216" s="44"/>
      <c r="C216" s="72"/>
      <c r="D216" s="231" t="s">
        <v>154</v>
      </c>
      <c r="E216" s="72"/>
      <c r="F216" s="232" t="s">
        <v>2182</v>
      </c>
      <c r="G216" s="72"/>
      <c r="H216" s="72"/>
      <c r="I216" s="189"/>
      <c r="J216" s="72"/>
      <c r="K216" s="72"/>
      <c r="L216" s="70"/>
      <c r="M216" s="233"/>
      <c r="N216" s="45"/>
      <c r="O216" s="45"/>
      <c r="P216" s="45"/>
      <c r="Q216" s="45"/>
      <c r="R216" s="45"/>
      <c r="S216" s="45"/>
      <c r="T216" s="93"/>
      <c r="AT216" s="22" t="s">
        <v>154</v>
      </c>
      <c r="AU216" s="22" t="s">
        <v>84</v>
      </c>
    </row>
    <row r="217" spans="2:47" s="1" customFormat="1" ht="13.5">
      <c r="B217" s="44"/>
      <c r="C217" s="72"/>
      <c r="D217" s="231" t="s">
        <v>912</v>
      </c>
      <c r="E217" s="72"/>
      <c r="F217" s="258" t="s">
        <v>2162</v>
      </c>
      <c r="G217" s="72"/>
      <c r="H217" s="72"/>
      <c r="I217" s="189"/>
      <c r="J217" s="72"/>
      <c r="K217" s="72"/>
      <c r="L217" s="70"/>
      <c r="M217" s="233"/>
      <c r="N217" s="45"/>
      <c r="O217" s="45"/>
      <c r="P217" s="45"/>
      <c r="Q217" s="45"/>
      <c r="R217" s="45"/>
      <c r="S217" s="45"/>
      <c r="T217" s="93"/>
      <c r="AT217" s="22" t="s">
        <v>912</v>
      </c>
      <c r="AU217" s="22" t="s">
        <v>84</v>
      </c>
    </row>
    <row r="218" spans="2:63" s="10" customFormat="1" ht="29.85" customHeight="1">
      <c r="B218" s="203"/>
      <c r="C218" s="204"/>
      <c r="D218" s="205" t="s">
        <v>74</v>
      </c>
      <c r="E218" s="217" t="s">
        <v>1603</v>
      </c>
      <c r="F218" s="217" t="s">
        <v>2183</v>
      </c>
      <c r="G218" s="204"/>
      <c r="H218" s="204"/>
      <c r="I218" s="207"/>
      <c r="J218" s="218">
        <f>BK218</f>
        <v>0</v>
      </c>
      <c r="K218" s="204"/>
      <c r="L218" s="209"/>
      <c r="M218" s="210"/>
      <c r="N218" s="211"/>
      <c r="O218" s="211"/>
      <c r="P218" s="212">
        <f>SUM(P219:P227)</f>
        <v>0</v>
      </c>
      <c r="Q218" s="211"/>
      <c r="R218" s="212">
        <f>SUM(R219:R227)</f>
        <v>0</v>
      </c>
      <c r="S218" s="211"/>
      <c r="T218" s="213">
        <f>SUM(T219:T227)</f>
        <v>0</v>
      </c>
      <c r="AR218" s="214" t="s">
        <v>24</v>
      </c>
      <c r="AT218" s="215" t="s">
        <v>74</v>
      </c>
      <c r="AU218" s="215" t="s">
        <v>24</v>
      </c>
      <c r="AY218" s="214" t="s">
        <v>144</v>
      </c>
      <c r="BK218" s="216">
        <f>SUM(BK219:BK227)</f>
        <v>0</v>
      </c>
    </row>
    <row r="219" spans="2:65" s="1" customFormat="1" ht="16.5" customHeight="1">
      <c r="B219" s="44"/>
      <c r="C219" s="219" t="s">
        <v>484</v>
      </c>
      <c r="D219" s="219" t="s">
        <v>147</v>
      </c>
      <c r="E219" s="220" t="s">
        <v>2184</v>
      </c>
      <c r="F219" s="221" t="s">
        <v>2185</v>
      </c>
      <c r="G219" s="222" t="s">
        <v>359</v>
      </c>
      <c r="H219" s="223">
        <v>1</v>
      </c>
      <c r="I219" s="224"/>
      <c r="J219" s="225">
        <f>ROUND(I219*H219,2)</f>
        <v>0</v>
      </c>
      <c r="K219" s="221" t="s">
        <v>22</v>
      </c>
      <c r="L219" s="70"/>
      <c r="M219" s="226" t="s">
        <v>22</v>
      </c>
      <c r="N219" s="227" t="s">
        <v>46</v>
      </c>
      <c r="O219" s="45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AR219" s="22" t="s">
        <v>167</v>
      </c>
      <c r="AT219" s="22" t="s">
        <v>147</v>
      </c>
      <c r="AU219" s="22" t="s">
        <v>84</v>
      </c>
      <c r="AY219" s="22" t="s">
        <v>144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22" t="s">
        <v>24</v>
      </c>
      <c r="BK219" s="230">
        <f>ROUND(I219*H219,2)</f>
        <v>0</v>
      </c>
      <c r="BL219" s="22" t="s">
        <v>167</v>
      </c>
      <c r="BM219" s="22" t="s">
        <v>981</v>
      </c>
    </row>
    <row r="220" spans="2:47" s="1" customFormat="1" ht="13.5">
      <c r="B220" s="44"/>
      <c r="C220" s="72"/>
      <c r="D220" s="231" t="s">
        <v>154</v>
      </c>
      <c r="E220" s="72"/>
      <c r="F220" s="232" t="s">
        <v>2185</v>
      </c>
      <c r="G220" s="72"/>
      <c r="H220" s="72"/>
      <c r="I220" s="189"/>
      <c r="J220" s="72"/>
      <c r="K220" s="72"/>
      <c r="L220" s="70"/>
      <c r="M220" s="233"/>
      <c r="N220" s="45"/>
      <c r="O220" s="45"/>
      <c r="P220" s="45"/>
      <c r="Q220" s="45"/>
      <c r="R220" s="45"/>
      <c r="S220" s="45"/>
      <c r="T220" s="93"/>
      <c r="AT220" s="22" t="s">
        <v>154</v>
      </c>
      <c r="AU220" s="22" t="s">
        <v>84</v>
      </c>
    </row>
    <row r="221" spans="2:47" s="1" customFormat="1" ht="13.5">
      <c r="B221" s="44"/>
      <c r="C221" s="72"/>
      <c r="D221" s="231" t="s">
        <v>912</v>
      </c>
      <c r="E221" s="72"/>
      <c r="F221" s="258" t="s">
        <v>2102</v>
      </c>
      <c r="G221" s="72"/>
      <c r="H221" s="72"/>
      <c r="I221" s="189"/>
      <c r="J221" s="72"/>
      <c r="K221" s="72"/>
      <c r="L221" s="70"/>
      <c r="M221" s="233"/>
      <c r="N221" s="45"/>
      <c r="O221" s="45"/>
      <c r="P221" s="45"/>
      <c r="Q221" s="45"/>
      <c r="R221" s="45"/>
      <c r="S221" s="45"/>
      <c r="T221" s="93"/>
      <c r="AT221" s="22" t="s">
        <v>912</v>
      </c>
      <c r="AU221" s="22" t="s">
        <v>84</v>
      </c>
    </row>
    <row r="222" spans="2:65" s="1" customFormat="1" ht="25.5" customHeight="1">
      <c r="B222" s="44"/>
      <c r="C222" s="219" t="s">
        <v>489</v>
      </c>
      <c r="D222" s="219" t="s">
        <v>147</v>
      </c>
      <c r="E222" s="220" t="s">
        <v>2186</v>
      </c>
      <c r="F222" s="221" t="s">
        <v>2187</v>
      </c>
      <c r="G222" s="222" t="s">
        <v>359</v>
      </c>
      <c r="H222" s="223">
        <v>1</v>
      </c>
      <c r="I222" s="224"/>
      <c r="J222" s="225">
        <f>ROUND(I222*H222,2)</f>
        <v>0</v>
      </c>
      <c r="K222" s="221" t="s">
        <v>22</v>
      </c>
      <c r="L222" s="70"/>
      <c r="M222" s="226" t="s">
        <v>22</v>
      </c>
      <c r="N222" s="227" t="s">
        <v>46</v>
      </c>
      <c r="O222" s="45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AR222" s="22" t="s">
        <v>167</v>
      </c>
      <c r="AT222" s="22" t="s">
        <v>147</v>
      </c>
      <c r="AU222" s="22" t="s">
        <v>84</v>
      </c>
      <c r="AY222" s="22" t="s">
        <v>144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22" t="s">
        <v>24</v>
      </c>
      <c r="BK222" s="230">
        <f>ROUND(I222*H222,2)</f>
        <v>0</v>
      </c>
      <c r="BL222" s="22" t="s">
        <v>167</v>
      </c>
      <c r="BM222" s="22" t="s">
        <v>993</v>
      </c>
    </row>
    <row r="223" spans="2:47" s="1" customFormat="1" ht="13.5">
      <c r="B223" s="44"/>
      <c r="C223" s="72"/>
      <c r="D223" s="231" t="s">
        <v>154</v>
      </c>
      <c r="E223" s="72"/>
      <c r="F223" s="232" t="s">
        <v>2187</v>
      </c>
      <c r="G223" s="72"/>
      <c r="H223" s="72"/>
      <c r="I223" s="189"/>
      <c r="J223" s="72"/>
      <c r="K223" s="72"/>
      <c r="L223" s="70"/>
      <c r="M223" s="233"/>
      <c r="N223" s="45"/>
      <c r="O223" s="45"/>
      <c r="P223" s="45"/>
      <c r="Q223" s="45"/>
      <c r="R223" s="45"/>
      <c r="S223" s="45"/>
      <c r="T223" s="93"/>
      <c r="AT223" s="22" t="s">
        <v>154</v>
      </c>
      <c r="AU223" s="22" t="s">
        <v>84</v>
      </c>
    </row>
    <row r="224" spans="2:47" s="1" customFormat="1" ht="13.5">
      <c r="B224" s="44"/>
      <c r="C224" s="72"/>
      <c r="D224" s="231" t="s">
        <v>912</v>
      </c>
      <c r="E224" s="72"/>
      <c r="F224" s="258" t="s">
        <v>2102</v>
      </c>
      <c r="G224" s="72"/>
      <c r="H224" s="72"/>
      <c r="I224" s="189"/>
      <c r="J224" s="72"/>
      <c r="K224" s="72"/>
      <c r="L224" s="70"/>
      <c r="M224" s="233"/>
      <c r="N224" s="45"/>
      <c r="O224" s="45"/>
      <c r="P224" s="45"/>
      <c r="Q224" s="45"/>
      <c r="R224" s="45"/>
      <c r="S224" s="45"/>
      <c r="T224" s="93"/>
      <c r="AT224" s="22" t="s">
        <v>912</v>
      </c>
      <c r="AU224" s="22" t="s">
        <v>84</v>
      </c>
    </row>
    <row r="225" spans="2:65" s="1" customFormat="1" ht="16.5" customHeight="1">
      <c r="B225" s="44"/>
      <c r="C225" s="219" t="s">
        <v>497</v>
      </c>
      <c r="D225" s="219" t="s">
        <v>147</v>
      </c>
      <c r="E225" s="220" t="s">
        <v>2188</v>
      </c>
      <c r="F225" s="221" t="s">
        <v>2189</v>
      </c>
      <c r="G225" s="222" t="s">
        <v>359</v>
      </c>
      <c r="H225" s="223">
        <v>1</v>
      </c>
      <c r="I225" s="224"/>
      <c r="J225" s="225">
        <f>ROUND(I225*H225,2)</f>
        <v>0</v>
      </c>
      <c r="K225" s="221" t="s">
        <v>22</v>
      </c>
      <c r="L225" s="70"/>
      <c r="M225" s="226" t="s">
        <v>22</v>
      </c>
      <c r="N225" s="227" t="s">
        <v>46</v>
      </c>
      <c r="O225" s="45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AR225" s="22" t="s">
        <v>167</v>
      </c>
      <c r="AT225" s="22" t="s">
        <v>147</v>
      </c>
      <c r="AU225" s="22" t="s">
        <v>84</v>
      </c>
      <c r="AY225" s="22" t="s">
        <v>144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22" t="s">
        <v>24</v>
      </c>
      <c r="BK225" s="230">
        <f>ROUND(I225*H225,2)</f>
        <v>0</v>
      </c>
      <c r="BL225" s="22" t="s">
        <v>167</v>
      </c>
      <c r="BM225" s="22" t="s">
        <v>1003</v>
      </c>
    </row>
    <row r="226" spans="2:47" s="1" customFormat="1" ht="13.5">
      <c r="B226" s="44"/>
      <c r="C226" s="72"/>
      <c r="D226" s="231" t="s">
        <v>154</v>
      </c>
      <c r="E226" s="72"/>
      <c r="F226" s="232" t="s">
        <v>2189</v>
      </c>
      <c r="G226" s="72"/>
      <c r="H226" s="72"/>
      <c r="I226" s="189"/>
      <c r="J226" s="72"/>
      <c r="K226" s="72"/>
      <c r="L226" s="70"/>
      <c r="M226" s="233"/>
      <c r="N226" s="45"/>
      <c r="O226" s="45"/>
      <c r="P226" s="45"/>
      <c r="Q226" s="45"/>
      <c r="R226" s="45"/>
      <c r="S226" s="45"/>
      <c r="T226" s="93"/>
      <c r="AT226" s="22" t="s">
        <v>154</v>
      </c>
      <c r="AU226" s="22" t="s">
        <v>84</v>
      </c>
    </row>
    <row r="227" spans="2:47" s="1" customFormat="1" ht="13.5">
      <c r="B227" s="44"/>
      <c r="C227" s="72"/>
      <c r="D227" s="231" t="s">
        <v>912</v>
      </c>
      <c r="E227" s="72"/>
      <c r="F227" s="258" t="s">
        <v>2102</v>
      </c>
      <c r="G227" s="72"/>
      <c r="H227" s="72"/>
      <c r="I227" s="189"/>
      <c r="J227" s="72"/>
      <c r="K227" s="72"/>
      <c r="L227" s="70"/>
      <c r="M227" s="233"/>
      <c r="N227" s="45"/>
      <c r="O227" s="45"/>
      <c r="P227" s="45"/>
      <c r="Q227" s="45"/>
      <c r="R227" s="45"/>
      <c r="S227" s="45"/>
      <c r="T227" s="93"/>
      <c r="AT227" s="22" t="s">
        <v>912</v>
      </c>
      <c r="AU227" s="22" t="s">
        <v>84</v>
      </c>
    </row>
    <row r="228" spans="2:63" s="10" customFormat="1" ht="37.4" customHeight="1">
      <c r="B228" s="203"/>
      <c r="C228" s="204"/>
      <c r="D228" s="205" t="s">
        <v>74</v>
      </c>
      <c r="E228" s="206" t="s">
        <v>1741</v>
      </c>
      <c r="F228" s="206" t="s">
        <v>2190</v>
      </c>
      <c r="G228" s="204"/>
      <c r="H228" s="204"/>
      <c r="I228" s="207"/>
      <c r="J228" s="208">
        <f>BK228</f>
        <v>0</v>
      </c>
      <c r="K228" s="204"/>
      <c r="L228" s="209"/>
      <c r="M228" s="210"/>
      <c r="N228" s="211"/>
      <c r="O228" s="211"/>
      <c r="P228" s="212">
        <f>P229+P257+P276+P394+P428+P483+P508+P539+P567+P595+P614+P633+P646</f>
        <v>0</v>
      </c>
      <c r="Q228" s="211"/>
      <c r="R228" s="212">
        <f>R229+R257+R276+R394+R428+R483+R508+R539+R567+R595+R614+R633+R646</f>
        <v>0</v>
      </c>
      <c r="S228" s="211"/>
      <c r="T228" s="213">
        <f>T229+T257+T276+T394+T428+T483+T508+T539+T567+T595+T614+T633+T646</f>
        <v>0</v>
      </c>
      <c r="AR228" s="214" t="s">
        <v>24</v>
      </c>
      <c r="AT228" s="215" t="s">
        <v>74</v>
      </c>
      <c r="AU228" s="215" t="s">
        <v>75</v>
      </c>
      <c r="AY228" s="214" t="s">
        <v>144</v>
      </c>
      <c r="BK228" s="216">
        <f>BK229+BK257+BK276+BK394+BK428+BK483+BK508+BK539+BK567+BK595+BK614+BK633+BK646</f>
        <v>0</v>
      </c>
    </row>
    <row r="229" spans="2:63" s="10" customFormat="1" ht="19.9" customHeight="1">
      <c r="B229" s="203"/>
      <c r="C229" s="204"/>
      <c r="D229" s="205" t="s">
        <v>74</v>
      </c>
      <c r="E229" s="217" t="s">
        <v>1754</v>
      </c>
      <c r="F229" s="217" t="s">
        <v>2191</v>
      </c>
      <c r="G229" s="204"/>
      <c r="H229" s="204"/>
      <c r="I229" s="207"/>
      <c r="J229" s="218">
        <f>BK229</f>
        <v>0</v>
      </c>
      <c r="K229" s="204"/>
      <c r="L229" s="209"/>
      <c r="M229" s="210"/>
      <c r="N229" s="211"/>
      <c r="O229" s="211"/>
      <c r="P229" s="212">
        <f>SUM(P230:P256)</f>
        <v>0</v>
      </c>
      <c r="Q229" s="211"/>
      <c r="R229" s="212">
        <f>SUM(R230:R256)</f>
        <v>0</v>
      </c>
      <c r="S229" s="211"/>
      <c r="T229" s="213">
        <f>SUM(T230:T256)</f>
        <v>0</v>
      </c>
      <c r="AR229" s="214" t="s">
        <v>24</v>
      </c>
      <c r="AT229" s="215" t="s">
        <v>74</v>
      </c>
      <c r="AU229" s="215" t="s">
        <v>24</v>
      </c>
      <c r="AY229" s="214" t="s">
        <v>144</v>
      </c>
      <c r="BK229" s="216">
        <f>SUM(BK230:BK256)</f>
        <v>0</v>
      </c>
    </row>
    <row r="230" spans="2:65" s="1" customFormat="1" ht="25.5" customHeight="1">
      <c r="B230" s="44"/>
      <c r="C230" s="219" t="s">
        <v>502</v>
      </c>
      <c r="D230" s="219" t="s">
        <v>147</v>
      </c>
      <c r="E230" s="220" t="s">
        <v>2192</v>
      </c>
      <c r="F230" s="221" t="s">
        <v>2193</v>
      </c>
      <c r="G230" s="222" t="s">
        <v>1354</v>
      </c>
      <c r="H230" s="223">
        <v>6</v>
      </c>
      <c r="I230" s="224"/>
      <c r="J230" s="225">
        <f>ROUND(I230*H230,2)</f>
        <v>0</v>
      </c>
      <c r="K230" s="221" t="s">
        <v>22</v>
      </c>
      <c r="L230" s="70"/>
      <c r="M230" s="226" t="s">
        <v>22</v>
      </c>
      <c r="N230" s="227" t="s">
        <v>46</v>
      </c>
      <c r="O230" s="45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AR230" s="22" t="s">
        <v>167</v>
      </c>
      <c r="AT230" s="22" t="s">
        <v>147</v>
      </c>
      <c r="AU230" s="22" t="s">
        <v>84</v>
      </c>
      <c r="AY230" s="22" t="s">
        <v>144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22" t="s">
        <v>24</v>
      </c>
      <c r="BK230" s="230">
        <f>ROUND(I230*H230,2)</f>
        <v>0</v>
      </c>
      <c r="BL230" s="22" t="s">
        <v>167</v>
      </c>
      <c r="BM230" s="22" t="s">
        <v>1016</v>
      </c>
    </row>
    <row r="231" spans="2:47" s="1" customFormat="1" ht="13.5">
      <c r="B231" s="44"/>
      <c r="C231" s="72"/>
      <c r="D231" s="231" t="s">
        <v>154</v>
      </c>
      <c r="E231" s="72"/>
      <c r="F231" s="232" t="s">
        <v>2193</v>
      </c>
      <c r="G231" s="72"/>
      <c r="H231" s="72"/>
      <c r="I231" s="189"/>
      <c r="J231" s="72"/>
      <c r="K231" s="72"/>
      <c r="L231" s="70"/>
      <c r="M231" s="233"/>
      <c r="N231" s="45"/>
      <c r="O231" s="45"/>
      <c r="P231" s="45"/>
      <c r="Q231" s="45"/>
      <c r="R231" s="45"/>
      <c r="S231" s="45"/>
      <c r="T231" s="93"/>
      <c r="AT231" s="22" t="s">
        <v>154</v>
      </c>
      <c r="AU231" s="22" t="s">
        <v>84</v>
      </c>
    </row>
    <row r="232" spans="2:47" s="1" customFormat="1" ht="13.5">
      <c r="B232" s="44"/>
      <c r="C232" s="72"/>
      <c r="D232" s="231" t="s">
        <v>912</v>
      </c>
      <c r="E232" s="72"/>
      <c r="F232" s="258" t="s">
        <v>2194</v>
      </c>
      <c r="G232" s="72"/>
      <c r="H232" s="72"/>
      <c r="I232" s="189"/>
      <c r="J232" s="72"/>
      <c r="K232" s="72"/>
      <c r="L232" s="70"/>
      <c r="M232" s="233"/>
      <c r="N232" s="45"/>
      <c r="O232" s="45"/>
      <c r="P232" s="45"/>
      <c r="Q232" s="45"/>
      <c r="R232" s="45"/>
      <c r="S232" s="45"/>
      <c r="T232" s="93"/>
      <c r="AT232" s="22" t="s">
        <v>912</v>
      </c>
      <c r="AU232" s="22" t="s">
        <v>84</v>
      </c>
    </row>
    <row r="233" spans="2:65" s="1" customFormat="1" ht="25.5" customHeight="1">
      <c r="B233" s="44"/>
      <c r="C233" s="219" t="s">
        <v>508</v>
      </c>
      <c r="D233" s="219" t="s">
        <v>147</v>
      </c>
      <c r="E233" s="220" t="s">
        <v>2195</v>
      </c>
      <c r="F233" s="221" t="s">
        <v>2196</v>
      </c>
      <c r="G233" s="222" t="s">
        <v>1354</v>
      </c>
      <c r="H233" s="223">
        <v>1</v>
      </c>
      <c r="I233" s="224"/>
      <c r="J233" s="225">
        <f>ROUND(I233*H233,2)</f>
        <v>0</v>
      </c>
      <c r="K233" s="221" t="s">
        <v>22</v>
      </c>
      <c r="L233" s="70"/>
      <c r="M233" s="226" t="s">
        <v>22</v>
      </c>
      <c r="N233" s="227" t="s">
        <v>46</v>
      </c>
      <c r="O233" s="45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AR233" s="22" t="s">
        <v>167</v>
      </c>
      <c r="AT233" s="22" t="s">
        <v>147</v>
      </c>
      <c r="AU233" s="22" t="s">
        <v>84</v>
      </c>
      <c r="AY233" s="22" t="s">
        <v>144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22" t="s">
        <v>24</v>
      </c>
      <c r="BK233" s="230">
        <f>ROUND(I233*H233,2)</f>
        <v>0</v>
      </c>
      <c r="BL233" s="22" t="s">
        <v>167</v>
      </c>
      <c r="BM233" s="22" t="s">
        <v>1025</v>
      </c>
    </row>
    <row r="234" spans="2:47" s="1" customFormat="1" ht="13.5">
      <c r="B234" s="44"/>
      <c r="C234" s="72"/>
      <c r="D234" s="231" t="s">
        <v>154</v>
      </c>
      <c r="E234" s="72"/>
      <c r="F234" s="232" t="s">
        <v>2196</v>
      </c>
      <c r="G234" s="72"/>
      <c r="H234" s="72"/>
      <c r="I234" s="189"/>
      <c r="J234" s="72"/>
      <c r="K234" s="72"/>
      <c r="L234" s="70"/>
      <c r="M234" s="233"/>
      <c r="N234" s="45"/>
      <c r="O234" s="45"/>
      <c r="P234" s="45"/>
      <c r="Q234" s="45"/>
      <c r="R234" s="45"/>
      <c r="S234" s="45"/>
      <c r="T234" s="93"/>
      <c r="AT234" s="22" t="s">
        <v>154</v>
      </c>
      <c r="AU234" s="22" t="s">
        <v>84</v>
      </c>
    </row>
    <row r="235" spans="2:47" s="1" customFormat="1" ht="13.5">
      <c r="B235" s="44"/>
      <c r="C235" s="72"/>
      <c r="D235" s="231" t="s">
        <v>912</v>
      </c>
      <c r="E235" s="72"/>
      <c r="F235" s="258" t="s">
        <v>2197</v>
      </c>
      <c r="G235" s="72"/>
      <c r="H235" s="72"/>
      <c r="I235" s="189"/>
      <c r="J235" s="72"/>
      <c r="K235" s="72"/>
      <c r="L235" s="70"/>
      <c r="M235" s="233"/>
      <c r="N235" s="45"/>
      <c r="O235" s="45"/>
      <c r="P235" s="45"/>
      <c r="Q235" s="45"/>
      <c r="R235" s="45"/>
      <c r="S235" s="45"/>
      <c r="T235" s="93"/>
      <c r="AT235" s="22" t="s">
        <v>912</v>
      </c>
      <c r="AU235" s="22" t="s">
        <v>84</v>
      </c>
    </row>
    <row r="236" spans="2:65" s="1" customFormat="1" ht="25.5" customHeight="1">
      <c r="B236" s="44"/>
      <c r="C236" s="219" t="s">
        <v>513</v>
      </c>
      <c r="D236" s="219" t="s">
        <v>147</v>
      </c>
      <c r="E236" s="220" t="s">
        <v>2198</v>
      </c>
      <c r="F236" s="221" t="s">
        <v>2199</v>
      </c>
      <c r="G236" s="222" t="s">
        <v>1354</v>
      </c>
      <c r="H236" s="223">
        <v>4</v>
      </c>
      <c r="I236" s="224"/>
      <c r="J236" s="225">
        <f>ROUND(I236*H236,2)</f>
        <v>0</v>
      </c>
      <c r="K236" s="221" t="s">
        <v>22</v>
      </c>
      <c r="L236" s="70"/>
      <c r="M236" s="226" t="s">
        <v>22</v>
      </c>
      <c r="N236" s="227" t="s">
        <v>46</v>
      </c>
      <c r="O236" s="45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AR236" s="22" t="s">
        <v>167</v>
      </c>
      <c r="AT236" s="22" t="s">
        <v>147</v>
      </c>
      <c r="AU236" s="22" t="s">
        <v>84</v>
      </c>
      <c r="AY236" s="22" t="s">
        <v>144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22" t="s">
        <v>24</v>
      </c>
      <c r="BK236" s="230">
        <f>ROUND(I236*H236,2)</f>
        <v>0</v>
      </c>
      <c r="BL236" s="22" t="s">
        <v>167</v>
      </c>
      <c r="BM236" s="22" t="s">
        <v>1033</v>
      </c>
    </row>
    <row r="237" spans="2:47" s="1" customFormat="1" ht="13.5">
      <c r="B237" s="44"/>
      <c r="C237" s="72"/>
      <c r="D237" s="231" t="s">
        <v>154</v>
      </c>
      <c r="E237" s="72"/>
      <c r="F237" s="232" t="s">
        <v>2199</v>
      </c>
      <c r="G237" s="72"/>
      <c r="H237" s="72"/>
      <c r="I237" s="189"/>
      <c r="J237" s="72"/>
      <c r="K237" s="72"/>
      <c r="L237" s="70"/>
      <c r="M237" s="233"/>
      <c r="N237" s="45"/>
      <c r="O237" s="45"/>
      <c r="P237" s="45"/>
      <c r="Q237" s="45"/>
      <c r="R237" s="45"/>
      <c r="S237" s="45"/>
      <c r="T237" s="93"/>
      <c r="AT237" s="22" t="s">
        <v>154</v>
      </c>
      <c r="AU237" s="22" t="s">
        <v>84</v>
      </c>
    </row>
    <row r="238" spans="2:47" s="1" customFormat="1" ht="13.5">
      <c r="B238" s="44"/>
      <c r="C238" s="72"/>
      <c r="D238" s="231" t="s">
        <v>912</v>
      </c>
      <c r="E238" s="72"/>
      <c r="F238" s="258" t="s">
        <v>2200</v>
      </c>
      <c r="G238" s="72"/>
      <c r="H238" s="72"/>
      <c r="I238" s="189"/>
      <c r="J238" s="72"/>
      <c r="K238" s="72"/>
      <c r="L238" s="70"/>
      <c r="M238" s="233"/>
      <c r="N238" s="45"/>
      <c r="O238" s="45"/>
      <c r="P238" s="45"/>
      <c r="Q238" s="45"/>
      <c r="R238" s="45"/>
      <c r="S238" s="45"/>
      <c r="T238" s="93"/>
      <c r="AT238" s="22" t="s">
        <v>912</v>
      </c>
      <c r="AU238" s="22" t="s">
        <v>84</v>
      </c>
    </row>
    <row r="239" spans="2:65" s="1" customFormat="1" ht="25.5" customHeight="1">
      <c r="B239" s="44"/>
      <c r="C239" s="219" t="s">
        <v>519</v>
      </c>
      <c r="D239" s="219" t="s">
        <v>147</v>
      </c>
      <c r="E239" s="220" t="s">
        <v>2201</v>
      </c>
      <c r="F239" s="221" t="s">
        <v>2202</v>
      </c>
      <c r="G239" s="222" t="s">
        <v>1354</v>
      </c>
      <c r="H239" s="223">
        <v>2</v>
      </c>
      <c r="I239" s="224"/>
      <c r="J239" s="225">
        <f>ROUND(I239*H239,2)</f>
        <v>0</v>
      </c>
      <c r="K239" s="221" t="s">
        <v>22</v>
      </c>
      <c r="L239" s="70"/>
      <c r="M239" s="226" t="s">
        <v>22</v>
      </c>
      <c r="N239" s="227" t="s">
        <v>46</v>
      </c>
      <c r="O239" s="45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AR239" s="22" t="s">
        <v>167</v>
      </c>
      <c r="AT239" s="22" t="s">
        <v>147</v>
      </c>
      <c r="AU239" s="22" t="s">
        <v>84</v>
      </c>
      <c r="AY239" s="22" t="s">
        <v>144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22" t="s">
        <v>24</v>
      </c>
      <c r="BK239" s="230">
        <f>ROUND(I239*H239,2)</f>
        <v>0</v>
      </c>
      <c r="BL239" s="22" t="s">
        <v>167</v>
      </c>
      <c r="BM239" s="22" t="s">
        <v>1042</v>
      </c>
    </row>
    <row r="240" spans="2:47" s="1" customFormat="1" ht="13.5">
      <c r="B240" s="44"/>
      <c r="C240" s="72"/>
      <c r="D240" s="231" t="s">
        <v>154</v>
      </c>
      <c r="E240" s="72"/>
      <c r="F240" s="232" t="s">
        <v>2202</v>
      </c>
      <c r="G240" s="72"/>
      <c r="H240" s="72"/>
      <c r="I240" s="189"/>
      <c r="J240" s="72"/>
      <c r="K240" s="72"/>
      <c r="L240" s="70"/>
      <c r="M240" s="233"/>
      <c r="N240" s="45"/>
      <c r="O240" s="45"/>
      <c r="P240" s="45"/>
      <c r="Q240" s="45"/>
      <c r="R240" s="45"/>
      <c r="S240" s="45"/>
      <c r="T240" s="93"/>
      <c r="AT240" s="22" t="s">
        <v>154</v>
      </c>
      <c r="AU240" s="22" t="s">
        <v>84</v>
      </c>
    </row>
    <row r="241" spans="2:47" s="1" customFormat="1" ht="13.5">
      <c r="B241" s="44"/>
      <c r="C241" s="72"/>
      <c r="D241" s="231" t="s">
        <v>912</v>
      </c>
      <c r="E241" s="72"/>
      <c r="F241" s="258" t="s">
        <v>2200</v>
      </c>
      <c r="G241" s="72"/>
      <c r="H241" s="72"/>
      <c r="I241" s="189"/>
      <c r="J241" s="72"/>
      <c r="K241" s="72"/>
      <c r="L241" s="70"/>
      <c r="M241" s="233"/>
      <c r="N241" s="45"/>
      <c r="O241" s="45"/>
      <c r="P241" s="45"/>
      <c r="Q241" s="45"/>
      <c r="R241" s="45"/>
      <c r="S241" s="45"/>
      <c r="T241" s="93"/>
      <c r="AT241" s="22" t="s">
        <v>912</v>
      </c>
      <c r="AU241" s="22" t="s">
        <v>84</v>
      </c>
    </row>
    <row r="242" spans="2:65" s="1" customFormat="1" ht="16.5" customHeight="1">
      <c r="B242" s="44"/>
      <c r="C242" s="219" t="s">
        <v>524</v>
      </c>
      <c r="D242" s="219" t="s">
        <v>147</v>
      </c>
      <c r="E242" s="220" t="s">
        <v>2203</v>
      </c>
      <c r="F242" s="221" t="s">
        <v>2204</v>
      </c>
      <c r="G242" s="222" t="s">
        <v>1354</v>
      </c>
      <c r="H242" s="223">
        <v>4</v>
      </c>
      <c r="I242" s="224"/>
      <c r="J242" s="225">
        <f>ROUND(I242*H242,2)</f>
        <v>0</v>
      </c>
      <c r="K242" s="221" t="s">
        <v>22</v>
      </c>
      <c r="L242" s="70"/>
      <c r="M242" s="226" t="s">
        <v>22</v>
      </c>
      <c r="N242" s="227" t="s">
        <v>46</v>
      </c>
      <c r="O242" s="45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AR242" s="22" t="s">
        <v>167</v>
      </c>
      <c r="AT242" s="22" t="s">
        <v>147</v>
      </c>
      <c r="AU242" s="22" t="s">
        <v>84</v>
      </c>
      <c r="AY242" s="22" t="s">
        <v>144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22" t="s">
        <v>24</v>
      </c>
      <c r="BK242" s="230">
        <f>ROUND(I242*H242,2)</f>
        <v>0</v>
      </c>
      <c r="BL242" s="22" t="s">
        <v>167</v>
      </c>
      <c r="BM242" s="22" t="s">
        <v>1052</v>
      </c>
    </row>
    <row r="243" spans="2:47" s="1" customFormat="1" ht="13.5">
      <c r="B243" s="44"/>
      <c r="C243" s="72"/>
      <c r="D243" s="231" t="s">
        <v>154</v>
      </c>
      <c r="E243" s="72"/>
      <c r="F243" s="232" t="s">
        <v>2204</v>
      </c>
      <c r="G243" s="72"/>
      <c r="H243" s="72"/>
      <c r="I243" s="189"/>
      <c r="J243" s="72"/>
      <c r="K243" s="72"/>
      <c r="L243" s="70"/>
      <c r="M243" s="233"/>
      <c r="N243" s="45"/>
      <c r="O243" s="45"/>
      <c r="P243" s="45"/>
      <c r="Q243" s="45"/>
      <c r="R243" s="45"/>
      <c r="S243" s="45"/>
      <c r="T243" s="93"/>
      <c r="AT243" s="22" t="s">
        <v>154</v>
      </c>
      <c r="AU243" s="22" t="s">
        <v>84</v>
      </c>
    </row>
    <row r="244" spans="2:47" s="1" customFormat="1" ht="13.5">
      <c r="B244" s="44"/>
      <c r="C244" s="72"/>
      <c r="D244" s="231" t="s">
        <v>912</v>
      </c>
      <c r="E244" s="72"/>
      <c r="F244" s="258" t="s">
        <v>2200</v>
      </c>
      <c r="G244" s="72"/>
      <c r="H244" s="72"/>
      <c r="I244" s="189"/>
      <c r="J244" s="72"/>
      <c r="K244" s="72"/>
      <c r="L244" s="70"/>
      <c r="M244" s="233"/>
      <c r="N244" s="45"/>
      <c r="O244" s="45"/>
      <c r="P244" s="45"/>
      <c r="Q244" s="45"/>
      <c r="R244" s="45"/>
      <c r="S244" s="45"/>
      <c r="T244" s="93"/>
      <c r="AT244" s="22" t="s">
        <v>912</v>
      </c>
      <c r="AU244" s="22" t="s">
        <v>84</v>
      </c>
    </row>
    <row r="245" spans="2:65" s="1" customFormat="1" ht="16.5" customHeight="1">
      <c r="B245" s="44"/>
      <c r="C245" s="219" t="s">
        <v>529</v>
      </c>
      <c r="D245" s="219" t="s">
        <v>147</v>
      </c>
      <c r="E245" s="220" t="s">
        <v>2205</v>
      </c>
      <c r="F245" s="221" t="s">
        <v>2206</v>
      </c>
      <c r="G245" s="222" t="s">
        <v>456</v>
      </c>
      <c r="H245" s="223">
        <v>280</v>
      </c>
      <c r="I245" s="224"/>
      <c r="J245" s="225">
        <f>ROUND(I245*H245,2)</f>
        <v>0</v>
      </c>
      <c r="K245" s="221" t="s">
        <v>22</v>
      </c>
      <c r="L245" s="70"/>
      <c r="M245" s="226" t="s">
        <v>22</v>
      </c>
      <c r="N245" s="227" t="s">
        <v>46</v>
      </c>
      <c r="O245" s="45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AR245" s="22" t="s">
        <v>167</v>
      </c>
      <c r="AT245" s="22" t="s">
        <v>147</v>
      </c>
      <c r="AU245" s="22" t="s">
        <v>84</v>
      </c>
      <c r="AY245" s="22" t="s">
        <v>144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22" t="s">
        <v>24</v>
      </c>
      <c r="BK245" s="230">
        <f>ROUND(I245*H245,2)</f>
        <v>0</v>
      </c>
      <c r="BL245" s="22" t="s">
        <v>167</v>
      </c>
      <c r="BM245" s="22" t="s">
        <v>389</v>
      </c>
    </row>
    <row r="246" spans="2:47" s="1" customFormat="1" ht="13.5">
      <c r="B246" s="44"/>
      <c r="C246" s="72"/>
      <c r="D246" s="231" t="s">
        <v>154</v>
      </c>
      <c r="E246" s="72"/>
      <c r="F246" s="232" t="s">
        <v>2206</v>
      </c>
      <c r="G246" s="72"/>
      <c r="H246" s="72"/>
      <c r="I246" s="189"/>
      <c r="J246" s="72"/>
      <c r="K246" s="72"/>
      <c r="L246" s="70"/>
      <c r="M246" s="233"/>
      <c r="N246" s="45"/>
      <c r="O246" s="45"/>
      <c r="P246" s="45"/>
      <c r="Q246" s="45"/>
      <c r="R246" s="45"/>
      <c r="S246" s="45"/>
      <c r="T246" s="93"/>
      <c r="AT246" s="22" t="s">
        <v>154</v>
      </c>
      <c r="AU246" s="22" t="s">
        <v>84</v>
      </c>
    </row>
    <row r="247" spans="2:47" s="1" customFormat="1" ht="13.5">
      <c r="B247" s="44"/>
      <c r="C247" s="72"/>
      <c r="D247" s="231" t="s">
        <v>912</v>
      </c>
      <c r="E247" s="72"/>
      <c r="F247" s="258" t="s">
        <v>2207</v>
      </c>
      <c r="G247" s="72"/>
      <c r="H247" s="72"/>
      <c r="I247" s="189"/>
      <c r="J247" s="72"/>
      <c r="K247" s="72"/>
      <c r="L247" s="70"/>
      <c r="M247" s="233"/>
      <c r="N247" s="45"/>
      <c r="O247" s="45"/>
      <c r="P247" s="45"/>
      <c r="Q247" s="45"/>
      <c r="R247" s="45"/>
      <c r="S247" s="45"/>
      <c r="T247" s="93"/>
      <c r="AT247" s="22" t="s">
        <v>912</v>
      </c>
      <c r="AU247" s="22" t="s">
        <v>84</v>
      </c>
    </row>
    <row r="248" spans="2:65" s="1" customFormat="1" ht="16.5" customHeight="1">
      <c r="B248" s="44"/>
      <c r="C248" s="219" t="s">
        <v>534</v>
      </c>
      <c r="D248" s="219" t="s">
        <v>147</v>
      </c>
      <c r="E248" s="220" t="s">
        <v>2208</v>
      </c>
      <c r="F248" s="221" t="s">
        <v>2209</v>
      </c>
      <c r="G248" s="222" t="s">
        <v>456</v>
      </c>
      <c r="H248" s="223">
        <v>100</v>
      </c>
      <c r="I248" s="224"/>
      <c r="J248" s="225">
        <f>ROUND(I248*H248,2)</f>
        <v>0</v>
      </c>
      <c r="K248" s="221" t="s">
        <v>22</v>
      </c>
      <c r="L248" s="70"/>
      <c r="M248" s="226" t="s">
        <v>22</v>
      </c>
      <c r="N248" s="227" t="s">
        <v>46</v>
      </c>
      <c r="O248" s="45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AR248" s="22" t="s">
        <v>167</v>
      </c>
      <c r="AT248" s="22" t="s">
        <v>147</v>
      </c>
      <c r="AU248" s="22" t="s">
        <v>84</v>
      </c>
      <c r="AY248" s="22" t="s">
        <v>144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22" t="s">
        <v>24</v>
      </c>
      <c r="BK248" s="230">
        <f>ROUND(I248*H248,2)</f>
        <v>0</v>
      </c>
      <c r="BL248" s="22" t="s">
        <v>167</v>
      </c>
      <c r="BM248" s="22" t="s">
        <v>476</v>
      </c>
    </row>
    <row r="249" spans="2:47" s="1" customFormat="1" ht="13.5">
      <c r="B249" s="44"/>
      <c r="C249" s="72"/>
      <c r="D249" s="231" t="s">
        <v>154</v>
      </c>
      <c r="E249" s="72"/>
      <c r="F249" s="232" t="s">
        <v>2209</v>
      </c>
      <c r="G249" s="72"/>
      <c r="H249" s="72"/>
      <c r="I249" s="189"/>
      <c r="J249" s="72"/>
      <c r="K249" s="72"/>
      <c r="L249" s="70"/>
      <c r="M249" s="233"/>
      <c r="N249" s="45"/>
      <c r="O249" s="45"/>
      <c r="P249" s="45"/>
      <c r="Q249" s="45"/>
      <c r="R249" s="45"/>
      <c r="S249" s="45"/>
      <c r="T249" s="93"/>
      <c r="AT249" s="22" t="s">
        <v>154</v>
      </c>
      <c r="AU249" s="22" t="s">
        <v>84</v>
      </c>
    </row>
    <row r="250" spans="2:47" s="1" customFormat="1" ht="13.5">
      <c r="B250" s="44"/>
      <c r="C250" s="72"/>
      <c r="D250" s="231" t="s">
        <v>912</v>
      </c>
      <c r="E250" s="72"/>
      <c r="F250" s="258" t="s">
        <v>2200</v>
      </c>
      <c r="G250" s="72"/>
      <c r="H250" s="72"/>
      <c r="I250" s="189"/>
      <c r="J250" s="72"/>
      <c r="K250" s="72"/>
      <c r="L250" s="70"/>
      <c r="M250" s="233"/>
      <c r="N250" s="45"/>
      <c r="O250" s="45"/>
      <c r="P250" s="45"/>
      <c r="Q250" s="45"/>
      <c r="R250" s="45"/>
      <c r="S250" s="45"/>
      <c r="T250" s="93"/>
      <c r="AT250" s="22" t="s">
        <v>912</v>
      </c>
      <c r="AU250" s="22" t="s">
        <v>84</v>
      </c>
    </row>
    <row r="251" spans="2:65" s="1" customFormat="1" ht="25.5" customHeight="1">
      <c r="B251" s="44"/>
      <c r="C251" s="219" t="s">
        <v>541</v>
      </c>
      <c r="D251" s="219" t="s">
        <v>147</v>
      </c>
      <c r="E251" s="220" t="s">
        <v>2210</v>
      </c>
      <c r="F251" s="221" t="s">
        <v>2211</v>
      </c>
      <c r="G251" s="222" t="s">
        <v>359</v>
      </c>
      <c r="H251" s="223">
        <v>1</v>
      </c>
      <c r="I251" s="224"/>
      <c r="J251" s="225">
        <f>ROUND(I251*H251,2)</f>
        <v>0</v>
      </c>
      <c r="K251" s="221" t="s">
        <v>22</v>
      </c>
      <c r="L251" s="70"/>
      <c r="M251" s="226" t="s">
        <v>22</v>
      </c>
      <c r="N251" s="227" t="s">
        <v>46</v>
      </c>
      <c r="O251" s="45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AR251" s="22" t="s">
        <v>167</v>
      </c>
      <c r="AT251" s="22" t="s">
        <v>147</v>
      </c>
      <c r="AU251" s="22" t="s">
        <v>84</v>
      </c>
      <c r="AY251" s="22" t="s">
        <v>144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22" t="s">
        <v>24</v>
      </c>
      <c r="BK251" s="230">
        <f>ROUND(I251*H251,2)</f>
        <v>0</v>
      </c>
      <c r="BL251" s="22" t="s">
        <v>167</v>
      </c>
      <c r="BM251" s="22" t="s">
        <v>30</v>
      </c>
    </row>
    <row r="252" spans="2:47" s="1" customFormat="1" ht="13.5">
      <c r="B252" s="44"/>
      <c r="C252" s="72"/>
      <c r="D252" s="231" t="s">
        <v>154</v>
      </c>
      <c r="E252" s="72"/>
      <c r="F252" s="232" t="s">
        <v>2211</v>
      </c>
      <c r="G252" s="72"/>
      <c r="H252" s="72"/>
      <c r="I252" s="189"/>
      <c r="J252" s="72"/>
      <c r="K252" s="72"/>
      <c r="L252" s="70"/>
      <c r="M252" s="233"/>
      <c r="N252" s="45"/>
      <c r="O252" s="45"/>
      <c r="P252" s="45"/>
      <c r="Q252" s="45"/>
      <c r="R252" s="45"/>
      <c r="S252" s="45"/>
      <c r="T252" s="93"/>
      <c r="AT252" s="22" t="s">
        <v>154</v>
      </c>
      <c r="AU252" s="22" t="s">
        <v>84</v>
      </c>
    </row>
    <row r="253" spans="2:47" s="1" customFormat="1" ht="13.5">
      <c r="B253" s="44"/>
      <c r="C253" s="72"/>
      <c r="D253" s="231" t="s">
        <v>912</v>
      </c>
      <c r="E253" s="72"/>
      <c r="F253" s="258" t="s">
        <v>2102</v>
      </c>
      <c r="G253" s="72"/>
      <c r="H253" s="72"/>
      <c r="I253" s="189"/>
      <c r="J253" s="72"/>
      <c r="K253" s="72"/>
      <c r="L253" s="70"/>
      <c r="M253" s="233"/>
      <c r="N253" s="45"/>
      <c r="O253" s="45"/>
      <c r="P253" s="45"/>
      <c r="Q253" s="45"/>
      <c r="R253" s="45"/>
      <c r="S253" s="45"/>
      <c r="T253" s="93"/>
      <c r="AT253" s="22" t="s">
        <v>912</v>
      </c>
      <c r="AU253" s="22" t="s">
        <v>84</v>
      </c>
    </row>
    <row r="254" spans="2:65" s="1" customFormat="1" ht="16.5" customHeight="1">
      <c r="B254" s="44"/>
      <c r="C254" s="219" t="s">
        <v>550</v>
      </c>
      <c r="D254" s="219" t="s">
        <v>147</v>
      </c>
      <c r="E254" s="220" t="s">
        <v>2212</v>
      </c>
      <c r="F254" s="221" t="s">
        <v>1375</v>
      </c>
      <c r="G254" s="222" t="s">
        <v>359</v>
      </c>
      <c r="H254" s="223">
        <v>1</v>
      </c>
      <c r="I254" s="224"/>
      <c r="J254" s="225">
        <f>ROUND(I254*H254,2)</f>
        <v>0</v>
      </c>
      <c r="K254" s="221" t="s">
        <v>22</v>
      </c>
      <c r="L254" s="70"/>
      <c r="M254" s="226" t="s">
        <v>22</v>
      </c>
      <c r="N254" s="227" t="s">
        <v>46</v>
      </c>
      <c r="O254" s="45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AR254" s="22" t="s">
        <v>167</v>
      </c>
      <c r="AT254" s="22" t="s">
        <v>147</v>
      </c>
      <c r="AU254" s="22" t="s">
        <v>84</v>
      </c>
      <c r="AY254" s="22" t="s">
        <v>144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22" t="s">
        <v>24</v>
      </c>
      <c r="BK254" s="230">
        <f>ROUND(I254*H254,2)</f>
        <v>0</v>
      </c>
      <c r="BL254" s="22" t="s">
        <v>167</v>
      </c>
      <c r="BM254" s="22" t="s">
        <v>1082</v>
      </c>
    </row>
    <row r="255" spans="2:47" s="1" customFormat="1" ht="13.5">
      <c r="B255" s="44"/>
      <c r="C255" s="72"/>
      <c r="D255" s="231" t="s">
        <v>154</v>
      </c>
      <c r="E255" s="72"/>
      <c r="F255" s="232" t="s">
        <v>1375</v>
      </c>
      <c r="G255" s="72"/>
      <c r="H255" s="72"/>
      <c r="I255" s="189"/>
      <c r="J255" s="72"/>
      <c r="K255" s="72"/>
      <c r="L255" s="70"/>
      <c r="M255" s="233"/>
      <c r="N255" s="45"/>
      <c r="O255" s="45"/>
      <c r="P255" s="45"/>
      <c r="Q255" s="45"/>
      <c r="R255" s="45"/>
      <c r="S255" s="45"/>
      <c r="T255" s="93"/>
      <c r="AT255" s="22" t="s">
        <v>154</v>
      </c>
      <c r="AU255" s="22" t="s">
        <v>84</v>
      </c>
    </row>
    <row r="256" spans="2:47" s="1" customFormat="1" ht="13.5">
      <c r="B256" s="44"/>
      <c r="C256" s="72"/>
      <c r="D256" s="231" t="s">
        <v>912</v>
      </c>
      <c r="E256" s="72"/>
      <c r="F256" s="258" t="s">
        <v>2102</v>
      </c>
      <c r="G256" s="72"/>
      <c r="H256" s="72"/>
      <c r="I256" s="189"/>
      <c r="J256" s="72"/>
      <c r="K256" s="72"/>
      <c r="L256" s="70"/>
      <c r="M256" s="233"/>
      <c r="N256" s="45"/>
      <c r="O256" s="45"/>
      <c r="P256" s="45"/>
      <c r="Q256" s="45"/>
      <c r="R256" s="45"/>
      <c r="S256" s="45"/>
      <c r="T256" s="93"/>
      <c r="AT256" s="22" t="s">
        <v>912</v>
      </c>
      <c r="AU256" s="22" t="s">
        <v>84</v>
      </c>
    </row>
    <row r="257" spans="2:63" s="10" customFormat="1" ht="29.85" customHeight="1">
      <c r="B257" s="203"/>
      <c r="C257" s="204"/>
      <c r="D257" s="205" t="s">
        <v>74</v>
      </c>
      <c r="E257" s="217" t="s">
        <v>1776</v>
      </c>
      <c r="F257" s="217" t="s">
        <v>2213</v>
      </c>
      <c r="G257" s="204"/>
      <c r="H257" s="204"/>
      <c r="I257" s="207"/>
      <c r="J257" s="218">
        <f>BK257</f>
        <v>0</v>
      </c>
      <c r="K257" s="204"/>
      <c r="L257" s="209"/>
      <c r="M257" s="210"/>
      <c r="N257" s="211"/>
      <c r="O257" s="211"/>
      <c r="P257" s="212">
        <f>SUM(P258:P275)</f>
        <v>0</v>
      </c>
      <c r="Q257" s="211"/>
      <c r="R257" s="212">
        <f>SUM(R258:R275)</f>
        <v>0</v>
      </c>
      <c r="S257" s="211"/>
      <c r="T257" s="213">
        <f>SUM(T258:T275)</f>
        <v>0</v>
      </c>
      <c r="AR257" s="214" t="s">
        <v>24</v>
      </c>
      <c r="AT257" s="215" t="s">
        <v>74</v>
      </c>
      <c r="AU257" s="215" t="s">
        <v>24</v>
      </c>
      <c r="AY257" s="214" t="s">
        <v>144</v>
      </c>
      <c r="BK257" s="216">
        <f>SUM(BK258:BK275)</f>
        <v>0</v>
      </c>
    </row>
    <row r="258" spans="2:65" s="1" customFormat="1" ht="38.25" customHeight="1">
      <c r="B258" s="44"/>
      <c r="C258" s="219" t="s">
        <v>557</v>
      </c>
      <c r="D258" s="219" t="s">
        <v>147</v>
      </c>
      <c r="E258" s="220" t="s">
        <v>2214</v>
      </c>
      <c r="F258" s="221" t="s">
        <v>2215</v>
      </c>
      <c r="G258" s="222" t="s">
        <v>1354</v>
      </c>
      <c r="H258" s="223">
        <v>5</v>
      </c>
      <c r="I258" s="224"/>
      <c r="J258" s="225">
        <f>ROUND(I258*H258,2)</f>
        <v>0</v>
      </c>
      <c r="K258" s="221" t="s">
        <v>22</v>
      </c>
      <c r="L258" s="70"/>
      <c r="M258" s="226" t="s">
        <v>22</v>
      </c>
      <c r="N258" s="227" t="s">
        <v>46</v>
      </c>
      <c r="O258" s="45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AR258" s="22" t="s">
        <v>167</v>
      </c>
      <c r="AT258" s="22" t="s">
        <v>147</v>
      </c>
      <c r="AU258" s="22" t="s">
        <v>84</v>
      </c>
      <c r="AY258" s="22" t="s">
        <v>144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22" t="s">
        <v>24</v>
      </c>
      <c r="BK258" s="230">
        <f>ROUND(I258*H258,2)</f>
        <v>0</v>
      </c>
      <c r="BL258" s="22" t="s">
        <v>167</v>
      </c>
      <c r="BM258" s="22" t="s">
        <v>1093</v>
      </c>
    </row>
    <row r="259" spans="2:47" s="1" customFormat="1" ht="13.5">
      <c r="B259" s="44"/>
      <c r="C259" s="72"/>
      <c r="D259" s="231" t="s">
        <v>154</v>
      </c>
      <c r="E259" s="72"/>
      <c r="F259" s="232" t="s">
        <v>2215</v>
      </c>
      <c r="G259" s="72"/>
      <c r="H259" s="72"/>
      <c r="I259" s="189"/>
      <c r="J259" s="72"/>
      <c r="K259" s="72"/>
      <c r="L259" s="70"/>
      <c r="M259" s="233"/>
      <c r="N259" s="45"/>
      <c r="O259" s="45"/>
      <c r="P259" s="45"/>
      <c r="Q259" s="45"/>
      <c r="R259" s="45"/>
      <c r="S259" s="45"/>
      <c r="T259" s="93"/>
      <c r="AT259" s="22" t="s">
        <v>154</v>
      </c>
      <c r="AU259" s="22" t="s">
        <v>84</v>
      </c>
    </row>
    <row r="260" spans="2:47" s="1" customFormat="1" ht="13.5">
      <c r="B260" s="44"/>
      <c r="C260" s="72"/>
      <c r="D260" s="231" t="s">
        <v>912</v>
      </c>
      <c r="E260" s="72"/>
      <c r="F260" s="258" t="s">
        <v>2216</v>
      </c>
      <c r="G260" s="72"/>
      <c r="H260" s="72"/>
      <c r="I260" s="189"/>
      <c r="J260" s="72"/>
      <c r="K260" s="72"/>
      <c r="L260" s="70"/>
      <c r="M260" s="233"/>
      <c r="N260" s="45"/>
      <c r="O260" s="45"/>
      <c r="P260" s="45"/>
      <c r="Q260" s="45"/>
      <c r="R260" s="45"/>
      <c r="S260" s="45"/>
      <c r="T260" s="93"/>
      <c r="AT260" s="22" t="s">
        <v>912</v>
      </c>
      <c r="AU260" s="22" t="s">
        <v>84</v>
      </c>
    </row>
    <row r="261" spans="2:65" s="1" customFormat="1" ht="38.25" customHeight="1">
      <c r="B261" s="44"/>
      <c r="C261" s="219" t="s">
        <v>564</v>
      </c>
      <c r="D261" s="219" t="s">
        <v>147</v>
      </c>
      <c r="E261" s="220" t="s">
        <v>2217</v>
      </c>
      <c r="F261" s="221" t="s">
        <v>2218</v>
      </c>
      <c r="G261" s="222" t="s">
        <v>1354</v>
      </c>
      <c r="H261" s="223">
        <v>1</v>
      </c>
      <c r="I261" s="224"/>
      <c r="J261" s="225">
        <f>ROUND(I261*H261,2)</f>
        <v>0</v>
      </c>
      <c r="K261" s="221" t="s">
        <v>22</v>
      </c>
      <c r="L261" s="70"/>
      <c r="M261" s="226" t="s">
        <v>22</v>
      </c>
      <c r="N261" s="227" t="s">
        <v>46</v>
      </c>
      <c r="O261" s="45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AR261" s="22" t="s">
        <v>167</v>
      </c>
      <c r="AT261" s="22" t="s">
        <v>147</v>
      </c>
      <c r="AU261" s="22" t="s">
        <v>84</v>
      </c>
      <c r="AY261" s="22" t="s">
        <v>144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22" t="s">
        <v>24</v>
      </c>
      <c r="BK261" s="230">
        <f>ROUND(I261*H261,2)</f>
        <v>0</v>
      </c>
      <c r="BL261" s="22" t="s">
        <v>167</v>
      </c>
      <c r="BM261" s="22" t="s">
        <v>1105</v>
      </c>
    </row>
    <row r="262" spans="2:47" s="1" customFormat="1" ht="13.5">
      <c r="B262" s="44"/>
      <c r="C262" s="72"/>
      <c r="D262" s="231" t="s">
        <v>154</v>
      </c>
      <c r="E262" s="72"/>
      <c r="F262" s="232" t="s">
        <v>2218</v>
      </c>
      <c r="G262" s="72"/>
      <c r="H262" s="72"/>
      <c r="I262" s="189"/>
      <c r="J262" s="72"/>
      <c r="K262" s="72"/>
      <c r="L262" s="70"/>
      <c r="M262" s="233"/>
      <c r="N262" s="45"/>
      <c r="O262" s="45"/>
      <c r="P262" s="45"/>
      <c r="Q262" s="45"/>
      <c r="R262" s="45"/>
      <c r="S262" s="45"/>
      <c r="T262" s="93"/>
      <c r="AT262" s="22" t="s">
        <v>154</v>
      </c>
      <c r="AU262" s="22" t="s">
        <v>84</v>
      </c>
    </row>
    <row r="263" spans="2:47" s="1" customFormat="1" ht="13.5">
      <c r="B263" s="44"/>
      <c r="C263" s="72"/>
      <c r="D263" s="231" t="s">
        <v>912</v>
      </c>
      <c r="E263" s="72"/>
      <c r="F263" s="258" t="s">
        <v>2219</v>
      </c>
      <c r="G263" s="72"/>
      <c r="H263" s="72"/>
      <c r="I263" s="189"/>
      <c r="J263" s="72"/>
      <c r="K263" s="72"/>
      <c r="L263" s="70"/>
      <c r="M263" s="233"/>
      <c r="N263" s="45"/>
      <c r="O263" s="45"/>
      <c r="P263" s="45"/>
      <c r="Q263" s="45"/>
      <c r="R263" s="45"/>
      <c r="S263" s="45"/>
      <c r="T263" s="93"/>
      <c r="AT263" s="22" t="s">
        <v>912</v>
      </c>
      <c r="AU263" s="22" t="s">
        <v>84</v>
      </c>
    </row>
    <row r="264" spans="2:65" s="1" customFormat="1" ht="16.5" customHeight="1">
      <c r="B264" s="44"/>
      <c r="C264" s="219" t="s">
        <v>571</v>
      </c>
      <c r="D264" s="219" t="s">
        <v>147</v>
      </c>
      <c r="E264" s="220" t="s">
        <v>2220</v>
      </c>
      <c r="F264" s="221" t="s">
        <v>2221</v>
      </c>
      <c r="G264" s="222" t="s">
        <v>1354</v>
      </c>
      <c r="H264" s="223">
        <v>2</v>
      </c>
      <c r="I264" s="224"/>
      <c r="J264" s="225">
        <f>ROUND(I264*H264,2)</f>
        <v>0</v>
      </c>
      <c r="K264" s="221" t="s">
        <v>22</v>
      </c>
      <c r="L264" s="70"/>
      <c r="M264" s="226" t="s">
        <v>22</v>
      </c>
      <c r="N264" s="227" t="s">
        <v>46</v>
      </c>
      <c r="O264" s="45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AR264" s="22" t="s">
        <v>167</v>
      </c>
      <c r="AT264" s="22" t="s">
        <v>147</v>
      </c>
      <c r="AU264" s="22" t="s">
        <v>84</v>
      </c>
      <c r="AY264" s="22" t="s">
        <v>144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22" t="s">
        <v>24</v>
      </c>
      <c r="BK264" s="230">
        <f>ROUND(I264*H264,2)</f>
        <v>0</v>
      </c>
      <c r="BL264" s="22" t="s">
        <v>167</v>
      </c>
      <c r="BM264" s="22" t="s">
        <v>1116</v>
      </c>
    </row>
    <row r="265" spans="2:47" s="1" customFormat="1" ht="13.5">
      <c r="B265" s="44"/>
      <c r="C265" s="72"/>
      <c r="D265" s="231" t="s">
        <v>154</v>
      </c>
      <c r="E265" s="72"/>
      <c r="F265" s="232" t="s">
        <v>2221</v>
      </c>
      <c r="G265" s="72"/>
      <c r="H265" s="72"/>
      <c r="I265" s="189"/>
      <c r="J265" s="72"/>
      <c r="K265" s="72"/>
      <c r="L265" s="70"/>
      <c r="M265" s="233"/>
      <c r="N265" s="45"/>
      <c r="O265" s="45"/>
      <c r="P265" s="45"/>
      <c r="Q265" s="45"/>
      <c r="R265" s="45"/>
      <c r="S265" s="45"/>
      <c r="T265" s="93"/>
      <c r="AT265" s="22" t="s">
        <v>154</v>
      </c>
      <c r="AU265" s="22" t="s">
        <v>84</v>
      </c>
    </row>
    <row r="266" spans="2:47" s="1" customFormat="1" ht="13.5">
      <c r="B266" s="44"/>
      <c r="C266" s="72"/>
      <c r="D266" s="231" t="s">
        <v>912</v>
      </c>
      <c r="E266" s="72"/>
      <c r="F266" s="258" t="s">
        <v>2222</v>
      </c>
      <c r="G266" s="72"/>
      <c r="H266" s="72"/>
      <c r="I266" s="189"/>
      <c r="J266" s="72"/>
      <c r="K266" s="72"/>
      <c r="L266" s="70"/>
      <c r="M266" s="233"/>
      <c r="N266" s="45"/>
      <c r="O266" s="45"/>
      <c r="P266" s="45"/>
      <c r="Q266" s="45"/>
      <c r="R266" s="45"/>
      <c r="S266" s="45"/>
      <c r="T266" s="93"/>
      <c r="AT266" s="22" t="s">
        <v>912</v>
      </c>
      <c r="AU266" s="22" t="s">
        <v>84</v>
      </c>
    </row>
    <row r="267" spans="2:65" s="1" customFormat="1" ht="16.5" customHeight="1">
      <c r="B267" s="44"/>
      <c r="C267" s="219" t="s">
        <v>854</v>
      </c>
      <c r="D267" s="219" t="s">
        <v>147</v>
      </c>
      <c r="E267" s="220" t="s">
        <v>2223</v>
      </c>
      <c r="F267" s="221" t="s">
        <v>2224</v>
      </c>
      <c r="G267" s="222" t="s">
        <v>456</v>
      </c>
      <c r="H267" s="223">
        <v>420</v>
      </c>
      <c r="I267" s="224"/>
      <c r="J267" s="225">
        <f>ROUND(I267*H267,2)</f>
        <v>0</v>
      </c>
      <c r="K267" s="221" t="s">
        <v>22</v>
      </c>
      <c r="L267" s="70"/>
      <c r="M267" s="226" t="s">
        <v>22</v>
      </c>
      <c r="N267" s="227" t="s">
        <v>46</v>
      </c>
      <c r="O267" s="45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AR267" s="22" t="s">
        <v>167</v>
      </c>
      <c r="AT267" s="22" t="s">
        <v>147</v>
      </c>
      <c r="AU267" s="22" t="s">
        <v>84</v>
      </c>
      <c r="AY267" s="22" t="s">
        <v>144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22" t="s">
        <v>24</v>
      </c>
      <c r="BK267" s="230">
        <f>ROUND(I267*H267,2)</f>
        <v>0</v>
      </c>
      <c r="BL267" s="22" t="s">
        <v>167</v>
      </c>
      <c r="BM267" s="22" t="s">
        <v>1129</v>
      </c>
    </row>
    <row r="268" spans="2:47" s="1" customFormat="1" ht="13.5">
      <c r="B268" s="44"/>
      <c r="C268" s="72"/>
      <c r="D268" s="231" t="s">
        <v>154</v>
      </c>
      <c r="E268" s="72"/>
      <c r="F268" s="232" t="s">
        <v>2224</v>
      </c>
      <c r="G268" s="72"/>
      <c r="H268" s="72"/>
      <c r="I268" s="189"/>
      <c r="J268" s="72"/>
      <c r="K268" s="72"/>
      <c r="L268" s="70"/>
      <c r="M268" s="233"/>
      <c r="N268" s="45"/>
      <c r="O268" s="45"/>
      <c r="P268" s="45"/>
      <c r="Q268" s="45"/>
      <c r="R268" s="45"/>
      <c r="S268" s="45"/>
      <c r="T268" s="93"/>
      <c r="AT268" s="22" t="s">
        <v>154</v>
      </c>
      <c r="AU268" s="22" t="s">
        <v>84</v>
      </c>
    </row>
    <row r="269" spans="2:47" s="1" customFormat="1" ht="13.5">
      <c r="B269" s="44"/>
      <c r="C269" s="72"/>
      <c r="D269" s="231" t="s">
        <v>912</v>
      </c>
      <c r="E269" s="72"/>
      <c r="F269" s="258" t="s">
        <v>2225</v>
      </c>
      <c r="G269" s="72"/>
      <c r="H269" s="72"/>
      <c r="I269" s="189"/>
      <c r="J269" s="72"/>
      <c r="K269" s="72"/>
      <c r="L269" s="70"/>
      <c r="M269" s="233"/>
      <c r="N269" s="45"/>
      <c r="O269" s="45"/>
      <c r="P269" s="45"/>
      <c r="Q269" s="45"/>
      <c r="R269" s="45"/>
      <c r="S269" s="45"/>
      <c r="T269" s="93"/>
      <c r="AT269" s="22" t="s">
        <v>912</v>
      </c>
      <c r="AU269" s="22" t="s">
        <v>84</v>
      </c>
    </row>
    <row r="270" spans="2:65" s="1" customFormat="1" ht="16.5" customHeight="1">
      <c r="B270" s="44"/>
      <c r="C270" s="219" t="s">
        <v>860</v>
      </c>
      <c r="D270" s="219" t="s">
        <v>147</v>
      </c>
      <c r="E270" s="220" t="s">
        <v>2226</v>
      </c>
      <c r="F270" s="221" t="s">
        <v>2227</v>
      </c>
      <c r="G270" s="222" t="s">
        <v>456</v>
      </c>
      <c r="H270" s="223">
        <v>100</v>
      </c>
      <c r="I270" s="224"/>
      <c r="J270" s="225">
        <f>ROUND(I270*H270,2)</f>
        <v>0</v>
      </c>
      <c r="K270" s="221" t="s">
        <v>22</v>
      </c>
      <c r="L270" s="70"/>
      <c r="M270" s="226" t="s">
        <v>22</v>
      </c>
      <c r="N270" s="227" t="s">
        <v>46</v>
      </c>
      <c r="O270" s="45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AR270" s="22" t="s">
        <v>167</v>
      </c>
      <c r="AT270" s="22" t="s">
        <v>147</v>
      </c>
      <c r="AU270" s="22" t="s">
        <v>84</v>
      </c>
      <c r="AY270" s="22" t="s">
        <v>144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22" t="s">
        <v>24</v>
      </c>
      <c r="BK270" s="230">
        <f>ROUND(I270*H270,2)</f>
        <v>0</v>
      </c>
      <c r="BL270" s="22" t="s">
        <v>167</v>
      </c>
      <c r="BM270" s="22" t="s">
        <v>1139</v>
      </c>
    </row>
    <row r="271" spans="2:47" s="1" customFormat="1" ht="13.5">
      <c r="B271" s="44"/>
      <c r="C271" s="72"/>
      <c r="D271" s="231" t="s">
        <v>154</v>
      </c>
      <c r="E271" s="72"/>
      <c r="F271" s="232" t="s">
        <v>2227</v>
      </c>
      <c r="G271" s="72"/>
      <c r="H271" s="72"/>
      <c r="I271" s="189"/>
      <c r="J271" s="72"/>
      <c r="K271" s="72"/>
      <c r="L271" s="70"/>
      <c r="M271" s="233"/>
      <c r="N271" s="45"/>
      <c r="O271" s="45"/>
      <c r="P271" s="45"/>
      <c r="Q271" s="45"/>
      <c r="R271" s="45"/>
      <c r="S271" s="45"/>
      <c r="T271" s="93"/>
      <c r="AT271" s="22" t="s">
        <v>154</v>
      </c>
      <c r="AU271" s="22" t="s">
        <v>84</v>
      </c>
    </row>
    <row r="272" spans="2:47" s="1" customFormat="1" ht="13.5">
      <c r="B272" s="44"/>
      <c r="C272" s="72"/>
      <c r="D272" s="231" t="s">
        <v>912</v>
      </c>
      <c r="E272" s="72"/>
      <c r="F272" s="258" t="s">
        <v>2200</v>
      </c>
      <c r="G272" s="72"/>
      <c r="H272" s="72"/>
      <c r="I272" s="189"/>
      <c r="J272" s="72"/>
      <c r="K272" s="72"/>
      <c r="L272" s="70"/>
      <c r="M272" s="233"/>
      <c r="N272" s="45"/>
      <c r="O272" s="45"/>
      <c r="P272" s="45"/>
      <c r="Q272" s="45"/>
      <c r="R272" s="45"/>
      <c r="S272" s="45"/>
      <c r="T272" s="93"/>
      <c r="AT272" s="22" t="s">
        <v>912</v>
      </c>
      <c r="AU272" s="22" t="s">
        <v>84</v>
      </c>
    </row>
    <row r="273" spans="2:65" s="1" customFormat="1" ht="16.5" customHeight="1">
      <c r="B273" s="44"/>
      <c r="C273" s="219" t="s">
        <v>865</v>
      </c>
      <c r="D273" s="219" t="s">
        <v>147</v>
      </c>
      <c r="E273" s="220" t="s">
        <v>2228</v>
      </c>
      <c r="F273" s="221" t="s">
        <v>2229</v>
      </c>
      <c r="G273" s="222" t="s">
        <v>359</v>
      </c>
      <c r="H273" s="223">
        <v>1</v>
      </c>
      <c r="I273" s="224"/>
      <c r="J273" s="225">
        <f>ROUND(I273*H273,2)</f>
        <v>0</v>
      </c>
      <c r="K273" s="221" t="s">
        <v>22</v>
      </c>
      <c r="L273" s="70"/>
      <c r="M273" s="226" t="s">
        <v>22</v>
      </c>
      <c r="N273" s="227" t="s">
        <v>46</v>
      </c>
      <c r="O273" s="45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AR273" s="22" t="s">
        <v>167</v>
      </c>
      <c r="AT273" s="22" t="s">
        <v>147</v>
      </c>
      <c r="AU273" s="22" t="s">
        <v>84</v>
      </c>
      <c r="AY273" s="22" t="s">
        <v>144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22" t="s">
        <v>24</v>
      </c>
      <c r="BK273" s="230">
        <f>ROUND(I273*H273,2)</f>
        <v>0</v>
      </c>
      <c r="BL273" s="22" t="s">
        <v>167</v>
      </c>
      <c r="BM273" s="22" t="s">
        <v>1153</v>
      </c>
    </row>
    <row r="274" spans="2:47" s="1" customFormat="1" ht="13.5">
      <c r="B274" s="44"/>
      <c r="C274" s="72"/>
      <c r="D274" s="231" t="s">
        <v>154</v>
      </c>
      <c r="E274" s="72"/>
      <c r="F274" s="232" t="s">
        <v>2229</v>
      </c>
      <c r="G274" s="72"/>
      <c r="H274" s="72"/>
      <c r="I274" s="189"/>
      <c r="J274" s="72"/>
      <c r="K274" s="72"/>
      <c r="L274" s="70"/>
      <c r="M274" s="233"/>
      <c r="N274" s="45"/>
      <c r="O274" s="45"/>
      <c r="P274" s="45"/>
      <c r="Q274" s="45"/>
      <c r="R274" s="45"/>
      <c r="S274" s="45"/>
      <c r="T274" s="93"/>
      <c r="AT274" s="22" t="s">
        <v>154</v>
      </c>
      <c r="AU274" s="22" t="s">
        <v>84</v>
      </c>
    </row>
    <row r="275" spans="2:47" s="1" customFormat="1" ht="13.5">
      <c r="B275" s="44"/>
      <c r="C275" s="72"/>
      <c r="D275" s="231" t="s">
        <v>912</v>
      </c>
      <c r="E275" s="72"/>
      <c r="F275" s="258" t="s">
        <v>2102</v>
      </c>
      <c r="G275" s="72"/>
      <c r="H275" s="72"/>
      <c r="I275" s="189"/>
      <c r="J275" s="72"/>
      <c r="K275" s="72"/>
      <c r="L275" s="70"/>
      <c r="M275" s="233"/>
      <c r="N275" s="45"/>
      <c r="O275" s="45"/>
      <c r="P275" s="45"/>
      <c r="Q275" s="45"/>
      <c r="R275" s="45"/>
      <c r="S275" s="45"/>
      <c r="T275" s="93"/>
      <c r="AT275" s="22" t="s">
        <v>912</v>
      </c>
      <c r="AU275" s="22" t="s">
        <v>84</v>
      </c>
    </row>
    <row r="276" spans="2:63" s="10" customFormat="1" ht="29.85" customHeight="1">
      <c r="B276" s="203"/>
      <c r="C276" s="204"/>
      <c r="D276" s="205" t="s">
        <v>74</v>
      </c>
      <c r="E276" s="217" t="s">
        <v>1814</v>
      </c>
      <c r="F276" s="217" t="s">
        <v>2230</v>
      </c>
      <c r="G276" s="204"/>
      <c r="H276" s="204"/>
      <c r="I276" s="207"/>
      <c r="J276" s="218">
        <f>BK276</f>
        <v>0</v>
      </c>
      <c r="K276" s="204"/>
      <c r="L276" s="209"/>
      <c r="M276" s="210"/>
      <c r="N276" s="211"/>
      <c r="O276" s="211"/>
      <c r="P276" s="212">
        <f>SUM(P277:P393)</f>
        <v>0</v>
      </c>
      <c r="Q276" s="211"/>
      <c r="R276" s="212">
        <f>SUM(R277:R393)</f>
        <v>0</v>
      </c>
      <c r="S276" s="211"/>
      <c r="T276" s="213">
        <f>SUM(T277:T393)</f>
        <v>0</v>
      </c>
      <c r="AR276" s="214" t="s">
        <v>24</v>
      </c>
      <c r="AT276" s="215" t="s">
        <v>74</v>
      </c>
      <c r="AU276" s="215" t="s">
        <v>24</v>
      </c>
      <c r="AY276" s="214" t="s">
        <v>144</v>
      </c>
      <c r="BK276" s="216">
        <f>SUM(BK277:BK393)</f>
        <v>0</v>
      </c>
    </row>
    <row r="277" spans="2:65" s="1" customFormat="1" ht="25.5" customHeight="1">
      <c r="B277" s="44"/>
      <c r="C277" s="219" t="s">
        <v>868</v>
      </c>
      <c r="D277" s="219" t="s">
        <v>147</v>
      </c>
      <c r="E277" s="220" t="s">
        <v>2231</v>
      </c>
      <c r="F277" s="221" t="s">
        <v>2232</v>
      </c>
      <c r="G277" s="222" t="s">
        <v>1354</v>
      </c>
      <c r="H277" s="223">
        <v>2</v>
      </c>
      <c r="I277" s="224"/>
      <c r="J277" s="225">
        <f>ROUND(I277*H277,2)</f>
        <v>0</v>
      </c>
      <c r="K277" s="221" t="s">
        <v>22</v>
      </c>
      <c r="L277" s="70"/>
      <c r="M277" s="226" t="s">
        <v>22</v>
      </c>
      <c r="N277" s="227" t="s">
        <v>46</v>
      </c>
      <c r="O277" s="45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AR277" s="22" t="s">
        <v>167</v>
      </c>
      <c r="AT277" s="22" t="s">
        <v>147</v>
      </c>
      <c r="AU277" s="22" t="s">
        <v>84</v>
      </c>
      <c r="AY277" s="22" t="s">
        <v>144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22" t="s">
        <v>24</v>
      </c>
      <c r="BK277" s="230">
        <f>ROUND(I277*H277,2)</f>
        <v>0</v>
      </c>
      <c r="BL277" s="22" t="s">
        <v>167</v>
      </c>
      <c r="BM277" s="22" t="s">
        <v>1163</v>
      </c>
    </row>
    <row r="278" spans="2:47" s="1" customFormat="1" ht="13.5">
      <c r="B278" s="44"/>
      <c r="C278" s="72"/>
      <c r="D278" s="231" t="s">
        <v>154</v>
      </c>
      <c r="E278" s="72"/>
      <c r="F278" s="232" t="s">
        <v>2232</v>
      </c>
      <c r="G278" s="72"/>
      <c r="H278" s="72"/>
      <c r="I278" s="189"/>
      <c r="J278" s="72"/>
      <c r="K278" s="72"/>
      <c r="L278" s="70"/>
      <c r="M278" s="233"/>
      <c r="N278" s="45"/>
      <c r="O278" s="45"/>
      <c r="P278" s="45"/>
      <c r="Q278" s="45"/>
      <c r="R278" s="45"/>
      <c r="S278" s="45"/>
      <c r="T278" s="93"/>
      <c r="AT278" s="22" t="s">
        <v>154</v>
      </c>
      <c r="AU278" s="22" t="s">
        <v>84</v>
      </c>
    </row>
    <row r="279" spans="2:47" s="1" customFormat="1" ht="13.5">
      <c r="B279" s="44"/>
      <c r="C279" s="72"/>
      <c r="D279" s="231" t="s">
        <v>912</v>
      </c>
      <c r="E279" s="72"/>
      <c r="F279" s="258" t="s">
        <v>2233</v>
      </c>
      <c r="G279" s="72"/>
      <c r="H279" s="72"/>
      <c r="I279" s="189"/>
      <c r="J279" s="72"/>
      <c r="K279" s="72"/>
      <c r="L279" s="70"/>
      <c r="M279" s="233"/>
      <c r="N279" s="45"/>
      <c r="O279" s="45"/>
      <c r="P279" s="45"/>
      <c r="Q279" s="45"/>
      <c r="R279" s="45"/>
      <c r="S279" s="45"/>
      <c r="T279" s="93"/>
      <c r="AT279" s="22" t="s">
        <v>912</v>
      </c>
      <c r="AU279" s="22" t="s">
        <v>84</v>
      </c>
    </row>
    <row r="280" spans="2:65" s="1" customFormat="1" ht="16.5" customHeight="1">
      <c r="B280" s="44"/>
      <c r="C280" s="219" t="s">
        <v>871</v>
      </c>
      <c r="D280" s="219" t="s">
        <v>147</v>
      </c>
      <c r="E280" s="220" t="s">
        <v>2234</v>
      </c>
      <c r="F280" s="221" t="s">
        <v>2235</v>
      </c>
      <c r="G280" s="222" t="s">
        <v>1354</v>
      </c>
      <c r="H280" s="223">
        <v>2</v>
      </c>
      <c r="I280" s="224"/>
      <c r="J280" s="225">
        <f>ROUND(I280*H280,2)</f>
        <v>0</v>
      </c>
      <c r="K280" s="221" t="s">
        <v>22</v>
      </c>
      <c r="L280" s="70"/>
      <c r="M280" s="226" t="s">
        <v>22</v>
      </c>
      <c r="N280" s="227" t="s">
        <v>46</v>
      </c>
      <c r="O280" s="45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AR280" s="22" t="s">
        <v>167</v>
      </c>
      <c r="AT280" s="22" t="s">
        <v>147</v>
      </c>
      <c r="AU280" s="22" t="s">
        <v>84</v>
      </c>
      <c r="AY280" s="22" t="s">
        <v>144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22" t="s">
        <v>24</v>
      </c>
      <c r="BK280" s="230">
        <f>ROUND(I280*H280,2)</f>
        <v>0</v>
      </c>
      <c r="BL280" s="22" t="s">
        <v>167</v>
      </c>
      <c r="BM280" s="22" t="s">
        <v>1177</v>
      </c>
    </row>
    <row r="281" spans="2:47" s="1" customFormat="1" ht="13.5">
      <c r="B281" s="44"/>
      <c r="C281" s="72"/>
      <c r="D281" s="231" t="s">
        <v>154</v>
      </c>
      <c r="E281" s="72"/>
      <c r="F281" s="232" t="s">
        <v>2235</v>
      </c>
      <c r="G281" s="72"/>
      <c r="H281" s="72"/>
      <c r="I281" s="189"/>
      <c r="J281" s="72"/>
      <c r="K281" s="72"/>
      <c r="L281" s="70"/>
      <c r="M281" s="233"/>
      <c r="N281" s="45"/>
      <c r="O281" s="45"/>
      <c r="P281" s="45"/>
      <c r="Q281" s="45"/>
      <c r="R281" s="45"/>
      <c r="S281" s="45"/>
      <c r="T281" s="93"/>
      <c r="AT281" s="22" t="s">
        <v>154</v>
      </c>
      <c r="AU281" s="22" t="s">
        <v>84</v>
      </c>
    </row>
    <row r="282" spans="2:47" s="1" customFormat="1" ht="13.5">
      <c r="B282" s="44"/>
      <c r="C282" s="72"/>
      <c r="D282" s="231" t="s">
        <v>912</v>
      </c>
      <c r="E282" s="72"/>
      <c r="F282" s="258" t="s">
        <v>2236</v>
      </c>
      <c r="G282" s="72"/>
      <c r="H282" s="72"/>
      <c r="I282" s="189"/>
      <c r="J282" s="72"/>
      <c r="K282" s="72"/>
      <c r="L282" s="70"/>
      <c r="M282" s="233"/>
      <c r="N282" s="45"/>
      <c r="O282" s="45"/>
      <c r="P282" s="45"/>
      <c r="Q282" s="45"/>
      <c r="R282" s="45"/>
      <c r="S282" s="45"/>
      <c r="T282" s="93"/>
      <c r="AT282" s="22" t="s">
        <v>912</v>
      </c>
      <c r="AU282" s="22" t="s">
        <v>84</v>
      </c>
    </row>
    <row r="283" spans="2:65" s="1" customFormat="1" ht="25.5" customHeight="1">
      <c r="B283" s="44"/>
      <c r="C283" s="219" t="s">
        <v>875</v>
      </c>
      <c r="D283" s="219" t="s">
        <v>147</v>
      </c>
      <c r="E283" s="220" t="s">
        <v>2237</v>
      </c>
      <c r="F283" s="221" t="s">
        <v>2238</v>
      </c>
      <c r="G283" s="222" t="s">
        <v>1354</v>
      </c>
      <c r="H283" s="223">
        <v>2</v>
      </c>
      <c r="I283" s="224"/>
      <c r="J283" s="225">
        <f>ROUND(I283*H283,2)</f>
        <v>0</v>
      </c>
      <c r="K283" s="221" t="s">
        <v>22</v>
      </c>
      <c r="L283" s="70"/>
      <c r="M283" s="226" t="s">
        <v>22</v>
      </c>
      <c r="N283" s="227" t="s">
        <v>46</v>
      </c>
      <c r="O283" s="45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AR283" s="22" t="s">
        <v>167</v>
      </c>
      <c r="AT283" s="22" t="s">
        <v>147</v>
      </c>
      <c r="AU283" s="22" t="s">
        <v>84</v>
      </c>
      <c r="AY283" s="22" t="s">
        <v>144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22" t="s">
        <v>24</v>
      </c>
      <c r="BK283" s="230">
        <f>ROUND(I283*H283,2)</f>
        <v>0</v>
      </c>
      <c r="BL283" s="22" t="s">
        <v>167</v>
      </c>
      <c r="BM283" s="22" t="s">
        <v>1191</v>
      </c>
    </row>
    <row r="284" spans="2:47" s="1" customFormat="1" ht="13.5">
      <c r="B284" s="44"/>
      <c r="C284" s="72"/>
      <c r="D284" s="231" t="s">
        <v>154</v>
      </c>
      <c r="E284" s="72"/>
      <c r="F284" s="232" t="s">
        <v>2238</v>
      </c>
      <c r="G284" s="72"/>
      <c r="H284" s="72"/>
      <c r="I284" s="189"/>
      <c r="J284" s="72"/>
      <c r="K284" s="72"/>
      <c r="L284" s="70"/>
      <c r="M284" s="233"/>
      <c r="N284" s="45"/>
      <c r="O284" s="45"/>
      <c r="P284" s="45"/>
      <c r="Q284" s="45"/>
      <c r="R284" s="45"/>
      <c r="S284" s="45"/>
      <c r="T284" s="93"/>
      <c r="AT284" s="22" t="s">
        <v>154</v>
      </c>
      <c r="AU284" s="22" t="s">
        <v>84</v>
      </c>
    </row>
    <row r="285" spans="2:47" s="1" customFormat="1" ht="13.5">
      <c r="B285" s="44"/>
      <c r="C285" s="72"/>
      <c r="D285" s="231" t="s">
        <v>912</v>
      </c>
      <c r="E285" s="72"/>
      <c r="F285" s="258" t="s">
        <v>2239</v>
      </c>
      <c r="G285" s="72"/>
      <c r="H285" s="72"/>
      <c r="I285" s="189"/>
      <c r="J285" s="72"/>
      <c r="K285" s="72"/>
      <c r="L285" s="70"/>
      <c r="M285" s="233"/>
      <c r="N285" s="45"/>
      <c r="O285" s="45"/>
      <c r="P285" s="45"/>
      <c r="Q285" s="45"/>
      <c r="R285" s="45"/>
      <c r="S285" s="45"/>
      <c r="T285" s="93"/>
      <c r="AT285" s="22" t="s">
        <v>912</v>
      </c>
      <c r="AU285" s="22" t="s">
        <v>84</v>
      </c>
    </row>
    <row r="286" spans="2:65" s="1" customFormat="1" ht="25.5" customHeight="1">
      <c r="B286" s="44"/>
      <c r="C286" s="219" t="s">
        <v>879</v>
      </c>
      <c r="D286" s="219" t="s">
        <v>147</v>
      </c>
      <c r="E286" s="220" t="s">
        <v>2240</v>
      </c>
      <c r="F286" s="221" t="s">
        <v>2241</v>
      </c>
      <c r="G286" s="222" t="s">
        <v>1354</v>
      </c>
      <c r="H286" s="223">
        <v>1</v>
      </c>
      <c r="I286" s="224"/>
      <c r="J286" s="225">
        <f>ROUND(I286*H286,2)</f>
        <v>0</v>
      </c>
      <c r="K286" s="221" t="s">
        <v>22</v>
      </c>
      <c r="L286" s="70"/>
      <c r="M286" s="226" t="s">
        <v>22</v>
      </c>
      <c r="N286" s="227" t="s">
        <v>46</v>
      </c>
      <c r="O286" s="45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AR286" s="22" t="s">
        <v>167</v>
      </c>
      <c r="AT286" s="22" t="s">
        <v>147</v>
      </c>
      <c r="AU286" s="22" t="s">
        <v>84</v>
      </c>
      <c r="AY286" s="22" t="s">
        <v>144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22" t="s">
        <v>24</v>
      </c>
      <c r="BK286" s="230">
        <f>ROUND(I286*H286,2)</f>
        <v>0</v>
      </c>
      <c r="BL286" s="22" t="s">
        <v>167</v>
      </c>
      <c r="BM286" s="22" t="s">
        <v>1206</v>
      </c>
    </row>
    <row r="287" spans="2:47" s="1" customFormat="1" ht="13.5">
      <c r="B287" s="44"/>
      <c r="C287" s="72"/>
      <c r="D287" s="231" t="s">
        <v>154</v>
      </c>
      <c r="E287" s="72"/>
      <c r="F287" s="232" t="s">
        <v>2241</v>
      </c>
      <c r="G287" s="72"/>
      <c r="H287" s="72"/>
      <c r="I287" s="189"/>
      <c r="J287" s="72"/>
      <c r="K287" s="72"/>
      <c r="L287" s="70"/>
      <c r="M287" s="233"/>
      <c r="N287" s="45"/>
      <c r="O287" s="45"/>
      <c r="P287" s="45"/>
      <c r="Q287" s="45"/>
      <c r="R287" s="45"/>
      <c r="S287" s="45"/>
      <c r="T287" s="93"/>
      <c r="AT287" s="22" t="s">
        <v>154</v>
      </c>
      <c r="AU287" s="22" t="s">
        <v>84</v>
      </c>
    </row>
    <row r="288" spans="2:47" s="1" customFormat="1" ht="13.5">
      <c r="B288" s="44"/>
      <c r="C288" s="72"/>
      <c r="D288" s="231" t="s">
        <v>912</v>
      </c>
      <c r="E288" s="72"/>
      <c r="F288" s="258" t="s">
        <v>2242</v>
      </c>
      <c r="G288" s="72"/>
      <c r="H288" s="72"/>
      <c r="I288" s="189"/>
      <c r="J288" s="72"/>
      <c r="K288" s="72"/>
      <c r="L288" s="70"/>
      <c r="M288" s="233"/>
      <c r="N288" s="45"/>
      <c r="O288" s="45"/>
      <c r="P288" s="45"/>
      <c r="Q288" s="45"/>
      <c r="R288" s="45"/>
      <c r="S288" s="45"/>
      <c r="T288" s="93"/>
      <c r="AT288" s="22" t="s">
        <v>912</v>
      </c>
      <c r="AU288" s="22" t="s">
        <v>84</v>
      </c>
    </row>
    <row r="289" spans="2:65" s="1" customFormat="1" ht="25.5" customHeight="1">
      <c r="B289" s="44"/>
      <c r="C289" s="219" t="s">
        <v>701</v>
      </c>
      <c r="D289" s="219" t="s">
        <v>147</v>
      </c>
      <c r="E289" s="220" t="s">
        <v>2243</v>
      </c>
      <c r="F289" s="221" t="s">
        <v>2244</v>
      </c>
      <c r="G289" s="222" t="s">
        <v>1354</v>
      </c>
      <c r="H289" s="223">
        <v>1</v>
      </c>
      <c r="I289" s="224"/>
      <c r="J289" s="225">
        <f>ROUND(I289*H289,2)</f>
        <v>0</v>
      </c>
      <c r="K289" s="221" t="s">
        <v>22</v>
      </c>
      <c r="L289" s="70"/>
      <c r="M289" s="226" t="s">
        <v>22</v>
      </c>
      <c r="N289" s="227" t="s">
        <v>46</v>
      </c>
      <c r="O289" s="45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AR289" s="22" t="s">
        <v>167</v>
      </c>
      <c r="AT289" s="22" t="s">
        <v>147</v>
      </c>
      <c r="AU289" s="22" t="s">
        <v>84</v>
      </c>
      <c r="AY289" s="22" t="s">
        <v>144</v>
      </c>
      <c r="BE289" s="230">
        <f>IF(N289="základní",J289,0)</f>
        <v>0</v>
      </c>
      <c r="BF289" s="230">
        <f>IF(N289="snížená",J289,0)</f>
        <v>0</v>
      </c>
      <c r="BG289" s="230">
        <f>IF(N289="zákl. přenesená",J289,0)</f>
        <v>0</v>
      </c>
      <c r="BH289" s="230">
        <f>IF(N289="sníž. přenesená",J289,0)</f>
        <v>0</v>
      </c>
      <c r="BI289" s="230">
        <f>IF(N289="nulová",J289,0)</f>
        <v>0</v>
      </c>
      <c r="BJ289" s="22" t="s">
        <v>24</v>
      </c>
      <c r="BK289" s="230">
        <f>ROUND(I289*H289,2)</f>
        <v>0</v>
      </c>
      <c r="BL289" s="22" t="s">
        <v>167</v>
      </c>
      <c r="BM289" s="22" t="s">
        <v>1218</v>
      </c>
    </row>
    <row r="290" spans="2:47" s="1" customFormat="1" ht="13.5">
      <c r="B290" s="44"/>
      <c r="C290" s="72"/>
      <c r="D290" s="231" t="s">
        <v>154</v>
      </c>
      <c r="E290" s="72"/>
      <c r="F290" s="232" t="s">
        <v>2244</v>
      </c>
      <c r="G290" s="72"/>
      <c r="H290" s="72"/>
      <c r="I290" s="189"/>
      <c r="J290" s="72"/>
      <c r="K290" s="72"/>
      <c r="L290" s="70"/>
      <c r="M290" s="233"/>
      <c r="N290" s="45"/>
      <c r="O290" s="45"/>
      <c r="P290" s="45"/>
      <c r="Q290" s="45"/>
      <c r="R290" s="45"/>
      <c r="S290" s="45"/>
      <c r="T290" s="93"/>
      <c r="AT290" s="22" t="s">
        <v>154</v>
      </c>
      <c r="AU290" s="22" t="s">
        <v>84</v>
      </c>
    </row>
    <row r="291" spans="2:47" s="1" customFormat="1" ht="13.5">
      <c r="B291" s="44"/>
      <c r="C291" s="72"/>
      <c r="D291" s="231" t="s">
        <v>912</v>
      </c>
      <c r="E291" s="72"/>
      <c r="F291" s="258" t="s">
        <v>2245</v>
      </c>
      <c r="G291" s="72"/>
      <c r="H291" s="72"/>
      <c r="I291" s="189"/>
      <c r="J291" s="72"/>
      <c r="K291" s="72"/>
      <c r="L291" s="70"/>
      <c r="M291" s="233"/>
      <c r="N291" s="45"/>
      <c r="O291" s="45"/>
      <c r="P291" s="45"/>
      <c r="Q291" s="45"/>
      <c r="R291" s="45"/>
      <c r="S291" s="45"/>
      <c r="T291" s="93"/>
      <c r="AT291" s="22" t="s">
        <v>912</v>
      </c>
      <c r="AU291" s="22" t="s">
        <v>84</v>
      </c>
    </row>
    <row r="292" spans="2:65" s="1" customFormat="1" ht="16.5" customHeight="1">
      <c r="B292" s="44"/>
      <c r="C292" s="219" t="s">
        <v>725</v>
      </c>
      <c r="D292" s="219" t="s">
        <v>147</v>
      </c>
      <c r="E292" s="220" t="s">
        <v>2246</v>
      </c>
      <c r="F292" s="221" t="s">
        <v>2247</v>
      </c>
      <c r="G292" s="222" t="s">
        <v>1354</v>
      </c>
      <c r="H292" s="223">
        <v>2</v>
      </c>
      <c r="I292" s="224"/>
      <c r="J292" s="225">
        <f>ROUND(I292*H292,2)</f>
        <v>0</v>
      </c>
      <c r="K292" s="221" t="s">
        <v>22</v>
      </c>
      <c r="L292" s="70"/>
      <c r="M292" s="226" t="s">
        <v>22</v>
      </c>
      <c r="N292" s="227" t="s">
        <v>46</v>
      </c>
      <c r="O292" s="45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AR292" s="22" t="s">
        <v>167</v>
      </c>
      <c r="AT292" s="22" t="s">
        <v>147</v>
      </c>
      <c r="AU292" s="22" t="s">
        <v>84</v>
      </c>
      <c r="AY292" s="22" t="s">
        <v>144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22" t="s">
        <v>24</v>
      </c>
      <c r="BK292" s="230">
        <f>ROUND(I292*H292,2)</f>
        <v>0</v>
      </c>
      <c r="BL292" s="22" t="s">
        <v>167</v>
      </c>
      <c r="BM292" s="22" t="s">
        <v>1228</v>
      </c>
    </row>
    <row r="293" spans="2:47" s="1" customFormat="1" ht="13.5">
      <c r="B293" s="44"/>
      <c r="C293" s="72"/>
      <c r="D293" s="231" t="s">
        <v>154</v>
      </c>
      <c r="E293" s="72"/>
      <c r="F293" s="232" t="s">
        <v>2247</v>
      </c>
      <c r="G293" s="72"/>
      <c r="H293" s="72"/>
      <c r="I293" s="189"/>
      <c r="J293" s="72"/>
      <c r="K293" s="72"/>
      <c r="L293" s="70"/>
      <c r="M293" s="233"/>
      <c r="N293" s="45"/>
      <c r="O293" s="45"/>
      <c r="P293" s="45"/>
      <c r="Q293" s="45"/>
      <c r="R293" s="45"/>
      <c r="S293" s="45"/>
      <c r="T293" s="93"/>
      <c r="AT293" s="22" t="s">
        <v>154</v>
      </c>
      <c r="AU293" s="22" t="s">
        <v>84</v>
      </c>
    </row>
    <row r="294" spans="2:47" s="1" customFormat="1" ht="13.5">
      <c r="B294" s="44"/>
      <c r="C294" s="72"/>
      <c r="D294" s="231" t="s">
        <v>912</v>
      </c>
      <c r="E294" s="72"/>
      <c r="F294" s="258" t="s">
        <v>2248</v>
      </c>
      <c r="G294" s="72"/>
      <c r="H294" s="72"/>
      <c r="I294" s="189"/>
      <c r="J294" s="72"/>
      <c r="K294" s="72"/>
      <c r="L294" s="70"/>
      <c r="M294" s="233"/>
      <c r="N294" s="45"/>
      <c r="O294" s="45"/>
      <c r="P294" s="45"/>
      <c r="Q294" s="45"/>
      <c r="R294" s="45"/>
      <c r="S294" s="45"/>
      <c r="T294" s="93"/>
      <c r="AT294" s="22" t="s">
        <v>912</v>
      </c>
      <c r="AU294" s="22" t="s">
        <v>84</v>
      </c>
    </row>
    <row r="295" spans="2:65" s="1" customFormat="1" ht="16.5" customHeight="1">
      <c r="B295" s="44"/>
      <c r="C295" s="219" t="s">
        <v>737</v>
      </c>
      <c r="D295" s="219" t="s">
        <v>147</v>
      </c>
      <c r="E295" s="220" t="s">
        <v>2249</v>
      </c>
      <c r="F295" s="221" t="s">
        <v>2250</v>
      </c>
      <c r="G295" s="222" t="s">
        <v>1354</v>
      </c>
      <c r="H295" s="223">
        <v>2</v>
      </c>
      <c r="I295" s="224"/>
      <c r="J295" s="225">
        <f>ROUND(I295*H295,2)</f>
        <v>0</v>
      </c>
      <c r="K295" s="221" t="s">
        <v>22</v>
      </c>
      <c r="L295" s="70"/>
      <c r="M295" s="226" t="s">
        <v>22</v>
      </c>
      <c r="N295" s="227" t="s">
        <v>46</v>
      </c>
      <c r="O295" s="45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AR295" s="22" t="s">
        <v>167</v>
      </c>
      <c r="AT295" s="22" t="s">
        <v>147</v>
      </c>
      <c r="AU295" s="22" t="s">
        <v>84</v>
      </c>
      <c r="AY295" s="22" t="s">
        <v>144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22" t="s">
        <v>24</v>
      </c>
      <c r="BK295" s="230">
        <f>ROUND(I295*H295,2)</f>
        <v>0</v>
      </c>
      <c r="BL295" s="22" t="s">
        <v>167</v>
      </c>
      <c r="BM295" s="22" t="s">
        <v>1238</v>
      </c>
    </row>
    <row r="296" spans="2:47" s="1" customFormat="1" ht="13.5">
      <c r="B296" s="44"/>
      <c r="C296" s="72"/>
      <c r="D296" s="231" t="s">
        <v>154</v>
      </c>
      <c r="E296" s="72"/>
      <c r="F296" s="232" t="s">
        <v>2250</v>
      </c>
      <c r="G296" s="72"/>
      <c r="H296" s="72"/>
      <c r="I296" s="189"/>
      <c r="J296" s="72"/>
      <c r="K296" s="72"/>
      <c r="L296" s="70"/>
      <c r="M296" s="233"/>
      <c r="N296" s="45"/>
      <c r="O296" s="45"/>
      <c r="P296" s="45"/>
      <c r="Q296" s="45"/>
      <c r="R296" s="45"/>
      <c r="S296" s="45"/>
      <c r="T296" s="93"/>
      <c r="AT296" s="22" t="s">
        <v>154</v>
      </c>
      <c r="AU296" s="22" t="s">
        <v>84</v>
      </c>
    </row>
    <row r="297" spans="2:47" s="1" customFormat="1" ht="13.5">
      <c r="B297" s="44"/>
      <c r="C297" s="72"/>
      <c r="D297" s="231" t="s">
        <v>912</v>
      </c>
      <c r="E297" s="72"/>
      <c r="F297" s="258" t="s">
        <v>2251</v>
      </c>
      <c r="G297" s="72"/>
      <c r="H297" s="72"/>
      <c r="I297" s="189"/>
      <c r="J297" s="72"/>
      <c r="K297" s="72"/>
      <c r="L297" s="70"/>
      <c r="M297" s="233"/>
      <c r="N297" s="45"/>
      <c r="O297" s="45"/>
      <c r="P297" s="45"/>
      <c r="Q297" s="45"/>
      <c r="R297" s="45"/>
      <c r="S297" s="45"/>
      <c r="T297" s="93"/>
      <c r="AT297" s="22" t="s">
        <v>912</v>
      </c>
      <c r="AU297" s="22" t="s">
        <v>84</v>
      </c>
    </row>
    <row r="298" spans="2:65" s="1" customFormat="1" ht="16.5" customHeight="1">
      <c r="B298" s="44"/>
      <c r="C298" s="219" t="s">
        <v>806</v>
      </c>
      <c r="D298" s="219" t="s">
        <v>147</v>
      </c>
      <c r="E298" s="220" t="s">
        <v>2252</v>
      </c>
      <c r="F298" s="221" t="s">
        <v>2253</v>
      </c>
      <c r="G298" s="222" t="s">
        <v>1354</v>
      </c>
      <c r="H298" s="223">
        <v>2</v>
      </c>
      <c r="I298" s="224"/>
      <c r="J298" s="225">
        <f>ROUND(I298*H298,2)</f>
        <v>0</v>
      </c>
      <c r="K298" s="221" t="s">
        <v>22</v>
      </c>
      <c r="L298" s="70"/>
      <c r="M298" s="226" t="s">
        <v>22</v>
      </c>
      <c r="N298" s="227" t="s">
        <v>46</v>
      </c>
      <c r="O298" s="45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AR298" s="22" t="s">
        <v>167</v>
      </c>
      <c r="AT298" s="22" t="s">
        <v>147</v>
      </c>
      <c r="AU298" s="22" t="s">
        <v>84</v>
      </c>
      <c r="AY298" s="22" t="s">
        <v>144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22" t="s">
        <v>24</v>
      </c>
      <c r="BK298" s="230">
        <f>ROUND(I298*H298,2)</f>
        <v>0</v>
      </c>
      <c r="BL298" s="22" t="s">
        <v>167</v>
      </c>
      <c r="BM298" s="22" t="s">
        <v>1565</v>
      </c>
    </row>
    <row r="299" spans="2:47" s="1" customFormat="1" ht="13.5">
      <c r="B299" s="44"/>
      <c r="C299" s="72"/>
      <c r="D299" s="231" t="s">
        <v>154</v>
      </c>
      <c r="E299" s="72"/>
      <c r="F299" s="232" t="s">
        <v>2253</v>
      </c>
      <c r="G299" s="72"/>
      <c r="H299" s="72"/>
      <c r="I299" s="189"/>
      <c r="J299" s="72"/>
      <c r="K299" s="72"/>
      <c r="L299" s="70"/>
      <c r="M299" s="233"/>
      <c r="N299" s="45"/>
      <c r="O299" s="45"/>
      <c r="P299" s="45"/>
      <c r="Q299" s="45"/>
      <c r="R299" s="45"/>
      <c r="S299" s="45"/>
      <c r="T299" s="93"/>
      <c r="AT299" s="22" t="s">
        <v>154</v>
      </c>
      <c r="AU299" s="22" t="s">
        <v>84</v>
      </c>
    </row>
    <row r="300" spans="2:47" s="1" customFormat="1" ht="13.5">
      <c r="B300" s="44"/>
      <c r="C300" s="72"/>
      <c r="D300" s="231" t="s">
        <v>912</v>
      </c>
      <c r="E300" s="72"/>
      <c r="F300" s="258" t="s">
        <v>2254</v>
      </c>
      <c r="G300" s="72"/>
      <c r="H300" s="72"/>
      <c r="I300" s="189"/>
      <c r="J300" s="72"/>
      <c r="K300" s="72"/>
      <c r="L300" s="70"/>
      <c r="M300" s="233"/>
      <c r="N300" s="45"/>
      <c r="O300" s="45"/>
      <c r="P300" s="45"/>
      <c r="Q300" s="45"/>
      <c r="R300" s="45"/>
      <c r="S300" s="45"/>
      <c r="T300" s="93"/>
      <c r="AT300" s="22" t="s">
        <v>912</v>
      </c>
      <c r="AU300" s="22" t="s">
        <v>84</v>
      </c>
    </row>
    <row r="301" spans="2:65" s="1" customFormat="1" ht="16.5" customHeight="1">
      <c r="B301" s="44"/>
      <c r="C301" s="219" t="s">
        <v>896</v>
      </c>
      <c r="D301" s="219" t="s">
        <v>147</v>
      </c>
      <c r="E301" s="220" t="s">
        <v>2255</v>
      </c>
      <c r="F301" s="221" t="s">
        <v>2256</v>
      </c>
      <c r="G301" s="222" t="s">
        <v>1354</v>
      </c>
      <c r="H301" s="223">
        <v>2</v>
      </c>
      <c r="I301" s="224"/>
      <c r="J301" s="225">
        <f>ROUND(I301*H301,2)</f>
        <v>0</v>
      </c>
      <c r="K301" s="221" t="s">
        <v>22</v>
      </c>
      <c r="L301" s="70"/>
      <c r="M301" s="226" t="s">
        <v>22</v>
      </c>
      <c r="N301" s="227" t="s">
        <v>46</v>
      </c>
      <c r="O301" s="45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AR301" s="22" t="s">
        <v>167</v>
      </c>
      <c r="AT301" s="22" t="s">
        <v>147</v>
      </c>
      <c r="AU301" s="22" t="s">
        <v>84</v>
      </c>
      <c r="AY301" s="22" t="s">
        <v>144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22" t="s">
        <v>24</v>
      </c>
      <c r="BK301" s="230">
        <f>ROUND(I301*H301,2)</f>
        <v>0</v>
      </c>
      <c r="BL301" s="22" t="s">
        <v>167</v>
      </c>
      <c r="BM301" s="22" t="s">
        <v>1568</v>
      </c>
    </row>
    <row r="302" spans="2:47" s="1" customFormat="1" ht="13.5">
      <c r="B302" s="44"/>
      <c r="C302" s="72"/>
      <c r="D302" s="231" t="s">
        <v>154</v>
      </c>
      <c r="E302" s="72"/>
      <c r="F302" s="232" t="s">
        <v>2256</v>
      </c>
      <c r="G302" s="72"/>
      <c r="H302" s="72"/>
      <c r="I302" s="189"/>
      <c r="J302" s="72"/>
      <c r="K302" s="72"/>
      <c r="L302" s="70"/>
      <c r="M302" s="233"/>
      <c r="N302" s="45"/>
      <c r="O302" s="45"/>
      <c r="P302" s="45"/>
      <c r="Q302" s="45"/>
      <c r="R302" s="45"/>
      <c r="S302" s="45"/>
      <c r="T302" s="93"/>
      <c r="AT302" s="22" t="s">
        <v>154</v>
      </c>
      <c r="AU302" s="22" t="s">
        <v>84</v>
      </c>
    </row>
    <row r="303" spans="2:47" s="1" customFormat="1" ht="13.5">
      <c r="B303" s="44"/>
      <c r="C303" s="72"/>
      <c r="D303" s="231" t="s">
        <v>912</v>
      </c>
      <c r="E303" s="72"/>
      <c r="F303" s="258" t="s">
        <v>2257</v>
      </c>
      <c r="G303" s="72"/>
      <c r="H303" s="72"/>
      <c r="I303" s="189"/>
      <c r="J303" s="72"/>
      <c r="K303" s="72"/>
      <c r="L303" s="70"/>
      <c r="M303" s="233"/>
      <c r="N303" s="45"/>
      <c r="O303" s="45"/>
      <c r="P303" s="45"/>
      <c r="Q303" s="45"/>
      <c r="R303" s="45"/>
      <c r="S303" s="45"/>
      <c r="T303" s="93"/>
      <c r="AT303" s="22" t="s">
        <v>912</v>
      </c>
      <c r="AU303" s="22" t="s">
        <v>84</v>
      </c>
    </row>
    <row r="304" spans="2:65" s="1" customFormat="1" ht="16.5" customHeight="1">
      <c r="B304" s="44"/>
      <c r="C304" s="219" t="s">
        <v>901</v>
      </c>
      <c r="D304" s="219" t="s">
        <v>147</v>
      </c>
      <c r="E304" s="220" t="s">
        <v>2258</v>
      </c>
      <c r="F304" s="221" t="s">
        <v>2259</v>
      </c>
      <c r="G304" s="222" t="s">
        <v>1354</v>
      </c>
      <c r="H304" s="223">
        <v>1</v>
      </c>
      <c r="I304" s="224"/>
      <c r="J304" s="225">
        <f>ROUND(I304*H304,2)</f>
        <v>0</v>
      </c>
      <c r="K304" s="221" t="s">
        <v>22</v>
      </c>
      <c r="L304" s="70"/>
      <c r="M304" s="226" t="s">
        <v>22</v>
      </c>
      <c r="N304" s="227" t="s">
        <v>46</v>
      </c>
      <c r="O304" s="45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AR304" s="22" t="s">
        <v>167</v>
      </c>
      <c r="AT304" s="22" t="s">
        <v>147</v>
      </c>
      <c r="AU304" s="22" t="s">
        <v>84</v>
      </c>
      <c r="AY304" s="22" t="s">
        <v>144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22" t="s">
        <v>24</v>
      </c>
      <c r="BK304" s="230">
        <f>ROUND(I304*H304,2)</f>
        <v>0</v>
      </c>
      <c r="BL304" s="22" t="s">
        <v>167</v>
      </c>
      <c r="BM304" s="22" t="s">
        <v>1571</v>
      </c>
    </row>
    <row r="305" spans="2:47" s="1" customFormat="1" ht="13.5">
      <c r="B305" s="44"/>
      <c r="C305" s="72"/>
      <c r="D305" s="231" t="s">
        <v>154</v>
      </c>
      <c r="E305" s="72"/>
      <c r="F305" s="232" t="s">
        <v>2259</v>
      </c>
      <c r="G305" s="72"/>
      <c r="H305" s="72"/>
      <c r="I305" s="189"/>
      <c r="J305" s="72"/>
      <c r="K305" s="72"/>
      <c r="L305" s="70"/>
      <c r="M305" s="233"/>
      <c r="N305" s="45"/>
      <c r="O305" s="45"/>
      <c r="P305" s="45"/>
      <c r="Q305" s="45"/>
      <c r="R305" s="45"/>
      <c r="S305" s="45"/>
      <c r="T305" s="93"/>
      <c r="AT305" s="22" t="s">
        <v>154</v>
      </c>
      <c r="AU305" s="22" t="s">
        <v>84</v>
      </c>
    </row>
    <row r="306" spans="2:47" s="1" customFormat="1" ht="13.5">
      <c r="B306" s="44"/>
      <c r="C306" s="72"/>
      <c r="D306" s="231" t="s">
        <v>912</v>
      </c>
      <c r="E306" s="72"/>
      <c r="F306" s="258" t="s">
        <v>2260</v>
      </c>
      <c r="G306" s="72"/>
      <c r="H306" s="72"/>
      <c r="I306" s="189"/>
      <c r="J306" s="72"/>
      <c r="K306" s="72"/>
      <c r="L306" s="70"/>
      <c r="M306" s="233"/>
      <c r="N306" s="45"/>
      <c r="O306" s="45"/>
      <c r="P306" s="45"/>
      <c r="Q306" s="45"/>
      <c r="R306" s="45"/>
      <c r="S306" s="45"/>
      <c r="T306" s="93"/>
      <c r="AT306" s="22" t="s">
        <v>912</v>
      </c>
      <c r="AU306" s="22" t="s">
        <v>84</v>
      </c>
    </row>
    <row r="307" spans="2:65" s="1" customFormat="1" ht="25.5" customHeight="1">
      <c r="B307" s="44"/>
      <c r="C307" s="219" t="s">
        <v>907</v>
      </c>
      <c r="D307" s="219" t="s">
        <v>147</v>
      </c>
      <c r="E307" s="220" t="s">
        <v>2261</v>
      </c>
      <c r="F307" s="221" t="s">
        <v>2262</v>
      </c>
      <c r="G307" s="222" t="s">
        <v>1354</v>
      </c>
      <c r="H307" s="223">
        <v>1</v>
      </c>
      <c r="I307" s="224"/>
      <c r="J307" s="225">
        <f>ROUND(I307*H307,2)</f>
        <v>0</v>
      </c>
      <c r="K307" s="221" t="s">
        <v>22</v>
      </c>
      <c r="L307" s="70"/>
      <c r="M307" s="226" t="s">
        <v>22</v>
      </c>
      <c r="N307" s="227" t="s">
        <v>46</v>
      </c>
      <c r="O307" s="45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AR307" s="22" t="s">
        <v>167</v>
      </c>
      <c r="AT307" s="22" t="s">
        <v>147</v>
      </c>
      <c r="AU307" s="22" t="s">
        <v>84</v>
      </c>
      <c r="AY307" s="22" t="s">
        <v>144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22" t="s">
        <v>24</v>
      </c>
      <c r="BK307" s="230">
        <f>ROUND(I307*H307,2)</f>
        <v>0</v>
      </c>
      <c r="BL307" s="22" t="s">
        <v>167</v>
      </c>
      <c r="BM307" s="22" t="s">
        <v>1574</v>
      </c>
    </row>
    <row r="308" spans="2:47" s="1" customFormat="1" ht="13.5">
      <c r="B308" s="44"/>
      <c r="C308" s="72"/>
      <c r="D308" s="231" t="s">
        <v>154</v>
      </c>
      <c r="E308" s="72"/>
      <c r="F308" s="232" t="s">
        <v>2262</v>
      </c>
      <c r="G308" s="72"/>
      <c r="H308" s="72"/>
      <c r="I308" s="189"/>
      <c r="J308" s="72"/>
      <c r="K308" s="72"/>
      <c r="L308" s="70"/>
      <c r="M308" s="233"/>
      <c r="N308" s="45"/>
      <c r="O308" s="45"/>
      <c r="P308" s="45"/>
      <c r="Q308" s="45"/>
      <c r="R308" s="45"/>
      <c r="S308" s="45"/>
      <c r="T308" s="93"/>
      <c r="AT308" s="22" t="s">
        <v>154</v>
      </c>
      <c r="AU308" s="22" t="s">
        <v>84</v>
      </c>
    </row>
    <row r="309" spans="2:47" s="1" customFormat="1" ht="13.5">
      <c r="B309" s="44"/>
      <c r="C309" s="72"/>
      <c r="D309" s="231" t="s">
        <v>912</v>
      </c>
      <c r="E309" s="72"/>
      <c r="F309" s="258" t="s">
        <v>2263</v>
      </c>
      <c r="G309" s="72"/>
      <c r="H309" s="72"/>
      <c r="I309" s="189"/>
      <c r="J309" s="72"/>
      <c r="K309" s="72"/>
      <c r="L309" s="70"/>
      <c r="M309" s="233"/>
      <c r="N309" s="45"/>
      <c r="O309" s="45"/>
      <c r="P309" s="45"/>
      <c r="Q309" s="45"/>
      <c r="R309" s="45"/>
      <c r="S309" s="45"/>
      <c r="T309" s="93"/>
      <c r="AT309" s="22" t="s">
        <v>912</v>
      </c>
      <c r="AU309" s="22" t="s">
        <v>84</v>
      </c>
    </row>
    <row r="310" spans="2:65" s="1" customFormat="1" ht="25.5" customHeight="1">
      <c r="B310" s="44"/>
      <c r="C310" s="219" t="s">
        <v>915</v>
      </c>
      <c r="D310" s="219" t="s">
        <v>147</v>
      </c>
      <c r="E310" s="220" t="s">
        <v>2264</v>
      </c>
      <c r="F310" s="221" t="s">
        <v>2265</v>
      </c>
      <c r="G310" s="222" t="s">
        <v>1354</v>
      </c>
      <c r="H310" s="223">
        <v>1</v>
      </c>
      <c r="I310" s="224"/>
      <c r="J310" s="225">
        <f>ROUND(I310*H310,2)</f>
        <v>0</v>
      </c>
      <c r="K310" s="221" t="s">
        <v>22</v>
      </c>
      <c r="L310" s="70"/>
      <c r="M310" s="226" t="s">
        <v>22</v>
      </c>
      <c r="N310" s="227" t="s">
        <v>46</v>
      </c>
      <c r="O310" s="45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AR310" s="22" t="s">
        <v>167</v>
      </c>
      <c r="AT310" s="22" t="s">
        <v>147</v>
      </c>
      <c r="AU310" s="22" t="s">
        <v>84</v>
      </c>
      <c r="AY310" s="22" t="s">
        <v>144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22" t="s">
        <v>24</v>
      </c>
      <c r="BK310" s="230">
        <f>ROUND(I310*H310,2)</f>
        <v>0</v>
      </c>
      <c r="BL310" s="22" t="s">
        <v>167</v>
      </c>
      <c r="BM310" s="22" t="s">
        <v>1577</v>
      </c>
    </row>
    <row r="311" spans="2:47" s="1" customFormat="1" ht="13.5">
      <c r="B311" s="44"/>
      <c r="C311" s="72"/>
      <c r="D311" s="231" t="s">
        <v>154</v>
      </c>
      <c r="E311" s="72"/>
      <c r="F311" s="232" t="s">
        <v>2265</v>
      </c>
      <c r="G311" s="72"/>
      <c r="H311" s="72"/>
      <c r="I311" s="189"/>
      <c r="J311" s="72"/>
      <c r="K311" s="72"/>
      <c r="L311" s="70"/>
      <c r="M311" s="233"/>
      <c r="N311" s="45"/>
      <c r="O311" s="45"/>
      <c r="P311" s="45"/>
      <c r="Q311" s="45"/>
      <c r="R311" s="45"/>
      <c r="S311" s="45"/>
      <c r="T311" s="93"/>
      <c r="AT311" s="22" t="s">
        <v>154</v>
      </c>
      <c r="AU311" s="22" t="s">
        <v>84</v>
      </c>
    </row>
    <row r="312" spans="2:47" s="1" customFormat="1" ht="13.5">
      <c r="B312" s="44"/>
      <c r="C312" s="72"/>
      <c r="D312" s="231" t="s">
        <v>912</v>
      </c>
      <c r="E312" s="72"/>
      <c r="F312" s="258" t="s">
        <v>2266</v>
      </c>
      <c r="G312" s="72"/>
      <c r="H312" s="72"/>
      <c r="I312" s="189"/>
      <c r="J312" s="72"/>
      <c r="K312" s="72"/>
      <c r="L312" s="70"/>
      <c r="M312" s="233"/>
      <c r="N312" s="45"/>
      <c r="O312" s="45"/>
      <c r="P312" s="45"/>
      <c r="Q312" s="45"/>
      <c r="R312" s="45"/>
      <c r="S312" s="45"/>
      <c r="T312" s="93"/>
      <c r="AT312" s="22" t="s">
        <v>912</v>
      </c>
      <c r="AU312" s="22" t="s">
        <v>84</v>
      </c>
    </row>
    <row r="313" spans="2:65" s="1" customFormat="1" ht="16.5" customHeight="1">
      <c r="B313" s="44"/>
      <c r="C313" s="219" t="s">
        <v>921</v>
      </c>
      <c r="D313" s="219" t="s">
        <v>147</v>
      </c>
      <c r="E313" s="220" t="s">
        <v>2267</v>
      </c>
      <c r="F313" s="221" t="s">
        <v>2268</v>
      </c>
      <c r="G313" s="222" t="s">
        <v>1354</v>
      </c>
      <c r="H313" s="223">
        <v>1</v>
      </c>
      <c r="I313" s="224"/>
      <c r="J313" s="225">
        <f>ROUND(I313*H313,2)</f>
        <v>0</v>
      </c>
      <c r="K313" s="221" t="s">
        <v>22</v>
      </c>
      <c r="L313" s="70"/>
      <c r="M313" s="226" t="s">
        <v>22</v>
      </c>
      <c r="N313" s="227" t="s">
        <v>46</v>
      </c>
      <c r="O313" s="45"/>
      <c r="P313" s="228">
        <f>O313*H313</f>
        <v>0</v>
      </c>
      <c r="Q313" s="228">
        <v>0</v>
      </c>
      <c r="R313" s="228">
        <f>Q313*H313</f>
        <v>0</v>
      </c>
      <c r="S313" s="228">
        <v>0</v>
      </c>
      <c r="T313" s="229">
        <f>S313*H313</f>
        <v>0</v>
      </c>
      <c r="AR313" s="22" t="s">
        <v>167</v>
      </c>
      <c r="AT313" s="22" t="s">
        <v>147</v>
      </c>
      <c r="AU313" s="22" t="s">
        <v>84</v>
      </c>
      <c r="AY313" s="22" t="s">
        <v>144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22" t="s">
        <v>24</v>
      </c>
      <c r="BK313" s="230">
        <f>ROUND(I313*H313,2)</f>
        <v>0</v>
      </c>
      <c r="BL313" s="22" t="s">
        <v>167</v>
      </c>
      <c r="BM313" s="22" t="s">
        <v>1580</v>
      </c>
    </row>
    <row r="314" spans="2:47" s="1" customFormat="1" ht="13.5">
      <c r="B314" s="44"/>
      <c r="C314" s="72"/>
      <c r="D314" s="231" t="s">
        <v>154</v>
      </c>
      <c r="E314" s="72"/>
      <c r="F314" s="232" t="s">
        <v>2268</v>
      </c>
      <c r="G314" s="72"/>
      <c r="H314" s="72"/>
      <c r="I314" s="189"/>
      <c r="J314" s="72"/>
      <c r="K314" s="72"/>
      <c r="L314" s="70"/>
      <c r="M314" s="233"/>
      <c r="N314" s="45"/>
      <c r="O314" s="45"/>
      <c r="P314" s="45"/>
      <c r="Q314" s="45"/>
      <c r="R314" s="45"/>
      <c r="S314" s="45"/>
      <c r="T314" s="93"/>
      <c r="AT314" s="22" t="s">
        <v>154</v>
      </c>
      <c r="AU314" s="22" t="s">
        <v>84</v>
      </c>
    </row>
    <row r="315" spans="2:47" s="1" customFormat="1" ht="13.5">
      <c r="B315" s="44"/>
      <c r="C315" s="72"/>
      <c r="D315" s="231" t="s">
        <v>912</v>
      </c>
      <c r="E315" s="72"/>
      <c r="F315" s="258" t="s">
        <v>2269</v>
      </c>
      <c r="G315" s="72"/>
      <c r="H315" s="72"/>
      <c r="I315" s="189"/>
      <c r="J315" s="72"/>
      <c r="K315" s="72"/>
      <c r="L315" s="70"/>
      <c r="M315" s="233"/>
      <c r="N315" s="45"/>
      <c r="O315" s="45"/>
      <c r="P315" s="45"/>
      <c r="Q315" s="45"/>
      <c r="R315" s="45"/>
      <c r="S315" s="45"/>
      <c r="T315" s="93"/>
      <c r="AT315" s="22" t="s">
        <v>912</v>
      </c>
      <c r="AU315" s="22" t="s">
        <v>84</v>
      </c>
    </row>
    <row r="316" spans="2:65" s="1" customFormat="1" ht="16.5" customHeight="1">
      <c r="B316" s="44"/>
      <c r="C316" s="219" t="s">
        <v>926</v>
      </c>
      <c r="D316" s="219" t="s">
        <v>147</v>
      </c>
      <c r="E316" s="220" t="s">
        <v>2270</v>
      </c>
      <c r="F316" s="221" t="s">
        <v>2271</v>
      </c>
      <c r="G316" s="222" t="s">
        <v>1354</v>
      </c>
      <c r="H316" s="223">
        <v>5</v>
      </c>
      <c r="I316" s="224"/>
      <c r="J316" s="225">
        <f>ROUND(I316*H316,2)</f>
        <v>0</v>
      </c>
      <c r="K316" s="221" t="s">
        <v>22</v>
      </c>
      <c r="L316" s="70"/>
      <c r="M316" s="226" t="s">
        <v>22</v>
      </c>
      <c r="N316" s="227" t="s">
        <v>46</v>
      </c>
      <c r="O316" s="45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AR316" s="22" t="s">
        <v>167</v>
      </c>
      <c r="AT316" s="22" t="s">
        <v>147</v>
      </c>
      <c r="AU316" s="22" t="s">
        <v>84</v>
      </c>
      <c r="AY316" s="22" t="s">
        <v>144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22" t="s">
        <v>24</v>
      </c>
      <c r="BK316" s="230">
        <f>ROUND(I316*H316,2)</f>
        <v>0</v>
      </c>
      <c r="BL316" s="22" t="s">
        <v>167</v>
      </c>
      <c r="BM316" s="22" t="s">
        <v>1583</v>
      </c>
    </row>
    <row r="317" spans="2:47" s="1" customFormat="1" ht="13.5">
      <c r="B317" s="44"/>
      <c r="C317" s="72"/>
      <c r="D317" s="231" t="s">
        <v>154</v>
      </c>
      <c r="E317" s="72"/>
      <c r="F317" s="232" t="s">
        <v>2271</v>
      </c>
      <c r="G317" s="72"/>
      <c r="H317" s="72"/>
      <c r="I317" s="189"/>
      <c r="J317" s="72"/>
      <c r="K317" s="72"/>
      <c r="L317" s="70"/>
      <c r="M317" s="233"/>
      <c r="N317" s="45"/>
      <c r="O317" s="45"/>
      <c r="P317" s="45"/>
      <c r="Q317" s="45"/>
      <c r="R317" s="45"/>
      <c r="S317" s="45"/>
      <c r="T317" s="93"/>
      <c r="AT317" s="22" t="s">
        <v>154</v>
      </c>
      <c r="AU317" s="22" t="s">
        <v>84</v>
      </c>
    </row>
    <row r="318" spans="2:47" s="1" customFormat="1" ht="13.5">
      <c r="B318" s="44"/>
      <c r="C318" s="72"/>
      <c r="D318" s="231" t="s">
        <v>912</v>
      </c>
      <c r="E318" s="72"/>
      <c r="F318" s="258" t="s">
        <v>2272</v>
      </c>
      <c r="G318" s="72"/>
      <c r="H318" s="72"/>
      <c r="I318" s="189"/>
      <c r="J318" s="72"/>
      <c r="K318" s="72"/>
      <c r="L318" s="70"/>
      <c r="M318" s="233"/>
      <c r="N318" s="45"/>
      <c r="O318" s="45"/>
      <c r="P318" s="45"/>
      <c r="Q318" s="45"/>
      <c r="R318" s="45"/>
      <c r="S318" s="45"/>
      <c r="T318" s="93"/>
      <c r="AT318" s="22" t="s">
        <v>912</v>
      </c>
      <c r="AU318" s="22" t="s">
        <v>84</v>
      </c>
    </row>
    <row r="319" spans="2:65" s="1" customFormat="1" ht="25.5" customHeight="1">
      <c r="B319" s="44"/>
      <c r="C319" s="219" t="s">
        <v>932</v>
      </c>
      <c r="D319" s="219" t="s">
        <v>147</v>
      </c>
      <c r="E319" s="220" t="s">
        <v>2273</v>
      </c>
      <c r="F319" s="221" t="s">
        <v>2274</v>
      </c>
      <c r="G319" s="222" t="s">
        <v>1354</v>
      </c>
      <c r="H319" s="223">
        <v>1</v>
      </c>
      <c r="I319" s="224"/>
      <c r="J319" s="225">
        <f>ROUND(I319*H319,2)</f>
        <v>0</v>
      </c>
      <c r="K319" s="221" t="s">
        <v>22</v>
      </c>
      <c r="L319" s="70"/>
      <c r="M319" s="226" t="s">
        <v>22</v>
      </c>
      <c r="N319" s="227" t="s">
        <v>46</v>
      </c>
      <c r="O319" s="45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AR319" s="22" t="s">
        <v>167</v>
      </c>
      <c r="AT319" s="22" t="s">
        <v>147</v>
      </c>
      <c r="AU319" s="22" t="s">
        <v>84</v>
      </c>
      <c r="AY319" s="22" t="s">
        <v>144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22" t="s">
        <v>24</v>
      </c>
      <c r="BK319" s="230">
        <f>ROUND(I319*H319,2)</f>
        <v>0</v>
      </c>
      <c r="BL319" s="22" t="s">
        <v>167</v>
      </c>
      <c r="BM319" s="22" t="s">
        <v>1586</v>
      </c>
    </row>
    <row r="320" spans="2:47" s="1" customFormat="1" ht="13.5">
      <c r="B320" s="44"/>
      <c r="C320" s="72"/>
      <c r="D320" s="231" t="s">
        <v>154</v>
      </c>
      <c r="E320" s="72"/>
      <c r="F320" s="232" t="s">
        <v>2274</v>
      </c>
      <c r="G320" s="72"/>
      <c r="H320" s="72"/>
      <c r="I320" s="189"/>
      <c r="J320" s="72"/>
      <c r="K320" s="72"/>
      <c r="L320" s="70"/>
      <c r="M320" s="233"/>
      <c r="N320" s="45"/>
      <c r="O320" s="45"/>
      <c r="P320" s="45"/>
      <c r="Q320" s="45"/>
      <c r="R320" s="45"/>
      <c r="S320" s="45"/>
      <c r="T320" s="93"/>
      <c r="AT320" s="22" t="s">
        <v>154</v>
      </c>
      <c r="AU320" s="22" t="s">
        <v>84</v>
      </c>
    </row>
    <row r="321" spans="2:47" s="1" customFormat="1" ht="13.5">
      <c r="B321" s="44"/>
      <c r="C321" s="72"/>
      <c r="D321" s="231" t="s">
        <v>912</v>
      </c>
      <c r="E321" s="72"/>
      <c r="F321" s="258" t="s">
        <v>2275</v>
      </c>
      <c r="G321" s="72"/>
      <c r="H321" s="72"/>
      <c r="I321" s="189"/>
      <c r="J321" s="72"/>
      <c r="K321" s="72"/>
      <c r="L321" s="70"/>
      <c r="M321" s="233"/>
      <c r="N321" s="45"/>
      <c r="O321" s="45"/>
      <c r="P321" s="45"/>
      <c r="Q321" s="45"/>
      <c r="R321" s="45"/>
      <c r="S321" s="45"/>
      <c r="T321" s="93"/>
      <c r="AT321" s="22" t="s">
        <v>912</v>
      </c>
      <c r="AU321" s="22" t="s">
        <v>84</v>
      </c>
    </row>
    <row r="322" spans="2:65" s="1" customFormat="1" ht="25.5" customHeight="1">
      <c r="B322" s="44"/>
      <c r="C322" s="219" t="s">
        <v>935</v>
      </c>
      <c r="D322" s="219" t="s">
        <v>147</v>
      </c>
      <c r="E322" s="220" t="s">
        <v>2276</v>
      </c>
      <c r="F322" s="221" t="s">
        <v>2277</v>
      </c>
      <c r="G322" s="222" t="s">
        <v>1354</v>
      </c>
      <c r="H322" s="223">
        <v>1</v>
      </c>
      <c r="I322" s="224"/>
      <c r="J322" s="225">
        <f>ROUND(I322*H322,2)</f>
        <v>0</v>
      </c>
      <c r="K322" s="221" t="s">
        <v>22</v>
      </c>
      <c r="L322" s="70"/>
      <c r="M322" s="226" t="s">
        <v>22</v>
      </c>
      <c r="N322" s="227" t="s">
        <v>46</v>
      </c>
      <c r="O322" s="45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AR322" s="22" t="s">
        <v>167</v>
      </c>
      <c r="AT322" s="22" t="s">
        <v>147</v>
      </c>
      <c r="AU322" s="22" t="s">
        <v>84</v>
      </c>
      <c r="AY322" s="22" t="s">
        <v>144</v>
      </c>
      <c r="BE322" s="230">
        <f>IF(N322="základní",J322,0)</f>
        <v>0</v>
      </c>
      <c r="BF322" s="230">
        <f>IF(N322="snížená",J322,0)</f>
        <v>0</v>
      </c>
      <c r="BG322" s="230">
        <f>IF(N322="zákl. přenesená",J322,0)</f>
        <v>0</v>
      </c>
      <c r="BH322" s="230">
        <f>IF(N322="sníž. přenesená",J322,0)</f>
        <v>0</v>
      </c>
      <c r="BI322" s="230">
        <f>IF(N322="nulová",J322,0)</f>
        <v>0</v>
      </c>
      <c r="BJ322" s="22" t="s">
        <v>24</v>
      </c>
      <c r="BK322" s="230">
        <f>ROUND(I322*H322,2)</f>
        <v>0</v>
      </c>
      <c r="BL322" s="22" t="s">
        <v>167</v>
      </c>
      <c r="BM322" s="22" t="s">
        <v>1589</v>
      </c>
    </row>
    <row r="323" spans="2:47" s="1" customFormat="1" ht="13.5">
      <c r="B323" s="44"/>
      <c r="C323" s="72"/>
      <c r="D323" s="231" t="s">
        <v>154</v>
      </c>
      <c r="E323" s="72"/>
      <c r="F323" s="232" t="s">
        <v>2277</v>
      </c>
      <c r="G323" s="72"/>
      <c r="H323" s="72"/>
      <c r="I323" s="189"/>
      <c r="J323" s="72"/>
      <c r="K323" s="72"/>
      <c r="L323" s="70"/>
      <c r="M323" s="233"/>
      <c r="N323" s="45"/>
      <c r="O323" s="45"/>
      <c r="P323" s="45"/>
      <c r="Q323" s="45"/>
      <c r="R323" s="45"/>
      <c r="S323" s="45"/>
      <c r="T323" s="93"/>
      <c r="AT323" s="22" t="s">
        <v>154</v>
      </c>
      <c r="AU323" s="22" t="s">
        <v>84</v>
      </c>
    </row>
    <row r="324" spans="2:47" s="1" customFormat="1" ht="13.5">
      <c r="B324" s="44"/>
      <c r="C324" s="72"/>
      <c r="D324" s="231" t="s">
        <v>912</v>
      </c>
      <c r="E324" s="72"/>
      <c r="F324" s="258" t="s">
        <v>2278</v>
      </c>
      <c r="G324" s="72"/>
      <c r="H324" s="72"/>
      <c r="I324" s="189"/>
      <c r="J324" s="72"/>
      <c r="K324" s="72"/>
      <c r="L324" s="70"/>
      <c r="M324" s="233"/>
      <c r="N324" s="45"/>
      <c r="O324" s="45"/>
      <c r="P324" s="45"/>
      <c r="Q324" s="45"/>
      <c r="R324" s="45"/>
      <c r="S324" s="45"/>
      <c r="T324" s="93"/>
      <c r="AT324" s="22" t="s">
        <v>912</v>
      </c>
      <c r="AU324" s="22" t="s">
        <v>84</v>
      </c>
    </row>
    <row r="325" spans="2:65" s="1" customFormat="1" ht="16.5" customHeight="1">
      <c r="B325" s="44"/>
      <c r="C325" s="219" t="s">
        <v>941</v>
      </c>
      <c r="D325" s="219" t="s">
        <v>147</v>
      </c>
      <c r="E325" s="220" t="s">
        <v>2279</v>
      </c>
      <c r="F325" s="221" t="s">
        <v>2280</v>
      </c>
      <c r="G325" s="222" t="s">
        <v>1354</v>
      </c>
      <c r="H325" s="223">
        <v>1</v>
      </c>
      <c r="I325" s="224"/>
      <c r="J325" s="225">
        <f>ROUND(I325*H325,2)</f>
        <v>0</v>
      </c>
      <c r="K325" s="221" t="s">
        <v>22</v>
      </c>
      <c r="L325" s="70"/>
      <c r="M325" s="226" t="s">
        <v>22</v>
      </c>
      <c r="N325" s="227" t="s">
        <v>46</v>
      </c>
      <c r="O325" s="45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AR325" s="22" t="s">
        <v>167</v>
      </c>
      <c r="AT325" s="22" t="s">
        <v>147</v>
      </c>
      <c r="AU325" s="22" t="s">
        <v>84</v>
      </c>
      <c r="AY325" s="22" t="s">
        <v>144</v>
      </c>
      <c r="BE325" s="230">
        <f>IF(N325="základní",J325,0)</f>
        <v>0</v>
      </c>
      <c r="BF325" s="230">
        <f>IF(N325="snížená",J325,0)</f>
        <v>0</v>
      </c>
      <c r="BG325" s="230">
        <f>IF(N325="zákl. přenesená",J325,0)</f>
        <v>0</v>
      </c>
      <c r="BH325" s="230">
        <f>IF(N325="sníž. přenesená",J325,0)</f>
        <v>0</v>
      </c>
      <c r="BI325" s="230">
        <f>IF(N325="nulová",J325,0)</f>
        <v>0</v>
      </c>
      <c r="BJ325" s="22" t="s">
        <v>24</v>
      </c>
      <c r="BK325" s="230">
        <f>ROUND(I325*H325,2)</f>
        <v>0</v>
      </c>
      <c r="BL325" s="22" t="s">
        <v>167</v>
      </c>
      <c r="BM325" s="22" t="s">
        <v>1593</v>
      </c>
    </row>
    <row r="326" spans="2:47" s="1" customFormat="1" ht="13.5">
      <c r="B326" s="44"/>
      <c r="C326" s="72"/>
      <c r="D326" s="231" t="s">
        <v>154</v>
      </c>
      <c r="E326" s="72"/>
      <c r="F326" s="232" t="s">
        <v>2280</v>
      </c>
      <c r="G326" s="72"/>
      <c r="H326" s="72"/>
      <c r="I326" s="189"/>
      <c r="J326" s="72"/>
      <c r="K326" s="72"/>
      <c r="L326" s="70"/>
      <c r="M326" s="233"/>
      <c r="N326" s="45"/>
      <c r="O326" s="45"/>
      <c r="P326" s="45"/>
      <c r="Q326" s="45"/>
      <c r="R326" s="45"/>
      <c r="S326" s="45"/>
      <c r="T326" s="93"/>
      <c r="AT326" s="22" t="s">
        <v>154</v>
      </c>
      <c r="AU326" s="22" t="s">
        <v>84</v>
      </c>
    </row>
    <row r="327" spans="2:47" s="1" customFormat="1" ht="13.5">
      <c r="B327" s="44"/>
      <c r="C327" s="72"/>
      <c r="D327" s="231" t="s">
        <v>912</v>
      </c>
      <c r="E327" s="72"/>
      <c r="F327" s="258" t="s">
        <v>2281</v>
      </c>
      <c r="G327" s="72"/>
      <c r="H327" s="72"/>
      <c r="I327" s="189"/>
      <c r="J327" s="72"/>
      <c r="K327" s="72"/>
      <c r="L327" s="70"/>
      <c r="M327" s="233"/>
      <c r="N327" s="45"/>
      <c r="O327" s="45"/>
      <c r="P327" s="45"/>
      <c r="Q327" s="45"/>
      <c r="R327" s="45"/>
      <c r="S327" s="45"/>
      <c r="T327" s="93"/>
      <c r="AT327" s="22" t="s">
        <v>912</v>
      </c>
      <c r="AU327" s="22" t="s">
        <v>84</v>
      </c>
    </row>
    <row r="328" spans="2:65" s="1" customFormat="1" ht="25.5" customHeight="1">
      <c r="B328" s="44"/>
      <c r="C328" s="219" t="s">
        <v>946</v>
      </c>
      <c r="D328" s="219" t="s">
        <v>147</v>
      </c>
      <c r="E328" s="220" t="s">
        <v>2282</v>
      </c>
      <c r="F328" s="221" t="s">
        <v>2283</v>
      </c>
      <c r="G328" s="222" t="s">
        <v>1354</v>
      </c>
      <c r="H328" s="223">
        <v>2</v>
      </c>
      <c r="I328" s="224"/>
      <c r="J328" s="225">
        <f>ROUND(I328*H328,2)</f>
        <v>0</v>
      </c>
      <c r="K328" s="221" t="s">
        <v>22</v>
      </c>
      <c r="L328" s="70"/>
      <c r="M328" s="226" t="s">
        <v>22</v>
      </c>
      <c r="N328" s="227" t="s">
        <v>46</v>
      </c>
      <c r="O328" s="45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AR328" s="22" t="s">
        <v>167</v>
      </c>
      <c r="AT328" s="22" t="s">
        <v>147</v>
      </c>
      <c r="AU328" s="22" t="s">
        <v>84</v>
      </c>
      <c r="AY328" s="22" t="s">
        <v>144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22" t="s">
        <v>24</v>
      </c>
      <c r="BK328" s="230">
        <f>ROUND(I328*H328,2)</f>
        <v>0</v>
      </c>
      <c r="BL328" s="22" t="s">
        <v>167</v>
      </c>
      <c r="BM328" s="22" t="s">
        <v>1596</v>
      </c>
    </row>
    <row r="329" spans="2:47" s="1" customFormat="1" ht="13.5">
      <c r="B329" s="44"/>
      <c r="C329" s="72"/>
      <c r="D329" s="231" t="s">
        <v>154</v>
      </c>
      <c r="E329" s="72"/>
      <c r="F329" s="232" t="s">
        <v>2283</v>
      </c>
      <c r="G329" s="72"/>
      <c r="H329" s="72"/>
      <c r="I329" s="189"/>
      <c r="J329" s="72"/>
      <c r="K329" s="72"/>
      <c r="L329" s="70"/>
      <c r="M329" s="233"/>
      <c r="N329" s="45"/>
      <c r="O329" s="45"/>
      <c r="P329" s="45"/>
      <c r="Q329" s="45"/>
      <c r="R329" s="45"/>
      <c r="S329" s="45"/>
      <c r="T329" s="93"/>
      <c r="AT329" s="22" t="s">
        <v>154</v>
      </c>
      <c r="AU329" s="22" t="s">
        <v>84</v>
      </c>
    </row>
    <row r="330" spans="2:47" s="1" customFormat="1" ht="13.5">
      <c r="B330" s="44"/>
      <c r="C330" s="72"/>
      <c r="D330" s="231" t="s">
        <v>912</v>
      </c>
      <c r="E330" s="72"/>
      <c r="F330" s="258" t="s">
        <v>2284</v>
      </c>
      <c r="G330" s="72"/>
      <c r="H330" s="72"/>
      <c r="I330" s="189"/>
      <c r="J330" s="72"/>
      <c r="K330" s="72"/>
      <c r="L330" s="70"/>
      <c r="M330" s="233"/>
      <c r="N330" s="45"/>
      <c r="O330" s="45"/>
      <c r="P330" s="45"/>
      <c r="Q330" s="45"/>
      <c r="R330" s="45"/>
      <c r="S330" s="45"/>
      <c r="T330" s="93"/>
      <c r="AT330" s="22" t="s">
        <v>912</v>
      </c>
      <c r="AU330" s="22" t="s">
        <v>84</v>
      </c>
    </row>
    <row r="331" spans="2:65" s="1" customFormat="1" ht="25.5" customHeight="1">
      <c r="B331" s="44"/>
      <c r="C331" s="219" t="s">
        <v>951</v>
      </c>
      <c r="D331" s="219" t="s">
        <v>147</v>
      </c>
      <c r="E331" s="220" t="s">
        <v>2285</v>
      </c>
      <c r="F331" s="221" t="s">
        <v>2286</v>
      </c>
      <c r="G331" s="222" t="s">
        <v>1354</v>
      </c>
      <c r="H331" s="223">
        <v>1</v>
      </c>
      <c r="I331" s="224"/>
      <c r="J331" s="225">
        <f>ROUND(I331*H331,2)</f>
        <v>0</v>
      </c>
      <c r="K331" s="221" t="s">
        <v>22</v>
      </c>
      <c r="L331" s="70"/>
      <c r="M331" s="226" t="s">
        <v>22</v>
      </c>
      <c r="N331" s="227" t="s">
        <v>46</v>
      </c>
      <c r="O331" s="45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AR331" s="22" t="s">
        <v>167</v>
      </c>
      <c r="AT331" s="22" t="s">
        <v>147</v>
      </c>
      <c r="AU331" s="22" t="s">
        <v>84</v>
      </c>
      <c r="AY331" s="22" t="s">
        <v>144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22" t="s">
        <v>24</v>
      </c>
      <c r="BK331" s="230">
        <f>ROUND(I331*H331,2)</f>
        <v>0</v>
      </c>
      <c r="BL331" s="22" t="s">
        <v>167</v>
      </c>
      <c r="BM331" s="22" t="s">
        <v>1599</v>
      </c>
    </row>
    <row r="332" spans="2:47" s="1" customFormat="1" ht="13.5">
      <c r="B332" s="44"/>
      <c r="C332" s="72"/>
      <c r="D332" s="231" t="s">
        <v>154</v>
      </c>
      <c r="E332" s="72"/>
      <c r="F332" s="232" t="s">
        <v>2286</v>
      </c>
      <c r="G332" s="72"/>
      <c r="H332" s="72"/>
      <c r="I332" s="189"/>
      <c r="J332" s="72"/>
      <c r="K332" s="72"/>
      <c r="L332" s="70"/>
      <c r="M332" s="233"/>
      <c r="N332" s="45"/>
      <c r="O332" s="45"/>
      <c r="P332" s="45"/>
      <c r="Q332" s="45"/>
      <c r="R332" s="45"/>
      <c r="S332" s="45"/>
      <c r="T332" s="93"/>
      <c r="AT332" s="22" t="s">
        <v>154</v>
      </c>
      <c r="AU332" s="22" t="s">
        <v>84</v>
      </c>
    </row>
    <row r="333" spans="2:47" s="1" customFormat="1" ht="13.5">
      <c r="B333" s="44"/>
      <c r="C333" s="72"/>
      <c r="D333" s="231" t="s">
        <v>912</v>
      </c>
      <c r="E333" s="72"/>
      <c r="F333" s="258" t="s">
        <v>2287</v>
      </c>
      <c r="G333" s="72"/>
      <c r="H333" s="72"/>
      <c r="I333" s="189"/>
      <c r="J333" s="72"/>
      <c r="K333" s="72"/>
      <c r="L333" s="70"/>
      <c r="M333" s="233"/>
      <c r="N333" s="45"/>
      <c r="O333" s="45"/>
      <c r="P333" s="45"/>
      <c r="Q333" s="45"/>
      <c r="R333" s="45"/>
      <c r="S333" s="45"/>
      <c r="T333" s="93"/>
      <c r="AT333" s="22" t="s">
        <v>912</v>
      </c>
      <c r="AU333" s="22" t="s">
        <v>84</v>
      </c>
    </row>
    <row r="334" spans="2:65" s="1" customFormat="1" ht="16.5" customHeight="1">
      <c r="B334" s="44"/>
      <c r="C334" s="219" t="s">
        <v>958</v>
      </c>
      <c r="D334" s="219" t="s">
        <v>147</v>
      </c>
      <c r="E334" s="220" t="s">
        <v>2288</v>
      </c>
      <c r="F334" s="221" t="s">
        <v>2289</v>
      </c>
      <c r="G334" s="222" t="s">
        <v>1354</v>
      </c>
      <c r="H334" s="223">
        <v>1</v>
      </c>
      <c r="I334" s="224"/>
      <c r="J334" s="225">
        <f>ROUND(I334*H334,2)</f>
        <v>0</v>
      </c>
      <c r="K334" s="221" t="s">
        <v>22</v>
      </c>
      <c r="L334" s="70"/>
      <c r="M334" s="226" t="s">
        <v>22</v>
      </c>
      <c r="N334" s="227" t="s">
        <v>46</v>
      </c>
      <c r="O334" s="45"/>
      <c r="P334" s="228">
        <f>O334*H334</f>
        <v>0</v>
      </c>
      <c r="Q334" s="228">
        <v>0</v>
      </c>
      <c r="R334" s="228">
        <f>Q334*H334</f>
        <v>0</v>
      </c>
      <c r="S334" s="228">
        <v>0</v>
      </c>
      <c r="T334" s="229">
        <f>S334*H334</f>
        <v>0</v>
      </c>
      <c r="AR334" s="22" t="s">
        <v>167</v>
      </c>
      <c r="AT334" s="22" t="s">
        <v>147</v>
      </c>
      <c r="AU334" s="22" t="s">
        <v>84</v>
      </c>
      <c r="AY334" s="22" t="s">
        <v>144</v>
      </c>
      <c r="BE334" s="230">
        <f>IF(N334="základní",J334,0)</f>
        <v>0</v>
      </c>
      <c r="BF334" s="230">
        <f>IF(N334="snížená",J334,0)</f>
        <v>0</v>
      </c>
      <c r="BG334" s="230">
        <f>IF(N334="zákl. přenesená",J334,0)</f>
        <v>0</v>
      </c>
      <c r="BH334" s="230">
        <f>IF(N334="sníž. přenesená",J334,0)</f>
        <v>0</v>
      </c>
      <c r="BI334" s="230">
        <f>IF(N334="nulová",J334,0)</f>
        <v>0</v>
      </c>
      <c r="BJ334" s="22" t="s">
        <v>24</v>
      </c>
      <c r="BK334" s="230">
        <f>ROUND(I334*H334,2)</f>
        <v>0</v>
      </c>
      <c r="BL334" s="22" t="s">
        <v>167</v>
      </c>
      <c r="BM334" s="22" t="s">
        <v>1600</v>
      </c>
    </row>
    <row r="335" spans="2:47" s="1" customFormat="1" ht="13.5">
      <c r="B335" s="44"/>
      <c r="C335" s="72"/>
      <c r="D335" s="231" t="s">
        <v>154</v>
      </c>
      <c r="E335" s="72"/>
      <c r="F335" s="232" t="s">
        <v>2289</v>
      </c>
      <c r="G335" s="72"/>
      <c r="H335" s="72"/>
      <c r="I335" s="189"/>
      <c r="J335" s="72"/>
      <c r="K335" s="72"/>
      <c r="L335" s="70"/>
      <c r="M335" s="233"/>
      <c r="N335" s="45"/>
      <c r="O335" s="45"/>
      <c r="P335" s="45"/>
      <c r="Q335" s="45"/>
      <c r="R335" s="45"/>
      <c r="S335" s="45"/>
      <c r="T335" s="93"/>
      <c r="AT335" s="22" t="s">
        <v>154</v>
      </c>
      <c r="AU335" s="22" t="s">
        <v>84</v>
      </c>
    </row>
    <row r="336" spans="2:47" s="1" customFormat="1" ht="13.5">
      <c r="B336" s="44"/>
      <c r="C336" s="72"/>
      <c r="D336" s="231" t="s">
        <v>912</v>
      </c>
      <c r="E336" s="72"/>
      <c r="F336" s="258" t="s">
        <v>2290</v>
      </c>
      <c r="G336" s="72"/>
      <c r="H336" s="72"/>
      <c r="I336" s="189"/>
      <c r="J336" s="72"/>
      <c r="K336" s="72"/>
      <c r="L336" s="70"/>
      <c r="M336" s="233"/>
      <c r="N336" s="45"/>
      <c r="O336" s="45"/>
      <c r="P336" s="45"/>
      <c r="Q336" s="45"/>
      <c r="R336" s="45"/>
      <c r="S336" s="45"/>
      <c r="T336" s="93"/>
      <c r="AT336" s="22" t="s">
        <v>912</v>
      </c>
      <c r="AU336" s="22" t="s">
        <v>84</v>
      </c>
    </row>
    <row r="337" spans="2:65" s="1" customFormat="1" ht="16.5" customHeight="1">
      <c r="B337" s="44"/>
      <c r="C337" s="219" t="s">
        <v>963</v>
      </c>
      <c r="D337" s="219" t="s">
        <v>147</v>
      </c>
      <c r="E337" s="220" t="s">
        <v>2291</v>
      </c>
      <c r="F337" s="221" t="s">
        <v>2292</v>
      </c>
      <c r="G337" s="222" t="s">
        <v>1354</v>
      </c>
      <c r="H337" s="223">
        <v>1</v>
      </c>
      <c r="I337" s="224"/>
      <c r="J337" s="225">
        <f>ROUND(I337*H337,2)</f>
        <v>0</v>
      </c>
      <c r="K337" s="221" t="s">
        <v>22</v>
      </c>
      <c r="L337" s="70"/>
      <c r="M337" s="226" t="s">
        <v>22</v>
      </c>
      <c r="N337" s="227" t="s">
        <v>46</v>
      </c>
      <c r="O337" s="45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AR337" s="22" t="s">
        <v>167</v>
      </c>
      <c r="AT337" s="22" t="s">
        <v>147</v>
      </c>
      <c r="AU337" s="22" t="s">
        <v>84</v>
      </c>
      <c r="AY337" s="22" t="s">
        <v>144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22" t="s">
        <v>24</v>
      </c>
      <c r="BK337" s="230">
        <f>ROUND(I337*H337,2)</f>
        <v>0</v>
      </c>
      <c r="BL337" s="22" t="s">
        <v>167</v>
      </c>
      <c r="BM337" s="22" t="s">
        <v>1607</v>
      </c>
    </row>
    <row r="338" spans="2:47" s="1" customFormat="1" ht="13.5">
      <c r="B338" s="44"/>
      <c r="C338" s="72"/>
      <c r="D338" s="231" t="s">
        <v>154</v>
      </c>
      <c r="E338" s="72"/>
      <c r="F338" s="232" t="s">
        <v>2292</v>
      </c>
      <c r="G338" s="72"/>
      <c r="H338" s="72"/>
      <c r="I338" s="189"/>
      <c r="J338" s="72"/>
      <c r="K338" s="72"/>
      <c r="L338" s="70"/>
      <c r="M338" s="233"/>
      <c r="N338" s="45"/>
      <c r="O338" s="45"/>
      <c r="P338" s="45"/>
      <c r="Q338" s="45"/>
      <c r="R338" s="45"/>
      <c r="S338" s="45"/>
      <c r="T338" s="93"/>
      <c r="AT338" s="22" t="s">
        <v>154</v>
      </c>
      <c r="AU338" s="22" t="s">
        <v>84</v>
      </c>
    </row>
    <row r="339" spans="2:47" s="1" customFormat="1" ht="13.5">
      <c r="B339" s="44"/>
      <c r="C339" s="72"/>
      <c r="D339" s="231" t="s">
        <v>912</v>
      </c>
      <c r="E339" s="72"/>
      <c r="F339" s="258" t="s">
        <v>2293</v>
      </c>
      <c r="G339" s="72"/>
      <c r="H339" s="72"/>
      <c r="I339" s="189"/>
      <c r="J339" s="72"/>
      <c r="K339" s="72"/>
      <c r="L339" s="70"/>
      <c r="M339" s="233"/>
      <c r="N339" s="45"/>
      <c r="O339" s="45"/>
      <c r="P339" s="45"/>
      <c r="Q339" s="45"/>
      <c r="R339" s="45"/>
      <c r="S339" s="45"/>
      <c r="T339" s="93"/>
      <c r="AT339" s="22" t="s">
        <v>912</v>
      </c>
      <c r="AU339" s="22" t="s">
        <v>84</v>
      </c>
    </row>
    <row r="340" spans="2:65" s="1" customFormat="1" ht="16.5" customHeight="1">
      <c r="B340" s="44"/>
      <c r="C340" s="219" t="s">
        <v>968</v>
      </c>
      <c r="D340" s="219" t="s">
        <v>147</v>
      </c>
      <c r="E340" s="220" t="s">
        <v>2294</v>
      </c>
      <c r="F340" s="221" t="s">
        <v>2295</v>
      </c>
      <c r="G340" s="222" t="s">
        <v>1354</v>
      </c>
      <c r="H340" s="223">
        <v>1</v>
      </c>
      <c r="I340" s="224"/>
      <c r="J340" s="225">
        <f>ROUND(I340*H340,2)</f>
        <v>0</v>
      </c>
      <c r="K340" s="221" t="s">
        <v>22</v>
      </c>
      <c r="L340" s="70"/>
      <c r="M340" s="226" t="s">
        <v>22</v>
      </c>
      <c r="N340" s="227" t="s">
        <v>46</v>
      </c>
      <c r="O340" s="45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AR340" s="22" t="s">
        <v>167</v>
      </c>
      <c r="AT340" s="22" t="s">
        <v>147</v>
      </c>
      <c r="AU340" s="22" t="s">
        <v>84</v>
      </c>
      <c r="AY340" s="22" t="s">
        <v>144</v>
      </c>
      <c r="BE340" s="230">
        <f>IF(N340="základní",J340,0)</f>
        <v>0</v>
      </c>
      <c r="BF340" s="230">
        <f>IF(N340="snížená",J340,0)</f>
        <v>0</v>
      </c>
      <c r="BG340" s="230">
        <f>IF(N340="zákl. přenesená",J340,0)</f>
        <v>0</v>
      </c>
      <c r="BH340" s="230">
        <f>IF(N340="sníž. přenesená",J340,0)</f>
        <v>0</v>
      </c>
      <c r="BI340" s="230">
        <f>IF(N340="nulová",J340,0)</f>
        <v>0</v>
      </c>
      <c r="BJ340" s="22" t="s">
        <v>24</v>
      </c>
      <c r="BK340" s="230">
        <f>ROUND(I340*H340,2)</f>
        <v>0</v>
      </c>
      <c r="BL340" s="22" t="s">
        <v>167</v>
      </c>
      <c r="BM340" s="22" t="s">
        <v>1611</v>
      </c>
    </row>
    <row r="341" spans="2:47" s="1" customFormat="1" ht="13.5">
      <c r="B341" s="44"/>
      <c r="C341" s="72"/>
      <c r="D341" s="231" t="s">
        <v>154</v>
      </c>
      <c r="E341" s="72"/>
      <c r="F341" s="232" t="s">
        <v>2295</v>
      </c>
      <c r="G341" s="72"/>
      <c r="H341" s="72"/>
      <c r="I341" s="189"/>
      <c r="J341" s="72"/>
      <c r="K341" s="72"/>
      <c r="L341" s="70"/>
      <c r="M341" s="233"/>
      <c r="N341" s="45"/>
      <c r="O341" s="45"/>
      <c r="P341" s="45"/>
      <c r="Q341" s="45"/>
      <c r="R341" s="45"/>
      <c r="S341" s="45"/>
      <c r="T341" s="93"/>
      <c r="AT341" s="22" t="s">
        <v>154</v>
      </c>
      <c r="AU341" s="22" t="s">
        <v>84</v>
      </c>
    </row>
    <row r="342" spans="2:47" s="1" customFormat="1" ht="13.5">
      <c r="B342" s="44"/>
      <c r="C342" s="72"/>
      <c r="D342" s="231" t="s">
        <v>912</v>
      </c>
      <c r="E342" s="72"/>
      <c r="F342" s="258" t="s">
        <v>2296</v>
      </c>
      <c r="G342" s="72"/>
      <c r="H342" s="72"/>
      <c r="I342" s="189"/>
      <c r="J342" s="72"/>
      <c r="K342" s="72"/>
      <c r="L342" s="70"/>
      <c r="M342" s="233"/>
      <c r="N342" s="45"/>
      <c r="O342" s="45"/>
      <c r="P342" s="45"/>
      <c r="Q342" s="45"/>
      <c r="R342" s="45"/>
      <c r="S342" s="45"/>
      <c r="T342" s="93"/>
      <c r="AT342" s="22" t="s">
        <v>912</v>
      </c>
      <c r="AU342" s="22" t="s">
        <v>84</v>
      </c>
    </row>
    <row r="343" spans="2:65" s="1" customFormat="1" ht="25.5" customHeight="1">
      <c r="B343" s="44"/>
      <c r="C343" s="219" t="s">
        <v>974</v>
      </c>
      <c r="D343" s="219" t="s">
        <v>147</v>
      </c>
      <c r="E343" s="220" t="s">
        <v>2297</v>
      </c>
      <c r="F343" s="221" t="s">
        <v>2298</v>
      </c>
      <c r="G343" s="222" t="s">
        <v>1354</v>
      </c>
      <c r="H343" s="223">
        <v>1</v>
      </c>
      <c r="I343" s="224"/>
      <c r="J343" s="225">
        <f>ROUND(I343*H343,2)</f>
        <v>0</v>
      </c>
      <c r="K343" s="221" t="s">
        <v>22</v>
      </c>
      <c r="L343" s="70"/>
      <c r="M343" s="226" t="s">
        <v>22</v>
      </c>
      <c r="N343" s="227" t="s">
        <v>46</v>
      </c>
      <c r="O343" s="45"/>
      <c r="P343" s="228">
        <f>O343*H343</f>
        <v>0</v>
      </c>
      <c r="Q343" s="228">
        <v>0</v>
      </c>
      <c r="R343" s="228">
        <f>Q343*H343</f>
        <v>0</v>
      </c>
      <c r="S343" s="228">
        <v>0</v>
      </c>
      <c r="T343" s="229">
        <f>S343*H343</f>
        <v>0</v>
      </c>
      <c r="AR343" s="22" t="s">
        <v>167</v>
      </c>
      <c r="AT343" s="22" t="s">
        <v>147</v>
      </c>
      <c r="AU343" s="22" t="s">
        <v>84</v>
      </c>
      <c r="AY343" s="22" t="s">
        <v>144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22" t="s">
        <v>24</v>
      </c>
      <c r="BK343" s="230">
        <f>ROUND(I343*H343,2)</f>
        <v>0</v>
      </c>
      <c r="BL343" s="22" t="s">
        <v>167</v>
      </c>
      <c r="BM343" s="22" t="s">
        <v>1614</v>
      </c>
    </row>
    <row r="344" spans="2:47" s="1" customFormat="1" ht="13.5">
      <c r="B344" s="44"/>
      <c r="C344" s="72"/>
      <c r="D344" s="231" t="s">
        <v>154</v>
      </c>
      <c r="E344" s="72"/>
      <c r="F344" s="232" t="s">
        <v>2298</v>
      </c>
      <c r="G344" s="72"/>
      <c r="H344" s="72"/>
      <c r="I344" s="189"/>
      <c r="J344" s="72"/>
      <c r="K344" s="72"/>
      <c r="L344" s="70"/>
      <c r="M344" s="233"/>
      <c r="N344" s="45"/>
      <c r="O344" s="45"/>
      <c r="P344" s="45"/>
      <c r="Q344" s="45"/>
      <c r="R344" s="45"/>
      <c r="S344" s="45"/>
      <c r="T344" s="93"/>
      <c r="AT344" s="22" t="s">
        <v>154</v>
      </c>
      <c r="AU344" s="22" t="s">
        <v>84</v>
      </c>
    </row>
    <row r="345" spans="2:47" s="1" customFormat="1" ht="13.5">
      <c r="B345" s="44"/>
      <c r="C345" s="72"/>
      <c r="D345" s="231" t="s">
        <v>912</v>
      </c>
      <c r="E345" s="72"/>
      <c r="F345" s="258" t="s">
        <v>2299</v>
      </c>
      <c r="G345" s="72"/>
      <c r="H345" s="72"/>
      <c r="I345" s="189"/>
      <c r="J345" s="72"/>
      <c r="K345" s="72"/>
      <c r="L345" s="70"/>
      <c r="M345" s="233"/>
      <c r="N345" s="45"/>
      <c r="O345" s="45"/>
      <c r="P345" s="45"/>
      <c r="Q345" s="45"/>
      <c r="R345" s="45"/>
      <c r="S345" s="45"/>
      <c r="T345" s="93"/>
      <c r="AT345" s="22" t="s">
        <v>912</v>
      </c>
      <c r="AU345" s="22" t="s">
        <v>84</v>
      </c>
    </row>
    <row r="346" spans="2:65" s="1" customFormat="1" ht="25.5" customHeight="1">
      <c r="B346" s="44"/>
      <c r="C346" s="219" t="s">
        <v>981</v>
      </c>
      <c r="D346" s="219" t="s">
        <v>147</v>
      </c>
      <c r="E346" s="220" t="s">
        <v>2300</v>
      </c>
      <c r="F346" s="221" t="s">
        <v>2301</v>
      </c>
      <c r="G346" s="222" t="s">
        <v>1354</v>
      </c>
      <c r="H346" s="223">
        <v>4</v>
      </c>
      <c r="I346" s="224"/>
      <c r="J346" s="225">
        <f>ROUND(I346*H346,2)</f>
        <v>0</v>
      </c>
      <c r="K346" s="221" t="s">
        <v>22</v>
      </c>
      <c r="L346" s="70"/>
      <c r="M346" s="226" t="s">
        <v>22</v>
      </c>
      <c r="N346" s="227" t="s">
        <v>46</v>
      </c>
      <c r="O346" s="45"/>
      <c r="P346" s="228">
        <f>O346*H346</f>
        <v>0</v>
      </c>
      <c r="Q346" s="228">
        <v>0</v>
      </c>
      <c r="R346" s="228">
        <f>Q346*H346</f>
        <v>0</v>
      </c>
      <c r="S346" s="228">
        <v>0</v>
      </c>
      <c r="T346" s="229">
        <f>S346*H346</f>
        <v>0</v>
      </c>
      <c r="AR346" s="22" t="s">
        <v>167</v>
      </c>
      <c r="AT346" s="22" t="s">
        <v>147</v>
      </c>
      <c r="AU346" s="22" t="s">
        <v>84</v>
      </c>
      <c r="AY346" s="22" t="s">
        <v>144</v>
      </c>
      <c r="BE346" s="230">
        <f>IF(N346="základní",J346,0)</f>
        <v>0</v>
      </c>
      <c r="BF346" s="230">
        <f>IF(N346="snížená",J346,0)</f>
        <v>0</v>
      </c>
      <c r="BG346" s="230">
        <f>IF(N346="zákl. přenesená",J346,0)</f>
        <v>0</v>
      </c>
      <c r="BH346" s="230">
        <f>IF(N346="sníž. přenesená",J346,0)</f>
        <v>0</v>
      </c>
      <c r="BI346" s="230">
        <f>IF(N346="nulová",J346,0)</f>
        <v>0</v>
      </c>
      <c r="BJ346" s="22" t="s">
        <v>24</v>
      </c>
      <c r="BK346" s="230">
        <f>ROUND(I346*H346,2)</f>
        <v>0</v>
      </c>
      <c r="BL346" s="22" t="s">
        <v>167</v>
      </c>
      <c r="BM346" s="22" t="s">
        <v>1617</v>
      </c>
    </row>
    <row r="347" spans="2:47" s="1" customFormat="1" ht="13.5">
      <c r="B347" s="44"/>
      <c r="C347" s="72"/>
      <c r="D347" s="231" t="s">
        <v>154</v>
      </c>
      <c r="E347" s="72"/>
      <c r="F347" s="232" t="s">
        <v>2301</v>
      </c>
      <c r="G347" s="72"/>
      <c r="H347" s="72"/>
      <c r="I347" s="189"/>
      <c r="J347" s="72"/>
      <c r="K347" s="72"/>
      <c r="L347" s="70"/>
      <c r="M347" s="233"/>
      <c r="N347" s="45"/>
      <c r="O347" s="45"/>
      <c r="P347" s="45"/>
      <c r="Q347" s="45"/>
      <c r="R347" s="45"/>
      <c r="S347" s="45"/>
      <c r="T347" s="93"/>
      <c r="AT347" s="22" t="s">
        <v>154</v>
      </c>
      <c r="AU347" s="22" t="s">
        <v>84</v>
      </c>
    </row>
    <row r="348" spans="2:47" s="1" customFormat="1" ht="13.5">
      <c r="B348" s="44"/>
      <c r="C348" s="72"/>
      <c r="D348" s="231" t="s">
        <v>912</v>
      </c>
      <c r="E348" s="72"/>
      <c r="F348" s="258" t="s">
        <v>2302</v>
      </c>
      <c r="G348" s="72"/>
      <c r="H348" s="72"/>
      <c r="I348" s="189"/>
      <c r="J348" s="72"/>
      <c r="K348" s="72"/>
      <c r="L348" s="70"/>
      <c r="M348" s="233"/>
      <c r="N348" s="45"/>
      <c r="O348" s="45"/>
      <c r="P348" s="45"/>
      <c r="Q348" s="45"/>
      <c r="R348" s="45"/>
      <c r="S348" s="45"/>
      <c r="T348" s="93"/>
      <c r="AT348" s="22" t="s">
        <v>912</v>
      </c>
      <c r="AU348" s="22" t="s">
        <v>84</v>
      </c>
    </row>
    <row r="349" spans="2:65" s="1" customFormat="1" ht="16.5" customHeight="1">
      <c r="B349" s="44"/>
      <c r="C349" s="219" t="s">
        <v>986</v>
      </c>
      <c r="D349" s="219" t="s">
        <v>147</v>
      </c>
      <c r="E349" s="220" t="s">
        <v>2303</v>
      </c>
      <c r="F349" s="221" t="s">
        <v>2304</v>
      </c>
      <c r="G349" s="222" t="s">
        <v>1354</v>
      </c>
      <c r="H349" s="223">
        <v>1</v>
      </c>
      <c r="I349" s="224"/>
      <c r="J349" s="225">
        <f>ROUND(I349*H349,2)</f>
        <v>0</v>
      </c>
      <c r="K349" s="221" t="s">
        <v>22</v>
      </c>
      <c r="L349" s="70"/>
      <c r="M349" s="226" t="s">
        <v>22</v>
      </c>
      <c r="N349" s="227" t="s">
        <v>46</v>
      </c>
      <c r="O349" s="45"/>
      <c r="P349" s="228">
        <f>O349*H349</f>
        <v>0</v>
      </c>
      <c r="Q349" s="228">
        <v>0</v>
      </c>
      <c r="R349" s="228">
        <f>Q349*H349</f>
        <v>0</v>
      </c>
      <c r="S349" s="228">
        <v>0</v>
      </c>
      <c r="T349" s="229">
        <f>S349*H349</f>
        <v>0</v>
      </c>
      <c r="AR349" s="22" t="s">
        <v>167</v>
      </c>
      <c r="AT349" s="22" t="s">
        <v>147</v>
      </c>
      <c r="AU349" s="22" t="s">
        <v>84</v>
      </c>
      <c r="AY349" s="22" t="s">
        <v>144</v>
      </c>
      <c r="BE349" s="230">
        <f>IF(N349="základní",J349,0)</f>
        <v>0</v>
      </c>
      <c r="BF349" s="230">
        <f>IF(N349="snížená",J349,0)</f>
        <v>0</v>
      </c>
      <c r="BG349" s="230">
        <f>IF(N349="zákl. přenesená",J349,0)</f>
        <v>0</v>
      </c>
      <c r="BH349" s="230">
        <f>IF(N349="sníž. přenesená",J349,0)</f>
        <v>0</v>
      </c>
      <c r="BI349" s="230">
        <f>IF(N349="nulová",J349,0)</f>
        <v>0</v>
      </c>
      <c r="BJ349" s="22" t="s">
        <v>24</v>
      </c>
      <c r="BK349" s="230">
        <f>ROUND(I349*H349,2)</f>
        <v>0</v>
      </c>
      <c r="BL349" s="22" t="s">
        <v>167</v>
      </c>
      <c r="BM349" s="22" t="s">
        <v>1620</v>
      </c>
    </row>
    <row r="350" spans="2:47" s="1" customFormat="1" ht="13.5">
      <c r="B350" s="44"/>
      <c r="C350" s="72"/>
      <c r="D350" s="231" t="s">
        <v>154</v>
      </c>
      <c r="E350" s="72"/>
      <c r="F350" s="232" t="s">
        <v>2304</v>
      </c>
      <c r="G350" s="72"/>
      <c r="H350" s="72"/>
      <c r="I350" s="189"/>
      <c r="J350" s="72"/>
      <c r="K350" s="72"/>
      <c r="L350" s="70"/>
      <c r="M350" s="233"/>
      <c r="N350" s="45"/>
      <c r="O350" s="45"/>
      <c r="P350" s="45"/>
      <c r="Q350" s="45"/>
      <c r="R350" s="45"/>
      <c r="S350" s="45"/>
      <c r="T350" s="93"/>
      <c r="AT350" s="22" t="s">
        <v>154</v>
      </c>
      <c r="AU350" s="22" t="s">
        <v>84</v>
      </c>
    </row>
    <row r="351" spans="2:47" s="1" customFormat="1" ht="13.5">
      <c r="B351" s="44"/>
      <c r="C351" s="72"/>
      <c r="D351" s="231" t="s">
        <v>912</v>
      </c>
      <c r="E351" s="72"/>
      <c r="F351" s="258" t="s">
        <v>2305</v>
      </c>
      <c r="G351" s="72"/>
      <c r="H351" s="72"/>
      <c r="I351" s="189"/>
      <c r="J351" s="72"/>
      <c r="K351" s="72"/>
      <c r="L351" s="70"/>
      <c r="M351" s="233"/>
      <c r="N351" s="45"/>
      <c r="O351" s="45"/>
      <c r="P351" s="45"/>
      <c r="Q351" s="45"/>
      <c r="R351" s="45"/>
      <c r="S351" s="45"/>
      <c r="T351" s="93"/>
      <c r="AT351" s="22" t="s">
        <v>912</v>
      </c>
      <c r="AU351" s="22" t="s">
        <v>84</v>
      </c>
    </row>
    <row r="352" spans="2:65" s="1" customFormat="1" ht="16.5" customHeight="1">
      <c r="B352" s="44"/>
      <c r="C352" s="219" t="s">
        <v>993</v>
      </c>
      <c r="D352" s="219" t="s">
        <v>147</v>
      </c>
      <c r="E352" s="220" t="s">
        <v>2306</v>
      </c>
      <c r="F352" s="221" t="s">
        <v>2307</v>
      </c>
      <c r="G352" s="222" t="s">
        <v>456</v>
      </c>
      <c r="H352" s="223">
        <v>60</v>
      </c>
      <c r="I352" s="224"/>
      <c r="J352" s="225">
        <f>ROUND(I352*H352,2)</f>
        <v>0</v>
      </c>
      <c r="K352" s="221" t="s">
        <v>22</v>
      </c>
      <c r="L352" s="70"/>
      <c r="M352" s="226" t="s">
        <v>22</v>
      </c>
      <c r="N352" s="227" t="s">
        <v>46</v>
      </c>
      <c r="O352" s="45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AR352" s="22" t="s">
        <v>167</v>
      </c>
      <c r="AT352" s="22" t="s">
        <v>147</v>
      </c>
      <c r="AU352" s="22" t="s">
        <v>84</v>
      </c>
      <c r="AY352" s="22" t="s">
        <v>144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22" t="s">
        <v>24</v>
      </c>
      <c r="BK352" s="230">
        <f>ROUND(I352*H352,2)</f>
        <v>0</v>
      </c>
      <c r="BL352" s="22" t="s">
        <v>167</v>
      </c>
      <c r="BM352" s="22" t="s">
        <v>1623</v>
      </c>
    </row>
    <row r="353" spans="2:47" s="1" customFormat="1" ht="13.5">
      <c r="B353" s="44"/>
      <c r="C353" s="72"/>
      <c r="D353" s="231" t="s">
        <v>154</v>
      </c>
      <c r="E353" s="72"/>
      <c r="F353" s="232" t="s">
        <v>2307</v>
      </c>
      <c r="G353" s="72"/>
      <c r="H353" s="72"/>
      <c r="I353" s="189"/>
      <c r="J353" s="72"/>
      <c r="K353" s="72"/>
      <c r="L353" s="70"/>
      <c r="M353" s="233"/>
      <c r="N353" s="45"/>
      <c r="O353" s="45"/>
      <c r="P353" s="45"/>
      <c r="Q353" s="45"/>
      <c r="R353" s="45"/>
      <c r="S353" s="45"/>
      <c r="T353" s="93"/>
      <c r="AT353" s="22" t="s">
        <v>154</v>
      </c>
      <c r="AU353" s="22" t="s">
        <v>84</v>
      </c>
    </row>
    <row r="354" spans="2:47" s="1" customFormat="1" ht="13.5">
      <c r="B354" s="44"/>
      <c r="C354" s="72"/>
      <c r="D354" s="231" t="s">
        <v>912</v>
      </c>
      <c r="E354" s="72"/>
      <c r="F354" s="258" t="s">
        <v>2308</v>
      </c>
      <c r="G354" s="72"/>
      <c r="H354" s="72"/>
      <c r="I354" s="189"/>
      <c r="J354" s="72"/>
      <c r="K354" s="72"/>
      <c r="L354" s="70"/>
      <c r="M354" s="233"/>
      <c r="N354" s="45"/>
      <c r="O354" s="45"/>
      <c r="P354" s="45"/>
      <c r="Q354" s="45"/>
      <c r="R354" s="45"/>
      <c r="S354" s="45"/>
      <c r="T354" s="93"/>
      <c r="AT354" s="22" t="s">
        <v>912</v>
      </c>
      <c r="AU354" s="22" t="s">
        <v>84</v>
      </c>
    </row>
    <row r="355" spans="2:65" s="1" customFormat="1" ht="16.5" customHeight="1">
      <c r="B355" s="44"/>
      <c r="C355" s="219" t="s">
        <v>998</v>
      </c>
      <c r="D355" s="219" t="s">
        <v>147</v>
      </c>
      <c r="E355" s="220" t="s">
        <v>2309</v>
      </c>
      <c r="F355" s="221" t="s">
        <v>2307</v>
      </c>
      <c r="G355" s="222" t="s">
        <v>456</v>
      </c>
      <c r="H355" s="223">
        <v>20</v>
      </c>
      <c r="I355" s="224"/>
      <c r="J355" s="225">
        <f>ROUND(I355*H355,2)</f>
        <v>0</v>
      </c>
      <c r="K355" s="221" t="s">
        <v>22</v>
      </c>
      <c r="L355" s="70"/>
      <c r="M355" s="226" t="s">
        <v>22</v>
      </c>
      <c r="N355" s="227" t="s">
        <v>46</v>
      </c>
      <c r="O355" s="45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AR355" s="22" t="s">
        <v>167</v>
      </c>
      <c r="AT355" s="22" t="s">
        <v>147</v>
      </c>
      <c r="AU355" s="22" t="s">
        <v>84</v>
      </c>
      <c r="AY355" s="22" t="s">
        <v>144</v>
      </c>
      <c r="BE355" s="230">
        <f>IF(N355="základní",J355,0)</f>
        <v>0</v>
      </c>
      <c r="BF355" s="230">
        <f>IF(N355="snížená",J355,0)</f>
        <v>0</v>
      </c>
      <c r="BG355" s="230">
        <f>IF(N355="zákl. přenesená",J355,0)</f>
        <v>0</v>
      </c>
      <c r="BH355" s="230">
        <f>IF(N355="sníž. přenesená",J355,0)</f>
        <v>0</v>
      </c>
      <c r="BI355" s="230">
        <f>IF(N355="nulová",J355,0)</f>
        <v>0</v>
      </c>
      <c r="BJ355" s="22" t="s">
        <v>24</v>
      </c>
      <c r="BK355" s="230">
        <f>ROUND(I355*H355,2)</f>
        <v>0</v>
      </c>
      <c r="BL355" s="22" t="s">
        <v>167</v>
      </c>
      <c r="BM355" s="22" t="s">
        <v>1626</v>
      </c>
    </row>
    <row r="356" spans="2:47" s="1" customFormat="1" ht="13.5">
      <c r="B356" s="44"/>
      <c r="C356" s="72"/>
      <c r="D356" s="231" t="s">
        <v>154</v>
      </c>
      <c r="E356" s="72"/>
      <c r="F356" s="232" t="s">
        <v>2307</v>
      </c>
      <c r="G356" s="72"/>
      <c r="H356" s="72"/>
      <c r="I356" s="189"/>
      <c r="J356" s="72"/>
      <c r="K356" s="72"/>
      <c r="L356" s="70"/>
      <c r="M356" s="233"/>
      <c r="N356" s="45"/>
      <c r="O356" s="45"/>
      <c r="P356" s="45"/>
      <c r="Q356" s="45"/>
      <c r="R356" s="45"/>
      <c r="S356" s="45"/>
      <c r="T356" s="93"/>
      <c r="AT356" s="22" t="s">
        <v>154</v>
      </c>
      <c r="AU356" s="22" t="s">
        <v>84</v>
      </c>
    </row>
    <row r="357" spans="2:47" s="1" customFormat="1" ht="13.5">
      <c r="B357" s="44"/>
      <c r="C357" s="72"/>
      <c r="D357" s="231" t="s">
        <v>912</v>
      </c>
      <c r="E357" s="72"/>
      <c r="F357" s="258" t="s">
        <v>2310</v>
      </c>
      <c r="G357" s="72"/>
      <c r="H357" s="72"/>
      <c r="I357" s="189"/>
      <c r="J357" s="72"/>
      <c r="K357" s="72"/>
      <c r="L357" s="70"/>
      <c r="M357" s="233"/>
      <c r="N357" s="45"/>
      <c r="O357" s="45"/>
      <c r="P357" s="45"/>
      <c r="Q357" s="45"/>
      <c r="R357" s="45"/>
      <c r="S357" s="45"/>
      <c r="T357" s="93"/>
      <c r="AT357" s="22" t="s">
        <v>912</v>
      </c>
      <c r="AU357" s="22" t="s">
        <v>84</v>
      </c>
    </row>
    <row r="358" spans="2:65" s="1" customFormat="1" ht="16.5" customHeight="1">
      <c r="B358" s="44"/>
      <c r="C358" s="219" t="s">
        <v>1003</v>
      </c>
      <c r="D358" s="219" t="s">
        <v>147</v>
      </c>
      <c r="E358" s="220" t="s">
        <v>2311</v>
      </c>
      <c r="F358" s="221" t="s">
        <v>2307</v>
      </c>
      <c r="G358" s="222" t="s">
        <v>456</v>
      </c>
      <c r="H358" s="223">
        <v>60</v>
      </c>
      <c r="I358" s="224"/>
      <c r="J358" s="225">
        <f>ROUND(I358*H358,2)</f>
        <v>0</v>
      </c>
      <c r="K358" s="221" t="s">
        <v>22</v>
      </c>
      <c r="L358" s="70"/>
      <c r="M358" s="226" t="s">
        <v>22</v>
      </c>
      <c r="N358" s="227" t="s">
        <v>46</v>
      </c>
      <c r="O358" s="45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AR358" s="22" t="s">
        <v>167</v>
      </c>
      <c r="AT358" s="22" t="s">
        <v>147</v>
      </c>
      <c r="AU358" s="22" t="s">
        <v>84</v>
      </c>
      <c r="AY358" s="22" t="s">
        <v>144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22" t="s">
        <v>24</v>
      </c>
      <c r="BK358" s="230">
        <f>ROUND(I358*H358,2)</f>
        <v>0</v>
      </c>
      <c r="BL358" s="22" t="s">
        <v>167</v>
      </c>
      <c r="BM358" s="22" t="s">
        <v>1629</v>
      </c>
    </row>
    <row r="359" spans="2:47" s="1" customFormat="1" ht="13.5">
      <c r="B359" s="44"/>
      <c r="C359" s="72"/>
      <c r="D359" s="231" t="s">
        <v>154</v>
      </c>
      <c r="E359" s="72"/>
      <c r="F359" s="232" t="s">
        <v>2307</v>
      </c>
      <c r="G359" s="72"/>
      <c r="H359" s="72"/>
      <c r="I359" s="189"/>
      <c r="J359" s="72"/>
      <c r="K359" s="72"/>
      <c r="L359" s="70"/>
      <c r="M359" s="233"/>
      <c r="N359" s="45"/>
      <c r="O359" s="45"/>
      <c r="P359" s="45"/>
      <c r="Q359" s="45"/>
      <c r="R359" s="45"/>
      <c r="S359" s="45"/>
      <c r="T359" s="93"/>
      <c r="AT359" s="22" t="s">
        <v>154</v>
      </c>
      <c r="AU359" s="22" t="s">
        <v>84</v>
      </c>
    </row>
    <row r="360" spans="2:47" s="1" customFormat="1" ht="13.5">
      <c r="B360" s="44"/>
      <c r="C360" s="72"/>
      <c r="D360" s="231" t="s">
        <v>912</v>
      </c>
      <c r="E360" s="72"/>
      <c r="F360" s="258" t="s">
        <v>2312</v>
      </c>
      <c r="G360" s="72"/>
      <c r="H360" s="72"/>
      <c r="I360" s="189"/>
      <c r="J360" s="72"/>
      <c r="K360" s="72"/>
      <c r="L360" s="70"/>
      <c r="M360" s="233"/>
      <c r="N360" s="45"/>
      <c r="O360" s="45"/>
      <c r="P360" s="45"/>
      <c r="Q360" s="45"/>
      <c r="R360" s="45"/>
      <c r="S360" s="45"/>
      <c r="T360" s="93"/>
      <c r="AT360" s="22" t="s">
        <v>912</v>
      </c>
      <c r="AU360" s="22" t="s">
        <v>84</v>
      </c>
    </row>
    <row r="361" spans="2:65" s="1" customFormat="1" ht="16.5" customHeight="1">
      <c r="B361" s="44"/>
      <c r="C361" s="219" t="s">
        <v>1010</v>
      </c>
      <c r="D361" s="219" t="s">
        <v>147</v>
      </c>
      <c r="E361" s="220" t="s">
        <v>2313</v>
      </c>
      <c r="F361" s="221" t="s">
        <v>2307</v>
      </c>
      <c r="G361" s="222" t="s">
        <v>456</v>
      </c>
      <c r="H361" s="223">
        <v>60</v>
      </c>
      <c r="I361" s="224"/>
      <c r="J361" s="225">
        <f>ROUND(I361*H361,2)</f>
        <v>0</v>
      </c>
      <c r="K361" s="221" t="s">
        <v>22</v>
      </c>
      <c r="L361" s="70"/>
      <c r="M361" s="226" t="s">
        <v>22</v>
      </c>
      <c r="N361" s="227" t="s">
        <v>46</v>
      </c>
      <c r="O361" s="45"/>
      <c r="P361" s="228">
        <f>O361*H361</f>
        <v>0</v>
      </c>
      <c r="Q361" s="228">
        <v>0</v>
      </c>
      <c r="R361" s="228">
        <f>Q361*H361</f>
        <v>0</v>
      </c>
      <c r="S361" s="228">
        <v>0</v>
      </c>
      <c r="T361" s="229">
        <f>S361*H361</f>
        <v>0</v>
      </c>
      <c r="AR361" s="22" t="s">
        <v>167</v>
      </c>
      <c r="AT361" s="22" t="s">
        <v>147</v>
      </c>
      <c r="AU361" s="22" t="s">
        <v>84</v>
      </c>
      <c r="AY361" s="22" t="s">
        <v>144</v>
      </c>
      <c r="BE361" s="230">
        <f>IF(N361="základní",J361,0)</f>
        <v>0</v>
      </c>
      <c r="BF361" s="230">
        <f>IF(N361="snížená",J361,0)</f>
        <v>0</v>
      </c>
      <c r="BG361" s="230">
        <f>IF(N361="zákl. přenesená",J361,0)</f>
        <v>0</v>
      </c>
      <c r="BH361" s="230">
        <f>IF(N361="sníž. přenesená",J361,0)</f>
        <v>0</v>
      </c>
      <c r="BI361" s="230">
        <f>IF(N361="nulová",J361,0)</f>
        <v>0</v>
      </c>
      <c r="BJ361" s="22" t="s">
        <v>24</v>
      </c>
      <c r="BK361" s="230">
        <f>ROUND(I361*H361,2)</f>
        <v>0</v>
      </c>
      <c r="BL361" s="22" t="s">
        <v>167</v>
      </c>
      <c r="BM361" s="22" t="s">
        <v>1254</v>
      </c>
    </row>
    <row r="362" spans="2:47" s="1" customFormat="1" ht="13.5">
      <c r="B362" s="44"/>
      <c r="C362" s="72"/>
      <c r="D362" s="231" t="s">
        <v>154</v>
      </c>
      <c r="E362" s="72"/>
      <c r="F362" s="232" t="s">
        <v>2307</v>
      </c>
      <c r="G362" s="72"/>
      <c r="H362" s="72"/>
      <c r="I362" s="189"/>
      <c r="J362" s="72"/>
      <c r="K362" s="72"/>
      <c r="L362" s="70"/>
      <c r="M362" s="233"/>
      <c r="N362" s="45"/>
      <c r="O362" s="45"/>
      <c r="P362" s="45"/>
      <c r="Q362" s="45"/>
      <c r="R362" s="45"/>
      <c r="S362" s="45"/>
      <c r="T362" s="93"/>
      <c r="AT362" s="22" t="s">
        <v>154</v>
      </c>
      <c r="AU362" s="22" t="s">
        <v>84</v>
      </c>
    </row>
    <row r="363" spans="2:47" s="1" customFormat="1" ht="13.5">
      <c r="B363" s="44"/>
      <c r="C363" s="72"/>
      <c r="D363" s="231" t="s">
        <v>912</v>
      </c>
      <c r="E363" s="72"/>
      <c r="F363" s="258" t="s">
        <v>2314</v>
      </c>
      <c r="G363" s="72"/>
      <c r="H363" s="72"/>
      <c r="I363" s="189"/>
      <c r="J363" s="72"/>
      <c r="K363" s="72"/>
      <c r="L363" s="70"/>
      <c r="M363" s="233"/>
      <c r="N363" s="45"/>
      <c r="O363" s="45"/>
      <c r="P363" s="45"/>
      <c r="Q363" s="45"/>
      <c r="R363" s="45"/>
      <c r="S363" s="45"/>
      <c r="T363" s="93"/>
      <c r="AT363" s="22" t="s">
        <v>912</v>
      </c>
      <c r="AU363" s="22" t="s">
        <v>84</v>
      </c>
    </row>
    <row r="364" spans="2:65" s="1" customFormat="1" ht="16.5" customHeight="1">
      <c r="B364" s="44"/>
      <c r="C364" s="219" t="s">
        <v>1016</v>
      </c>
      <c r="D364" s="219" t="s">
        <v>147</v>
      </c>
      <c r="E364" s="220" t="s">
        <v>2315</v>
      </c>
      <c r="F364" s="221" t="s">
        <v>2307</v>
      </c>
      <c r="G364" s="222" t="s">
        <v>456</v>
      </c>
      <c r="H364" s="223">
        <v>120</v>
      </c>
      <c r="I364" s="224"/>
      <c r="J364" s="225">
        <f>ROUND(I364*H364,2)</f>
        <v>0</v>
      </c>
      <c r="K364" s="221" t="s">
        <v>22</v>
      </c>
      <c r="L364" s="70"/>
      <c r="M364" s="226" t="s">
        <v>22</v>
      </c>
      <c r="N364" s="227" t="s">
        <v>46</v>
      </c>
      <c r="O364" s="45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AR364" s="22" t="s">
        <v>167</v>
      </c>
      <c r="AT364" s="22" t="s">
        <v>147</v>
      </c>
      <c r="AU364" s="22" t="s">
        <v>84</v>
      </c>
      <c r="AY364" s="22" t="s">
        <v>144</v>
      </c>
      <c r="BE364" s="230">
        <f>IF(N364="základní",J364,0)</f>
        <v>0</v>
      </c>
      <c r="BF364" s="230">
        <f>IF(N364="snížená",J364,0)</f>
        <v>0</v>
      </c>
      <c r="BG364" s="230">
        <f>IF(N364="zákl. přenesená",J364,0)</f>
        <v>0</v>
      </c>
      <c r="BH364" s="230">
        <f>IF(N364="sníž. přenesená",J364,0)</f>
        <v>0</v>
      </c>
      <c r="BI364" s="230">
        <f>IF(N364="nulová",J364,0)</f>
        <v>0</v>
      </c>
      <c r="BJ364" s="22" t="s">
        <v>24</v>
      </c>
      <c r="BK364" s="230">
        <f>ROUND(I364*H364,2)</f>
        <v>0</v>
      </c>
      <c r="BL364" s="22" t="s">
        <v>167</v>
      </c>
      <c r="BM364" s="22" t="s">
        <v>1634</v>
      </c>
    </row>
    <row r="365" spans="2:47" s="1" customFormat="1" ht="13.5">
      <c r="B365" s="44"/>
      <c r="C365" s="72"/>
      <c r="D365" s="231" t="s">
        <v>154</v>
      </c>
      <c r="E365" s="72"/>
      <c r="F365" s="232" t="s">
        <v>2307</v>
      </c>
      <c r="G365" s="72"/>
      <c r="H365" s="72"/>
      <c r="I365" s="189"/>
      <c r="J365" s="72"/>
      <c r="K365" s="72"/>
      <c r="L365" s="70"/>
      <c r="M365" s="233"/>
      <c r="N365" s="45"/>
      <c r="O365" s="45"/>
      <c r="P365" s="45"/>
      <c r="Q365" s="45"/>
      <c r="R365" s="45"/>
      <c r="S365" s="45"/>
      <c r="T365" s="93"/>
      <c r="AT365" s="22" t="s">
        <v>154</v>
      </c>
      <c r="AU365" s="22" t="s">
        <v>84</v>
      </c>
    </row>
    <row r="366" spans="2:47" s="1" customFormat="1" ht="13.5">
      <c r="B366" s="44"/>
      <c r="C366" s="72"/>
      <c r="D366" s="231" t="s">
        <v>912</v>
      </c>
      <c r="E366" s="72"/>
      <c r="F366" s="258" t="s">
        <v>2316</v>
      </c>
      <c r="G366" s="72"/>
      <c r="H366" s="72"/>
      <c r="I366" s="189"/>
      <c r="J366" s="72"/>
      <c r="K366" s="72"/>
      <c r="L366" s="70"/>
      <c r="M366" s="233"/>
      <c r="N366" s="45"/>
      <c r="O366" s="45"/>
      <c r="P366" s="45"/>
      <c r="Q366" s="45"/>
      <c r="R366" s="45"/>
      <c r="S366" s="45"/>
      <c r="T366" s="93"/>
      <c r="AT366" s="22" t="s">
        <v>912</v>
      </c>
      <c r="AU366" s="22" t="s">
        <v>84</v>
      </c>
    </row>
    <row r="367" spans="2:65" s="1" customFormat="1" ht="16.5" customHeight="1">
      <c r="B367" s="44"/>
      <c r="C367" s="219" t="s">
        <v>1020</v>
      </c>
      <c r="D367" s="219" t="s">
        <v>147</v>
      </c>
      <c r="E367" s="220" t="s">
        <v>2317</v>
      </c>
      <c r="F367" s="221" t="s">
        <v>2318</v>
      </c>
      <c r="G367" s="222" t="s">
        <v>456</v>
      </c>
      <c r="H367" s="223">
        <v>20</v>
      </c>
      <c r="I367" s="224"/>
      <c r="J367" s="225">
        <f>ROUND(I367*H367,2)</f>
        <v>0</v>
      </c>
      <c r="K367" s="221" t="s">
        <v>22</v>
      </c>
      <c r="L367" s="70"/>
      <c r="M367" s="226" t="s">
        <v>22</v>
      </c>
      <c r="N367" s="227" t="s">
        <v>46</v>
      </c>
      <c r="O367" s="45"/>
      <c r="P367" s="228">
        <f>O367*H367</f>
        <v>0</v>
      </c>
      <c r="Q367" s="228">
        <v>0</v>
      </c>
      <c r="R367" s="228">
        <f>Q367*H367</f>
        <v>0</v>
      </c>
      <c r="S367" s="228">
        <v>0</v>
      </c>
      <c r="T367" s="229">
        <f>S367*H367</f>
        <v>0</v>
      </c>
      <c r="AR367" s="22" t="s">
        <v>167</v>
      </c>
      <c r="AT367" s="22" t="s">
        <v>147</v>
      </c>
      <c r="AU367" s="22" t="s">
        <v>84</v>
      </c>
      <c r="AY367" s="22" t="s">
        <v>144</v>
      </c>
      <c r="BE367" s="230">
        <f>IF(N367="základní",J367,0)</f>
        <v>0</v>
      </c>
      <c r="BF367" s="230">
        <f>IF(N367="snížená",J367,0)</f>
        <v>0</v>
      </c>
      <c r="BG367" s="230">
        <f>IF(N367="zákl. přenesená",J367,0)</f>
        <v>0</v>
      </c>
      <c r="BH367" s="230">
        <f>IF(N367="sníž. přenesená",J367,0)</f>
        <v>0</v>
      </c>
      <c r="BI367" s="230">
        <f>IF(N367="nulová",J367,0)</f>
        <v>0</v>
      </c>
      <c r="BJ367" s="22" t="s">
        <v>24</v>
      </c>
      <c r="BK367" s="230">
        <f>ROUND(I367*H367,2)</f>
        <v>0</v>
      </c>
      <c r="BL367" s="22" t="s">
        <v>167</v>
      </c>
      <c r="BM367" s="22" t="s">
        <v>1637</v>
      </c>
    </row>
    <row r="368" spans="2:47" s="1" customFormat="1" ht="13.5">
      <c r="B368" s="44"/>
      <c r="C368" s="72"/>
      <c r="D368" s="231" t="s">
        <v>154</v>
      </c>
      <c r="E368" s="72"/>
      <c r="F368" s="232" t="s">
        <v>2318</v>
      </c>
      <c r="G368" s="72"/>
      <c r="H368" s="72"/>
      <c r="I368" s="189"/>
      <c r="J368" s="72"/>
      <c r="K368" s="72"/>
      <c r="L368" s="70"/>
      <c r="M368" s="233"/>
      <c r="N368" s="45"/>
      <c r="O368" s="45"/>
      <c r="P368" s="45"/>
      <c r="Q368" s="45"/>
      <c r="R368" s="45"/>
      <c r="S368" s="45"/>
      <c r="T368" s="93"/>
      <c r="AT368" s="22" t="s">
        <v>154</v>
      </c>
      <c r="AU368" s="22" t="s">
        <v>84</v>
      </c>
    </row>
    <row r="369" spans="2:47" s="1" customFormat="1" ht="13.5">
      <c r="B369" s="44"/>
      <c r="C369" s="72"/>
      <c r="D369" s="231" t="s">
        <v>912</v>
      </c>
      <c r="E369" s="72"/>
      <c r="F369" s="258" t="s">
        <v>2319</v>
      </c>
      <c r="G369" s="72"/>
      <c r="H369" s="72"/>
      <c r="I369" s="189"/>
      <c r="J369" s="72"/>
      <c r="K369" s="72"/>
      <c r="L369" s="70"/>
      <c r="M369" s="233"/>
      <c r="N369" s="45"/>
      <c r="O369" s="45"/>
      <c r="P369" s="45"/>
      <c r="Q369" s="45"/>
      <c r="R369" s="45"/>
      <c r="S369" s="45"/>
      <c r="T369" s="93"/>
      <c r="AT369" s="22" t="s">
        <v>912</v>
      </c>
      <c r="AU369" s="22" t="s">
        <v>84</v>
      </c>
    </row>
    <row r="370" spans="2:65" s="1" customFormat="1" ht="16.5" customHeight="1">
      <c r="B370" s="44"/>
      <c r="C370" s="219" t="s">
        <v>1025</v>
      </c>
      <c r="D370" s="219" t="s">
        <v>147</v>
      </c>
      <c r="E370" s="220" t="s">
        <v>2320</v>
      </c>
      <c r="F370" s="221" t="s">
        <v>2321</v>
      </c>
      <c r="G370" s="222" t="s">
        <v>456</v>
      </c>
      <c r="H370" s="223">
        <v>150</v>
      </c>
      <c r="I370" s="224"/>
      <c r="J370" s="225">
        <f>ROUND(I370*H370,2)</f>
        <v>0</v>
      </c>
      <c r="K370" s="221" t="s">
        <v>22</v>
      </c>
      <c r="L370" s="70"/>
      <c r="M370" s="226" t="s">
        <v>22</v>
      </c>
      <c r="N370" s="227" t="s">
        <v>46</v>
      </c>
      <c r="O370" s="45"/>
      <c r="P370" s="228">
        <f>O370*H370</f>
        <v>0</v>
      </c>
      <c r="Q370" s="228">
        <v>0</v>
      </c>
      <c r="R370" s="228">
        <f>Q370*H370</f>
        <v>0</v>
      </c>
      <c r="S370" s="228">
        <v>0</v>
      </c>
      <c r="T370" s="229">
        <f>S370*H370</f>
        <v>0</v>
      </c>
      <c r="AR370" s="22" t="s">
        <v>167</v>
      </c>
      <c r="AT370" s="22" t="s">
        <v>147</v>
      </c>
      <c r="AU370" s="22" t="s">
        <v>84</v>
      </c>
      <c r="AY370" s="22" t="s">
        <v>144</v>
      </c>
      <c r="BE370" s="230">
        <f>IF(N370="základní",J370,0)</f>
        <v>0</v>
      </c>
      <c r="BF370" s="230">
        <f>IF(N370="snížená",J370,0)</f>
        <v>0</v>
      </c>
      <c r="BG370" s="230">
        <f>IF(N370="zákl. přenesená",J370,0)</f>
        <v>0</v>
      </c>
      <c r="BH370" s="230">
        <f>IF(N370="sníž. přenesená",J370,0)</f>
        <v>0</v>
      </c>
      <c r="BI370" s="230">
        <f>IF(N370="nulová",J370,0)</f>
        <v>0</v>
      </c>
      <c r="BJ370" s="22" t="s">
        <v>24</v>
      </c>
      <c r="BK370" s="230">
        <f>ROUND(I370*H370,2)</f>
        <v>0</v>
      </c>
      <c r="BL370" s="22" t="s">
        <v>167</v>
      </c>
      <c r="BM370" s="22" t="s">
        <v>1640</v>
      </c>
    </row>
    <row r="371" spans="2:47" s="1" customFormat="1" ht="13.5">
      <c r="B371" s="44"/>
      <c r="C371" s="72"/>
      <c r="D371" s="231" t="s">
        <v>154</v>
      </c>
      <c r="E371" s="72"/>
      <c r="F371" s="232" t="s">
        <v>2321</v>
      </c>
      <c r="G371" s="72"/>
      <c r="H371" s="72"/>
      <c r="I371" s="189"/>
      <c r="J371" s="72"/>
      <c r="K371" s="72"/>
      <c r="L371" s="70"/>
      <c r="M371" s="233"/>
      <c r="N371" s="45"/>
      <c r="O371" s="45"/>
      <c r="P371" s="45"/>
      <c r="Q371" s="45"/>
      <c r="R371" s="45"/>
      <c r="S371" s="45"/>
      <c r="T371" s="93"/>
      <c r="AT371" s="22" t="s">
        <v>154</v>
      </c>
      <c r="AU371" s="22" t="s">
        <v>84</v>
      </c>
    </row>
    <row r="372" spans="2:47" s="1" customFormat="1" ht="13.5">
      <c r="B372" s="44"/>
      <c r="C372" s="72"/>
      <c r="D372" s="231" t="s">
        <v>912</v>
      </c>
      <c r="E372" s="72"/>
      <c r="F372" s="258" t="s">
        <v>2322</v>
      </c>
      <c r="G372" s="72"/>
      <c r="H372" s="72"/>
      <c r="I372" s="189"/>
      <c r="J372" s="72"/>
      <c r="K372" s="72"/>
      <c r="L372" s="70"/>
      <c r="M372" s="233"/>
      <c r="N372" s="45"/>
      <c r="O372" s="45"/>
      <c r="P372" s="45"/>
      <c r="Q372" s="45"/>
      <c r="R372" s="45"/>
      <c r="S372" s="45"/>
      <c r="T372" s="93"/>
      <c r="AT372" s="22" t="s">
        <v>912</v>
      </c>
      <c r="AU372" s="22" t="s">
        <v>84</v>
      </c>
    </row>
    <row r="373" spans="2:65" s="1" customFormat="1" ht="16.5" customHeight="1">
      <c r="B373" s="44"/>
      <c r="C373" s="219" t="s">
        <v>1029</v>
      </c>
      <c r="D373" s="219" t="s">
        <v>147</v>
      </c>
      <c r="E373" s="220" t="s">
        <v>2323</v>
      </c>
      <c r="F373" s="221" t="s">
        <v>2321</v>
      </c>
      <c r="G373" s="222" t="s">
        <v>456</v>
      </c>
      <c r="H373" s="223">
        <v>370</v>
      </c>
      <c r="I373" s="224"/>
      <c r="J373" s="225">
        <f>ROUND(I373*H373,2)</f>
        <v>0</v>
      </c>
      <c r="K373" s="221" t="s">
        <v>22</v>
      </c>
      <c r="L373" s="70"/>
      <c r="M373" s="226" t="s">
        <v>22</v>
      </c>
      <c r="N373" s="227" t="s">
        <v>46</v>
      </c>
      <c r="O373" s="45"/>
      <c r="P373" s="228">
        <f>O373*H373</f>
        <v>0</v>
      </c>
      <c r="Q373" s="228">
        <v>0</v>
      </c>
      <c r="R373" s="228">
        <f>Q373*H373</f>
        <v>0</v>
      </c>
      <c r="S373" s="228">
        <v>0</v>
      </c>
      <c r="T373" s="229">
        <f>S373*H373</f>
        <v>0</v>
      </c>
      <c r="AR373" s="22" t="s">
        <v>167</v>
      </c>
      <c r="AT373" s="22" t="s">
        <v>147</v>
      </c>
      <c r="AU373" s="22" t="s">
        <v>84</v>
      </c>
      <c r="AY373" s="22" t="s">
        <v>144</v>
      </c>
      <c r="BE373" s="230">
        <f>IF(N373="základní",J373,0)</f>
        <v>0</v>
      </c>
      <c r="BF373" s="230">
        <f>IF(N373="snížená",J373,0)</f>
        <v>0</v>
      </c>
      <c r="BG373" s="230">
        <f>IF(N373="zákl. přenesená",J373,0)</f>
        <v>0</v>
      </c>
      <c r="BH373" s="230">
        <f>IF(N373="sníž. přenesená",J373,0)</f>
        <v>0</v>
      </c>
      <c r="BI373" s="230">
        <f>IF(N373="nulová",J373,0)</f>
        <v>0</v>
      </c>
      <c r="BJ373" s="22" t="s">
        <v>24</v>
      </c>
      <c r="BK373" s="230">
        <f>ROUND(I373*H373,2)</f>
        <v>0</v>
      </c>
      <c r="BL373" s="22" t="s">
        <v>167</v>
      </c>
      <c r="BM373" s="22" t="s">
        <v>1643</v>
      </c>
    </row>
    <row r="374" spans="2:47" s="1" customFormat="1" ht="13.5">
      <c r="B374" s="44"/>
      <c r="C374" s="72"/>
      <c r="D374" s="231" t="s">
        <v>154</v>
      </c>
      <c r="E374" s="72"/>
      <c r="F374" s="232" t="s">
        <v>2321</v>
      </c>
      <c r="G374" s="72"/>
      <c r="H374" s="72"/>
      <c r="I374" s="189"/>
      <c r="J374" s="72"/>
      <c r="K374" s="72"/>
      <c r="L374" s="70"/>
      <c r="M374" s="233"/>
      <c r="N374" s="45"/>
      <c r="O374" s="45"/>
      <c r="P374" s="45"/>
      <c r="Q374" s="45"/>
      <c r="R374" s="45"/>
      <c r="S374" s="45"/>
      <c r="T374" s="93"/>
      <c r="AT374" s="22" t="s">
        <v>154</v>
      </c>
      <c r="AU374" s="22" t="s">
        <v>84</v>
      </c>
    </row>
    <row r="375" spans="2:47" s="1" customFormat="1" ht="13.5">
      <c r="B375" s="44"/>
      <c r="C375" s="72"/>
      <c r="D375" s="231" t="s">
        <v>912</v>
      </c>
      <c r="E375" s="72"/>
      <c r="F375" s="258" t="s">
        <v>2324</v>
      </c>
      <c r="G375" s="72"/>
      <c r="H375" s="72"/>
      <c r="I375" s="189"/>
      <c r="J375" s="72"/>
      <c r="K375" s="72"/>
      <c r="L375" s="70"/>
      <c r="M375" s="233"/>
      <c r="N375" s="45"/>
      <c r="O375" s="45"/>
      <c r="P375" s="45"/>
      <c r="Q375" s="45"/>
      <c r="R375" s="45"/>
      <c r="S375" s="45"/>
      <c r="T375" s="93"/>
      <c r="AT375" s="22" t="s">
        <v>912</v>
      </c>
      <c r="AU375" s="22" t="s">
        <v>84</v>
      </c>
    </row>
    <row r="376" spans="2:65" s="1" customFormat="1" ht="16.5" customHeight="1">
      <c r="B376" s="44"/>
      <c r="C376" s="219" t="s">
        <v>1033</v>
      </c>
      <c r="D376" s="219" t="s">
        <v>147</v>
      </c>
      <c r="E376" s="220" t="s">
        <v>2325</v>
      </c>
      <c r="F376" s="221" t="s">
        <v>2326</v>
      </c>
      <c r="G376" s="222" t="s">
        <v>456</v>
      </c>
      <c r="H376" s="223">
        <v>60</v>
      </c>
      <c r="I376" s="224"/>
      <c r="J376" s="225">
        <f>ROUND(I376*H376,2)</f>
        <v>0</v>
      </c>
      <c r="K376" s="221" t="s">
        <v>22</v>
      </c>
      <c r="L376" s="70"/>
      <c r="M376" s="226" t="s">
        <v>22</v>
      </c>
      <c r="N376" s="227" t="s">
        <v>46</v>
      </c>
      <c r="O376" s="45"/>
      <c r="P376" s="228">
        <f>O376*H376</f>
        <v>0</v>
      </c>
      <c r="Q376" s="228">
        <v>0</v>
      </c>
      <c r="R376" s="228">
        <f>Q376*H376</f>
        <v>0</v>
      </c>
      <c r="S376" s="228">
        <v>0</v>
      </c>
      <c r="T376" s="229">
        <f>S376*H376</f>
        <v>0</v>
      </c>
      <c r="AR376" s="22" t="s">
        <v>167</v>
      </c>
      <c r="AT376" s="22" t="s">
        <v>147</v>
      </c>
      <c r="AU376" s="22" t="s">
        <v>84</v>
      </c>
      <c r="AY376" s="22" t="s">
        <v>144</v>
      </c>
      <c r="BE376" s="230">
        <f>IF(N376="základní",J376,0)</f>
        <v>0</v>
      </c>
      <c r="BF376" s="230">
        <f>IF(N376="snížená",J376,0)</f>
        <v>0</v>
      </c>
      <c r="BG376" s="230">
        <f>IF(N376="zákl. přenesená",J376,0)</f>
        <v>0</v>
      </c>
      <c r="BH376" s="230">
        <f>IF(N376="sníž. přenesená",J376,0)</f>
        <v>0</v>
      </c>
      <c r="BI376" s="230">
        <f>IF(N376="nulová",J376,0)</f>
        <v>0</v>
      </c>
      <c r="BJ376" s="22" t="s">
        <v>24</v>
      </c>
      <c r="BK376" s="230">
        <f>ROUND(I376*H376,2)</f>
        <v>0</v>
      </c>
      <c r="BL376" s="22" t="s">
        <v>167</v>
      </c>
      <c r="BM376" s="22" t="s">
        <v>1647</v>
      </c>
    </row>
    <row r="377" spans="2:47" s="1" customFormat="1" ht="13.5">
      <c r="B377" s="44"/>
      <c r="C377" s="72"/>
      <c r="D377" s="231" t="s">
        <v>154</v>
      </c>
      <c r="E377" s="72"/>
      <c r="F377" s="232" t="s">
        <v>2326</v>
      </c>
      <c r="G377" s="72"/>
      <c r="H377" s="72"/>
      <c r="I377" s="189"/>
      <c r="J377" s="72"/>
      <c r="K377" s="72"/>
      <c r="L377" s="70"/>
      <c r="M377" s="233"/>
      <c r="N377" s="45"/>
      <c r="O377" s="45"/>
      <c r="P377" s="45"/>
      <c r="Q377" s="45"/>
      <c r="R377" s="45"/>
      <c r="S377" s="45"/>
      <c r="T377" s="93"/>
      <c r="AT377" s="22" t="s">
        <v>154</v>
      </c>
      <c r="AU377" s="22" t="s">
        <v>84</v>
      </c>
    </row>
    <row r="378" spans="2:47" s="1" customFormat="1" ht="13.5">
      <c r="B378" s="44"/>
      <c r="C378" s="72"/>
      <c r="D378" s="231" t="s">
        <v>912</v>
      </c>
      <c r="E378" s="72"/>
      <c r="F378" s="258" t="s">
        <v>2327</v>
      </c>
      <c r="G378" s="72"/>
      <c r="H378" s="72"/>
      <c r="I378" s="189"/>
      <c r="J378" s="72"/>
      <c r="K378" s="72"/>
      <c r="L378" s="70"/>
      <c r="M378" s="233"/>
      <c r="N378" s="45"/>
      <c r="O378" s="45"/>
      <c r="P378" s="45"/>
      <c r="Q378" s="45"/>
      <c r="R378" s="45"/>
      <c r="S378" s="45"/>
      <c r="T378" s="93"/>
      <c r="AT378" s="22" t="s">
        <v>912</v>
      </c>
      <c r="AU378" s="22" t="s">
        <v>84</v>
      </c>
    </row>
    <row r="379" spans="2:65" s="1" customFormat="1" ht="16.5" customHeight="1">
      <c r="B379" s="44"/>
      <c r="C379" s="219" t="s">
        <v>1038</v>
      </c>
      <c r="D379" s="219" t="s">
        <v>147</v>
      </c>
      <c r="E379" s="220" t="s">
        <v>2328</v>
      </c>
      <c r="F379" s="221" t="s">
        <v>2329</v>
      </c>
      <c r="G379" s="222" t="s">
        <v>456</v>
      </c>
      <c r="H379" s="223">
        <v>50</v>
      </c>
      <c r="I379" s="224"/>
      <c r="J379" s="225">
        <f>ROUND(I379*H379,2)</f>
        <v>0</v>
      </c>
      <c r="K379" s="221" t="s">
        <v>22</v>
      </c>
      <c r="L379" s="70"/>
      <c r="M379" s="226" t="s">
        <v>22</v>
      </c>
      <c r="N379" s="227" t="s">
        <v>46</v>
      </c>
      <c r="O379" s="45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AR379" s="22" t="s">
        <v>167</v>
      </c>
      <c r="AT379" s="22" t="s">
        <v>147</v>
      </c>
      <c r="AU379" s="22" t="s">
        <v>84</v>
      </c>
      <c r="AY379" s="22" t="s">
        <v>144</v>
      </c>
      <c r="BE379" s="230">
        <f>IF(N379="základní",J379,0)</f>
        <v>0</v>
      </c>
      <c r="BF379" s="230">
        <f>IF(N379="snížená",J379,0)</f>
        <v>0</v>
      </c>
      <c r="BG379" s="230">
        <f>IF(N379="zákl. přenesená",J379,0)</f>
        <v>0</v>
      </c>
      <c r="BH379" s="230">
        <f>IF(N379="sníž. přenesená",J379,0)</f>
        <v>0</v>
      </c>
      <c r="BI379" s="230">
        <f>IF(N379="nulová",J379,0)</f>
        <v>0</v>
      </c>
      <c r="BJ379" s="22" t="s">
        <v>24</v>
      </c>
      <c r="BK379" s="230">
        <f>ROUND(I379*H379,2)</f>
        <v>0</v>
      </c>
      <c r="BL379" s="22" t="s">
        <v>167</v>
      </c>
      <c r="BM379" s="22" t="s">
        <v>1650</v>
      </c>
    </row>
    <row r="380" spans="2:47" s="1" customFormat="1" ht="13.5">
      <c r="B380" s="44"/>
      <c r="C380" s="72"/>
      <c r="D380" s="231" t="s">
        <v>154</v>
      </c>
      <c r="E380" s="72"/>
      <c r="F380" s="232" t="s">
        <v>2329</v>
      </c>
      <c r="G380" s="72"/>
      <c r="H380" s="72"/>
      <c r="I380" s="189"/>
      <c r="J380" s="72"/>
      <c r="K380" s="72"/>
      <c r="L380" s="70"/>
      <c r="M380" s="233"/>
      <c r="N380" s="45"/>
      <c r="O380" s="45"/>
      <c r="P380" s="45"/>
      <c r="Q380" s="45"/>
      <c r="R380" s="45"/>
      <c r="S380" s="45"/>
      <c r="T380" s="93"/>
      <c r="AT380" s="22" t="s">
        <v>154</v>
      </c>
      <c r="AU380" s="22" t="s">
        <v>84</v>
      </c>
    </row>
    <row r="381" spans="2:47" s="1" customFormat="1" ht="13.5">
      <c r="B381" s="44"/>
      <c r="C381" s="72"/>
      <c r="D381" s="231" t="s">
        <v>912</v>
      </c>
      <c r="E381" s="72"/>
      <c r="F381" s="258" t="s">
        <v>2200</v>
      </c>
      <c r="G381" s="72"/>
      <c r="H381" s="72"/>
      <c r="I381" s="189"/>
      <c r="J381" s="72"/>
      <c r="K381" s="72"/>
      <c r="L381" s="70"/>
      <c r="M381" s="233"/>
      <c r="N381" s="45"/>
      <c r="O381" s="45"/>
      <c r="P381" s="45"/>
      <c r="Q381" s="45"/>
      <c r="R381" s="45"/>
      <c r="S381" s="45"/>
      <c r="T381" s="93"/>
      <c r="AT381" s="22" t="s">
        <v>912</v>
      </c>
      <c r="AU381" s="22" t="s">
        <v>84</v>
      </c>
    </row>
    <row r="382" spans="2:65" s="1" customFormat="1" ht="16.5" customHeight="1">
      <c r="B382" s="44"/>
      <c r="C382" s="219" t="s">
        <v>1042</v>
      </c>
      <c r="D382" s="219" t="s">
        <v>147</v>
      </c>
      <c r="E382" s="220" t="s">
        <v>2208</v>
      </c>
      <c r="F382" s="221" t="s">
        <v>2209</v>
      </c>
      <c r="G382" s="222" t="s">
        <v>456</v>
      </c>
      <c r="H382" s="223">
        <v>40</v>
      </c>
      <c r="I382" s="224"/>
      <c r="J382" s="225">
        <f>ROUND(I382*H382,2)</f>
        <v>0</v>
      </c>
      <c r="K382" s="221" t="s">
        <v>22</v>
      </c>
      <c r="L382" s="70"/>
      <c r="M382" s="226" t="s">
        <v>22</v>
      </c>
      <c r="N382" s="227" t="s">
        <v>46</v>
      </c>
      <c r="O382" s="45"/>
      <c r="P382" s="228">
        <f>O382*H382</f>
        <v>0</v>
      </c>
      <c r="Q382" s="228">
        <v>0</v>
      </c>
      <c r="R382" s="228">
        <f>Q382*H382</f>
        <v>0</v>
      </c>
      <c r="S382" s="228">
        <v>0</v>
      </c>
      <c r="T382" s="229">
        <f>S382*H382</f>
        <v>0</v>
      </c>
      <c r="AR382" s="22" t="s">
        <v>167</v>
      </c>
      <c r="AT382" s="22" t="s">
        <v>147</v>
      </c>
      <c r="AU382" s="22" t="s">
        <v>84</v>
      </c>
      <c r="AY382" s="22" t="s">
        <v>144</v>
      </c>
      <c r="BE382" s="230">
        <f>IF(N382="základní",J382,0)</f>
        <v>0</v>
      </c>
      <c r="BF382" s="230">
        <f>IF(N382="snížená",J382,0)</f>
        <v>0</v>
      </c>
      <c r="BG382" s="230">
        <f>IF(N382="zákl. přenesená",J382,0)</f>
        <v>0</v>
      </c>
      <c r="BH382" s="230">
        <f>IF(N382="sníž. přenesená",J382,0)</f>
        <v>0</v>
      </c>
      <c r="BI382" s="230">
        <f>IF(N382="nulová",J382,0)</f>
        <v>0</v>
      </c>
      <c r="BJ382" s="22" t="s">
        <v>24</v>
      </c>
      <c r="BK382" s="230">
        <f>ROUND(I382*H382,2)</f>
        <v>0</v>
      </c>
      <c r="BL382" s="22" t="s">
        <v>167</v>
      </c>
      <c r="BM382" s="22" t="s">
        <v>1653</v>
      </c>
    </row>
    <row r="383" spans="2:47" s="1" customFormat="1" ht="13.5">
      <c r="B383" s="44"/>
      <c r="C383" s="72"/>
      <c r="D383" s="231" t="s">
        <v>154</v>
      </c>
      <c r="E383" s="72"/>
      <c r="F383" s="232" t="s">
        <v>2209</v>
      </c>
      <c r="G383" s="72"/>
      <c r="H383" s="72"/>
      <c r="I383" s="189"/>
      <c r="J383" s="72"/>
      <c r="K383" s="72"/>
      <c r="L383" s="70"/>
      <c r="M383" s="233"/>
      <c r="N383" s="45"/>
      <c r="O383" s="45"/>
      <c r="P383" s="45"/>
      <c r="Q383" s="45"/>
      <c r="R383" s="45"/>
      <c r="S383" s="45"/>
      <c r="T383" s="93"/>
      <c r="AT383" s="22" t="s">
        <v>154</v>
      </c>
      <c r="AU383" s="22" t="s">
        <v>84</v>
      </c>
    </row>
    <row r="384" spans="2:47" s="1" customFormat="1" ht="13.5">
      <c r="B384" s="44"/>
      <c r="C384" s="72"/>
      <c r="D384" s="231" t="s">
        <v>912</v>
      </c>
      <c r="E384" s="72"/>
      <c r="F384" s="258" t="s">
        <v>2200</v>
      </c>
      <c r="G384" s="72"/>
      <c r="H384" s="72"/>
      <c r="I384" s="189"/>
      <c r="J384" s="72"/>
      <c r="K384" s="72"/>
      <c r="L384" s="70"/>
      <c r="M384" s="233"/>
      <c r="N384" s="45"/>
      <c r="O384" s="45"/>
      <c r="P384" s="45"/>
      <c r="Q384" s="45"/>
      <c r="R384" s="45"/>
      <c r="S384" s="45"/>
      <c r="T384" s="93"/>
      <c r="AT384" s="22" t="s">
        <v>912</v>
      </c>
      <c r="AU384" s="22" t="s">
        <v>84</v>
      </c>
    </row>
    <row r="385" spans="2:65" s="1" customFormat="1" ht="16.5" customHeight="1">
      <c r="B385" s="44"/>
      <c r="C385" s="219" t="s">
        <v>1047</v>
      </c>
      <c r="D385" s="219" t="s">
        <v>147</v>
      </c>
      <c r="E385" s="220" t="s">
        <v>2226</v>
      </c>
      <c r="F385" s="221" t="s">
        <v>2227</v>
      </c>
      <c r="G385" s="222" t="s">
        <v>456</v>
      </c>
      <c r="H385" s="223">
        <v>50</v>
      </c>
      <c r="I385" s="224"/>
      <c r="J385" s="225">
        <f>ROUND(I385*H385,2)</f>
        <v>0</v>
      </c>
      <c r="K385" s="221" t="s">
        <v>22</v>
      </c>
      <c r="L385" s="70"/>
      <c r="M385" s="226" t="s">
        <v>22</v>
      </c>
      <c r="N385" s="227" t="s">
        <v>46</v>
      </c>
      <c r="O385" s="45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AR385" s="22" t="s">
        <v>167</v>
      </c>
      <c r="AT385" s="22" t="s">
        <v>147</v>
      </c>
      <c r="AU385" s="22" t="s">
        <v>84</v>
      </c>
      <c r="AY385" s="22" t="s">
        <v>144</v>
      </c>
      <c r="BE385" s="230">
        <f>IF(N385="základní",J385,0)</f>
        <v>0</v>
      </c>
      <c r="BF385" s="230">
        <f>IF(N385="snížená",J385,0)</f>
        <v>0</v>
      </c>
      <c r="BG385" s="230">
        <f>IF(N385="zákl. přenesená",J385,0)</f>
        <v>0</v>
      </c>
      <c r="BH385" s="230">
        <f>IF(N385="sníž. přenesená",J385,0)</f>
        <v>0</v>
      </c>
      <c r="BI385" s="230">
        <f>IF(N385="nulová",J385,0)</f>
        <v>0</v>
      </c>
      <c r="BJ385" s="22" t="s">
        <v>24</v>
      </c>
      <c r="BK385" s="230">
        <f>ROUND(I385*H385,2)</f>
        <v>0</v>
      </c>
      <c r="BL385" s="22" t="s">
        <v>167</v>
      </c>
      <c r="BM385" s="22" t="s">
        <v>1656</v>
      </c>
    </row>
    <row r="386" spans="2:47" s="1" customFormat="1" ht="13.5">
      <c r="B386" s="44"/>
      <c r="C386" s="72"/>
      <c r="D386" s="231" t="s">
        <v>154</v>
      </c>
      <c r="E386" s="72"/>
      <c r="F386" s="232" t="s">
        <v>2227</v>
      </c>
      <c r="G386" s="72"/>
      <c r="H386" s="72"/>
      <c r="I386" s="189"/>
      <c r="J386" s="72"/>
      <c r="K386" s="72"/>
      <c r="L386" s="70"/>
      <c r="M386" s="233"/>
      <c r="N386" s="45"/>
      <c r="O386" s="45"/>
      <c r="P386" s="45"/>
      <c r="Q386" s="45"/>
      <c r="R386" s="45"/>
      <c r="S386" s="45"/>
      <c r="T386" s="93"/>
      <c r="AT386" s="22" t="s">
        <v>154</v>
      </c>
      <c r="AU386" s="22" t="s">
        <v>84</v>
      </c>
    </row>
    <row r="387" spans="2:47" s="1" customFormat="1" ht="13.5">
      <c r="B387" s="44"/>
      <c r="C387" s="72"/>
      <c r="D387" s="231" t="s">
        <v>912</v>
      </c>
      <c r="E387" s="72"/>
      <c r="F387" s="258" t="s">
        <v>2200</v>
      </c>
      <c r="G387" s="72"/>
      <c r="H387" s="72"/>
      <c r="I387" s="189"/>
      <c r="J387" s="72"/>
      <c r="K387" s="72"/>
      <c r="L387" s="70"/>
      <c r="M387" s="233"/>
      <c r="N387" s="45"/>
      <c r="O387" s="45"/>
      <c r="P387" s="45"/>
      <c r="Q387" s="45"/>
      <c r="R387" s="45"/>
      <c r="S387" s="45"/>
      <c r="T387" s="93"/>
      <c r="AT387" s="22" t="s">
        <v>912</v>
      </c>
      <c r="AU387" s="22" t="s">
        <v>84</v>
      </c>
    </row>
    <row r="388" spans="2:65" s="1" customFormat="1" ht="16.5" customHeight="1">
      <c r="B388" s="44"/>
      <c r="C388" s="219" t="s">
        <v>1052</v>
      </c>
      <c r="D388" s="219" t="s">
        <v>147</v>
      </c>
      <c r="E388" s="220" t="s">
        <v>2101</v>
      </c>
      <c r="F388" s="221" t="s">
        <v>1378</v>
      </c>
      <c r="G388" s="222" t="s">
        <v>359</v>
      </c>
      <c r="H388" s="223">
        <v>1</v>
      </c>
      <c r="I388" s="224"/>
      <c r="J388" s="225">
        <f>ROUND(I388*H388,2)</f>
        <v>0</v>
      </c>
      <c r="K388" s="221" t="s">
        <v>22</v>
      </c>
      <c r="L388" s="70"/>
      <c r="M388" s="226" t="s">
        <v>22</v>
      </c>
      <c r="N388" s="227" t="s">
        <v>46</v>
      </c>
      <c r="O388" s="45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AR388" s="22" t="s">
        <v>167</v>
      </c>
      <c r="AT388" s="22" t="s">
        <v>147</v>
      </c>
      <c r="AU388" s="22" t="s">
        <v>84</v>
      </c>
      <c r="AY388" s="22" t="s">
        <v>144</v>
      </c>
      <c r="BE388" s="230">
        <f>IF(N388="základní",J388,0)</f>
        <v>0</v>
      </c>
      <c r="BF388" s="230">
        <f>IF(N388="snížená",J388,0)</f>
        <v>0</v>
      </c>
      <c r="BG388" s="230">
        <f>IF(N388="zákl. přenesená",J388,0)</f>
        <v>0</v>
      </c>
      <c r="BH388" s="230">
        <f>IF(N388="sníž. přenesená",J388,0)</f>
        <v>0</v>
      </c>
      <c r="BI388" s="230">
        <f>IF(N388="nulová",J388,0)</f>
        <v>0</v>
      </c>
      <c r="BJ388" s="22" t="s">
        <v>24</v>
      </c>
      <c r="BK388" s="230">
        <f>ROUND(I388*H388,2)</f>
        <v>0</v>
      </c>
      <c r="BL388" s="22" t="s">
        <v>167</v>
      </c>
      <c r="BM388" s="22" t="s">
        <v>1659</v>
      </c>
    </row>
    <row r="389" spans="2:47" s="1" customFormat="1" ht="13.5">
      <c r="B389" s="44"/>
      <c r="C389" s="72"/>
      <c r="D389" s="231" t="s">
        <v>154</v>
      </c>
      <c r="E389" s="72"/>
      <c r="F389" s="232" t="s">
        <v>1378</v>
      </c>
      <c r="G389" s="72"/>
      <c r="H389" s="72"/>
      <c r="I389" s="189"/>
      <c r="J389" s="72"/>
      <c r="K389" s="72"/>
      <c r="L389" s="70"/>
      <c r="M389" s="233"/>
      <c r="N389" s="45"/>
      <c r="O389" s="45"/>
      <c r="P389" s="45"/>
      <c r="Q389" s="45"/>
      <c r="R389" s="45"/>
      <c r="S389" s="45"/>
      <c r="T389" s="93"/>
      <c r="AT389" s="22" t="s">
        <v>154</v>
      </c>
      <c r="AU389" s="22" t="s">
        <v>84</v>
      </c>
    </row>
    <row r="390" spans="2:47" s="1" customFormat="1" ht="13.5">
      <c r="B390" s="44"/>
      <c r="C390" s="72"/>
      <c r="D390" s="231" t="s">
        <v>912</v>
      </c>
      <c r="E390" s="72"/>
      <c r="F390" s="258" t="s">
        <v>2102</v>
      </c>
      <c r="G390" s="72"/>
      <c r="H390" s="72"/>
      <c r="I390" s="189"/>
      <c r="J390" s="72"/>
      <c r="K390" s="72"/>
      <c r="L390" s="70"/>
      <c r="M390" s="233"/>
      <c r="N390" s="45"/>
      <c r="O390" s="45"/>
      <c r="P390" s="45"/>
      <c r="Q390" s="45"/>
      <c r="R390" s="45"/>
      <c r="S390" s="45"/>
      <c r="T390" s="93"/>
      <c r="AT390" s="22" t="s">
        <v>912</v>
      </c>
      <c r="AU390" s="22" t="s">
        <v>84</v>
      </c>
    </row>
    <row r="391" spans="2:65" s="1" customFormat="1" ht="16.5" customHeight="1">
      <c r="B391" s="44"/>
      <c r="C391" s="219" t="s">
        <v>1057</v>
      </c>
      <c r="D391" s="219" t="s">
        <v>147</v>
      </c>
      <c r="E391" s="220" t="s">
        <v>2330</v>
      </c>
      <c r="F391" s="221" t="s">
        <v>2331</v>
      </c>
      <c r="G391" s="222" t="s">
        <v>359</v>
      </c>
      <c r="H391" s="223">
        <v>1</v>
      </c>
      <c r="I391" s="224"/>
      <c r="J391" s="225">
        <f>ROUND(I391*H391,2)</f>
        <v>0</v>
      </c>
      <c r="K391" s="221" t="s">
        <v>22</v>
      </c>
      <c r="L391" s="70"/>
      <c r="M391" s="226" t="s">
        <v>22</v>
      </c>
      <c r="N391" s="227" t="s">
        <v>46</v>
      </c>
      <c r="O391" s="45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AR391" s="22" t="s">
        <v>167</v>
      </c>
      <c r="AT391" s="22" t="s">
        <v>147</v>
      </c>
      <c r="AU391" s="22" t="s">
        <v>84</v>
      </c>
      <c r="AY391" s="22" t="s">
        <v>144</v>
      </c>
      <c r="BE391" s="230">
        <f>IF(N391="základní",J391,0)</f>
        <v>0</v>
      </c>
      <c r="BF391" s="230">
        <f>IF(N391="snížená",J391,0)</f>
        <v>0</v>
      </c>
      <c r="BG391" s="230">
        <f>IF(N391="zákl. přenesená",J391,0)</f>
        <v>0</v>
      </c>
      <c r="BH391" s="230">
        <f>IF(N391="sníž. přenesená",J391,0)</f>
        <v>0</v>
      </c>
      <c r="BI391" s="230">
        <f>IF(N391="nulová",J391,0)</f>
        <v>0</v>
      </c>
      <c r="BJ391" s="22" t="s">
        <v>24</v>
      </c>
      <c r="BK391" s="230">
        <f>ROUND(I391*H391,2)</f>
        <v>0</v>
      </c>
      <c r="BL391" s="22" t="s">
        <v>167</v>
      </c>
      <c r="BM391" s="22" t="s">
        <v>1662</v>
      </c>
    </row>
    <row r="392" spans="2:47" s="1" customFormat="1" ht="13.5">
      <c r="B392" s="44"/>
      <c r="C392" s="72"/>
      <c r="D392" s="231" t="s">
        <v>154</v>
      </c>
      <c r="E392" s="72"/>
      <c r="F392" s="232" t="s">
        <v>2331</v>
      </c>
      <c r="G392" s="72"/>
      <c r="H392" s="72"/>
      <c r="I392" s="189"/>
      <c r="J392" s="72"/>
      <c r="K392" s="72"/>
      <c r="L392" s="70"/>
      <c r="M392" s="233"/>
      <c r="N392" s="45"/>
      <c r="O392" s="45"/>
      <c r="P392" s="45"/>
      <c r="Q392" s="45"/>
      <c r="R392" s="45"/>
      <c r="S392" s="45"/>
      <c r="T392" s="93"/>
      <c r="AT392" s="22" t="s">
        <v>154</v>
      </c>
      <c r="AU392" s="22" t="s">
        <v>84</v>
      </c>
    </row>
    <row r="393" spans="2:47" s="1" customFormat="1" ht="13.5">
      <c r="B393" s="44"/>
      <c r="C393" s="72"/>
      <c r="D393" s="231" t="s">
        <v>912</v>
      </c>
      <c r="E393" s="72"/>
      <c r="F393" s="258" t="s">
        <v>2102</v>
      </c>
      <c r="G393" s="72"/>
      <c r="H393" s="72"/>
      <c r="I393" s="189"/>
      <c r="J393" s="72"/>
      <c r="K393" s="72"/>
      <c r="L393" s="70"/>
      <c r="M393" s="233"/>
      <c r="N393" s="45"/>
      <c r="O393" s="45"/>
      <c r="P393" s="45"/>
      <c r="Q393" s="45"/>
      <c r="R393" s="45"/>
      <c r="S393" s="45"/>
      <c r="T393" s="93"/>
      <c r="AT393" s="22" t="s">
        <v>912</v>
      </c>
      <c r="AU393" s="22" t="s">
        <v>84</v>
      </c>
    </row>
    <row r="394" spans="2:63" s="10" customFormat="1" ht="29.85" customHeight="1">
      <c r="B394" s="203"/>
      <c r="C394" s="204"/>
      <c r="D394" s="205" t="s">
        <v>74</v>
      </c>
      <c r="E394" s="217" t="s">
        <v>1847</v>
      </c>
      <c r="F394" s="217" t="s">
        <v>2332</v>
      </c>
      <c r="G394" s="204"/>
      <c r="H394" s="204"/>
      <c r="I394" s="207"/>
      <c r="J394" s="218">
        <f>BK394</f>
        <v>0</v>
      </c>
      <c r="K394" s="204"/>
      <c r="L394" s="209"/>
      <c r="M394" s="210"/>
      <c r="N394" s="211"/>
      <c r="O394" s="211"/>
      <c r="P394" s="212">
        <f>SUM(P395:P427)</f>
        <v>0</v>
      </c>
      <c r="Q394" s="211"/>
      <c r="R394" s="212">
        <f>SUM(R395:R427)</f>
        <v>0</v>
      </c>
      <c r="S394" s="211"/>
      <c r="T394" s="213">
        <f>SUM(T395:T427)</f>
        <v>0</v>
      </c>
      <c r="AR394" s="214" t="s">
        <v>24</v>
      </c>
      <c r="AT394" s="215" t="s">
        <v>74</v>
      </c>
      <c r="AU394" s="215" t="s">
        <v>24</v>
      </c>
      <c r="AY394" s="214" t="s">
        <v>144</v>
      </c>
      <c r="BK394" s="216">
        <f>SUM(BK395:BK427)</f>
        <v>0</v>
      </c>
    </row>
    <row r="395" spans="2:65" s="1" customFormat="1" ht="25.5" customHeight="1">
      <c r="B395" s="44"/>
      <c r="C395" s="219" t="s">
        <v>389</v>
      </c>
      <c r="D395" s="219" t="s">
        <v>147</v>
      </c>
      <c r="E395" s="220" t="s">
        <v>2333</v>
      </c>
      <c r="F395" s="221" t="s">
        <v>2334</v>
      </c>
      <c r="G395" s="222" t="s">
        <v>1354</v>
      </c>
      <c r="H395" s="223">
        <v>1</v>
      </c>
      <c r="I395" s="224"/>
      <c r="J395" s="225">
        <f>ROUND(I395*H395,2)</f>
        <v>0</v>
      </c>
      <c r="K395" s="221" t="s">
        <v>22</v>
      </c>
      <c r="L395" s="70"/>
      <c r="M395" s="226" t="s">
        <v>22</v>
      </c>
      <c r="N395" s="227" t="s">
        <v>46</v>
      </c>
      <c r="O395" s="45"/>
      <c r="P395" s="228">
        <f>O395*H395</f>
        <v>0</v>
      </c>
      <c r="Q395" s="228">
        <v>0</v>
      </c>
      <c r="R395" s="228">
        <f>Q395*H395</f>
        <v>0</v>
      </c>
      <c r="S395" s="228">
        <v>0</v>
      </c>
      <c r="T395" s="229">
        <f>S395*H395</f>
        <v>0</v>
      </c>
      <c r="AR395" s="22" t="s">
        <v>167</v>
      </c>
      <c r="AT395" s="22" t="s">
        <v>147</v>
      </c>
      <c r="AU395" s="22" t="s">
        <v>84</v>
      </c>
      <c r="AY395" s="22" t="s">
        <v>144</v>
      </c>
      <c r="BE395" s="230">
        <f>IF(N395="základní",J395,0)</f>
        <v>0</v>
      </c>
      <c r="BF395" s="230">
        <f>IF(N395="snížená",J395,0)</f>
        <v>0</v>
      </c>
      <c r="BG395" s="230">
        <f>IF(N395="zákl. přenesená",J395,0)</f>
        <v>0</v>
      </c>
      <c r="BH395" s="230">
        <f>IF(N395="sníž. přenesená",J395,0)</f>
        <v>0</v>
      </c>
      <c r="BI395" s="230">
        <f>IF(N395="nulová",J395,0)</f>
        <v>0</v>
      </c>
      <c r="BJ395" s="22" t="s">
        <v>24</v>
      </c>
      <c r="BK395" s="230">
        <f>ROUND(I395*H395,2)</f>
        <v>0</v>
      </c>
      <c r="BL395" s="22" t="s">
        <v>167</v>
      </c>
      <c r="BM395" s="22" t="s">
        <v>1665</v>
      </c>
    </row>
    <row r="396" spans="2:47" s="1" customFormat="1" ht="13.5">
      <c r="B396" s="44"/>
      <c r="C396" s="72"/>
      <c r="D396" s="231" t="s">
        <v>154</v>
      </c>
      <c r="E396" s="72"/>
      <c r="F396" s="232" t="s">
        <v>2334</v>
      </c>
      <c r="G396" s="72"/>
      <c r="H396" s="72"/>
      <c r="I396" s="189"/>
      <c r="J396" s="72"/>
      <c r="K396" s="72"/>
      <c r="L396" s="70"/>
      <c r="M396" s="233"/>
      <c r="N396" s="45"/>
      <c r="O396" s="45"/>
      <c r="P396" s="45"/>
      <c r="Q396" s="45"/>
      <c r="R396" s="45"/>
      <c r="S396" s="45"/>
      <c r="T396" s="93"/>
      <c r="AT396" s="22" t="s">
        <v>154</v>
      </c>
      <c r="AU396" s="22" t="s">
        <v>84</v>
      </c>
    </row>
    <row r="397" spans="2:47" s="1" customFormat="1" ht="13.5">
      <c r="B397" s="44"/>
      <c r="C397" s="72"/>
      <c r="D397" s="231" t="s">
        <v>912</v>
      </c>
      <c r="E397" s="72"/>
      <c r="F397" s="258" t="s">
        <v>2335</v>
      </c>
      <c r="G397" s="72"/>
      <c r="H397" s="72"/>
      <c r="I397" s="189"/>
      <c r="J397" s="72"/>
      <c r="K397" s="72"/>
      <c r="L397" s="70"/>
      <c r="M397" s="233"/>
      <c r="N397" s="45"/>
      <c r="O397" s="45"/>
      <c r="P397" s="45"/>
      <c r="Q397" s="45"/>
      <c r="R397" s="45"/>
      <c r="S397" s="45"/>
      <c r="T397" s="93"/>
      <c r="AT397" s="22" t="s">
        <v>912</v>
      </c>
      <c r="AU397" s="22" t="s">
        <v>84</v>
      </c>
    </row>
    <row r="398" spans="2:65" s="1" customFormat="1" ht="16.5" customHeight="1">
      <c r="B398" s="44"/>
      <c r="C398" s="219" t="s">
        <v>438</v>
      </c>
      <c r="D398" s="219" t="s">
        <v>147</v>
      </c>
      <c r="E398" s="220" t="s">
        <v>2336</v>
      </c>
      <c r="F398" s="221" t="s">
        <v>2337</v>
      </c>
      <c r="G398" s="222" t="s">
        <v>1354</v>
      </c>
      <c r="H398" s="223">
        <v>1</v>
      </c>
      <c r="I398" s="224"/>
      <c r="J398" s="225">
        <f>ROUND(I398*H398,2)</f>
        <v>0</v>
      </c>
      <c r="K398" s="221" t="s">
        <v>22</v>
      </c>
      <c r="L398" s="70"/>
      <c r="M398" s="226" t="s">
        <v>22</v>
      </c>
      <c r="N398" s="227" t="s">
        <v>46</v>
      </c>
      <c r="O398" s="45"/>
      <c r="P398" s="228">
        <f>O398*H398</f>
        <v>0</v>
      </c>
      <c r="Q398" s="228">
        <v>0</v>
      </c>
      <c r="R398" s="228">
        <f>Q398*H398</f>
        <v>0</v>
      </c>
      <c r="S398" s="228">
        <v>0</v>
      </c>
      <c r="T398" s="229">
        <f>S398*H398</f>
        <v>0</v>
      </c>
      <c r="AR398" s="22" t="s">
        <v>167</v>
      </c>
      <c r="AT398" s="22" t="s">
        <v>147</v>
      </c>
      <c r="AU398" s="22" t="s">
        <v>84</v>
      </c>
      <c r="AY398" s="22" t="s">
        <v>144</v>
      </c>
      <c r="BE398" s="230">
        <f>IF(N398="základní",J398,0)</f>
        <v>0</v>
      </c>
      <c r="BF398" s="230">
        <f>IF(N398="snížená",J398,0)</f>
        <v>0</v>
      </c>
      <c r="BG398" s="230">
        <f>IF(N398="zákl. přenesená",J398,0)</f>
        <v>0</v>
      </c>
      <c r="BH398" s="230">
        <f>IF(N398="sníž. přenesená",J398,0)</f>
        <v>0</v>
      </c>
      <c r="BI398" s="230">
        <f>IF(N398="nulová",J398,0)</f>
        <v>0</v>
      </c>
      <c r="BJ398" s="22" t="s">
        <v>24</v>
      </c>
      <c r="BK398" s="230">
        <f>ROUND(I398*H398,2)</f>
        <v>0</v>
      </c>
      <c r="BL398" s="22" t="s">
        <v>167</v>
      </c>
      <c r="BM398" s="22" t="s">
        <v>1668</v>
      </c>
    </row>
    <row r="399" spans="2:47" s="1" customFormat="1" ht="13.5">
      <c r="B399" s="44"/>
      <c r="C399" s="72"/>
      <c r="D399" s="231" t="s">
        <v>154</v>
      </c>
      <c r="E399" s="72"/>
      <c r="F399" s="232" t="s">
        <v>2337</v>
      </c>
      <c r="G399" s="72"/>
      <c r="H399" s="72"/>
      <c r="I399" s="189"/>
      <c r="J399" s="72"/>
      <c r="K399" s="72"/>
      <c r="L399" s="70"/>
      <c r="M399" s="233"/>
      <c r="N399" s="45"/>
      <c r="O399" s="45"/>
      <c r="P399" s="45"/>
      <c r="Q399" s="45"/>
      <c r="R399" s="45"/>
      <c r="S399" s="45"/>
      <c r="T399" s="93"/>
      <c r="AT399" s="22" t="s">
        <v>154</v>
      </c>
      <c r="AU399" s="22" t="s">
        <v>84</v>
      </c>
    </row>
    <row r="400" spans="2:47" s="1" customFormat="1" ht="13.5">
      <c r="B400" s="44"/>
      <c r="C400" s="72"/>
      <c r="D400" s="231" t="s">
        <v>912</v>
      </c>
      <c r="E400" s="72"/>
      <c r="F400" s="258" t="s">
        <v>2338</v>
      </c>
      <c r="G400" s="72"/>
      <c r="H400" s="72"/>
      <c r="I400" s="189"/>
      <c r="J400" s="72"/>
      <c r="K400" s="72"/>
      <c r="L400" s="70"/>
      <c r="M400" s="233"/>
      <c r="N400" s="45"/>
      <c r="O400" s="45"/>
      <c r="P400" s="45"/>
      <c r="Q400" s="45"/>
      <c r="R400" s="45"/>
      <c r="S400" s="45"/>
      <c r="T400" s="93"/>
      <c r="AT400" s="22" t="s">
        <v>912</v>
      </c>
      <c r="AU400" s="22" t="s">
        <v>84</v>
      </c>
    </row>
    <row r="401" spans="2:65" s="1" customFormat="1" ht="25.5" customHeight="1">
      <c r="B401" s="44"/>
      <c r="C401" s="219" t="s">
        <v>476</v>
      </c>
      <c r="D401" s="219" t="s">
        <v>147</v>
      </c>
      <c r="E401" s="220" t="s">
        <v>2339</v>
      </c>
      <c r="F401" s="221" t="s">
        <v>2340</v>
      </c>
      <c r="G401" s="222" t="s">
        <v>1354</v>
      </c>
      <c r="H401" s="223">
        <v>2</v>
      </c>
      <c r="I401" s="224"/>
      <c r="J401" s="225">
        <f>ROUND(I401*H401,2)</f>
        <v>0</v>
      </c>
      <c r="K401" s="221" t="s">
        <v>22</v>
      </c>
      <c r="L401" s="70"/>
      <c r="M401" s="226" t="s">
        <v>22</v>
      </c>
      <c r="N401" s="227" t="s">
        <v>46</v>
      </c>
      <c r="O401" s="45"/>
      <c r="P401" s="228">
        <f>O401*H401</f>
        <v>0</v>
      </c>
      <c r="Q401" s="228">
        <v>0</v>
      </c>
      <c r="R401" s="228">
        <f>Q401*H401</f>
        <v>0</v>
      </c>
      <c r="S401" s="228">
        <v>0</v>
      </c>
      <c r="T401" s="229">
        <f>S401*H401</f>
        <v>0</v>
      </c>
      <c r="AR401" s="22" t="s">
        <v>167</v>
      </c>
      <c r="AT401" s="22" t="s">
        <v>147</v>
      </c>
      <c r="AU401" s="22" t="s">
        <v>84</v>
      </c>
      <c r="AY401" s="22" t="s">
        <v>144</v>
      </c>
      <c r="BE401" s="230">
        <f>IF(N401="základní",J401,0)</f>
        <v>0</v>
      </c>
      <c r="BF401" s="230">
        <f>IF(N401="snížená",J401,0)</f>
        <v>0</v>
      </c>
      <c r="BG401" s="230">
        <f>IF(N401="zákl. přenesená",J401,0)</f>
        <v>0</v>
      </c>
      <c r="BH401" s="230">
        <f>IF(N401="sníž. přenesená",J401,0)</f>
        <v>0</v>
      </c>
      <c r="BI401" s="230">
        <f>IF(N401="nulová",J401,0)</f>
        <v>0</v>
      </c>
      <c r="BJ401" s="22" t="s">
        <v>24</v>
      </c>
      <c r="BK401" s="230">
        <f>ROUND(I401*H401,2)</f>
        <v>0</v>
      </c>
      <c r="BL401" s="22" t="s">
        <v>167</v>
      </c>
      <c r="BM401" s="22" t="s">
        <v>1671</v>
      </c>
    </row>
    <row r="402" spans="2:47" s="1" customFormat="1" ht="13.5">
      <c r="B402" s="44"/>
      <c r="C402" s="72"/>
      <c r="D402" s="231" t="s">
        <v>154</v>
      </c>
      <c r="E402" s="72"/>
      <c r="F402" s="232" t="s">
        <v>2340</v>
      </c>
      <c r="G402" s="72"/>
      <c r="H402" s="72"/>
      <c r="I402" s="189"/>
      <c r="J402" s="72"/>
      <c r="K402" s="72"/>
      <c r="L402" s="70"/>
      <c r="M402" s="233"/>
      <c r="N402" s="45"/>
      <c r="O402" s="45"/>
      <c r="P402" s="45"/>
      <c r="Q402" s="45"/>
      <c r="R402" s="45"/>
      <c r="S402" s="45"/>
      <c r="T402" s="93"/>
      <c r="AT402" s="22" t="s">
        <v>154</v>
      </c>
      <c r="AU402" s="22" t="s">
        <v>84</v>
      </c>
    </row>
    <row r="403" spans="2:47" s="1" customFormat="1" ht="13.5">
      <c r="B403" s="44"/>
      <c r="C403" s="72"/>
      <c r="D403" s="231" t="s">
        <v>912</v>
      </c>
      <c r="E403" s="72"/>
      <c r="F403" s="258" t="s">
        <v>2338</v>
      </c>
      <c r="G403" s="72"/>
      <c r="H403" s="72"/>
      <c r="I403" s="189"/>
      <c r="J403" s="72"/>
      <c r="K403" s="72"/>
      <c r="L403" s="70"/>
      <c r="M403" s="233"/>
      <c r="N403" s="45"/>
      <c r="O403" s="45"/>
      <c r="P403" s="45"/>
      <c r="Q403" s="45"/>
      <c r="R403" s="45"/>
      <c r="S403" s="45"/>
      <c r="T403" s="93"/>
      <c r="AT403" s="22" t="s">
        <v>912</v>
      </c>
      <c r="AU403" s="22" t="s">
        <v>84</v>
      </c>
    </row>
    <row r="404" spans="2:65" s="1" customFormat="1" ht="38.25" customHeight="1">
      <c r="B404" s="44"/>
      <c r="C404" s="219" t="s">
        <v>1070</v>
      </c>
      <c r="D404" s="219" t="s">
        <v>147</v>
      </c>
      <c r="E404" s="220" t="s">
        <v>2341</v>
      </c>
      <c r="F404" s="221" t="s">
        <v>2342</v>
      </c>
      <c r="G404" s="222" t="s">
        <v>1354</v>
      </c>
      <c r="H404" s="223">
        <v>2</v>
      </c>
      <c r="I404" s="224"/>
      <c r="J404" s="225">
        <f>ROUND(I404*H404,2)</f>
        <v>0</v>
      </c>
      <c r="K404" s="221" t="s">
        <v>22</v>
      </c>
      <c r="L404" s="70"/>
      <c r="M404" s="226" t="s">
        <v>22</v>
      </c>
      <c r="N404" s="227" t="s">
        <v>46</v>
      </c>
      <c r="O404" s="45"/>
      <c r="P404" s="228">
        <f>O404*H404</f>
        <v>0</v>
      </c>
      <c r="Q404" s="228">
        <v>0</v>
      </c>
      <c r="R404" s="228">
        <f>Q404*H404</f>
        <v>0</v>
      </c>
      <c r="S404" s="228">
        <v>0</v>
      </c>
      <c r="T404" s="229">
        <f>S404*H404</f>
        <v>0</v>
      </c>
      <c r="AR404" s="22" t="s">
        <v>167</v>
      </c>
      <c r="AT404" s="22" t="s">
        <v>147</v>
      </c>
      <c r="AU404" s="22" t="s">
        <v>84</v>
      </c>
      <c r="AY404" s="22" t="s">
        <v>144</v>
      </c>
      <c r="BE404" s="230">
        <f>IF(N404="základní",J404,0)</f>
        <v>0</v>
      </c>
      <c r="BF404" s="230">
        <f>IF(N404="snížená",J404,0)</f>
        <v>0</v>
      </c>
      <c r="BG404" s="230">
        <f>IF(N404="zákl. přenesená",J404,0)</f>
        <v>0</v>
      </c>
      <c r="BH404" s="230">
        <f>IF(N404="sníž. přenesená",J404,0)</f>
        <v>0</v>
      </c>
      <c r="BI404" s="230">
        <f>IF(N404="nulová",J404,0)</f>
        <v>0</v>
      </c>
      <c r="BJ404" s="22" t="s">
        <v>24</v>
      </c>
      <c r="BK404" s="230">
        <f>ROUND(I404*H404,2)</f>
        <v>0</v>
      </c>
      <c r="BL404" s="22" t="s">
        <v>167</v>
      </c>
      <c r="BM404" s="22" t="s">
        <v>1674</v>
      </c>
    </row>
    <row r="405" spans="2:47" s="1" customFormat="1" ht="13.5">
      <c r="B405" s="44"/>
      <c r="C405" s="72"/>
      <c r="D405" s="231" t="s">
        <v>154</v>
      </c>
      <c r="E405" s="72"/>
      <c r="F405" s="232" t="s">
        <v>2342</v>
      </c>
      <c r="G405" s="72"/>
      <c r="H405" s="72"/>
      <c r="I405" s="189"/>
      <c r="J405" s="72"/>
      <c r="K405" s="72"/>
      <c r="L405" s="70"/>
      <c r="M405" s="233"/>
      <c r="N405" s="45"/>
      <c r="O405" s="45"/>
      <c r="P405" s="45"/>
      <c r="Q405" s="45"/>
      <c r="R405" s="45"/>
      <c r="S405" s="45"/>
      <c r="T405" s="93"/>
      <c r="AT405" s="22" t="s">
        <v>154</v>
      </c>
      <c r="AU405" s="22" t="s">
        <v>84</v>
      </c>
    </row>
    <row r="406" spans="2:47" s="1" customFormat="1" ht="13.5">
      <c r="B406" s="44"/>
      <c r="C406" s="72"/>
      <c r="D406" s="231" t="s">
        <v>912</v>
      </c>
      <c r="E406" s="72"/>
      <c r="F406" s="258" t="s">
        <v>2343</v>
      </c>
      <c r="G406" s="72"/>
      <c r="H406" s="72"/>
      <c r="I406" s="189"/>
      <c r="J406" s="72"/>
      <c r="K406" s="72"/>
      <c r="L406" s="70"/>
      <c r="M406" s="233"/>
      <c r="N406" s="45"/>
      <c r="O406" s="45"/>
      <c r="P406" s="45"/>
      <c r="Q406" s="45"/>
      <c r="R406" s="45"/>
      <c r="S406" s="45"/>
      <c r="T406" s="93"/>
      <c r="AT406" s="22" t="s">
        <v>912</v>
      </c>
      <c r="AU406" s="22" t="s">
        <v>84</v>
      </c>
    </row>
    <row r="407" spans="2:65" s="1" customFormat="1" ht="25.5" customHeight="1">
      <c r="B407" s="44"/>
      <c r="C407" s="219" t="s">
        <v>30</v>
      </c>
      <c r="D407" s="219" t="s">
        <v>147</v>
      </c>
      <c r="E407" s="220" t="s">
        <v>2344</v>
      </c>
      <c r="F407" s="221" t="s">
        <v>2345</v>
      </c>
      <c r="G407" s="222" t="s">
        <v>1354</v>
      </c>
      <c r="H407" s="223">
        <v>1</v>
      </c>
      <c r="I407" s="224"/>
      <c r="J407" s="225">
        <f>ROUND(I407*H407,2)</f>
        <v>0</v>
      </c>
      <c r="K407" s="221" t="s">
        <v>22</v>
      </c>
      <c r="L407" s="70"/>
      <c r="M407" s="226" t="s">
        <v>22</v>
      </c>
      <c r="N407" s="227" t="s">
        <v>46</v>
      </c>
      <c r="O407" s="45"/>
      <c r="P407" s="228">
        <f>O407*H407</f>
        <v>0</v>
      </c>
      <c r="Q407" s="228">
        <v>0</v>
      </c>
      <c r="R407" s="228">
        <f>Q407*H407</f>
        <v>0</v>
      </c>
      <c r="S407" s="228">
        <v>0</v>
      </c>
      <c r="T407" s="229">
        <f>S407*H407</f>
        <v>0</v>
      </c>
      <c r="AR407" s="22" t="s">
        <v>167</v>
      </c>
      <c r="AT407" s="22" t="s">
        <v>147</v>
      </c>
      <c r="AU407" s="22" t="s">
        <v>84</v>
      </c>
      <c r="AY407" s="22" t="s">
        <v>144</v>
      </c>
      <c r="BE407" s="230">
        <f>IF(N407="základní",J407,0)</f>
        <v>0</v>
      </c>
      <c r="BF407" s="230">
        <f>IF(N407="snížená",J407,0)</f>
        <v>0</v>
      </c>
      <c r="BG407" s="230">
        <f>IF(N407="zákl. přenesená",J407,0)</f>
        <v>0</v>
      </c>
      <c r="BH407" s="230">
        <f>IF(N407="sníž. přenesená",J407,0)</f>
        <v>0</v>
      </c>
      <c r="BI407" s="230">
        <f>IF(N407="nulová",J407,0)</f>
        <v>0</v>
      </c>
      <c r="BJ407" s="22" t="s">
        <v>24</v>
      </c>
      <c r="BK407" s="230">
        <f>ROUND(I407*H407,2)</f>
        <v>0</v>
      </c>
      <c r="BL407" s="22" t="s">
        <v>167</v>
      </c>
      <c r="BM407" s="22" t="s">
        <v>1677</v>
      </c>
    </row>
    <row r="408" spans="2:47" s="1" customFormat="1" ht="13.5">
      <c r="B408" s="44"/>
      <c r="C408" s="72"/>
      <c r="D408" s="231" t="s">
        <v>154</v>
      </c>
      <c r="E408" s="72"/>
      <c r="F408" s="232" t="s">
        <v>2345</v>
      </c>
      <c r="G408" s="72"/>
      <c r="H408" s="72"/>
      <c r="I408" s="189"/>
      <c r="J408" s="72"/>
      <c r="K408" s="72"/>
      <c r="L408" s="70"/>
      <c r="M408" s="233"/>
      <c r="N408" s="45"/>
      <c r="O408" s="45"/>
      <c r="P408" s="45"/>
      <c r="Q408" s="45"/>
      <c r="R408" s="45"/>
      <c r="S408" s="45"/>
      <c r="T408" s="93"/>
      <c r="AT408" s="22" t="s">
        <v>154</v>
      </c>
      <c r="AU408" s="22" t="s">
        <v>84</v>
      </c>
    </row>
    <row r="409" spans="2:47" s="1" customFormat="1" ht="13.5">
      <c r="B409" s="44"/>
      <c r="C409" s="72"/>
      <c r="D409" s="231" t="s">
        <v>912</v>
      </c>
      <c r="E409" s="72"/>
      <c r="F409" s="258" t="s">
        <v>2346</v>
      </c>
      <c r="G409" s="72"/>
      <c r="H409" s="72"/>
      <c r="I409" s="189"/>
      <c r="J409" s="72"/>
      <c r="K409" s="72"/>
      <c r="L409" s="70"/>
      <c r="M409" s="233"/>
      <c r="N409" s="45"/>
      <c r="O409" s="45"/>
      <c r="P409" s="45"/>
      <c r="Q409" s="45"/>
      <c r="R409" s="45"/>
      <c r="S409" s="45"/>
      <c r="T409" s="93"/>
      <c r="AT409" s="22" t="s">
        <v>912</v>
      </c>
      <c r="AU409" s="22" t="s">
        <v>84</v>
      </c>
    </row>
    <row r="410" spans="2:65" s="1" customFormat="1" ht="16.5" customHeight="1">
      <c r="B410" s="44"/>
      <c r="C410" s="219" t="s">
        <v>1077</v>
      </c>
      <c r="D410" s="219" t="s">
        <v>147</v>
      </c>
      <c r="E410" s="220" t="s">
        <v>2347</v>
      </c>
      <c r="F410" s="221" t="s">
        <v>2307</v>
      </c>
      <c r="G410" s="222" t="s">
        <v>456</v>
      </c>
      <c r="H410" s="223">
        <v>40</v>
      </c>
      <c r="I410" s="224"/>
      <c r="J410" s="225">
        <f>ROUND(I410*H410,2)</f>
        <v>0</v>
      </c>
      <c r="K410" s="221" t="s">
        <v>22</v>
      </c>
      <c r="L410" s="70"/>
      <c r="M410" s="226" t="s">
        <v>22</v>
      </c>
      <c r="N410" s="227" t="s">
        <v>46</v>
      </c>
      <c r="O410" s="45"/>
      <c r="P410" s="228">
        <f>O410*H410</f>
        <v>0</v>
      </c>
      <c r="Q410" s="228">
        <v>0</v>
      </c>
      <c r="R410" s="228">
        <f>Q410*H410</f>
        <v>0</v>
      </c>
      <c r="S410" s="228">
        <v>0</v>
      </c>
      <c r="T410" s="229">
        <f>S410*H410</f>
        <v>0</v>
      </c>
      <c r="AR410" s="22" t="s">
        <v>167</v>
      </c>
      <c r="AT410" s="22" t="s">
        <v>147</v>
      </c>
      <c r="AU410" s="22" t="s">
        <v>84</v>
      </c>
      <c r="AY410" s="22" t="s">
        <v>144</v>
      </c>
      <c r="BE410" s="230">
        <f>IF(N410="základní",J410,0)</f>
        <v>0</v>
      </c>
      <c r="BF410" s="230">
        <f>IF(N410="snížená",J410,0)</f>
        <v>0</v>
      </c>
      <c r="BG410" s="230">
        <f>IF(N410="zákl. přenesená",J410,0)</f>
        <v>0</v>
      </c>
      <c r="BH410" s="230">
        <f>IF(N410="sníž. přenesená",J410,0)</f>
        <v>0</v>
      </c>
      <c r="BI410" s="230">
        <f>IF(N410="nulová",J410,0)</f>
        <v>0</v>
      </c>
      <c r="BJ410" s="22" t="s">
        <v>24</v>
      </c>
      <c r="BK410" s="230">
        <f>ROUND(I410*H410,2)</f>
        <v>0</v>
      </c>
      <c r="BL410" s="22" t="s">
        <v>167</v>
      </c>
      <c r="BM410" s="22" t="s">
        <v>1680</v>
      </c>
    </row>
    <row r="411" spans="2:47" s="1" customFormat="1" ht="13.5">
      <c r="B411" s="44"/>
      <c r="C411" s="72"/>
      <c r="D411" s="231" t="s">
        <v>154</v>
      </c>
      <c r="E411" s="72"/>
      <c r="F411" s="232" t="s">
        <v>2307</v>
      </c>
      <c r="G411" s="72"/>
      <c r="H411" s="72"/>
      <c r="I411" s="189"/>
      <c r="J411" s="72"/>
      <c r="K411" s="72"/>
      <c r="L411" s="70"/>
      <c r="M411" s="233"/>
      <c r="N411" s="45"/>
      <c r="O411" s="45"/>
      <c r="P411" s="45"/>
      <c r="Q411" s="45"/>
      <c r="R411" s="45"/>
      <c r="S411" s="45"/>
      <c r="T411" s="93"/>
      <c r="AT411" s="22" t="s">
        <v>154</v>
      </c>
      <c r="AU411" s="22" t="s">
        <v>84</v>
      </c>
    </row>
    <row r="412" spans="2:47" s="1" customFormat="1" ht="13.5">
      <c r="B412" s="44"/>
      <c r="C412" s="72"/>
      <c r="D412" s="231" t="s">
        <v>912</v>
      </c>
      <c r="E412" s="72"/>
      <c r="F412" s="258" t="s">
        <v>2348</v>
      </c>
      <c r="G412" s="72"/>
      <c r="H412" s="72"/>
      <c r="I412" s="189"/>
      <c r="J412" s="72"/>
      <c r="K412" s="72"/>
      <c r="L412" s="70"/>
      <c r="M412" s="233"/>
      <c r="N412" s="45"/>
      <c r="O412" s="45"/>
      <c r="P412" s="45"/>
      <c r="Q412" s="45"/>
      <c r="R412" s="45"/>
      <c r="S412" s="45"/>
      <c r="T412" s="93"/>
      <c r="AT412" s="22" t="s">
        <v>912</v>
      </c>
      <c r="AU412" s="22" t="s">
        <v>84</v>
      </c>
    </row>
    <row r="413" spans="2:65" s="1" customFormat="1" ht="16.5" customHeight="1">
      <c r="B413" s="44"/>
      <c r="C413" s="219" t="s">
        <v>1082</v>
      </c>
      <c r="D413" s="219" t="s">
        <v>147</v>
      </c>
      <c r="E413" s="220" t="s">
        <v>2315</v>
      </c>
      <c r="F413" s="221" t="s">
        <v>2307</v>
      </c>
      <c r="G413" s="222" t="s">
        <v>456</v>
      </c>
      <c r="H413" s="223">
        <v>15</v>
      </c>
      <c r="I413" s="224"/>
      <c r="J413" s="225">
        <f>ROUND(I413*H413,2)</f>
        <v>0</v>
      </c>
      <c r="K413" s="221" t="s">
        <v>22</v>
      </c>
      <c r="L413" s="70"/>
      <c r="M413" s="226" t="s">
        <v>22</v>
      </c>
      <c r="N413" s="227" t="s">
        <v>46</v>
      </c>
      <c r="O413" s="45"/>
      <c r="P413" s="228">
        <f>O413*H413</f>
        <v>0</v>
      </c>
      <c r="Q413" s="228">
        <v>0</v>
      </c>
      <c r="R413" s="228">
        <f>Q413*H413</f>
        <v>0</v>
      </c>
      <c r="S413" s="228">
        <v>0</v>
      </c>
      <c r="T413" s="229">
        <f>S413*H413</f>
        <v>0</v>
      </c>
      <c r="AR413" s="22" t="s">
        <v>167</v>
      </c>
      <c r="AT413" s="22" t="s">
        <v>147</v>
      </c>
      <c r="AU413" s="22" t="s">
        <v>84</v>
      </c>
      <c r="AY413" s="22" t="s">
        <v>144</v>
      </c>
      <c r="BE413" s="230">
        <f>IF(N413="základní",J413,0)</f>
        <v>0</v>
      </c>
      <c r="BF413" s="230">
        <f>IF(N413="snížená",J413,0)</f>
        <v>0</v>
      </c>
      <c r="BG413" s="230">
        <f>IF(N413="zákl. přenesená",J413,0)</f>
        <v>0</v>
      </c>
      <c r="BH413" s="230">
        <f>IF(N413="sníž. přenesená",J413,0)</f>
        <v>0</v>
      </c>
      <c r="BI413" s="230">
        <f>IF(N413="nulová",J413,0)</f>
        <v>0</v>
      </c>
      <c r="BJ413" s="22" t="s">
        <v>24</v>
      </c>
      <c r="BK413" s="230">
        <f>ROUND(I413*H413,2)</f>
        <v>0</v>
      </c>
      <c r="BL413" s="22" t="s">
        <v>167</v>
      </c>
      <c r="BM413" s="22" t="s">
        <v>1683</v>
      </c>
    </row>
    <row r="414" spans="2:47" s="1" customFormat="1" ht="13.5">
      <c r="B414" s="44"/>
      <c r="C414" s="72"/>
      <c r="D414" s="231" t="s">
        <v>154</v>
      </c>
      <c r="E414" s="72"/>
      <c r="F414" s="232" t="s">
        <v>2307</v>
      </c>
      <c r="G414" s="72"/>
      <c r="H414" s="72"/>
      <c r="I414" s="189"/>
      <c r="J414" s="72"/>
      <c r="K414" s="72"/>
      <c r="L414" s="70"/>
      <c r="M414" s="233"/>
      <c r="N414" s="45"/>
      <c r="O414" s="45"/>
      <c r="P414" s="45"/>
      <c r="Q414" s="45"/>
      <c r="R414" s="45"/>
      <c r="S414" s="45"/>
      <c r="T414" s="93"/>
      <c r="AT414" s="22" t="s">
        <v>154</v>
      </c>
      <c r="AU414" s="22" t="s">
        <v>84</v>
      </c>
    </row>
    <row r="415" spans="2:47" s="1" customFormat="1" ht="13.5">
      <c r="B415" s="44"/>
      <c r="C415" s="72"/>
      <c r="D415" s="231" t="s">
        <v>912</v>
      </c>
      <c r="E415" s="72"/>
      <c r="F415" s="258" t="s">
        <v>2316</v>
      </c>
      <c r="G415" s="72"/>
      <c r="H415" s="72"/>
      <c r="I415" s="189"/>
      <c r="J415" s="72"/>
      <c r="K415" s="72"/>
      <c r="L415" s="70"/>
      <c r="M415" s="233"/>
      <c r="N415" s="45"/>
      <c r="O415" s="45"/>
      <c r="P415" s="45"/>
      <c r="Q415" s="45"/>
      <c r="R415" s="45"/>
      <c r="S415" s="45"/>
      <c r="T415" s="93"/>
      <c r="AT415" s="22" t="s">
        <v>912</v>
      </c>
      <c r="AU415" s="22" t="s">
        <v>84</v>
      </c>
    </row>
    <row r="416" spans="2:65" s="1" customFormat="1" ht="25.5" customHeight="1">
      <c r="B416" s="44"/>
      <c r="C416" s="219" t="s">
        <v>1087</v>
      </c>
      <c r="D416" s="219" t="s">
        <v>147</v>
      </c>
      <c r="E416" s="220" t="s">
        <v>2349</v>
      </c>
      <c r="F416" s="221" t="s">
        <v>2350</v>
      </c>
      <c r="G416" s="222" t="s">
        <v>359</v>
      </c>
      <c r="H416" s="223">
        <v>1</v>
      </c>
      <c r="I416" s="224"/>
      <c r="J416" s="225">
        <f>ROUND(I416*H416,2)</f>
        <v>0</v>
      </c>
      <c r="K416" s="221" t="s">
        <v>22</v>
      </c>
      <c r="L416" s="70"/>
      <c r="M416" s="226" t="s">
        <v>22</v>
      </c>
      <c r="N416" s="227" t="s">
        <v>46</v>
      </c>
      <c r="O416" s="45"/>
      <c r="P416" s="228">
        <f>O416*H416</f>
        <v>0</v>
      </c>
      <c r="Q416" s="228">
        <v>0</v>
      </c>
      <c r="R416" s="228">
        <f>Q416*H416</f>
        <v>0</v>
      </c>
      <c r="S416" s="228">
        <v>0</v>
      </c>
      <c r="T416" s="229">
        <f>S416*H416</f>
        <v>0</v>
      </c>
      <c r="AR416" s="22" t="s">
        <v>167</v>
      </c>
      <c r="AT416" s="22" t="s">
        <v>147</v>
      </c>
      <c r="AU416" s="22" t="s">
        <v>84</v>
      </c>
      <c r="AY416" s="22" t="s">
        <v>144</v>
      </c>
      <c r="BE416" s="230">
        <f>IF(N416="základní",J416,0)</f>
        <v>0</v>
      </c>
      <c r="BF416" s="230">
        <f>IF(N416="snížená",J416,0)</f>
        <v>0</v>
      </c>
      <c r="BG416" s="230">
        <f>IF(N416="zákl. přenesená",J416,0)</f>
        <v>0</v>
      </c>
      <c r="BH416" s="230">
        <f>IF(N416="sníž. přenesená",J416,0)</f>
        <v>0</v>
      </c>
      <c r="BI416" s="230">
        <f>IF(N416="nulová",J416,0)</f>
        <v>0</v>
      </c>
      <c r="BJ416" s="22" t="s">
        <v>24</v>
      </c>
      <c r="BK416" s="230">
        <f>ROUND(I416*H416,2)</f>
        <v>0</v>
      </c>
      <c r="BL416" s="22" t="s">
        <v>167</v>
      </c>
      <c r="BM416" s="22" t="s">
        <v>1686</v>
      </c>
    </row>
    <row r="417" spans="2:47" s="1" customFormat="1" ht="13.5">
      <c r="B417" s="44"/>
      <c r="C417" s="72"/>
      <c r="D417" s="231" t="s">
        <v>154</v>
      </c>
      <c r="E417" s="72"/>
      <c r="F417" s="232" t="s">
        <v>2350</v>
      </c>
      <c r="G417" s="72"/>
      <c r="H417" s="72"/>
      <c r="I417" s="189"/>
      <c r="J417" s="72"/>
      <c r="K417" s="72"/>
      <c r="L417" s="70"/>
      <c r="M417" s="233"/>
      <c r="N417" s="45"/>
      <c r="O417" s="45"/>
      <c r="P417" s="45"/>
      <c r="Q417" s="45"/>
      <c r="R417" s="45"/>
      <c r="S417" s="45"/>
      <c r="T417" s="93"/>
      <c r="AT417" s="22" t="s">
        <v>154</v>
      </c>
      <c r="AU417" s="22" t="s">
        <v>84</v>
      </c>
    </row>
    <row r="418" spans="2:47" s="1" customFormat="1" ht="13.5">
      <c r="B418" s="44"/>
      <c r="C418" s="72"/>
      <c r="D418" s="231" t="s">
        <v>912</v>
      </c>
      <c r="E418" s="72"/>
      <c r="F418" s="258" t="s">
        <v>2102</v>
      </c>
      <c r="G418" s="72"/>
      <c r="H418" s="72"/>
      <c r="I418" s="189"/>
      <c r="J418" s="72"/>
      <c r="K418" s="72"/>
      <c r="L418" s="70"/>
      <c r="M418" s="233"/>
      <c r="N418" s="45"/>
      <c r="O418" s="45"/>
      <c r="P418" s="45"/>
      <c r="Q418" s="45"/>
      <c r="R418" s="45"/>
      <c r="S418" s="45"/>
      <c r="T418" s="93"/>
      <c r="AT418" s="22" t="s">
        <v>912</v>
      </c>
      <c r="AU418" s="22" t="s">
        <v>84</v>
      </c>
    </row>
    <row r="419" spans="2:65" s="1" customFormat="1" ht="16.5" customHeight="1">
      <c r="B419" s="44"/>
      <c r="C419" s="219" t="s">
        <v>1093</v>
      </c>
      <c r="D419" s="219" t="s">
        <v>147</v>
      </c>
      <c r="E419" s="220" t="s">
        <v>2226</v>
      </c>
      <c r="F419" s="221" t="s">
        <v>2227</v>
      </c>
      <c r="G419" s="222" t="s">
        <v>456</v>
      </c>
      <c r="H419" s="223">
        <v>50</v>
      </c>
      <c r="I419" s="224"/>
      <c r="J419" s="225">
        <f>ROUND(I419*H419,2)</f>
        <v>0</v>
      </c>
      <c r="K419" s="221" t="s">
        <v>22</v>
      </c>
      <c r="L419" s="70"/>
      <c r="M419" s="226" t="s">
        <v>22</v>
      </c>
      <c r="N419" s="227" t="s">
        <v>46</v>
      </c>
      <c r="O419" s="45"/>
      <c r="P419" s="228">
        <f>O419*H419</f>
        <v>0</v>
      </c>
      <c r="Q419" s="228">
        <v>0</v>
      </c>
      <c r="R419" s="228">
        <f>Q419*H419</f>
        <v>0</v>
      </c>
      <c r="S419" s="228">
        <v>0</v>
      </c>
      <c r="T419" s="229">
        <f>S419*H419</f>
        <v>0</v>
      </c>
      <c r="AR419" s="22" t="s">
        <v>167</v>
      </c>
      <c r="AT419" s="22" t="s">
        <v>147</v>
      </c>
      <c r="AU419" s="22" t="s">
        <v>84</v>
      </c>
      <c r="AY419" s="22" t="s">
        <v>144</v>
      </c>
      <c r="BE419" s="230">
        <f>IF(N419="základní",J419,0)</f>
        <v>0</v>
      </c>
      <c r="BF419" s="230">
        <f>IF(N419="snížená",J419,0)</f>
        <v>0</v>
      </c>
      <c r="BG419" s="230">
        <f>IF(N419="zákl. přenesená",J419,0)</f>
        <v>0</v>
      </c>
      <c r="BH419" s="230">
        <f>IF(N419="sníž. přenesená",J419,0)</f>
        <v>0</v>
      </c>
      <c r="BI419" s="230">
        <f>IF(N419="nulová",J419,0)</f>
        <v>0</v>
      </c>
      <c r="BJ419" s="22" t="s">
        <v>24</v>
      </c>
      <c r="BK419" s="230">
        <f>ROUND(I419*H419,2)</f>
        <v>0</v>
      </c>
      <c r="BL419" s="22" t="s">
        <v>167</v>
      </c>
      <c r="BM419" s="22" t="s">
        <v>1689</v>
      </c>
    </row>
    <row r="420" spans="2:47" s="1" customFormat="1" ht="13.5">
      <c r="B420" s="44"/>
      <c r="C420" s="72"/>
      <c r="D420" s="231" t="s">
        <v>154</v>
      </c>
      <c r="E420" s="72"/>
      <c r="F420" s="232" t="s">
        <v>2227</v>
      </c>
      <c r="G420" s="72"/>
      <c r="H420" s="72"/>
      <c r="I420" s="189"/>
      <c r="J420" s="72"/>
      <c r="K420" s="72"/>
      <c r="L420" s="70"/>
      <c r="M420" s="233"/>
      <c r="N420" s="45"/>
      <c r="O420" s="45"/>
      <c r="P420" s="45"/>
      <c r="Q420" s="45"/>
      <c r="R420" s="45"/>
      <c r="S420" s="45"/>
      <c r="T420" s="93"/>
      <c r="AT420" s="22" t="s">
        <v>154</v>
      </c>
      <c r="AU420" s="22" t="s">
        <v>84</v>
      </c>
    </row>
    <row r="421" spans="2:47" s="1" customFormat="1" ht="13.5">
      <c r="B421" s="44"/>
      <c r="C421" s="72"/>
      <c r="D421" s="231" t="s">
        <v>912</v>
      </c>
      <c r="E421" s="72"/>
      <c r="F421" s="258" t="s">
        <v>2200</v>
      </c>
      <c r="G421" s="72"/>
      <c r="H421" s="72"/>
      <c r="I421" s="189"/>
      <c r="J421" s="72"/>
      <c r="K421" s="72"/>
      <c r="L421" s="70"/>
      <c r="M421" s="233"/>
      <c r="N421" s="45"/>
      <c r="O421" s="45"/>
      <c r="P421" s="45"/>
      <c r="Q421" s="45"/>
      <c r="R421" s="45"/>
      <c r="S421" s="45"/>
      <c r="T421" s="93"/>
      <c r="AT421" s="22" t="s">
        <v>912</v>
      </c>
      <c r="AU421" s="22" t="s">
        <v>84</v>
      </c>
    </row>
    <row r="422" spans="2:65" s="1" customFormat="1" ht="16.5" customHeight="1">
      <c r="B422" s="44"/>
      <c r="C422" s="219" t="s">
        <v>1099</v>
      </c>
      <c r="D422" s="219" t="s">
        <v>147</v>
      </c>
      <c r="E422" s="220" t="s">
        <v>2351</v>
      </c>
      <c r="F422" s="221" t="s">
        <v>2352</v>
      </c>
      <c r="G422" s="222" t="s">
        <v>359</v>
      </c>
      <c r="H422" s="223">
        <v>1</v>
      </c>
      <c r="I422" s="224"/>
      <c r="J422" s="225">
        <f>ROUND(I422*H422,2)</f>
        <v>0</v>
      </c>
      <c r="K422" s="221" t="s">
        <v>22</v>
      </c>
      <c r="L422" s="70"/>
      <c r="M422" s="226" t="s">
        <v>22</v>
      </c>
      <c r="N422" s="227" t="s">
        <v>46</v>
      </c>
      <c r="O422" s="45"/>
      <c r="P422" s="228">
        <f>O422*H422</f>
        <v>0</v>
      </c>
      <c r="Q422" s="228">
        <v>0</v>
      </c>
      <c r="R422" s="228">
        <f>Q422*H422</f>
        <v>0</v>
      </c>
      <c r="S422" s="228">
        <v>0</v>
      </c>
      <c r="T422" s="229">
        <f>S422*H422</f>
        <v>0</v>
      </c>
      <c r="AR422" s="22" t="s">
        <v>167</v>
      </c>
      <c r="AT422" s="22" t="s">
        <v>147</v>
      </c>
      <c r="AU422" s="22" t="s">
        <v>84</v>
      </c>
      <c r="AY422" s="22" t="s">
        <v>144</v>
      </c>
      <c r="BE422" s="230">
        <f>IF(N422="základní",J422,0)</f>
        <v>0</v>
      </c>
      <c r="BF422" s="230">
        <f>IF(N422="snížená",J422,0)</f>
        <v>0</v>
      </c>
      <c r="BG422" s="230">
        <f>IF(N422="zákl. přenesená",J422,0)</f>
        <v>0</v>
      </c>
      <c r="BH422" s="230">
        <f>IF(N422="sníž. přenesená",J422,0)</f>
        <v>0</v>
      </c>
      <c r="BI422" s="230">
        <f>IF(N422="nulová",J422,0)</f>
        <v>0</v>
      </c>
      <c r="BJ422" s="22" t="s">
        <v>24</v>
      </c>
      <c r="BK422" s="230">
        <f>ROUND(I422*H422,2)</f>
        <v>0</v>
      </c>
      <c r="BL422" s="22" t="s">
        <v>167</v>
      </c>
      <c r="BM422" s="22" t="s">
        <v>1693</v>
      </c>
    </row>
    <row r="423" spans="2:47" s="1" customFormat="1" ht="13.5">
      <c r="B423" s="44"/>
      <c r="C423" s="72"/>
      <c r="D423" s="231" t="s">
        <v>154</v>
      </c>
      <c r="E423" s="72"/>
      <c r="F423" s="232" t="s">
        <v>2352</v>
      </c>
      <c r="G423" s="72"/>
      <c r="H423" s="72"/>
      <c r="I423" s="189"/>
      <c r="J423" s="72"/>
      <c r="K423" s="72"/>
      <c r="L423" s="70"/>
      <c r="M423" s="233"/>
      <c r="N423" s="45"/>
      <c r="O423" s="45"/>
      <c r="P423" s="45"/>
      <c r="Q423" s="45"/>
      <c r="R423" s="45"/>
      <c r="S423" s="45"/>
      <c r="T423" s="93"/>
      <c r="AT423" s="22" t="s">
        <v>154</v>
      </c>
      <c r="AU423" s="22" t="s">
        <v>84</v>
      </c>
    </row>
    <row r="424" spans="2:47" s="1" customFormat="1" ht="13.5">
      <c r="B424" s="44"/>
      <c r="C424" s="72"/>
      <c r="D424" s="231" t="s">
        <v>912</v>
      </c>
      <c r="E424" s="72"/>
      <c r="F424" s="258" t="s">
        <v>2102</v>
      </c>
      <c r="G424" s="72"/>
      <c r="H424" s="72"/>
      <c r="I424" s="189"/>
      <c r="J424" s="72"/>
      <c r="K424" s="72"/>
      <c r="L424" s="70"/>
      <c r="M424" s="233"/>
      <c r="N424" s="45"/>
      <c r="O424" s="45"/>
      <c r="P424" s="45"/>
      <c r="Q424" s="45"/>
      <c r="R424" s="45"/>
      <c r="S424" s="45"/>
      <c r="T424" s="93"/>
      <c r="AT424" s="22" t="s">
        <v>912</v>
      </c>
      <c r="AU424" s="22" t="s">
        <v>84</v>
      </c>
    </row>
    <row r="425" spans="2:65" s="1" customFormat="1" ht="16.5" customHeight="1">
      <c r="B425" s="44"/>
      <c r="C425" s="219" t="s">
        <v>1105</v>
      </c>
      <c r="D425" s="219" t="s">
        <v>147</v>
      </c>
      <c r="E425" s="220" t="s">
        <v>2353</v>
      </c>
      <c r="F425" s="221" t="s">
        <v>2117</v>
      </c>
      <c r="G425" s="222" t="s">
        <v>359</v>
      </c>
      <c r="H425" s="223">
        <v>1</v>
      </c>
      <c r="I425" s="224"/>
      <c r="J425" s="225">
        <f>ROUND(I425*H425,2)</f>
        <v>0</v>
      </c>
      <c r="K425" s="221" t="s">
        <v>22</v>
      </c>
      <c r="L425" s="70"/>
      <c r="M425" s="226" t="s">
        <v>22</v>
      </c>
      <c r="N425" s="227" t="s">
        <v>46</v>
      </c>
      <c r="O425" s="45"/>
      <c r="P425" s="228">
        <f>O425*H425</f>
        <v>0</v>
      </c>
      <c r="Q425" s="228">
        <v>0</v>
      </c>
      <c r="R425" s="228">
        <f>Q425*H425</f>
        <v>0</v>
      </c>
      <c r="S425" s="228">
        <v>0</v>
      </c>
      <c r="T425" s="229">
        <f>S425*H425</f>
        <v>0</v>
      </c>
      <c r="AR425" s="22" t="s">
        <v>167</v>
      </c>
      <c r="AT425" s="22" t="s">
        <v>147</v>
      </c>
      <c r="AU425" s="22" t="s">
        <v>84</v>
      </c>
      <c r="AY425" s="22" t="s">
        <v>144</v>
      </c>
      <c r="BE425" s="230">
        <f>IF(N425="základní",J425,0)</f>
        <v>0</v>
      </c>
      <c r="BF425" s="230">
        <f>IF(N425="snížená",J425,0)</f>
        <v>0</v>
      </c>
      <c r="BG425" s="230">
        <f>IF(N425="zákl. přenesená",J425,0)</f>
        <v>0</v>
      </c>
      <c r="BH425" s="230">
        <f>IF(N425="sníž. přenesená",J425,0)</f>
        <v>0</v>
      </c>
      <c r="BI425" s="230">
        <f>IF(N425="nulová",J425,0)</f>
        <v>0</v>
      </c>
      <c r="BJ425" s="22" t="s">
        <v>24</v>
      </c>
      <c r="BK425" s="230">
        <f>ROUND(I425*H425,2)</f>
        <v>0</v>
      </c>
      <c r="BL425" s="22" t="s">
        <v>167</v>
      </c>
      <c r="BM425" s="22" t="s">
        <v>1696</v>
      </c>
    </row>
    <row r="426" spans="2:47" s="1" customFormat="1" ht="13.5">
      <c r="B426" s="44"/>
      <c r="C426" s="72"/>
      <c r="D426" s="231" t="s">
        <v>154</v>
      </c>
      <c r="E426" s="72"/>
      <c r="F426" s="232" t="s">
        <v>2117</v>
      </c>
      <c r="G426" s="72"/>
      <c r="H426" s="72"/>
      <c r="I426" s="189"/>
      <c r="J426" s="72"/>
      <c r="K426" s="72"/>
      <c r="L426" s="70"/>
      <c r="M426" s="233"/>
      <c r="N426" s="45"/>
      <c r="O426" s="45"/>
      <c r="P426" s="45"/>
      <c r="Q426" s="45"/>
      <c r="R426" s="45"/>
      <c r="S426" s="45"/>
      <c r="T426" s="93"/>
      <c r="AT426" s="22" t="s">
        <v>154</v>
      </c>
      <c r="AU426" s="22" t="s">
        <v>84</v>
      </c>
    </row>
    <row r="427" spans="2:47" s="1" customFormat="1" ht="13.5">
      <c r="B427" s="44"/>
      <c r="C427" s="72"/>
      <c r="D427" s="231" t="s">
        <v>912</v>
      </c>
      <c r="E427" s="72"/>
      <c r="F427" s="258" t="s">
        <v>2102</v>
      </c>
      <c r="G427" s="72"/>
      <c r="H427" s="72"/>
      <c r="I427" s="189"/>
      <c r="J427" s="72"/>
      <c r="K427" s="72"/>
      <c r="L427" s="70"/>
      <c r="M427" s="233"/>
      <c r="N427" s="45"/>
      <c r="O427" s="45"/>
      <c r="P427" s="45"/>
      <c r="Q427" s="45"/>
      <c r="R427" s="45"/>
      <c r="S427" s="45"/>
      <c r="T427" s="93"/>
      <c r="AT427" s="22" t="s">
        <v>912</v>
      </c>
      <c r="AU427" s="22" t="s">
        <v>84</v>
      </c>
    </row>
    <row r="428" spans="2:63" s="10" customFormat="1" ht="29.85" customHeight="1">
      <c r="B428" s="203"/>
      <c r="C428" s="204"/>
      <c r="D428" s="205" t="s">
        <v>74</v>
      </c>
      <c r="E428" s="217" t="s">
        <v>1887</v>
      </c>
      <c r="F428" s="217" t="s">
        <v>2354</v>
      </c>
      <c r="G428" s="204"/>
      <c r="H428" s="204"/>
      <c r="I428" s="207"/>
      <c r="J428" s="218">
        <f>BK428</f>
        <v>0</v>
      </c>
      <c r="K428" s="204"/>
      <c r="L428" s="209"/>
      <c r="M428" s="210"/>
      <c r="N428" s="211"/>
      <c r="O428" s="211"/>
      <c r="P428" s="212">
        <f>SUM(P429:P482)</f>
        <v>0</v>
      </c>
      <c r="Q428" s="211"/>
      <c r="R428" s="212">
        <f>SUM(R429:R482)</f>
        <v>0</v>
      </c>
      <c r="S428" s="211"/>
      <c r="T428" s="213">
        <f>SUM(T429:T482)</f>
        <v>0</v>
      </c>
      <c r="AR428" s="214" t="s">
        <v>24</v>
      </c>
      <c r="AT428" s="215" t="s">
        <v>74</v>
      </c>
      <c r="AU428" s="215" t="s">
        <v>24</v>
      </c>
      <c r="AY428" s="214" t="s">
        <v>144</v>
      </c>
      <c r="BK428" s="216">
        <f>SUM(BK429:BK482)</f>
        <v>0</v>
      </c>
    </row>
    <row r="429" spans="2:65" s="1" customFormat="1" ht="16.5" customHeight="1">
      <c r="B429" s="44"/>
      <c r="C429" s="219" t="s">
        <v>1111</v>
      </c>
      <c r="D429" s="219" t="s">
        <v>147</v>
      </c>
      <c r="E429" s="220" t="s">
        <v>2355</v>
      </c>
      <c r="F429" s="221" t="s">
        <v>2356</v>
      </c>
      <c r="G429" s="222" t="s">
        <v>1354</v>
      </c>
      <c r="H429" s="223">
        <v>1</v>
      </c>
      <c r="I429" s="224"/>
      <c r="J429" s="225">
        <f>ROUND(I429*H429,2)</f>
        <v>0</v>
      </c>
      <c r="K429" s="221" t="s">
        <v>22</v>
      </c>
      <c r="L429" s="70"/>
      <c r="M429" s="226" t="s">
        <v>22</v>
      </c>
      <c r="N429" s="227" t="s">
        <v>46</v>
      </c>
      <c r="O429" s="45"/>
      <c r="P429" s="228">
        <f>O429*H429</f>
        <v>0</v>
      </c>
      <c r="Q429" s="228">
        <v>0</v>
      </c>
      <c r="R429" s="228">
        <f>Q429*H429</f>
        <v>0</v>
      </c>
      <c r="S429" s="228">
        <v>0</v>
      </c>
      <c r="T429" s="229">
        <f>S429*H429</f>
        <v>0</v>
      </c>
      <c r="AR429" s="22" t="s">
        <v>167</v>
      </c>
      <c r="AT429" s="22" t="s">
        <v>147</v>
      </c>
      <c r="AU429" s="22" t="s">
        <v>84</v>
      </c>
      <c r="AY429" s="22" t="s">
        <v>144</v>
      </c>
      <c r="BE429" s="230">
        <f>IF(N429="základní",J429,0)</f>
        <v>0</v>
      </c>
      <c r="BF429" s="230">
        <f>IF(N429="snížená",J429,0)</f>
        <v>0</v>
      </c>
      <c r="BG429" s="230">
        <f>IF(N429="zákl. přenesená",J429,0)</f>
        <v>0</v>
      </c>
      <c r="BH429" s="230">
        <f>IF(N429="sníž. přenesená",J429,0)</f>
        <v>0</v>
      </c>
      <c r="BI429" s="230">
        <f>IF(N429="nulová",J429,0)</f>
        <v>0</v>
      </c>
      <c r="BJ429" s="22" t="s">
        <v>24</v>
      </c>
      <c r="BK429" s="230">
        <f>ROUND(I429*H429,2)</f>
        <v>0</v>
      </c>
      <c r="BL429" s="22" t="s">
        <v>167</v>
      </c>
      <c r="BM429" s="22" t="s">
        <v>1699</v>
      </c>
    </row>
    <row r="430" spans="2:47" s="1" customFormat="1" ht="13.5">
      <c r="B430" s="44"/>
      <c r="C430" s="72"/>
      <c r="D430" s="231" t="s">
        <v>154</v>
      </c>
      <c r="E430" s="72"/>
      <c r="F430" s="232" t="s">
        <v>2356</v>
      </c>
      <c r="G430" s="72"/>
      <c r="H430" s="72"/>
      <c r="I430" s="189"/>
      <c r="J430" s="72"/>
      <c r="K430" s="72"/>
      <c r="L430" s="70"/>
      <c r="M430" s="233"/>
      <c r="N430" s="45"/>
      <c r="O430" s="45"/>
      <c r="P430" s="45"/>
      <c r="Q430" s="45"/>
      <c r="R430" s="45"/>
      <c r="S430" s="45"/>
      <c r="T430" s="93"/>
      <c r="AT430" s="22" t="s">
        <v>154</v>
      </c>
      <c r="AU430" s="22" t="s">
        <v>84</v>
      </c>
    </row>
    <row r="431" spans="2:47" s="1" customFormat="1" ht="13.5">
      <c r="B431" s="44"/>
      <c r="C431" s="72"/>
      <c r="D431" s="231" t="s">
        <v>912</v>
      </c>
      <c r="E431" s="72"/>
      <c r="F431" s="258" t="s">
        <v>2357</v>
      </c>
      <c r="G431" s="72"/>
      <c r="H431" s="72"/>
      <c r="I431" s="189"/>
      <c r="J431" s="72"/>
      <c r="K431" s="72"/>
      <c r="L431" s="70"/>
      <c r="M431" s="233"/>
      <c r="N431" s="45"/>
      <c r="O431" s="45"/>
      <c r="P431" s="45"/>
      <c r="Q431" s="45"/>
      <c r="R431" s="45"/>
      <c r="S431" s="45"/>
      <c r="T431" s="93"/>
      <c r="AT431" s="22" t="s">
        <v>912</v>
      </c>
      <c r="AU431" s="22" t="s">
        <v>84</v>
      </c>
    </row>
    <row r="432" spans="2:65" s="1" customFormat="1" ht="16.5" customHeight="1">
      <c r="B432" s="44"/>
      <c r="C432" s="219" t="s">
        <v>1116</v>
      </c>
      <c r="D432" s="219" t="s">
        <v>147</v>
      </c>
      <c r="E432" s="220" t="s">
        <v>2358</v>
      </c>
      <c r="F432" s="221" t="s">
        <v>2359</v>
      </c>
      <c r="G432" s="222" t="s">
        <v>1354</v>
      </c>
      <c r="H432" s="223">
        <v>1</v>
      </c>
      <c r="I432" s="224"/>
      <c r="J432" s="225">
        <f>ROUND(I432*H432,2)</f>
        <v>0</v>
      </c>
      <c r="K432" s="221" t="s">
        <v>22</v>
      </c>
      <c r="L432" s="70"/>
      <c r="M432" s="226" t="s">
        <v>22</v>
      </c>
      <c r="N432" s="227" t="s">
        <v>46</v>
      </c>
      <c r="O432" s="45"/>
      <c r="P432" s="228">
        <f>O432*H432</f>
        <v>0</v>
      </c>
      <c r="Q432" s="228">
        <v>0</v>
      </c>
      <c r="R432" s="228">
        <f>Q432*H432</f>
        <v>0</v>
      </c>
      <c r="S432" s="228">
        <v>0</v>
      </c>
      <c r="T432" s="229">
        <f>S432*H432</f>
        <v>0</v>
      </c>
      <c r="AR432" s="22" t="s">
        <v>167</v>
      </c>
      <c r="AT432" s="22" t="s">
        <v>147</v>
      </c>
      <c r="AU432" s="22" t="s">
        <v>84</v>
      </c>
      <c r="AY432" s="22" t="s">
        <v>144</v>
      </c>
      <c r="BE432" s="230">
        <f>IF(N432="základní",J432,0)</f>
        <v>0</v>
      </c>
      <c r="BF432" s="230">
        <f>IF(N432="snížená",J432,0)</f>
        <v>0</v>
      </c>
      <c r="BG432" s="230">
        <f>IF(N432="zákl. přenesená",J432,0)</f>
        <v>0</v>
      </c>
      <c r="BH432" s="230">
        <f>IF(N432="sníž. přenesená",J432,0)</f>
        <v>0</v>
      </c>
      <c r="BI432" s="230">
        <f>IF(N432="nulová",J432,0)</f>
        <v>0</v>
      </c>
      <c r="BJ432" s="22" t="s">
        <v>24</v>
      </c>
      <c r="BK432" s="230">
        <f>ROUND(I432*H432,2)</f>
        <v>0</v>
      </c>
      <c r="BL432" s="22" t="s">
        <v>167</v>
      </c>
      <c r="BM432" s="22" t="s">
        <v>1702</v>
      </c>
    </row>
    <row r="433" spans="2:47" s="1" customFormat="1" ht="13.5">
      <c r="B433" s="44"/>
      <c r="C433" s="72"/>
      <c r="D433" s="231" t="s">
        <v>154</v>
      </c>
      <c r="E433" s="72"/>
      <c r="F433" s="232" t="s">
        <v>2359</v>
      </c>
      <c r="G433" s="72"/>
      <c r="H433" s="72"/>
      <c r="I433" s="189"/>
      <c r="J433" s="72"/>
      <c r="K433" s="72"/>
      <c r="L433" s="70"/>
      <c r="M433" s="233"/>
      <c r="N433" s="45"/>
      <c r="O433" s="45"/>
      <c r="P433" s="45"/>
      <c r="Q433" s="45"/>
      <c r="R433" s="45"/>
      <c r="S433" s="45"/>
      <c r="T433" s="93"/>
      <c r="AT433" s="22" t="s">
        <v>154</v>
      </c>
      <c r="AU433" s="22" t="s">
        <v>84</v>
      </c>
    </row>
    <row r="434" spans="2:47" s="1" customFormat="1" ht="13.5">
      <c r="B434" s="44"/>
      <c r="C434" s="72"/>
      <c r="D434" s="231" t="s">
        <v>912</v>
      </c>
      <c r="E434" s="72"/>
      <c r="F434" s="258" t="s">
        <v>2360</v>
      </c>
      <c r="G434" s="72"/>
      <c r="H434" s="72"/>
      <c r="I434" s="189"/>
      <c r="J434" s="72"/>
      <c r="K434" s="72"/>
      <c r="L434" s="70"/>
      <c r="M434" s="233"/>
      <c r="N434" s="45"/>
      <c r="O434" s="45"/>
      <c r="P434" s="45"/>
      <c r="Q434" s="45"/>
      <c r="R434" s="45"/>
      <c r="S434" s="45"/>
      <c r="T434" s="93"/>
      <c r="AT434" s="22" t="s">
        <v>912</v>
      </c>
      <c r="AU434" s="22" t="s">
        <v>84</v>
      </c>
    </row>
    <row r="435" spans="2:65" s="1" customFormat="1" ht="25.5" customHeight="1">
      <c r="B435" s="44"/>
      <c r="C435" s="219" t="s">
        <v>1123</v>
      </c>
      <c r="D435" s="219" t="s">
        <v>147</v>
      </c>
      <c r="E435" s="220" t="s">
        <v>2361</v>
      </c>
      <c r="F435" s="221" t="s">
        <v>2362</v>
      </c>
      <c r="G435" s="222" t="s">
        <v>1354</v>
      </c>
      <c r="H435" s="223">
        <v>5</v>
      </c>
      <c r="I435" s="224"/>
      <c r="J435" s="225">
        <f>ROUND(I435*H435,2)</f>
        <v>0</v>
      </c>
      <c r="K435" s="221" t="s">
        <v>22</v>
      </c>
      <c r="L435" s="70"/>
      <c r="M435" s="226" t="s">
        <v>22</v>
      </c>
      <c r="N435" s="227" t="s">
        <v>46</v>
      </c>
      <c r="O435" s="45"/>
      <c r="P435" s="228">
        <f>O435*H435</f>
        <v>0</v>
      </c>
      <c r="Q435" s="228">
        <v>0</v>
      </c>
      <c r="R435" s="228">
        <f>Q435*H435</f>
        <v>0</v>
      </c>
      <c r="S435" s="228">
        <v>0</v>
      </c>
      <c r="T435" s="229">
        <f>S435*H435</f>
        <v>0</v>
      </c>
      <c r="AR435" s="22" t="s">
        <v>167</v>
      </c>
      <c r="AT435" s="22" t="s">
        <v>147</v>
      </c>
      <c r="AU435" s="22" t="s">
        <v>84</v>
      </c>
      <c r="AY435" s="22" t="s">
        <v>144</v>
      </c>
      <c r="BE435" s="230">
        <f>IF(N435="základní",J435,0)</f>
        <v>0</v>
      </c>
      <c r="BF435" s="230">
        <f>IF(N435="snížená",J435,0)</f>
        <v>0</v>
      </c>
      <c r="BG435" s="230">
        <f>IF(N435="zákl. přenesená",J435,0)</f>
        <v>0</v>
      </c>
      <c r="BH435" s="230">
        <f>IF(N435="sníž. přenesená",J435,0)</f>
        <v>0</v>
      </c>
      <c r="BI435" s="230">
        <f>IF(N435="nulová",J435,0)</f>
        <v>0</v>
      </c>
      <c r="BJ435" s="22" t="s">
        <v>24</v>
      </c>
      <c r="BK435" s="230">
        <f>ROUND(I435*H435,2)</f>
        <v>0</v>
      </c>
      <c r="BL435" s="22" t="s">
        <v>167</v>
      </c>
      <c r="BM435" s="22" t="s">
        <v>1705</v>
      </c>
    </row>
    <row r="436" spans="2:47" s="1" customFormat="1" ht="13.5">
      <c r="B436" s="44"/>
      <c r="C436" s="72"/>
      <c r="D436" s="231" t="s">
        <v>154</v>
      </c>
      <c r="E436" s="72"/>
      <c r="F436" s="232" t="s">
        <v>2362</v>
      </c>
      <c r="G436" s="72"/>
      <c r="H436" s="72"/>
      <c r="I436" s="189"/>
      <c r="J436" s="72"/>
      <c r="K436" s="72"/>
      <c r="L436" s="70"/>
      <c r="M436" s="233"/>
      <c r="N436" s="45"/>
      <c r="O436" s="45"/>
      <c r="P436" s="45"/>
      <c r="Q436" s="45"/>
      <c r="R436" s="45"/>
      <c r="S436" s="45"/>
      <c r="T436" s="93"/>
      <c r="AT436" s="22" t="s">
        <v>154</v>
      </c>
      <c r="AU436" s="22" t="s">
        <v>84</v>
      </c>
    </row>
    <row r="437" spans="2:47" s="1" customFormat="1" ht="13.5">
      <c r="B437" s="44"/>
      <c r="C437" s="72"/>
      <c r="D437" s="231" t="s">
        <v>912</v>
      </c>
      <c r="E437" s="72"/>
      <c r="F437" s="258" t="s">
        <v>2363</v>
      </c>
      <c r="G437" s="72"/>
      <c r="H437" s="72"/>
      <c r="I437" s="189"/>
      <c r="J437" s="72"/>
      <c r="K437" s="72"/>
      <c r="L437" s="70"/>
      <c r="M437" s="233"/>
      <c r="N437" s="45"/>
      <c r="O437" s="45"/>
      <c r="P437" s="45"/>
      <c r="Q437" s="45"/>
      <c r="R437" s="45"/>
      <c r="S437" s="45"/>
      <c r="T437" s="93"/>
      <c r="AT437" s="22" t="s">
        <v>912</v>
      </c>
      <c r="AU437" s="22" t="s">
        <v>84</v>
      </c>
    </row>
    <row r="438" spans="2:65" s="1" customFormat="1" ht="38.25" customHeight="1">
      <c r="B438" s="44"/>
      <c r="C438" s="219" t="s">
        <v>1129</v>
      </c>
      <c r="D438" s="219" t="s">
        <v>147</v>
      </c>
      <c r="E438" s="220" t="s">
        <v>2341</v>
      </c>
      <c r="F438" s="221" t="s">
        <v>2342</v>
      </c>
      <c r="G438" s="222" t="s">
        <v>1354</v>
      </c>
      <c r="H438" s="223">
        <v>2</v>
      </c>
      <c r="I438" s="224"/>
      <c r="J438" s="225">
        <f>ROUND(I438*H438,2)</f>
        <v>0</v>
      </c>
      <c r="K438" s="221" t="s">
        <v>22</v>
      </c>
      <c r="L438" s="70"/>
      <c r="M438" s="226" t="s">
        <v>22</v>
      </c>
      <c r="N438" s="227" t="s">
        <v>46</v>
      </c>
      <c r="O438" s="45"/>
      <c r="P438" s="228">
        <f>O438*H438</f>
        <v>0</v>
      </c>
      <c r="Q438" s="228">
        <v>0</v>
      </c>
      <c r="R438" s="228">
        <f>Q438*H438</f>
        <v>0</v>
      </c>
      <c r="S438" s="228">
        <v>0</v>
      </c>
      <c r="T438" s="229">
        <f>S438*H438</f>
        <v>0</v>
      </c>
      <c r="AR438" s="22" t="s">
        <v>167</v>
      </c>
      <c r="AT438" s="22" t="s">
        <v>147</v>
      </c>
      <c r="AU438" s="22" t="s">
        <v>84</v>
      </c>
      <c r="AY438" s="22" t="s">
        <v>144</v>
      </c>
      <c r="BE438" s="230">
        <f>IF(N438="základní",J438,0)</f>
        <v>0</v>
      </c>
      <c r="BF438" s="230">
        <f>IF(N438="snížená",J438,0)</f>
        <v>0</v>
      </c>
      <c r="BG438" s="230">
        <f>IF(N438="zákl. přenesená",J438,0)</f>
        <v>0</v>
      </c>
      <c r="BH438" s="230">
        <f>IF(N438="sníž. přenesená",J438,0)</f>
        <v>0</v>
      </c>
      <c r="BI438" s="230">
        <f>IF(N438="nulová",J438,0)</f>
        <v>0</v>
      </c>
      <c r="BJ438" s="22" t="s">
        <v>24</v>
      </c>
      <c r="BK438" s="230">
        <f>ROUND(I438*H438,2)</f>
        <v>0</v>
      </c>
      <c r="BL438" s="22" t="s">
        <v>167</v>
      </c>
      <c r="BM438" s="22" t="s">
        <v>1708</v>
      </c>
    </row>
    <row r="439" spans="2:47" s="1" customFormat="1" ht="13.5">
      <c r="B439" s="44"/>
      <c r="C439" s="72"/>
      <c r="D439" s="231" t="s">
        <v>154</v>
      </c>
      <c r="E439" s="72"/>
      <c r="F439" s="232" t="s">
        <v>2342</v>
      </c>
      <c r="G439" s="72"/>
      <c r="H439" s="72"/>
      <c r="I439" s="189"/>
      <c r="J439" s="72"/>
      <c r="K439" s="72"/>
      <c r="L439" s="70"/>
      <c r="M439" s="233"/>
      <c r="N439" s="45"/>
      <c r="O439" s="45"/>
      <c r="P439" s="45"/>
      <c r="Q439" s="45"/>
      <c r="R439" s="45"/>
      <c r="S439" s="45"/>
      <c r="T439" s="93"/>
      <c r="AT439" s="22" t="s">
        <v>154</v>
      </c>
      <c r="AU439" s="22" t="s">
        <v>84</v>
      </c>
    </row>
    <row r="440" spans="2:47" s="1" customFormat="1" ht="13.5">
      <c r="B440" s="44"/>
      <c r="C440" s="72"/>
      <c r="D440" s="231" t="s">
        <v>912</v>
      </c>
      <c r="E440" s="72"/>
      <c r="F440" s="258" t="s">
        <v>2364</v>
      </c>
      <c r="G440" s="72"/>
      <c r="H440" s="72"/>
      <c r="I440" s="189"/>
      <c r="J440" s="72"/>
      <c r="K440" s="72"/>
      <c r="L440" s="70"/>
      <c r="M440" s="233"/>
      <c r="N440" s="45"/>
      <c r="O440" s="45"/>
      <c r="P440" s="45"/>
      <c r="Q440" s="45"/>
      <c r="R440" s="45"/>
      <c r="S440" s="45"/>
      <c r="T440" s="93"/>
      <c r="AT440" s="22" t="s">
        <v>912</v>
      </c>
      <c r="AU440" s="22" t="s">
        <v>84</v>
      </c>
    </row>
    <row r="441" spans="2:65" s="1" customFormat="1" ht="25.5" customHeight="1">
      <c r="B441" s="44"/>
      <c r="C441" s="219" t="s">
        <v>1134</v>
      </c>
      <c r="D441" s="219" t="s">
        <v>147</v>
      </c>
      <c r="E441" s="220" t="s">
        <v>2344</v>
      </c>
      <c r="F441" s="221" t="s">
        <v>2345</v>
      </c>
      <c r="G441" s="222" t="s">
        <v>1354</v>
      </c>
      <c r="H441" s="223">
        <v>2</v>
      </c>
      <c r="I441" s="224"/>
      <c r="J441" s="225">
        <f>ROUND(I441*H441,2)</f>
        <v>0</v>
      </c>
      <c r="K441" s="221" t="s">
        <v>22</v>
      </c>
      <c r="L441" s="70"/>
      <c r="M441" s="226" t="s">
        <v>22</v>
      </c>
      <c r="N441" s="227" t="s">
        <v>46</v>
      </c>
      <c r="O441" s="45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AR441" s="22" t="s">
        <v>167</v>
      </c>
      <c r="AT441" s="22" t="s">
        <v>147</v>
      </c>
      <c r="AU441" s="22" t="s">
        <v>84</v>
      </c>
      <c r="AY441" s="22" t="s">
        <v>144</v>
      </c>
      <c r="BE441" s="230">
        <f>IF(N441="základní",J441,0)</f>
        <v>0</v>
      </c>
      <c r="BF441" s="230">
        <f>IF(N441="snížená",J441,0)</f>
        <v>0</v>
      </c>
      <c r="BG441" s="230">
        <f>IF(N441="zákl. přenesená",J441,0)</f>
        <v>0</v>
      </c>
      <c r="BH441" s="230">
        <f>IF(N441="sníž. přenesená",J441,0)</f>
        <v>0</v>
      </c>
      <c r="BI441" s="230">
        <f>IF(N441="nulová",J441,0)</f>
        <v>0</v>
      </c>
      <c r="BJ441" s="22" t="s">
        <v>24</v>
      </c>
      <c r="BK441" s="230">
        <f>ROUND(I441*H441,2)</f>
        <v>0</v>
      </c>
      <c r="BL441" s="22" t="s">
        <v>167</v>
      </c>
      <c r="BM441" s="22" t="s">
        <v>1711</v>
      </c>
    </row>
    <row r="442" spans="2:47" s="1" customFormat="1" ht="13.5">
      <c r="B442" s="44"/>
      <c r="C442" s="72"/>
      <c r="D442" s="231" t="s">
        <v>154</v>
      </c>
      <c r="E442" s="72"/>
      <c r="F442" s="232" t="s">
        <v>2345</v>
      </c>
      <c r="G442" s="72"/>
      <c r="H442" s="72"/>
      <c r="I442" s="189"/>
      <c r="J442" s="72"/>
      <c r="K442" s="72"/>
      <c r="L442" s="70"/>
      <c r="M442" s="233"/>
      <c r="N442" s="45"/>
      <c r="O442" s="45"/>
      <c r="P442" s="45"/>
      <c r="Q442" s="45"/>
      <c r="R442" s="45"/>
      <c r="S442" s="45"/>
      <c r="T442" s="93"/>
      <c r="AT442" s="22" t="s">
        <v>154</v>
      </c>
      <c r="AU442" s="22" t="s">
        <v>84</v>
      </c>
    </row>
    <row r="443" spans="2:47" s="1" customFormat="1" ht="13.5">
      <c r="B443" s="44"/>
      <c r="C443" s="72"/>
      <c r="D443" s="231" t="s">
        <v>912</v>
      </c>
      <c r="E443" s="72"/>
      <c r="F443" s="258" t="s">
        <v>2346</v>
      </c>
      <c r="G443" s="72"/>
      <c r="H443" s="72"/>
      <c r="I443" s="189"/>
      <c r="J443" s="72"/>
      <c r="K443" s="72"/>
      <c r="L443" s="70"/>
      <c r="M443" s="233"/>
      <c r="N443" s="45"/>
      <c r="O443" s="45"/>
      <c r="P443" s="45"/>
      <c r="Q443" s="45"/>
      <c r="R443" s="45"/>
      <c r="S443" s="45"/>
      <c r="T443" s="93"/>
      <c r="AT443" s="22" t="s">
        <v>912</v>
      </c>
      <c r="AU443" s="22" t="s">
        <v>84</v>
      </c>
    </row>
    <row r="444" spans="2:65" s="1" customFormat="1" ht="25.5" customHeight="1">
      <c r="B444" s="44"/>
      <c r="C444" s="219" t="s">
        <v>1139</v>
      </c>
      <c r="D444" s="219" t="s">
        <v>147</v>
      </c>
      <c r="E444" s="220" t="s">
        <v>2365</v>
      </c>
      <c r="F444" s="221" t="s">
        <v>2366</v>
      </c>
      <c r="G444" s="222" t="s">
        <v>1354</v>
      </c>
      <c r="H444" s="223">
        <v>1</v>
      </c>
      <c r="I444" s="224"/>
      <c r="J444" s="225">
        <f>ROUND(I444*H444,2)</f>
        <v>0</v>
      </c>
      <c r="K444" s="221" t="s">
        <v>22</v>
      </c>
      <c r="L444" s="70"/>
      <c r="M444" s="226" t="s">
        <v>22</v>
      </c>
      <c r="N444" s="227" t="s">
        <v>46</v>
      </c>
      <c r="O444" s="45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AR444" s="22" t="s">
        <v>167</v>
      </c>
      <c r="AT444" s="22" t="s">
        <v>147</v>
      </c>
      <c r="AU444" s="22" t="s">
        <v>84</v>
      </c>
      <c r="AY444" s="22" t="s">
        <v>144</v>
      </c>
      <c r="BE444" s="230">
        <f>IF(N444="základní",J444,0)</f>
        <v>0</v>
      </c>
      <c r="BF444" s="230">
        <f>IF(N444="snížená",J444,0)</f>
        <v>0</v>
      </c>
      <c r="BG444" s="230">
        <f>IF(N444="zákl. přenesená",J444,0)</f>
        <v>0</v>
      </c>
      <c r="BH444" s="230">
        <f>IF(N444="sníž. přenesená",J444,0)</f>
        <v>0</v>
      </c>
      <c r="BI444" s="230">
        <f>IF(N444="nulová",J444,0)</f>
        <v>0</v>
      </c>
      <c r="BJ444" s="22" t="s">
        <v>24</v>
      </c>
      <c r="BK444" s="230">
        <f>ROUND(I444*H444,2)</f>
        <v>0</v>
      </c>
      <c r="BL444" s="22" t="s">
        <v>167</v>
      </c>
      <c r="BM444" s="22" t="s">
        <v>1714</v>
      </c>
    </row>
    <row r="445" spans="2:47" s="1" customFormat="1" ht="13.5">
      <c r="B445" s="44"/>
      <c r="C445" s="72"/>
      <c r="D445" s="231" t="s">
        <v>154</v>
      </c>
      <c r="E445" s="72"/>
      <c r="F445" s="232" t="s">
        <v>2366</v>
      </c>
      <c r="G445" s="72"/>
      <c r="H445" s="72"/>
      <c r="I445" s="189"/>
      <c r="J445" s="72"/>
      <c r="K445" s="72"/>
      <c r="L445" s="70"/>
      <c r="M445" s="233"/>
      <c r="N445" s="45"/>
      <c r="O445" s="45"/>
      <c r="P445" s="45"/>
      <c r="Q445" s="45"/>
      <c r="R445" s="45"/>
      <c r="S445" s="45"/>
      <c r="T445" s="93"/>
      <c r="AT445" s="22" t="s">
        <v>154</v>
      </c>
      <c r="AU445" s="22" t="s">
        <v>84</v>
      </c>
    </row>
    <row r="446" spans="2:47" s="1" customFormat="1" ht="13.5">
      <c r="B446" s="44"/>
      <c r="C446" s="72"/>
      <c r="D446" s="231" t="s">
        <v>912</v>
      </c>
      <c r="E446" s="72"/>
      <c r="F446" s="258" t="s">
        <v>2367</v>
      </c>
      <c r="G446" s="72"/>
      <c r="H446" s="72"/>
      <c r="I446" s="189"/>
      <c r="J446" s="72"/>
      <c r="K446" s="72"/>
      <c r="L446" s="70"/>
      <c r="M446" s="233"/>
      <c r="N446" s="45"/>
      <c r="O446" s="45"/>
      <c r="P446" s="45"/>
      <c r="Q446" s="45"/>
      <c r="R446" s="45"/>
      <c r="S446" s="45"/>
      <c r="T446" s="93"/>
      <c r="AT446" s="22" t="s">
        <v>912</v>
      </c>
      <c r="AU446" s="22" t="s">
        <v>84</v>
      </c>
    </row>
    <row r="447" spans="2:65" s="1" customFormat="1" ht="16.5" customHeight="1">
      <c r="B447" s="44"/>
      <c r="C447" s="219" t="s">
        <v>1146</v>
      </c>
      <c r="D447" s="219" t="s">
        <v>147</v>
      </c>
      <c r="E447" s="220" t="s">
        <v>2368</v>
      </c>
      <c r="F447" s="221" t="s">
        <v>2369</v>
      </c>
      <c r="G447" s="222" t="s">
        <v>1354</v>
      </c>
      <c r="H447" s="223">
        <v>1</v>
      </c>
      <c r="I447" s="224"/>
      <c r="J447" s="225">
        <f>ROUND(I447*H447,2)</f>
        <v>0</v>
      </c>
      <c r="K447" s="221" t="s">
        <v>22</v>
      </c>
      <c r="L447" s="70"/>
      <c r="M447" s="226" t="s">
        <v>22</v>
      </c>
      <c r="N447" s="227" t="s">
        <v>46</v>
      </c>
      <c r="O447" s="45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AR447" s="22" t="s">
        <v>167</v>
      </c>
      <c r="AT447" s="22" t="s">
        <v>147</v>
      </c>
      <c r="AU447" s="22" t="s">
        <v>84</v>
      </c>
      <c r="AY447" s="22" t="s">
        <v>144</v>
      </c>
      <c r="BE447" s="230">
        <f>IF(N447="základní",J447,0)</f>
        <v>0</v>
      </c>
      <c r="BF447" s="230">
        <f>IF(N447="snížená",J447,0)</f>
        <v>0</v>
      </c>
      <c r="BG447" s="230">
        <f>IF(N447="zákl. přenesená",J447,0)</f>
        <v>0</v>
      </c>
      <c r="BH447" s="230">
        <f>IF(N447="sníž. přenesená",J447,0)</f>
        <v>0</v>
      </c>
      <c r="BI447" s="230">
        <f>IF(N447="nulová",J447,0)</f>
        <v>0</v>
      </c>
      <c r="BJ447" s="22" t="s">
        <v>24</v>
      </c>
      <c r="BK447" s="230">
        <f>ROUND(I447*H447,2)</f>
        <v>0</v>
      </c>
      <c r="BL447" s="22" t="s">
        <v>167</v>
      </c>
      <c r="BM447" s="22" t="s">
        <v>1717</v>
      </c>
    </row>
    <row r="448" spans="2:47" s="1" customFormat="1" ht="13.5">
      <c r="B448" s="44"/>
      <c r="C448" s="72"/>
      <c r="D448" s="231" t="s">
        <v>154</v>
      </c>
      <c r="E448" s="72"/>
      <c r="F448" s="232" t="s">
        <v>2369</v>
      </c>
      <c r="G448" s="72"/>
      <c r="H448" s="72"/>
      <c r="I448" s="189"/>
      <c r="J448" s="72"/>
      <c r="K448" s="72"/>
      <c r="L448" s="70"/>
      <c r="M448" s="233"/>
      <c r="N448" s="45"/>
      <c r="O448" s="45"/>
      <c r="P448" s="45"/>
      <c r="Q448" s="45"/>
      <c r="R448" s="45"/>
      <c r="S448" s="45"/>
      <c r="T448" s="93"/>
      <c r="AT448" s="22" t="s">
        <v>154</v>
      </c>
      <c r="AU448" s="22" t="s">
        <v>84</v>
      </c>
    </row>
    <row r="449" spans="2:47" s="1" customFormat="1" ht="13.5">
      <c r="B449" s="44"/>
      <c r="C449" s="72"/>
      <c r="D449" s="231" t="s">
        <v>912</v>
      </c>
      <c r="E449" s="72"/>
      <c r="F449" s="258" t="s">
        <v>2367</v>
      </c>
      <c r="G449" s="72"/>
      <c r="H449" s="72"/>
      <c r="I449" s="189"/>
      <c r="J449" s="72"/>
      <c r="K449" s="72"/>
      <c r="L449" s="70"/>
      <c r="M449" s="233"/>
      <c r="N449" s="45"/>
      <c r="O449" s="45"/>
      <c r="P449" s="45"/>
      <c r="Q449" s="45"/>
      <c r="R449" s="45"/>
      <c r="S449" s="45"/>
      <c r="T449" s="93"/>
      <c r="AT449" s="22" t="s">
        <v>912</v>
      </c>
      <c r="AU449" s="22" t="s">
        <v>84</v>
      </c>
    </row>
    <row r="450" spans="2:65" s="1" customFormat="1" ht="16.5" customHeight="1">
      <c r="B450" s="44"/>
      <c r="C450" s="219" t="s">
        <v>1153</v>
      </c>
      <c r="D450" s="219" t="s">
        <v>147</v>
      </c>
      <c r="E450" s="220" t="s">
        <v>2370</v>
      </c>
      <c r="F450" s="221" t="s">
        <v>2371</v>
      </c>
      <c r="G450" s="222" t="s">
        <v>1354</v>
      </c>
      <c r="H450" s="223">
        <v>1</v>
      </c>
      <c r="I450" s="224"/>
      <c r="J450" s="225">
        <f>ROUND(I450*H450,2)</f>
        <v>0</v>
      </c>
      <c r="K450" s="221" t="s">
        <v>22</v>
      </c>
      <c r="L450" s="70"/>
      <c r="M450" s="226" t="s">
        <v>22</v>
      </c>
      <c r="N450" s="227" t="s">
        <v>46</v>
      </c>
      <c r="O450" s="45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AR450" s="22" t="s">
        <v>167</v>
      </c>
      <c r="AT450" s="22" t="s">
        <v>147</v>
      </c>
      <c r="AU450" s="22" t="s">
        <v>84</v>
      </c>
      <c r="AY450" s="22" t="s">
        <v>144</v>
      </c>
      <c r="BE450" s="230">
        <f>IF(N450="základní",J450,0)</f>
        <v>0</v>
      </c>
      <c r="BF450" s="230">
        <f>IF(N450="snížená",J450,0)</f>
        <v>0</v>
      </c>
      <c r="BG450" s="230">
        <f>IF(N450="zákl. přenesená",J450,0)</f>
        <v>0</v>
      </c>
      <c r="BH450" s="230">
        <f>IF(N450="sníž. přenesená",J450,0)</f>
        <v>0</v>
      </c>
      <c r="BI450" s="230">
        <f>IF(N450="nulová",J450,0)</f>
        <v>0</v>
      </c>
      <c r="BJ450" s="22" t="s">
        <v>24</v>
      </c>
      <c r="BK450" s="230">
        <f>ROUND(I450*H450,2)</f>
        <v>0</v>
      </c>
      <c r="BL450" s="22" t="s">
        <v>167</v>
      </c>
      <c r="BM450" s="22" t="s">
        <v>1720</v>
      </c>
    </row>
    <row r="451" spans="2:47" s="1" customFormat="1" ht="13.5">
      <c r="B451" s="44"/>
      <c r="C451" s="72"/>
      <c r="D451" s="231" t="s">
        <v>154</v>
      </c>
      <c r="E451" s="72"/>
      <c r="F451" s="232" t="s">
        <v>2371</v>
      </c>
      <c r="G451" s="72"/>
      <c r="H451" s="72"/>
      <c r="I451" s="189"/>
      <c r="J451" s="72"/>
      <c r="K451" s="72"/>
      <c r="L451" s="70"/>
      <c r="M451" s="233"/>
      <c r="N451" s="45"/>
      <c r="O451" s="45"/>
      <c r="P451" s="45"/>
      <c r="Q451" s="45"/>
      <c r="R451" s="45"/>
      <c r="S451" s="45"/>
      <c r="T451" s="93"/>
      <c r="AT451" s="22" t="s">
        <v>154</v>
      </c>
      <c r="AU451" s="22" t="s">
        <v>84</v>
      </c>
    </row>
    <row r="452" spans="2:47" s="1" customFormat="1" ht="13.5">
      <c r="B452" s="44"/>
      <c r="C452" s="72"/>
      <c r="D452" s="231" t="s">
        <v>912</v>
      </c>
      <c r="E452" s="72"/>
      <c r="F452" s="258" t="s">
        <v>2367</v>
      </c>
      <c r="G452" s="72"/>
      <c r="H452" s="72"/>
      <c r="I452" s="189"/>
      <c r="J452" s="72"/>
      <c r="K452" s="72"/>
      <c r="L452" s="70"/>
      <c r="M452" s="233"/>
      <c r="N452" s="45"/>
      <c r="O452" s="45"/>
      <c r="P452" s="45"/>
      <c r="Q452" s="45"/>
      <c r="R452" s="45"/>
      <c r="S452" s="45"/>
      <c r="T452" s="93"/>
      <c r="AT452" s="22" t="s">
        <v>912</v>
      </c>
      <c r="AU452" s="22" t="s">
        <v>84</v>
      </c>
    </row>
    <row r="453" spans="2:65" s="1" customFormat="1" ht="25.5" customHeight="1">
      <c r="B453" s="44"/>
      <c r="C453" s="219" t="s">
        <v>1158</v>
      </c>
      <c r="D453" s="219" t="s">
        <v>147</v>
      </c>
      <c r="E453" s="220" t="s">
        <v>2365</v>
      </c>
      <c r="F453" s="221" t="s">
        <v>2366</v>
      </c>
      <c r="G453" s="222" t="s">
        <v>1354</v>
      </c>
      <c r="H453" s="223">
        <v>1</v>
      </c>
      <c r="I453" s="224"/>
      <c r="J453" s="225">
        <f>ROUND(I453*H453,2)</f>
        <v>0</v>
      </c>
      <c r="K453" s="221" t="s">
        <v>22</v>
      </c>
      <c r="L453" s="70"/>
      <c r="M453" s="226" t="s">
        <v>22</v>
      </c>
      <c r="N453" s="227" t="s">
        <v>46</v>
      </c>
      <c r="O453" s="45"/>
      <c r="P453" s="228">
        <f>O453*H453</f>
        <v>0</v>
      </c>
      <c r="Q453" s="228">
        <v>0</v>
      </c>
      <c r="R453" s="228">
        <f>Q453*H453</f>
        <v>0</v>
      </c>
      <c r="S453" s="228">
        <v>0</v>
      </c>
      <c r="T453" s="229">
        <f>S453*H453</f>
        <v>0</v>
      </c>
      <c r="AR453" s="22" t="s">
        <v>167</v>
      </c>
      <c r="AT453" s="22" t="s">
        <v>147</v>
      </c>
      <c r="AU453" s="22" t="s">
        <v>84</v>
      </c>
      <c r="AY453" s="22" t="s">
        <v>144</v>
      </c>
      <c r="BE453" s="230">
        <f>IF(N453="základní",J453,0)</f>
        <v>0</v>
      </c>
      <c r="BF453" s="230">
        <f>IF(N453="snížená",J453,0)</f>
        <v>0</v>
      </c>
      <c r="BG453" s="230">
        <f>IF(N453="zákl. přenesená",J453,0)</f>
        <v>0</v>
      </c>
      <c r="BH453" s="230">
        <f>IF(N453="sníž. přenesená",J453,0)</f>
        <v>0</v>
      </c>
      <c r="BI453" s="230">
        <f>IF(N453="nulová",J453,0)</f>
        <v>0</v>
      </c>
      <c r="BJ453" s="22" t="s">
        <v>24</v>
      </c>
      <c r="BK453" s="230">
        <f>ROUND(I453*H453,2)</f>
        <v>0</v>
      </c>
      <c r="BL453" s="22" t="s">
        <v>167</v>
      </c>
      <c r="BM453" s="22" t="s">
        <v>1723</v>
      </c>
    </row>
    <row r="454" spans="2:47" s="1" customFormat="1" ht="13.5">
      <c r="B454" s="44"/>
      <c r="C454" s="72"/>
      <c r="D454" s="231" t="s">
        <v>154</v>
      </c>
      <c r="E454" s="72"/>
      <c r="F454" s="232" t="s">
        <v>2366</v>
      </c>
      <c r="G454" s="72"/>
      <c r="H454" s="72"/>
      <c r="I454" s="189"/>
      <c r="J454" s="72"/>
      <c r="K454" s="72"/>
      <c r="L454" s="70"/>
      <c r="M454" s="233"/>
      <c r="N454" s="45"/>
      <c r="O454" s="45"/>
      <c r="P454" s="45"/>
      <c r="Q454" s="45"/>
      <c r="R454" s="45"/>
      <c r="S454" s="45"/>
      <c r="T454" s="93"/>
      <c r="AT454" s="22" t="s">
        <v>154</v>
      </c>
      <c r="AU454" s="22" t="s">
        <v>84</v>
      </c>
    </row>
    <row r="455" spans="2:47" s="1" customFormat="1" ht="13.5">
      <c r="B455" s="44"/>
      <c r="C455" s="72"/>
      <c r="D455" s="231" t="s">
        <v>912</v>
      </c>
      <c r="E455" s="72"/>
      <c r="F455" s="258" t="s">
        <v>2372</v>
      </c>
      <c r="G455" s="72"/>
      <c r="H455" s="72"/>
      <c r="I455" s="189"/>
      <c r="J455" s="72"/>
      <c r="K455" s="72"/>
      <c r="L455" s="70"/>
      <c r="M455" s="233"/>
      <c r="N455" s="45"/>
      <c r="O455" s="45"/>
      <c r="P455" s="45"/>
      <c r="Q455" s="45"/>
      <c r="R455" s="45"/>
      <c r="S455" s="45"/>
      <c r="T455" s="93"/>
      <c r="AT455" s="22" t="s">
        <v>912</v>
      </c>
      <c r="AU455" s="22" t="s">
        <v>84</v>
      </c>
    </row>
    <row r="456" spans="2:65" s="1" customFormat="1" ht="16.5" customHeight="1">
      <c r="B456" s="44"/>
      <c r="C456" s="219" t="s">
        <v>1163</v>
      </c>
      <c r="D456" s="219" t="s">
        <v>147</v>
      </c>
      <c r="E456" s="220" t="s">
        <v>2368</v>
      </c>
      <c r="F456" s="221" t="s">
        <v>2369</v>
      </c>
      <c r="G456" s="222" t="s">
        <v>1354</v>
      </c>
      <c r="H456" s="223">
        <v>1</v>
      </c>
      <c r="I456" s="224"/>
      <c r="J456" s="225">
        <f>ROUND(I456*H456,2)</f>
        <v>0</v>
      </c>
      <c r="K456" s="221" t="s">
        <v>22</v>
      </c>
      <c r="L456" s="70"/>
      <c r="M456" s="226" t="s">
        <v>22</v>
      </c>
      <c r="N456" s="227" t="s">
        <v>46</v>
      </c>
      <c r="O456" s="45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AR456" s="22" t="s">
        <v>167</v>
      </c>
      <c r="AT456" s="22" t="s">
        <v>147</v>
      </c>
      <c r="AU456" s="22" t="s">
        <v>84</v>
      </c>
      <c r="AY456" s="22" t="s">
        <v>144</v>
      </c>
      <c r="BE456" s="230">
        <f>IF(N456="základní",J456,0)</f>
        <v>0</v>
      </c>
      <c r="BF456" s="230">
        <f>IF(N456="snížená",J456,0)</f>
        <v>0</v>
      </c>
      <c r="BG456" s="230">
        <f>IF(N456="zákl. přenesená",J456,0)</f>
        <v>0</v>
      </c>
      <c r="BH456" s="230">
        <f>IF(N456="sníž. přenesená",J456,0)</f>
        <v>0</v>
      </c>
      <c r="BI456" s="230">
        <f>IF(N456="nulová",J456,0)</f>
        <v>0</v>
      </c>
      <c r="BJ456" s="22" t="s">
        <v>24</v>
      </c>
      <c r="BK456" s="230">
        <f>ROUND(I456*H456,2)</f>
        <v>0</v>
      </c>
      <c r="BL456" s="22" t="s">
        <v>167</v>
      </c>
      <c r="BM456" s="22" t="s">
        <v>1727</v>
      </c>
    </row>
    <row r="457" spans="2:47" s="1" customFormat="1" ht="13.5">
      <c r="B457" s="44"/>
      <c r="C457" s="72"/>
      <c r="D457" s="231" t="s">
        <v>154</v>
      </c>
      <c r="E457" s="72"/>
      <c r="F457" s="232" t="s">
        <v>2369</v>
      </c>
      <c r="G457" s="72"/>
      <c r="H457" s="72"/>
      <c r="I457" s="189"/>
      <c r="J457" s="72"/>
      <c r="K457" s="72"/>
      <c r="L457" s="70"/>
      <c r="M457" s="233"/>
      <c r="N457" s="45"/>
      <c r="O457" s="45"/>
      <c r="P457" s="45"/>
      <c r="Q457" s="45"/>
      <c r="R457" s="45"/>
      <c r="S457" s="45"/>
      <c r="T457" s="93"/>
      <c r="AT457" s="22" t="s">
        <v>154</v>
      </c>
      <c r="AU457" s="22" t="s">
        <v>84</v>
      </c>
    </row>
    <row r="458" spans="2:47" s="1" customFormat="1" ht="13.5">
      <c r="B458" s="44"/>
      <c r="C458" s="72"/>
      <c r="D458" s="231" t="s">
        <v>912</v>
      </c>
      <c r="E458" s="72"/>
      <c r="F458" s="258" t="s">
        <v>2372</v>
      </c>
      <c r="G458" s="72"/>
      <c r="H458" s="72"/>
      <c r="I458" s="189"/>
      <c r="J458" s="72"/>
      <c r="K458" s="72"/>
      <c r="L458" s="70"/>
      <c r="M458" s="233"/>
      <c r="N458" s="45"/>
      <c r="O458" s="45"/>
      <c r="P458" s="45"/>
      <c r="Q458" s="45"/>
      <c r="R458" s="45"/>
      <c r="S458" s="45"/>
      <c r="T458" s="93"/>
      <c r="AT458" s="22" t="s">
        <v>912</v>
      </c>
      <c r="AU458" s="22" t="s">
        <v>84</v>
      </c>
    </row>
    <row r="459" spans="2:65" s="1" customFormat="1" ht="16.5" customHeight="1">
      <c r="B459" s="44"/>
      <c r="C459" s="219" t="s">
        <v>1169</v>
      </c>
      <c r="D459" s="219" t="s">
        <v>147</v>
      </c>
      <c r="E459" s="220" t="s">
        <v>2370</v>
      </c>
      <c r="F459" s="221" t="s">
        <v>2371</v>
      </c>
      <c r="G459" s="222" t="s">
        <v>1354</v>
      </c>
      <c r="H459" s="223">
        <v>1</v>
      </c>
      <c r="I459" s="224"/>
      <c r="J459" s="225">
        <f>ROUND(I459*H459,2)</f>
        <v>0</v>
      </c>
      <c r="K459" s="221" t="s">
        <v>22</v>
      </c>
      <c r="L459" s="70"/>
      <c r="M459" s="226" t="s">
        <v>22</v>
      </c>
      <c r="N459" s="227" t="s">
        <v>46</v>
      </c>
      <c r="O459" s="45"/>
      <c r="P459" s="228">
        <f>O459*H459</f>
        <v>0</v>
      </c>
      <c r="Q459" s="228">
        <v>0</v>
      </c>
      <c r="R459" s="228">
        <f>Q459*H459</f>
        <v>0</v>
      </c>
      <c r="S459" s="228">
        <v>0</v>
      </c>
      <c r="T459" s="229">
        <f>S459*H459</f>
        <v>0</v>
      </c>
      <c r="AR459" s="22" t="s">
        <v>167</v>
      </c>
      <c r="AT459" s="22" t="s">
        <v>147</v>
      </c>
      <c r="AU459" s="22" t="s">
        <v>84</v>
      </c>
      <c r="AY459" s="22" t="s">
        <v>144</v>
      </c>
      <c r="BE459" s="230">
        <f>IF(N459="základní",J459,0)</f>
        <v>0</v>
      </c>
      <c r="BF459" s="230">
        <f>IF(N459="snížená",J459,0)</f>
        <v>0</v>
      </c>
      <c r="BG459" s="230">
        <f>IF(N459="zákl. přenesená",J459,0)</f>
        <v>0</v>
      </c>
      <c r="BH459" s="230">
        <f>IF(N459="sníž. přenesená",J459,0)</f>
        <v>0</v>
      </c>
      <c r="BI459" s="230">
        <f>IF(N459="nulová",J459,0)</f>
        <v>0</v>
      </c>
      <c r="BJ459" s="22" t="s">
        <v>24</v>
      </c>
      <c r="BK459" s="230">
        <f>ROUND(I459*H459,2)</f>
        <v>0</v>
      </c>
      <c r="BL459" s="22" t="s">
        <v>167</v>
      </c>
      <c r="BM459" s="22" t="s">
        <v>1730</v>
      </c>
    </row>
    <row r="460" spans="2:47" s="1" customFormat="1" ht="13.5">
      <c r="B460" s="44"/>
      <c r="C460" s="72"/>
      <c r="D460" s="231" t="s">
        <v>154</v>
      </c>
      <c r="E460" s="72"/>
      <c r="F460" s="232" t="s">
        <v>2371</v>
      </c>
      <c r="G460" s="72"/>
      <c r="H460" s="72"/>
      <c r="I460" s="189"/>
      <c r="J460" s="72"/>
      <c r="K460" s="72"/>
      <c r="L460" s="70"/>
      <c r="M460" s="233"/>
      <c r="N460" s="45"/>
      <c r="O460" s="45"/>
      <c r="P460" s="45"/>
      <c r="Q460" s="45"/>
      <c r="R460" s="45"/>
      <c r="S460" s="45"/>
      <c r="T460" s="93"/>
      <c r="AT460" s="22" t="s">
        <v>154</v>
      </c>
      <c r="AU460" s="22" t="s">
        <v>84</v>
      </c>
    </row>
    <row r="461" spans="2:47" s="1" customFormat="1" ht="13.5">
      <c r="B461" s="44"/>
      <c r="C461" s="72"/>
      <c r="D461" s="231" t="s">
        <v>912</v>
      </c>
      <c r="E461" s="72"/>
      <c r="F461" s="258" t="s">
        <v>2372</v>
      </c>
      <c r="G461" s="72"/>
      <c r="H461" s="72"/>
      <c r="I461" s="189"/>
      <c r="J461" s="72"/>
      <c r="K461" s="72"/>
      <c r="L461" s="70"/>
      <c r="M461" s="233"/>
      <c r="N461" s="45"/>
      <c r="O461" s="45"/>
      <c r="P461" s="45"/>
      <c r="Q461" s="45"/>
      <c r="R461" s="45"/>
      <c r="S461" s="45"/>
      <c r="T461" s="93"/>
      <c r="AT461" s="22" t="s">
        <v>912</v>
      </c>
      <c r="AU461" s="22" t="s">
        <v>84</v>
      </c>
    </row>
    <row r="462" spans="2:65" s="1" customFormat="1" ht="16.5" customHeight="1">
      <c r="B462" s="44"/>
      <c r="C462" s="219" t="s">
        <v>1177</v>
      </c>
      <c r="D462" s="219" t="s">
        <v>147</v>
      </c>
      <c r="E462" s="220" t="s">
        <v>2347</v>
      </c>
      <c r="F462" s="221" t="s">
        <v>2307</v>
      </c>
      <c r="G462" s="222" t="s">
        <v>456</v>
      </c>
      <c r="H462" s="223">
        <v>40</v>
      </c>
      <c r="I462" s="224"/>
      <c r="J462" s="225">
        <f>ROUND(I462*H462,2)</f>
        <v>0</v>
      </c>
      <c r="K462" s="221" t="s">
        <v>22</v>
      </c>
      <c r="L462" s="70"/>
      <c r="M462" s="226" t="s">
        <v>22</v>
      </c>
      <c r="N462" s="227" t="s">
        <v>46</v>
      </c>
      <c r="O462" s="45"/>
      <c r="P462" s="228">
        <f>O462*H462</f>
        <v>0</v>
      </c>
      <c r="Q462" s="228">
        <v>0</v>
      </c>
      <c r="R462" s="228">
        <f>Q462*H462</f>
        <v>0</v>
      </c>
      <c r="S462" s="228">
        <v>0</v>
      </c>
      <c r="T462" s="229">
        <f>S462*H462</f>
        <v>0</v>
      </c>
      <c r="AR462" s="22" t="s">
        <v>167</v>
      </c>
      <c r="AT462" s="22" t="s">
        <v>147</v>
      </c>
      <c r="AU462" s="22" t="s">
        <v>84</v>
      </c>
      <c r="AY462" s="22" t="s">
        <v>144</v>
      </c>
      <c r="BE462" s="230">
        <f>IF(N462="základní",J462,0)</f>
        <v>0</v>
      </c>
      <c r="BF462" s="230">
        <f>IF(N462="snížená",J462,0)</f>
        <v>0</v>
      </c>
      <c r="BG462" s="230">
        <f>IF(N462="zákl. přenesená",J462,0)</f>
        <v>0</v>
      </c>
      <c r="BH462" s="230">
        <f>IF(N462="sníž. přenesená",J462,0)</f>
        <v>0</v>
      </c>
      <c r="BI462" s="230">
        <f>IF(N462="nulová",J462,0)</f>
        <v>0</v>
      </c>
      <c r="BJ462" s="22" t="s">
        <v>24</v>
      </c>
      <c r="BK462" s="230">
        <f>ROUND(I462*H462,2)</f>
        <v>0</v>
      </c>
      <c r="BL462" s="22" t="s">
        <v>167</v>
      </c>
      <c r="BM462" s="22" t="s">
        <v>1733</v>
      </c>
    </row>
    <row r="463" spans="2:47" s="1" customFormat="1" ht="13.5">
      <c r="B463" s="44"/>
      <c r="C463" s="72"/>
      <c r="D463" s="231" t="s">
        <v>154</v>
      </c>
      <c r="E463" s="72"/>
      <c r="F463" s="232" t="s">
        <v>2307</v>
      </c>
      <c r="G463" s="72"/>
      <c r="H463" s="72"/>
      <c r="I463" s="189"/>
      <c r="J463" s="72"/>
      <c r="K463" s="72"/>
      <c r="L463" s="70"/>
      <c r="M463" s="233"/>
      <c r="N463" s="45"/>
      <c r="O463" s="45"/>
      <c r="P463" s="45"/>
      <c r="Q463" s="45"/>
      <c r="R463" s="45"/>
      <c r="S463" s="45"/>
      <c r="T463" s="93"/>
      <c r="AT463" s="22" t="s">
        <v>154</v>
      </c>
      <c r="AU463" s="22" t="s">
        <v>84</v>
      </c>
    </row>
    <row r="464" spans="2:47" s="1" customFormat="1" ht="13.5">
      <c r="B464" s="44"/>
      <c r="C464" s="72"/>
      <c r="D464" s="231" t="s">
        <v>912</v>
      </c>
      <c r="E464" s="72"/>
      <c r="F464" s="258" t="s">
        <v>2348</v>
      </c>
      <c r="G464" s="72"/>
      <c r="H464" s="72"/>
      <c r="I464" s="189"/>
      <c r="J464" s="72"/>
      <c r="K464" s="72"/>
      <c r="L464" s="70"/>
      <c r="M464" s="233"/>
      <c r="N464" s="45"/>
      <c r="O464" s="45"/>
      <c r="P464" s="45"/>
      <c r="Q464" s="45"/>
      <c r="R464" s="45"/>
      <c r="S464" s="45"/>
      <c r="T464" s="93"/>
      <c r="AT464" s="22" t="s">
        <v>912</v>
      </c>
      <c r="AU464" s="22" t="s">
        <v>84</v>
      </c>
    </row>
    <row r="465" spans="2:65" s="1" customFormat="1" ht="16.5" customHeight="1">
      <c r="B465" s="44"/>
      <c r="C465" s="219" t="s">
        <v>1182</v>
      </c>
      <c r="D465" s="219" t="s">
        <v>147</v>
      </c>
      <c r="E465" s="220" t="s">
        <v>2315</v>
      </c>
      <c r="F465" s="221" t="s">
        <v>2307</v>
      </c>
      <c r="G465" s="222" t="s">
        <v>456</v>
      </c>
      <c r="H465" s="223">
        <v>35</v>
      </c>
      <c r="I465" s="224"/>
      <c r="J465" s="225">
        <f>ROUND(I465*H465,2)</f>
        <v>0</v>
      </c>
      <c r="K465" s="221" t="s">
        <v>22</v>
      </c>
      <c r="L465" s="70"/>
      <c r="M465" s="226" t="s">
        <v>22</v>
      </c>
      <c r="N465" s="227" t="s">
        <v>46</v>
      </c>
      <c r="O465" s="45"/>
      <c r="P465" s="228">
        <f>O465*H465</f>
        <v>0</v>
      </c>
      <c r="Q465" s="228">
        <v>0</v>
      </c>
      <c r="R465" s="228">
        <f>Q465*H465</f>
        <v>0</v>
      </c>
      <c r="S465" s="228">
        <v>0</v>
      </c>
      <c r="T465" s="229">
        <f>S465*H465</f>
        <v>0</v>
      </c>
      <c r="AR465" s="22" t="s">
        <v>167</v>
      </c>
      <c r="AT465" s="22" t="s">
        <v>147</v>
      </c>
      <c r="AU465" s="22" t="s">
        <v>84</v>
      </c>
      <c r="AY465" s="22" t="s">
        <v>144</v>
      </c>
      <c r="BE465" s="230">
        <f>IF(N465="základní",J465,0)</f>
        <v>0</v>
      </c>
      <c r="BF465" s="230">
        <f>IF(N465="snížená",J465,0)</f>
        <v>0</v>
      </c>
      <c r="BG465" s="230">
        <f>IF(N465="zákl. přenesená",J465,0)</f>
        <v>0</v>
      </c>
      <c r="BH465" s="230">
        <f>IF(N465="sníž. přenesená",J465,0)</f>
        <v>0</v>
      </c>
      <c r="BI465" s="230">
        <f>IF(N465="nulová",J465,0)</f>
        <v>0</v>
      </c>
      <c r="BJ465" s="22" t="s">
        <v>24</v>
      </c>
      <c r="BK465" s="230">
        <f>ROUND(I465*H465,2)</f>
        <v>0</v>
      </c>
      <c r="BL465" s="22" t="s">
        <v>167</v>
      </c>
      <c r="BM465" s="22" t="s">
        <v>1736</v>
      </c>
    </row>
    <row r="466" spans="2:47" s="1" customFormat="1" ht="13.5">
      <c r="B466" s="44"/>
      <c r="C466" s="72"/>
      <c r="D466" s="231" t="s">
        <v>154</v>
      </c>
      <c r="E466" s="72"/>
      <c r="F466" s="232" t="s">
        <v>2307</v>
      </c>
      <c r="G466" s="72"/>
      <c r="H466" s="72"/>
      <c r="I466" s="189"/>
      <c r="J466" s="72"/>
      <c r="K466" s="72"/>
      <c r="L466" s="70"/>
      <c r="M466" s="233"/>
      <c r="N466" s="45"/>
      <c r="O466" s="45"/>
      <c r="P466" s="45"/>
      <c r="Q466" s="45"/>
      <c r="R466" s="45"/>
      <c r="S466" s="45"/>
      <c r="T466" s="93"/>
      <c r="AT466" s="22" t="s">
        <v>154</v>
      </c>
      <c r="AU466" s="22" t="s">
        <v>84</v>
      </c>
    </row>
    <row r="467" spans="2:47" s="1" customFormat="1" ht="13.5">
      <c r="B467" s="44"/>
      <c r="C467" s="72"/>
      <c r="D467" s="231" t="s">
        <v>912</v>
      </c>
      <c r="E467" s="72"/>
      <c r="F467" s="258" t="s">
        <v>2316</v>
      </c>
      <c r="G467" s="72"/>
      <c r="H467" s="72"/>
      <c r="I467" s="189"/>
      <c r="J467" s="72"/>
      <c r="K467" s="72"/>
      <c r="L467" s="70"/>
      <c r="M467" s="233"/>
      <c r="N467" s="45"/>
      <c r="O467" s="45"/>
      <c r="P467" s="45"/>
      <c r="Q467" s="45"/>
      <c r="R467" s="45"/>
      <c r="S467" s="45"/>
      <c r="T467" s="93"/>
      <c r="AT467" s="22" t="s">
        <v>912</v>
      </c>
      <c r="AU467" s="22" t="s">
        <v>84</v>
      </c>
    </row>
    <row r="468" spans="2:65" s="1" customFormat="1" ht="16.5" customHeight="1">
      <c r="B468" s="44"/>
      <c r="C468" s="219" t="s">
        <v>1191</v>
      </c>
      <c r="D468" s="219" t="s">
        <v>147</v>
      </c>
      <c r="E468" s="220" t="s">
        <v>2373</v>
      </c>
      <c r="F468" s="221" t="s">
        <v>2374</v>
      </c>
      <c r="G468" s="222" t="s">
        <v>456</v>
      </c>
      <c r="H468" s="223">
        <v>35</v>
      </c>
      <c r="I468" s="224"/>
      <c r="J468" s="225">
        <f>ROUND(I468*H468,2)</f>
        <v>0</v>
      </c>
      <c r="K468" s="221" t="s">
        <v>22</v>
      </c>
      <c r="L468" s="70"/>
      <c r="M468" s="226" t="s">
        <v>22</v>
      </c>
      <c r="N468" s="227" t="s">
        <v>46</v>
      </c>
      <c r="O468" s="45"/>
      <c r="P468" s="228">
        <f>O468*H468</f>
        <v>0</v>
      </c>
      <c r="Q468" s="228">
        <v>0</v>
      </c>
      <c r="R468" s="228">
        <f>Q468*H468</f>
        <v>0</v>
      </c>
      <c r="S468" s="228">
        <v>0</v>
      </c>
      <c r="T468" s="229">
        <f>S468*H468</f>
        <v>0</v>
      </c>
      <c r="AR468" s="22" t="s">
        <v>167</v>
      </c>
      <c r="AT468" s="22" t="s">
        <v>147</v>
      </c>
      <c r="AU468" s="22" t="s">
        <v>84</v>
      </c>
      <c r="AY468" s="22" t="s">
        <v>144</v>
      </c>
      <c r="BE468" s="230">
        <f>IF(N468="základní",J468,0)</f>
        <v>0</v>
      </c>
      <c r="BF468" s="230">
        <f>IF(N468="snížená",J468,0)</f>
        <v>0</v>
      </c>
      <c r="BG468" s="230">
        <f>IF(N468="zákl. přenesená",J468,0)</f>
        <v>0</v>
      </c>
      <c r="BH468" s="230">
        <f>IF(N468="sníž. přenesená",J468,0)</f>
        <v>0</v>
      </c>
      <c r="BI468" s="230">
        <f>IF(N468="nulová",J468,0)</f>
        <v>0</v>
      </c>
      <c r="BJ468" s="22" t="s">
        <v>24</v>
      </c>
      <c r="BK468" s="230">
        <f>ROUND(I468*H468,2)</f>
        <v>0</v>
      </c>
      <c r="BL468" s="22" t="s">
        <v>167</v>
      </c>
      <c r="BM468" s="22" t="s">
        <v>1740</v>
      </c>
    </row>
    <row r="469" spans="2:47" s="1" customFormat="1" ht="13.5">
      <c r="B469" s="44"/>
      <c r="C469" s="72"/>
      <c r="D469" s="231" t="s">
        <v>154</v>
      </c>
      <c r="E469" s="72"/>
      <c r="F469" s="232" t="s">
        <v>2374</v>
      </c>
      <c r="G469" s="72"/>
      <c r="H469" s="72"/>
      <c r="I469" s="189"/>
      <c r="J469" s="72"/>
      <c r="K469" s="72"/>
      <c r="L469" s="70"/>
      <c r="M469" s="233"/>
      <c r="N469" s="45"/>
      <c r="O469" s="45"/>
      <c r="P469" s="45"/>
      <c r="Q469" s="45"/>
      <c r="R469" s="45"/>
      <c r="S469" s="45"/>
      <c r="T469" s="93"/>
      <c r="AT469" s="22" t="s">
        <v>154</v>
      </c>
      <c r="AU469" s="22" t="s">
        <v>84</v>
      </c>
    </row>
    <row r="470" spans="2:47" s="1" customFormat="1" ht="13.5">
      <c r="B470" s="44"/>
      <c r="C470" s="72"/>
      <c r="D470" s="231" t="s">
        <v>912</v>
      </c>
      <c r="E470" s="72"/>
      <c r="F470" s="258" t="s">
        <v>2375</v>
      </c>
      <c r="G470" s="72"/>
      <c r="H470" s="72"/>
      <c r="I470" s="189"/>
      <c r="J470" s="72"/>
      <c r="K470" s="72"/>
      <c r="L470" s="70"/>
      <c r="M470" s="233"/>
      <c r="N470" s="45"/>
      <c r="O470" s="45"/>
      <c r="P470" s="45"/>
      <c r="Q470" s="45"/>
      <c r="R470" s="45"/>
      <c r="S470" s="45"/>
      <c r="T470" s="93"/>
      <c r="AT470" s="22" t="s">
        <v>912</v>
      </c>
      <c r="AU470" s="22" t="s">
        <v>84</v>
      </c>
    </row>
    <row r="471" spans="2:65" s="1" customFormat="1" ht="16.5" customHeight="1">
      <c r="B471" s="44"/>
      <c r="C471" s="219" t="s">
        <v>1197</v>
      </c>
      <c r="D471" s="219" t="s">
        <v>147</v>
      </c>
      <c r="E471" s="220" t="s">
        <v>2208</v>
      </c>
      <c r="F471" s="221" t="s">
        <v>2209</v>
      </c>
      <c r="G471" s="222" t="s">
        <v>456</v>
      </c>
      <c r="H471" s="223">
        <v>20</v>
      </c>
      <c r="I471" s="224"/>
      <c r="J471" s="225">
        <f>ROUND(I471*H471,2)</f>
        <v>0</v>
      </c>
      <c r="K471" s="221" t="s">
        <v>22</v>
      </c>
      <c r="L471" s="70"/>
      <c r="M471" s="226" t="s">
        <v>22</v>
      </c>
      <c r="N471" s="227" t="s">
        <v>46</v>
      </c>
      <c r="O471" s="45"/>
      <c r="P471" s="228">
        <f>O471*H471</f>
        <v>0</v>
      </c>
      <c r="Q471" s="228">
        <v>0</v>
      </c>
      <c r="R471" s="228">
        <f>Q471*H471</f>
        <v>0</v>
      </c>
      <c r="S471" s="228">
        <v>0</v>
      </c>
      <c r="T471" s="229">
        <f>S471*H471</f>
        <v>0</v>
      </c>
      <c r="AR471" s="22" t="s">
        <v>167</v>
      </c>
      <c r="AT471" s="22" t="s">
        <v>147</v>
      </c>
      <c r="AU471" s="22" t="s">
        <v>84</v>
      </c>
      <c r="AY471" s="22" t="s">
        <v>144</v>
      </c>
      <c r="BE471" s="230">
        <f>IF(N471="základní",J471,0)</f>
        <v>0</v>
      </c>
      <c r="BF471" s="230">
        <f>IF(N471="snížená",J471,0)</f>
        <v>0</v>
      </c>
      <c r="BG471" s="230">
        <f>IF(N471="zákl. přenesená",J471,0)</f>
        <v>0</v>
      </c>
      <c r="BH471" s="230">
        <f>IF(N471="sníž. přenesená",J471,0)</f>
        <v>0</v>
      </c>
      <c r="BI471" s="230">
        <f>IF(N471="nulová",J471,0)</f>
        <v>0</v>
      </c>
      <c r="BJ471" s="22" t="s">
        <v>24</v>
      </c>
      <c r="BK471" s="230">
        <f>ROUND(I471*H471,2)</f>
        <v>0</v>
      </c>
      <c r="BL471" s="22" t="s">
        <v>167</v>
      </c>
      <c r="BM471" s="22" t="s">
        <v>1745</v>
      </c>
    </row>
    <row r="472" spans="2:47" s="1" customFormat="1" ht="13.5">
      <c r="B472" s="44"/>
      <c r="C472" s="72"/>
      <c r="D472" s="231" t="s">
        <v>154</v>
      </c>
      <c r="E472" s="72"/>
      <c r="F472" s="232" t="s">
        <v>2209</v>
      </c>
      <c r="G472" s="72"/>
      <c r="H472" s="72"/>
      <c r="I472" s="189"/>
      <c r="J472" s="72"/>
      <c r="K472" s="72"/>
      <c r="L472" s="70"/>
      <c r="M472" s="233"/>
      <c r="N472" s="45"/>
      <c r="O472" s="45"/>
      <c r="P472" s="45"/>
      <c r="Q472" s="45"/>
      <c r="R472" s="45"/>
      <c r="S472" s="45"/>
      <c r="T472" s="93"/>
      <c r="AT472" s="22" t="s">
        <v>154</v>
      </c>
      <c r="AU472" s="22" t="s">
        <v>84</v>
      </c>
    </row>
    <row r="473" spans="2:47" s="1" customFormat="1" ht="13.5">
      <c r="B473" s="44"/>
      <c r="C473" s="72"/>
      <c r="D473" s="231" t="s">
        <v>912</v>
      </c>
      <c r="E473" s="72"/>
      <c r="F473" s="258" t="s">
        <v>2200</v>
      </c>
      <c r="G473" s="72"/>
      <c r="H473" s="72"/>
      <c r="I473" s="189"/>
      <c r="J473" s="72"/>
      <c r="K473" s="72"/>
      <c r="L473" s="70"/>
      <c r="M473" s="233"/>
      <c r="N473" s="45"/>
      <c r="O473" s="45"/>
      <c r="P473" s="45"/>
      <c r="Q473" s="45"/>
      <c r="R473" s="45"/>
      <c r="S473" s="45"/>
      <c r="T473" s="93"/>
      <c r="AT473" s="22" t="s">
        <v>912</v>
      </c>
      <c r="AU473" s="22" t="s">
        <v>84</v>
      </c>
    </row>
    <row r="474" spans="2:65" s="1" customFormat="1" ht="16.5" customHeight="1">
      <c r="B474" s="44"/>
      <c r="C474" s="219" t="s">
        <v>1206</v>
      </c>
      <c r="D474" s="219" t="s">
        <v>147</v>
      </c>
      <c r="E474" s="220" t="s">
        <v>2226</v>
      </c>
      <c r="F474" s="221" t="s">
        <v>2227</v>
      </c>
      <c r="G474" s="222" t="s">
        <v>456</v>
      </c>
      <c r="H474" s="223">
        <v>50</v>
      </c>
      <c r="I474" s="224"/>
      <c r="J474" s="225">
        <f>ROUND(I474*H474,2)</f>
        <v>0</v>
      </c>
      <c r="K474" s="221" t="s">
        <v>22</v>
      </c>
      <c r="L474" s="70"/>
      <c r="M474" s="226" t="s">
        <v>22</v>
      </c>
      <c r="N474" s="227" t="s">
        <v>46</v>
      </c>
      <c r="O474" s="45"/>
      <c r="P474" s="228">
        <f>O474*H474</f>
        <v>0</v>
      </c>
      <c r="Q474" s="228">
        <v>0</v>
      </c>
      <c r="R474" s="228">
        <f>Q474*H474</f>
        <v>0</v>
      </c>
      <c r="S474" s="228">
        <v>0</v>
      </c>
      <c r="T474" s="229">
        <f>S474*H474</f>
        <v>0</v>
      </c>
      <c r="AR474" s="22" t="s">
        <v>167</v>
      </c>
      <c r="AT474" s="22" t="s">
        <v>147</v>
      </c>
      <c r="AU474" s="22" t="s">
        <v>84</v>
      </c>
      <c r="AY474" s="22" t="s">
        <v>144</v>
      </c>
      <c r="BE474" s="230">
        <f>IF(N474="základní",J474,0)</f>
        <v>0</v>
      </c>
      <c r="BF474" s="230">
        <f>IF(N474="snížená",J474,0)</f>
        <v>0</v>
      </c>
      <c r="BG474" s="230">
        <f>IF(N474="zákl. přenesená",J474,0)</f>
        <v>0</v>
      </c>
      <c r="BH474" s="230">
        <f>IF(N474="sníž. přenesená",J474,0)</f>
        <v>0</v>
      </c>
      <c r="BI474" s="230">
        <f>IF(N474="nulová",J474,0)</f>
        <v>0</v>
      </c>
      <c r="BJ474" s="22" t="s">
        <v>24</v>
      </c>
      <c r="BK474" s="230">
        <f>ROUND(I474*H474,2)</f>
        <v>0</v>
      </c>
      <c r="BL474" s="22" t="s">
        <v>167</v>
      </c>
      <c r="BM474" s="22" t="s">
        <v>1749</v>
      </c>
    </row>
    <row r="475" spans="2:47" s="1" customFormat="1" ht="13.5">
      <c r="B475" s="44"/>
      <c r="C475" s="72"/>
      <c r="D475" s="231" t="s">
        <v>154</v>
      </c>
      <c r="E475" s="72"/>
      <c r="F475" s="232" t="s">
        <v>2227</v>
      </c>
      <c r="G475" s="72"/>
      <c r="H475" s="72"/>
      <c r="I475" s="189"/>
      <c r="J475" s="72"/>
      <c r="K475" s="72"/>
      <c r="L475" s="70"/>
      <c r="M475" s="233"/>
      <c r="N475" s="45"/>
      <c r="O475" s="45"/>
      <c r="P475" s="45"/>
      <c r="Q475" s="45"/>
      <c r="R475" s="45"/>
      <c r="S475" s="45"/>
      <c r="T475" s="93"/>
      <c r="AT475" s="22" t="s">
        <v>154</v>
      </c>
      <c r="AU475" s="22" t="s">
        <v>84</v>
      </c>
    </row>
    <row r="476" spans="2:47" s="1" customFormat="1" ht="13.5">
      <c r="B476" s="44"/>
      <c r="C476" s="72"/>
      <c r="D476" s="231" t="s">
        <v>912</v>
      </c>
      <c r="E476" s="72"/>
      <c r="F476" s="258" t="s">
        <v>2200</v>
      </c>
      <c r="G476" s="72"/>
      <c r="H476" s="72"/>
      <c r="I476" s="189"/>
      <c r="J476" s="72"/>
      <c r="K476" s="72"/>
      <c r="L476" s="70"/>
      <c r="M476" s="233"/>
      <c r="N476" s="45"/>
      <c r="O476" s="45"/>
      <c r="P476" s="45"/>
      <c r="Q476" s="45"/>
      <c r="R476" s="45"/>
      <c r="S476" s="45"/>
      <c r="T476" s="93"/>
      <c r="AT476" s="22" t="s">
        <v>912</v>
      </c>
      <c r="AU476" s="22" t="s">
        <v>84</v>
      </c>
    </row>
    <row r="477" spans="2:65" s="1" customFormat="1" ht="25.5" customHeight="1">
      <c r="B477" s="44"/>
      <c r="C477" s="219" t="s">
        <v>1212</v>
      </c>
      <c r="D477" s="219" t="s">
        <v>147</v>
      </c>
      <c r="E477" s="220" t="s">
        <v>2376</v>
      </c>
      <c r="F477" s="221" t="s">
        <v>2377</v>
      </c>
      <c r="G477" s="222" t="s">
        <v>359</v>
      </c>
      <c r="H477" s="223">
        <v>1</v>
      </c>
      <c r="I477" s="224"/>
      <c r="J477" s="225">
        <f>ROUND(I477*H477,2)</f>
        <v>0</v>
      </c>
      <c r="K477" s="221" t="s">
        <v>22</v>
      </c>
      <c r="L477" s="70"/>
      <c r="M477" s="226" t="s">
        <v>22</v>
      </c>
      <c r="N477" s="227" t="s">
        <v>46</v>
      </c>
      <c r="O477" s="45"/>
      <c r="P477" s="228">
        <f>O477*H477</f>
        <v>0</v>
      </c>
      <c r="Q477" s="228">
        <v>0</v>
      </c>
      <c r="R477" s="228">
        <f>Q477*H477</f>
        <v>0</v>
      </c>
      <c r="S477" s="228">
        <v>0</v>
      </c>
      <c r="T477" s="229">
        <f>S477*H477</f>
        <v>0</v>
      </c>
      <c r="AR477" s="22" t="s">
        <v>167</v>
      </c>
      <c r="AT477" s="22" t="s">
        <v>147</v>
      </c>
      <c r="AU477" s="22" t="s">
        <v>84</v>
      </c>
      <c r="AY477" s="22" t="s">
        <v>144</v>
      </c>
      <c r="BE477" s="230">
        <f>IF(N477="základní",J477,0)</f>
        <v>0</v>
      </c>
      <c r="BF477" s="230">
        <f>IF(N477="snížená",J477,0)</f>
        <v>0</v>
      </c>
      <c r="BG477" s="230">
        <f>IF(N477="zákl. přenesená",J477,0)</f>
        <v>0</v>
      </c>
      <c r="BH477" s="230">
        <f>IF(N477="sníž. přenesená",J477,0)</f>
        <v>0</v>
      </c>
      <c r="BI477" s="230">
        <f>IF(N477="nulová",J477,0)</f>
        <v>0</v>
      </c>
      <c r="BJ477" s="22" t="s">
        <v>24</v>
      </c>
      <c r="BK477" s="230">
        <f>ROUND(I477*H477,2)</f>
        <v>0</v>
      </c>
      <c r="BL477" s="22" t="s">
        <v>167</v>
      </c>
      <c r="BM477" s="22" t="s">
        <v>1753</v>
      </c>
    </row>
    <row r="478" spans="2:47" s="1" customFormat="1" ht="13.5">
      <c r="B478" s="44"/>
      <c r="C478" s="72"/>
      <c r="D478" s="231" t="s">
        <v>154</v>
      </c>
      <c r="E478" s="72"/>
      <c r="F478" s="232" t="s">
        <v>2377</v>
      </c>
      <c r="G478" s="72"/>
      <c r="H478" s="72"/>
      <c r="I478" s="189"/>
      <c r="J478" s="72"/>
      <c r="K478" s="72"/>
      <c r="L478" s="70"/>
      <c r="M478" s="233"/>
      <c r="N478" s="45"/>
      <c r="O478" s="45"/>
      <c r="P478" s="45"/>
      <c r="Q478" s="45"/>
      <c r="R478" s="45"/>
      <c r="S478" s="45"/>
      <c r="T478" s="93"/>
      <c r="AT478" s="22" t="s">
        <v>154</v>
      </c>
      <c r="AU478" s="22" t="s">
        <v>84</v>
      </c>
    </row>
    <row r="479" spans="2:47" s="1" customFormat="1" ht="13.5">
      <c r="B479" s="44"/>
      <c r="C479" s="72"/>
      <c r="D479" s="231" t="s">
        <v>912</v>
      </c>
      <c r="E479" s="72"/>
      <c r="F479" s="258" t="s">
        <v>2102</v>
      </c>
      <c r="G479" s="72"/>
      <c r="H479" s="72"/>
      <c r="I479" s="189"/>
      <c r="J479" s="72"/>
      <c r="K479" s="72"/>
      <c r="L479" s="70"/>
      <c r="M479" s="233"/>
      <c r="N479" s="45"/>
      <c r="O479" s="45"/>
      <c r="P479" s="45"/>
      <c r="Q479" s="45"/>
      <c r="R479" s="45"/>
      <c r="S479" s="45"/>
      <c r="T479" s="93"/>
      <c r="AT479" s="22" t="s">
        <v>912</v>
      </c>
      <c r="AU479" s="22" t="s">
        <v>84</v>
      </c>
    </row>
    <row r="480" spans="2:65" s="1" customFormat="1" ht="16.5" customHeight="1">
      <c r="B480" s="44"/>
      <c r="C480" s="219" t="s">
        <v>1218</v>
      </c>
      <c r="D480" s="219" t="s">
        <v>147</v>
      </c>
      <c r="E480" s="220" t="s">
        <v>2378</v>
      </c>
      <c r="F480" s="221" t="s">
        <v>2117</v>
      </c>
      <c r="G480" s="222" t="s">
        <v>359</v>
      </c>
      <c r="H480" s="223">
        <v>1</v>
      </c>
      <c r="I480" s="224"/>
      <c r="J480" s="225">
        <f>ROUND(I480*H480,2)</f>
        <v>0</v>
      </c>
      <c r="K480" s="221" t="s">
        <v>22</v>
      </c>
      <c r="L480" s="70"/>
      <c r="M480" s="226" t="s">
        <v>22</v>
      </c>
      <c r="N480" s="227" t="s">
        <v>46</v>
      </c>
      <c r="O480" s="45"/>
      <c r="P480" s="228">
        <f>O480*H480</f>
        <v>0</v>
      </c>
      <c r="Q480" s="228">
        <v>0</v>
      </c>
      <c r="R480" s="228">
        <f>Q480*H480</f>
        <v>0</v>
      </c>
      <c r="S480" s="228">
        <v>0</v>
      </c>
      <c r="T480" s="229">
        <f>S480*H480</f>
        <v>0</v>
      </c>
      <c r="AR480" s="22" t="s">
        <v>167</v>
      </c>
      <c r="AT480" s="22" t="s">
        <v>147</v>
      </c>
      <c r="AU480" s="22" t="s">
        <v>84</v>
      </c>
      <c r="AY480" s="22" t="s">
        <v>144</v>
      </c>
      <c r="BE480" s="230">
        <f>IF(N480="základní",J480,0)</f>
        <v>0</v>
      </c>
      <c r="BF480" s="230">
        <f>IF(N480="snížená",J480,0)</f>
        <v>0</v>
      </c>
      <c r="BG480" s="230">
        <f>IF(N480="zákl. přenesená",J480,0)</f>
        <v>0</v>
      </c>
      <c r="BH480" s="230">
        <f>IF(N480="sníž. přenesená",J480,0)</f>
        <v>0</v>
      </c>
      <c r="BI480" s="230">
        <f>IF(N480="nulová",J480,0)</f>
        <v>0</v>
      </c>
      <c r="BJ480" s="22" t="s">
        <v>24</v>
      </c>
      <c r="BK480" s="230">
        <f>ROUND(I480*H480,2)</f>
        <v>0</v>
      </c>
      <c r="BL480" s="22" t="s">
        <v>167</v>
      </c>
      <c r="BM480" s="22" t="s">
        <v>1758</v>
      </c>
    </row>
    <row r="481" spans="2:47" s="1" customFormat="1" ht="13.5">
      <c r="B481" s="44"/>
      <c r="C481" s="72"/>
      <c r="D481" s="231" t="s">
        <v>154</v>
      </c>
      <c r="E481" s="72"/>
      <c r="F481" s="232" t="s">
        <v>2117</v>
      </c>
      <c r="G481" s="72"/>
      <c r="H481" s="72"/>
      <c r="I481" s="189"/>
      <c r="J481" s="72"/>
      <c r="K481" s="72"/>
      <c r="L481" s="70"/>
      <c r="M481" s="233"/>
      <c r="N481" s="45"/>
      <c r="O481" s="45"/>
      <c r="P481" s="45"/>
      <c r="Q481" s="45"/>
      <c r="R481" s="45"/>
      <c r="S481" s="45"/>
      <c r="T481" s="93"/>
      <c r="AT481" s="22" t="s">
        <v>154</v>
      </c>
      <c r="AU481" s="22" t="s">
        <v>84</v>
      </c>
    </row>
    <row r="482" spans="2:47" s="1" customFormat="1" ht="13.5">
      <c r="B482" s="44"/>
      <c r="C482" s="72"/>
      <c r="D482" s="231" t="s">
        <v>912</v>
      </c>
      <c r="E482" s="72"/>
      <c r="F482" s="258" t="s">
        <v>2102</v>
      </c>
      <c r="G482" s="72"/>
      <c r="H482" s="72"/>
      <c r="I482" s="189"/>
      <c r="J482" s="72"/>
      <c r="K482" s="72"/>
      <c r="L482" s="70"/>
      <c r="M482" s="233"/>
      <c r="N482" s="45"/>
      <c r="O482" s="45"/>
      <c r="P482" s="45"/>
      <c r="Q482" s="45"/>
      <c r="R482" s="45"/>
      <c r="S482" s="45"/>
      <c r="T482" s="93"/>
      <c r="AT482" s="22" t="s">
        <v>912</v>
      </c>
      <c r="AU482" s="22" t="s">
        <v>84</v>
      </c>
    </row>
    <row r="483" spans="2:63" s="10" customFormat="1" ht="29.85" customHeight="1">
      <c r="B483" s="203"/>
      <c r="C483" s="204"/>
      <c r="D483" s="205" t="s">
        <v>74</v>
      </c>
      <c r="E483" s="217" t="s">
        <v>1889</v>
      </c>
      <c r="F483" s="217" t="s">
        <v>2379</v>
      </c>
      <c r="G483" s="204"/>
      <c r="H483" s="204"/>
      <c r="I483" s="207"/>
      <c r="J483" s="218">
        <f>BK483</f>
        <v>0</v>
      </c>
      <c r="K483" s="204"/>
      <c r="L483" s="209"/>
      <c r="M483" s="210"/>
      <c r="N483" s="211"/>
      <c r="O483" s="211"/>
      <c r="P483" s="212">
        <f>SUM(P484:P507)</f>
        <v>0</v>
      </c>
      <c r="Q483" s="211"/>
      <c r="R483" s="212">
        <f>SUM(R484:R507)</f>
        <v>0</v>
      </c>
      <c r="S483" s="211"/>
      <c r="T483" s="213">
        <f>SUM(T484:T507)</f>
        <v>0</v>
      </c>
      <c r="AR483" s="214" t="s">
        <v>24</v>
      </c>
      <c r="AT483" s="215" t="s">
        <v>74</v>
      </c>
      <c r="AU483" s="215" t="s">
        <v>24</v>
      </c>
      <c r="AY483" s="214" t="s">
        <v>144</v>
      </c>
      <c r="BK483" s="216">
        <f>SUM(BK484:BK507)</f>
        <v>0</v>
      </c>
    </row>
    <row r="484" spans="2:65" s="1" customFormat="1" ht="16.5" customHeight="1">
      <c r="B484" s="44"/>
      <c r="C484" s="219" t="s">
        <v>1222</v>
      </c>
      <c r="D484" s="219" t="s">
        <v>147</v>
      </c>
      <c r="E484" s="220" t="s">
        <v>2380</v>
      </c>
      <c r="F484" s="221" t="s">
        <v>2381</v>
      </c>
      <c r="G484" s="222" t="s">
        <v>1354</v>
      </c>
      <c r="H484" s="223">
        <v>1</v>
      </c>
      <c r="I484" s="224"/>
      <c r="J484" s="225">
        <f>ROUND(I484*H484,2)</f>
        <v>0</v>
      </c>
      <c r="K484" s="221" t="s">
        <v>22</v>
      </c>
      <c r="L484" s="70"/>
      <c r="M484" s="226" t="s">
        <v>22</v>
      </c>
      <c r="N484" s="227" t="s">
        <v>46</v>
      </c>
      <c r="O484" s="45"/>
      <c r="P484" s="228">
        <f>O484*H484</f>
        <v>0</v>
      </c>
      <c r="Q484" s="228">
        <v>0</v>
      </c>
      <c r="R484" s="228">
        <f>Q484*H484</f>
        <v>0</v>
      </c>
      <c r="S484" s="228">
        <v>0</v>
      </c>
      <c r="T484" s="229">
        <f>S484*H484</f>
        <v>0</v>
      </c>
      <c r="AR484" s="22" t="s">
        <v>167</v>
      </c>
      <c r="AT484" s="22" t="s">
        <v>147</v>
      </c>
      <c r="AU484" s="22" t="s">
        <v>84</v>
      </c>
      <c r="AY484" s="22" t="s">
        <v>144</v>
      </c>
      <c r="BE484" s="230">
        <f>IF(N484="základní",J484,0)</f>
        <v>0</v>
      </c>
      <c r="BF484" s="230">
        <f>IF(N484="snížená",J484,0)</f>
        <v>0</v>
      </c>
      <c r="BG484" s="230">
        <f>IF(N484="zákl. přenesená",J484,0)</f>
        <v>0</v>
      </c>
      <c r="BH484" s="230">
        <f>IF(N484="sníž. přenesená",J484,0)</f>
        <v>0</v>
      </c>
      <c r="BI484" s="230">
        <f>IF(N484="nulová",J484,0)</f>
        <v>0</v>
      </c>
      <c r="BJ484" s="22" t="s">
        <v>24</v>
      </c>
      <c r="BK484" s="230">
        <f>ROUND(I484*H484,2)</f>
        <v>0</v>
      </c>
      <c r="BL484" s="22" t="s">
        <v>167</v>
      </c>
      <c r="BM484" s="22" t="s">
        <v>1762</v>
      </c>
    </row>
    <row r="485" spans="2:47" s="1" customFormat="1" ht="13.5">
      <c r="B485" s="44"/>
      <c r="C485" s="72"/>
      <c r="D485" s="231" t="s">
        <v>154</v>
      </c>
      <c r="E485" s="72"/>
      <c r="F485" s="232" t="s">
        <v>2381</v>
      </c>
      <c r="G485" s="72"/>
      <c r="H485" s="72"/>
      <c r="I485" s="189"/>
      <c r="J485" s="72"/>
      <c r="K485" s="72"/>
      <c r="L485" s="70"/>
      <c r="M485" s="233"/>
      <c r="N485" s="45"/>
      <c r="O485" s="45"/>
      <c r="P485" s="45"/>
      <c r="Q485" s="45"/>
      <c r="R485" s="45"/>
      <c r="S485" s="45"/>
      <c r="T485" s="93"/>
      <c r="AT485" s="22" t="s">
        <v>154</v>
      </c>
      <c r="AU485" s="22" t="s">
        <v>84</v>
      </c>
    </row>
    <row r="486" spans="2:47" s="1" customFormat="1" ht="13.5">
      <c r="B486" s="44"/>
      <c r="C486" s="72"/>
      <c r="D486" s="231" t="s">
        <v>912</v>
      </c>
      <c r="E486" s="72"/>
      <c r="F486" s="258" t="s">
        <v>2382</v>
      </c>
      <c r="G486" s="72"/>
      <c r="H486" s="72"/>
      <c r="I486" s="189"/>
      <c r="J486" s="72"/>
      <c r="K486" s="72"/>
      <c r="L486" s="70"/>
      <c r="M486" s="233"/>
      <c r="N486" s="45"/>
      <c r="O486" s="45"/>
      <c r="P486" s="45"/>
      <c r="Q486" s="45"/>
      <c r="R486" s="45"/>
      <c r="S486" s="45"/>
      <c r="T486" s="93"/>
      <c r="AT486" s="22" t="s">
        <v>912</v>
      </c>
      <c r="AU486" s="22" t="s">
        <v>84</v>
      </c>
    </row>
    <row r="487" spans="2:65" s="1" customFormat="1" ht="25.5" customHeight="1">
      <c r="B487" s="44"/>
      <c r="C487" s="219" t="s">
        <v>1228</v>
      </c>
      <c r="D487" s="219" t="s">
        <v>147</v>
      </c>
      <c r="E487" s="220" t="s">
        <v>2361</v>
      </c>
      <c r="F487" s="221" t="s">
        <v>2362</v>
      </c>
      <c r="G487" s="222" t="s">
        <v>1354</v>
      </c>
      <c r="H487" s="223">
        <v>4</v>
      </c>
      <c r="I487" s="224"/>
      <c r="J487" s="225">
        <f>ROUND(I487*H487,2)</f>
        <v>0</v>
      </c>
      <c r="K487" s="221" t="s">
        <v>22</v>
      </c>
      <c r="L487" s="70"/>
      <c r="M487" s="226" t="s">
        <v>22</v>
      </c>
      <c r="N487" s="227" t="s">
        <v>46</v>
      </c>
      <c r="O487" s="45"/>
      <c r="P487" s="228">
        <f>O487*H487</f>
        <v>0</v>
      </c>
      <c r="Q487" s="228">
        <v>0</v>
      </c>
      <c r="R487" s="228">
        <f>Q487*H487</f>
        <v>0</v>
      </c>
      <c r="S487" s="228">
        <v>0</v>
      </c>
      <c r="T487" s="229">
        <f>S487*H487</f>
        <v>0</v>
      </c>
      <c r="AR487" s="22" t="s">
        <v>167</v>
      </c>
      <c r="AT487" s="22" t="s">
        <v>147</v>
      </c>
      <c r="AU487" s="22" t="s">
        <v>84</v>
      </c>
      <c r="AY487" s="22" t="s">
        <v>144</v>
      </c>
      <c r="BE487" s="230">
        <f>IF(N487="základní",J487,0)</f>
        <v>0</v>
      </c>
      <c r="BF487" s="230">
        <f>IF(N487="snížená",J487,0)</f>
        <v>0</v>
      </c>
      <c r="BG487" s="230">
        <f>IF(N487="zákl. přenesená",J487,0)</f>
        <v>0</v>
      </c>
      <c r="BH487" s="230">
        <f>IF(N487="sníž. přenesená",J487,0)</f>
        <v>0</v>
      </c>
      <c r="BI487" s="230">
        <f>IF(N487="nulová",J487,0)</f>
        <v>0</v>
      </c>
      <c r="BJ487" s="22" t="s">
        <v>24</v>
      </c>
      <c r="BK487" s="230">
        <f>ROUND(I487*H487,2)</f>
        <v>0</v>
      </c>
      <c r="BL487" s="22" t="s">
        <v>167</v>
      </c>
      <c r="BM487" s="22" t="s">
        <v>1765</v>
      </c>
    </row>
    <row r="488" spans="2:47" s="1" customFormat="1" ht="13.5">
      <c r="B488" s="44"/>
      <c r="C488" s="72"/>
      <c r="D488" s="231" t="s">
        <v>154</v>
      </c>
      <c r="E488" s="72"/>
      <c r="F488" s="232" t="s">
        <v>2362</v>
      </c>
      <c r="G488" s="72"/>
      <c r="H488" s="72"/>
      <c r="I488" s="189"/>
      <c r="J488" s="72"/>
      <c r="K488" s="72"/>
      <c r="L488" s="70"/>
      <c r="M488" s="233"/>
      <c r="N488" s="45"/>
      <c r="O488" s="45"/>
      <c r="P488" s="45"/>
      <c r="Q488" s="45"/>
      <c r="R488" s="45"/>
      <c r="S488" s="45"/>
      <c r="T488" s="93"/>
      <c r="AT488" s="22" t="s">
        <v>154</v>
      </c>
      <c r="AU488" s="22" t="s">
        <v>84</v>
      </c>
    </row>
    <row r="489" spans="2:47" s="1" customFormat="1" ht="13.5">
      <c r="B489" s="44"/>
      <c r="C489" s="72"/>
      <c r="D489" s="231" t="s">
        <v>912</v>
      </c>
      <c r="E489" s="72"/>
      <c r="F489" s="258" t="s">
        <v>2382</v>
      </c>
      <c r="G489" s="72"/>
      <c r="H489" s="72"/>
      <c r="I489" s="189"/>
      <c r="J489" s="72"/>
      <c r="K489" s="72"/>
      <c r="L489" s="70"/>
      <c r="M489" s="233"/>
      <c r="N489" s="45"/>
      <c r="O489" s="45"/>
      <c r="P489" s="45"/>
      <c r="Q489" s="45"/>
      <c r="R489" s="45"/>
      <c r="S489" s="45"/>
      <c r="T489" s="93"/>
      <c r="AT489" s="22" t="s">
        <v>912</v>
      </c>
      <c r="AU489" s="22" t="s">
        <v>84</v>
      </c>
    </row>
    <row r="490" spans="2:65" s="1" customFormat="1" ht="25.5" customHeight="1">
      <c r="B490" s="44"/>
      <c r="C490" s="219" t="s">
        <v>1233</v>
      </c>
      <c r="D490" s="219" t="s">
        <v>147</v>
      </c>
      <c r="E490" s="220" t="s">
        <v>2344</v>
      </c>
      <c r="F490" s="221" t="s">
        <v>2345</v>
      </c>
      <c r="G490" s="222" t="s">
        <v>1354</v>
      </c>
      <c r="H490" s="223">
        <v>1</v>
      </c>
      <c r="I490" s="224"/>
      <c r="J490" s="225">
        <f>ROUND(I490*H490,2)</f>
        <v>0</v>
      </c>
      <c r="K490" s="221" t="s">
        <v>22</v>
      </c>
      <c r="L490" s="70"/>
      <c r="M490" s="226" t="s">
        <v>22</v>
      </c>
      <c r="N490" s="227" t="s">
        <v>46</v>
      </c>
      <c r="O490" s="45"/>
      <c r="P490" s="228">
        <f>O490*H490</f>
        <v>0</v>
      </c>
      <c r="Q490" s="228">
        <v>0</v>
      </c>
      <c r="R490" s="228">
        <f>Q490*H490</f>
        <v>0</v>
      </c>
      <c r="S490" s="228">
        <v>0</v>
      </c>
      <c r="T490" s="229">
        <f>S490*H490</f>
        <v>0</v>
      </c>
      <c r="AR490" s="22" t="s">
        <v>167</v>
      </c>
      <c r="AT490" s="22" t="s">
        <v>147</v>
      </c>
      <c r="AU490" s="22" t="s">
        <v>84</v>
      </c>
      <c r="AY490" s="22" t="s">
        <v>144</v>
      </c>
      <c r="BE490" s="230">
        <f>IF(N490="základní",J490,0)</f>
        <v>0</v>
      </c>
      <c r="BF490" s="230">
        <f>IF(N490="snížená",J490,0)</f>
        <v>0</v>
      </c>
      <c r="BG490" s="230">
        <f>IF(N490="zákl. přenesená",J490,0)</f>
        <v>0</v>
      </c>
      <c r="BH490" s="230">
        <f>IF(N490="sníž. přenesená",J490,0)</f>
        <v>0</v>
      </c>
      <c r="BI490" s="230">
        <f>IF(N490="nulová",J490,0)</f>
        <v>0</v>
      </c>
      <c r="BJ490" s="22" t="s">
        <v>24</v>
      </c>
      <c r="BK490" s="230">
        <f>ROUND(I490*H490,2)</f>
        <v>0</v>
      </c>
      <c r="BL490" s="22" t="s">
        <v>167</v>
      </c>
      <c r="BM490" s="22" t="s">
        <v>1768</v>
      </c>
    </row>
    <row r="491" spans="2:47" s="1" customFormat="1" ht="13.5">
      <c r="B491" s="44"/>
      <c r="C491" s="72"/>
      <c r="D491" s="231" t="s">
        <v>154</v>
      </c>
      <c r="E491" s="72"/>
      <c r="F491" s="232" t="s">
        <v>2345</v>
      </c>
      <c r="G491" s="72"/>
      <c r="H491" s="72"/>
      <c r="I491" s="189"/>
      <c r="J491" s="72"/>
      <c r="K491" s="72"/>
      <c r="L491" s="70"/>
      <c r="M491" s="233"/>
      <c r="N491" s="45"/>
      <c r="O491" s="45"/>
      <c r="P491" s="45"/>
      <c r="Q491" s="45"/>
      <c r="R491" s="45"/>
      <c r="S491" s="45"/>
      <c r="T491" s="93"/>
      <c r="AT491" s="22" t="s">
        <v>154</v>
      </c>
      <c r="AU491" s="22" t="s">
        <v>84</v>
      </c>
    </row>
    <row r="492" spans="2:47" s="1" customFormat="1" ht="13.5">
      <c r="B492" s="44"/>
      <c r="C492" s="72"/>
      <c r="D492" s="231" t="s">
        <v>912</v>
      </c>
      <c r="E492" s="72"/>
      <c r="F492" s="258" t="s">
        <v>2346</v>
      </c>
      <c r="G492" s="72"/>
      <c r="H492" s="72"/>
      <c r="I492" s="189"/>
      <c r="J492" s="72"/>
      <c r="K492" s="72"/>
      <c r="L492" s="70"/>
      <c r="M492" s="233"/>
      <c r="N492" s="45"/>
      <c r="O492" s="45"/>
      <c r="P492" s="45"/>
      <c r="Q492" s="45"/>
      <c r="R492" s="45"/>
      <c r="S492" s="45"/>
      <c r="T492" s="93"/>
      <c r="AT492" s="22" t="s">
        <v>912</v>
      </c>
      <c r="AU492" s="22" t="s">
        <v>84</v>
      </c>
    </row>
    <row r="493" spans="2:65" s="1" customFormat="1" ht="16.5" customHeight="1">
      <c r="B493" s="44"/>
      <c r="C493" s="219" t="s">
        <v>1238</v>
      </c>
      <c r="D493" s="219" t="s">
        <v>147</v>
      </c>
      <c r="E493" s="220" t="s">
        <v>2347</v>
      </c>
      <c r="F493" s="221" t="s">
        <v>2307</v>
      </c>
      <c r="G493" s="222" t="s">
        <v>456</v>
      </c>
      <c r="H493" s="223">
        <v>40</v>
      </c>
      <c r="I493" s="224"/>
      <c r="J493" s="225">
        <f>ROUND(I493*H493,2)</f>
        <v>0</v>
      </c>
      <c r="K493" s="221" t="s">
        <v>22</v>
      </c>
      <c r="L493" s="70"/>
      <c r="M493" s="226" t="s">
        <v>22</v>
      </c>
      <c r="N493" s="227" t="s">
        <v>46</v>
      </c>
      <c r="O493" s="45"/>
      <c r="P493" s="228">
        <f>O493*H493</f>
        <v>0</v>
      </c>
      <c r="Q493" s="228">
        <v>0</v>
      </c>
      <c r="R493" s="228">
        <f>Q493*H493</f>
        <v>0</v>
      </c>
      <c r="S493" s="228">
        <v>0</v>
      </c>
      <c r="T493" s="229">
        <f>S493*H493</f>
        <v>0</v>
      </c>
      <c r="AR493" s="22" t="s">
        <v>167</v>
      </c>
      <c r="AT493" s="22" t="s">
        <v>147</v>
      </c>
      <c r="AU493" s="22" t="s">
        <v>84</v>
      </c>
      <c r="AY493" s="22" t="s">
        <v>144</v>
      </c>
      <c r="BE493" s="230">
        <f>IF(N493="základní",J493,0)</f>
        <v>0</v>
      </c>
      <c r="BF493" s="230">
        <f>IF(N493="snížená",J493,0)</f>
        <v>0</v>
      </c>
      <c r="BG493" s="230">
        <f>IF(N493="zákl. přenesená",J493,0)</f>
        <v>0</v>
      </c>
      <c r="BH493" s="230">
        <f>IF(N493="sníž. přenesená",J493,0)</f>
        <v>0</v>
      </c>
      <c r="BI493" s="230">
        <f>IF(N493="nulová",J493,0)</f>
        <v>0</v>
      </c>
      <c r="BJ493" s="22" t="s">
        <v>24</v>
      </c>
      <c r="BK493" s="230">
        <f>ROUND(I493*H493,2)</f>
        <v>0</v>
      </c>
      <c r="BL493" s="22" t="s">
        <v>167</v>
      </c>
      <c r="BM493" s="22" t="s">
        <v>1772</v>
      </c>
    </row>
    <row r="494" spans="2:47" s="1" customFormat="1" ht="13.5">
      <c r="B494" s="44"/>
      <c r="C494" s="72"/>
      <c r="D494" s="231" t="s">
        <v>154</v>
      </c>
      <c r="E494" s="72"/>
      <c r="F494" s="232" t="s">
        <v>2307</v>
      </c>
      <c r="G494" s="72"/>
      <c r="H494" s="72"/>
      <c r="I494" s="189"/>
      <c r="J494" s="72"/>
      <c r="K494" s="72"/>
      <c r="L494" s="70"/>
      <c r="M494" s="233"/>
      <c r="N494" s="45"/>
      <c r="O494" s="45"/>
      <c r="P494" s="45"/>
      <c r="Q494" s="45"/>
      <c r="R494" s="45"/>
      <c r="S494" s="45"/>
      <c r="T494" s="93"/>
      <c r="AT494" s="22" t="s">
        <v>154</v>
      </c>
      <c r="AU494" s="22" t="s">
        <v>84</v>
      </c>
    </row>
    <row r="495" spans="2:47" s="1" customFormat="1" ht="13.5">
      <c r="B495" s="44"/>
      <c r="C495" s="72"/>
      <c r="D495" s="231" t="s">
        <v>912</v>
      </c>
      <c r="E495" s="72"/>
      <c r="F495" s="258" t="s">
        <v>2348</v>
      </c>
      <c r="G495" s="72"/>
      <c r="H495" s="72"/>
      <c r="I495" s="189"/>
      <c r="J495" s="72"/>
      <c r="K495" s="72"/>
      <c r="L495" s="70"/>
      <c r="M495" s="233"/>
      <c r="N495" s="45"/>
      <c r="O495" s="45"/>
      <c r="P495" s="45"/>
      <c r="Q495" s="45"/>
      <c r="R495" s="45"/>
      <c r="S495" s="45"/>
      <c r="T495" s="93"/>
      <c r="AT495" s="22" t="s">
        <v>912</v>
      </c>
      <c r="AU495" s="22" t="s">
        <v>84</v>
      </c>
    </row>
    <row r="496" spans="2:65" s="1" customFormat="1" ht="16.5" customHeight="1">
      <c r="B496" s="44"/>
      <c r="C496" s="219" t="s">
        <v>1769</v>
      </c>
      <c r="D496" s="219" t="s">
        <v>147</v>
      </c>
      <c r="E496" s="220" t="s">
        <v>2315</v>
      </c>
      <c r="F496" s="221" t="s">
        <v>2307</v>
      </c>
      <c r="G496" s="222" t="s">
        <v>456</v>
      </c>
      <c r="H496" s="223">
        <v>15</v>
      </c>
      <c r="I496" s="224"/>
      <c r="J496" s="225">
        <f>ROUND(I496*H496,2)</f>
        <v>0</v>
      </c>
      <c r="K496" s="221" t="s">
        <v>22</v>
      </c>
      <c r="L496" s="70"/>
      <c r="M496" s="226" t="s">
        <v>22</v>
      </c>
      <c r="N496" s="227" t="s">
        <v>46</v>
      </c>
      <c r="O496" s="45"/>
      <c r="P496" s="228">
        <f>O496*H496</f>
        <v>0</v>
      </c>
      <c r="Q496" s="228">
        <v>0</v>
      </c>
      <c r="R496" s="228">
        <f>Q496*H496</f>
        <v>0</v>
      </c>
      <c r="S496" s="228">
        <v>0</v>
      </c>
      <c r="T496" s="229">
        <f>S496*H496</f>
        <v>0</v>
      </c>
      <c r="AR496" s="22" t="s">
        <v>167</v>
      </c>
      <c r="AT496" s="22" t="s">
        <v>147</v>
      </c>
      <c r="AU496" s="22" t="s">
        <v>84</v>
      </c>
      <c r="AY496" s="22" t="s">
        <v>144</v>
      </c>
      <c r="BE496" s="230">
        <f>IF(N496="základní",J496,0)</f>
        <v>0</v>
      </c>
      <c r="BF496" s="230">
        <f>IF(N496="snížená",J496,0)</f>
        <v>0</v>
      </c>
      <c r="BG496" s="230">
        <f>IF(N496="zákl. přenesená",J496,0)</f>
        <v>0</v>
      </c>
      <c r="BH496" s="230">
        <f>IF(N496="sníž. přenesená",J496,0)</f>
        <v>0</v>
      </c>
      <c r="BI496" s="230">
        <f>IF(N496="nulová",J496,0)</f>
        <v>0</v>
      </c>
      <c r="BJ496" s="22" t="s">
        <v>24</v>
      </c>
      <c r="BK496" s="230">
        <f>ROUND(I496*H496,2)</f>
        <v>0</v>
      </c>
      <c r="BL496" s="22" t="s">
        <v>167</v>
      </c>
      <c r="BM496" s="22" t="s">
        <v>1775</v>
      </c>
    </row>
    <row r="497" spans="2:47" s="1" customFormat="1" ht="13.5">
      <c r="B497" s="44"/>
      <c r="C497" s="72"/>
      <c r="D497" s="231" t="s">
        <v>154</v>
      </c>
      <c r="E497" s="72"/>
      <c r="F497" s="232" t="s">
        <v>2307</v>
      </c>
      <c r="G497" s="72"/>
      <c r="H497" s="72"/>
      <c r="I497" s="189"/>
      <c r="J497" s="72"/>
      <c r="K497" s="72"/>
      <c r="L497" s="70"/>
      <c r="M497" s="233"/>
      <c r="N497" s="45"/>
      <c r="O497" s="45"/>
      <c r="P497" s="45"/>
      <c r="Q497" s="45"/>
      <c r="R497" s="45"/>
      <c r="S497" s="45"/>
      <c r="T497" s="93"/>
      <c r="AT497" s="22" t="s">
        <v>154</v>
      </c>
      <c r="AU497" s="22" t="s">
        <v>84</v>
      </c>
    </row>
    <row r="498" spans="2:47" s="1" customFormat="1" ht="13.5">
      <c r="B498" s="44"/>
      <c r="C498" s="72"/>
      <c r="D498" s="231" t="s">
        <v>912</v>
      </c>
      <c r="E498" s="72"/>
      <c r="F498" s="258" t="s">
        <v>2316</v>
      </c>
      <c r="G498" s="72"/>
      <c r="H498" s="72"/>
      <c r="I498" s="189"/>
      <c r="J498" s="72"/>
      <c r="K498" s="72"/>
      <c r="L498" s="70"/>
      <c r="M498" s="233"/>
      <c r="N498" s="45"/>
      <c r="O498" s="45"/>
      <c r="P498" s="45"/>
      <c r="Q498" s="45"/>
      <c r="R498" s="45"/>
      <c r="S498" s="45"/>
      <c r="T498" s="93"/>
      <c r="AT498" s="22" t="s">
        <v>912</v>
      </c>
      <c r="AU498" s="22" t="s">
        <v>84</v>
      </c>
    </row>
    <row r="499" spans="2:65" s="1" customFormat="1" ht="16.5" customHeight="1">
      <c r="B499" s="44"/>
      <c r="C499" s="219" t="s">
        <v>1565</v>
      </c>
      <c r="D499" s="219" t="s">
        <v>147</v>
      </c>
      <c r="E499" s="220" t="s">
        <v>2226</v>
      </c>
      <c r="F499" s="221" t="s">
        <v>2227</v>
      </c>
      <c r="G499" s="222" t="s">
        <v>456</v>
      </c>
      <c r="H499" s="223">
        <v>50</v>
      </c>
      <c r="I499" s="224"/>
      <c r="J499" s="225">
        <f>ROUND(I499*H499,2)</f>
        <v>0</v>
      </c>
      <c r="K499" s="221" t="s">
        <v>22</v>
      </c>
      <c r="L499" s="70"/>
      <c r="M499" s="226" t="s">
        <v>22</v>
      </c>
      <c r="N499" s="227" t="s">
        <v>46</v>
      </c>
      <c r="O499" s="45"/>
      <c r="P499" s="228">
        <f>O499*H499</f>
        <v>0</v>
      </c>
      <c r="Q499" s="228">
        <v>0</v>
      </c>
      <c r="R499" s="228">
        <f>Q499*H499</f>
        <v>0</v>
      </c>
      <c r="S499" s="228">
        <v>0</v>
      </c>
      <c r="T499" s="229">
        <f>S499*H499</f>
        <v>0</v>
      </c>
      <c r="AR499" s="22" t="s">
        <v>167</v>
      </c>
      <c r="AT499" s="22" t="s">
        <v>147</v>
      </c>
      <c r="AU499" s="22" t="s">
        <v>84</v>
      </c>
      <c r="AY499" s="22" t="s">
        <v>144</v>
      </c>
      <c r="BE499" s="230">
        <f>IF(N499="základní",J499,0)</f>
        <v>0</v>
      </c>
      <c r="BF499" s="230">
        <f>IF(N499="snížená",J499,0)</f>
        <v>0</v>
      </c>
      <c r="BG499" s="230">
        <f>IF(N499="zákl. přenesená",J499,0)</f>
        <v>0</v>
      </c>
      <c r="BH499" s="230">
        <f>IF(N499="sníž. přenesená",J499,0)</f>
        <v>0</v>
      </c>
      <c r="BI499" s="230">
        <f>IF(N499="nulová",J499,0)</f>
        <v>0</v>
      </c>
      <c r="BJ499" s="22" t="s">
        <v>24</v>
      </c>
      <c r="BK499" s="230">
        <f>ROUND(I499*H499,2)</f>
        <v>0</v>
      </c>
      <c r="BL499" s="22" t="s">
        <v>167</v>
      </c>
      <c r="BM499" s="22" t="s">
        <v>1781</v>
      </c>
    </row>
    <row r="500" spans="2:47" s="1" customFormat="1" ht="13.5">
      <c r="B500" s="44"/>
      <c r="C500" s="72"/>
      <c r="D500" s="231" t="s">
        <v>154</v>
      </c>
      <c r="E500" s="72"/>
      <c r="F500" s="232" t="s">
        <v>2227</v>
      </c>
      <c r="G500" s="72"/>
      <c r="H500" s="72"/>
      <c r="I500" s="189"/>
      <c r="J500" s="72"/>
      <c r="K500" s="72"/>
      <c r="L500" s="70"/>
      <c r="M500" s="233"/>
      <c r="N500" s="45"/>
      <c r="O500" s="45"/>
      <c r="P500" s="45"/>
      <c r="Q500" s="45"/>
      <c r="R500" s="45"/>
      <c r="S500" s="45"/>
      <c r="T500" s="93"/>
      <c r="AT500" s="22" t="s">
        <v>154</v>
      </c>
      <c r="AU500" s="22" t="s">
        <v>84</v>
      </c>
    </row>
    <row r="501" spans="2:47" s="1" customFormat="1" ht="13.5">
      <c r="B501" s="44"/>
      <c r="C501" s="72"/>
      <c r="D501" s="231" t="s">
        <v>912</v>
      </c>
      <c r="E501" s="72"/>
      <c r="F501" s="258" t="s">
        <v>2200</v>
      </c>
      <c r="G501" s="72"/>
      <c r="H501" s="72"/>
      <c r="I501" s="189"/>
      <c r="J501" s="72"/>
      <c r="K501" s="72"/>
      <c r="L501" s="70"/>
      <c r="M501" s="233"/>
      <c r="N501" s="45"/>
      <c r="O501" s="45"/>
      <c r="P501" s="45"/>
      <c r="Q501" s="45"/>
      <c r="R501" s="45"/>
      <c r="S501" s="45"/>
      <c r="T501" s="93"/>
      <c r="AT501" s="22" t="s">
        <v>912</v>
      </c>
      <c r="AU501" s="22" t="s">
        <v>84</v>
      </c>
    </row>
    <row r="502" spans="2:65" s="1" customFormat="1" ht="25.5" customHeight="1">
      <c r="B502" s="44"/>
      <c r="C502" s="219" t="s">
        <v>1778</v>
      </c>
      <c r="D502" s="219" t="s">
        <v>147</v>
      </c>
      <c r="E502" s="220" t="s">
        <v>2376</v>
      </c>
      <c r="F502" s="221" t="s">
        <v>2377</v>
      </c>
      <c r="G502" s="222" t="s">
        <v>359</v>
      </c>
      <c r="H502" s="223">
        <v>1</v>
      </c>
      <c r="I502" s="224"/>
      <c r="J502" s="225">
        <f>ROUND(I502*H502,2)</f>
        <v>0</v>
      </c>
      <c r="K502" s="221" t="s">
        <v>22</v>
      </c>
      <c r="L502" s="70"/>
      <c r="M502" s="226" t="s">
        <v>22</v>
      </c>
      <c r="N502" s="227" t="s">
        <v>46</v>
      </c>
      <c r="O502" s="45"/>
      <c r="P502" s="228">
        <f>O502*H502</f>
        <v>0</v>
      </c>
      <c r="Q502" s="228">
        <v>0</v>
      </c>
      <c r="R502" s="228">
        <f>Q502*H502</f>
        <v>0</v>
      </c>
      <c r="S502" s="228">
        <v>0</v>
      </c>
      <c r="T502" s="229">
        <f>S502*H502</f>
        <v>0</v>
      </c>
      <c r="AR502" s="22" t="s">
        <v>167</v>
      </c>
      <c r="AT502" s="22" t="s">
        <v>147</v>
      </c>
      <c r="AU502" s="22" t="s">
        <v>84</v>
      </c>
      <c r="AY502" s="22" t="s">
        <v>144</v>
      </c>
      <c r="BE502" s="230">
        <f>IF(N502="základní",J502,0)</f>
        <v>0</v>
      </c>
      <c r="BF502" s="230">
        <f>IF(N502="snížená",J502,0)</f>
        <v>0</v>
      </c>
      <c r="BG502" s="230">
        <f>IF(N502="zákl. přenesená",J502,0)</f>
        <v>0</v>
      </c>
      <c r="BH502" s="230">
        <f>IF(N502="sníž. přenesená",J502,0)</f>
        <v>0</v>
      </c>
      <c r="BI502" s="230">
        <f>IF(N502="nulová",J502,0)</f>
        <v>0</v>
      </c>
      <c r="BJ502" s="22" t="s">
        <v>24</v>
      </c>
      <c r="BK502" s="230">
        <f>ROUND(I502*H502,2)</f>
        <v>0</v>
      </c>
      <c r="BL502" s="22" t="s">
        <v>167</v>
      </c>
      <c r="BM502" s="22" t="s">
        <v>1785</v>
      </c>
    </row>
    <row r="503" spans="2:47" s="1" customFormat="1" ht="13.5">
      <c r="B503" s="44"/>
      <c r="C503" s="72"/>
      <c r="D503" s="231" t="s">
        <v>154</v>
      </c>
      <c r="E503" s="72"/>
      <c r="F503" s="232" t="s">
        <v>2377</v>
      </c>
      <c r="G503" s="72"/>
      <c r="H503" s="72"/>
      <c r="I503" s="189"/>
      <c r="J503" s="72"/>
      <c r="K503" s="72"/>
      <c r="L503" s="70"/>
      <c r="M503" s="233"/>
      <c r="N503" s="45"/>
      <c r="O503" s="45"/>
      <c r="P503" s="45"/>
      <c r="Q503" s="45"/>
      <c r="R503" s="45"/>
      <c r="S503" s="45"/>
      <c r="T503" s="93"/>
      <c r="AT503" s="22" t="s">
        <v>154</v>
      </c>
      <c r="AU503" s="22" t="s">
        <v>84</v>
      </c>
    </row>
    <row r="504" spans="2:47" s="1" customFormat="1" ht="13.5">
      <c r="B504" s="44"/>
      <c r="C504" s="72"/>
      <c r="D504" s="231" t="s">
        <v>912</v>
      </c>
      <c r="E504" s="72"/>
      <c r="F504" s="258" t="s">
        <v>2102</v>
      </c>
      <c r="G504" s="72"/>
      <c r="H504" s="72"/>
      <c r="I504" s="189"/>
      <c r="J504" s="72"/>
      <c r="K504" s="72"/>
      <c r="L504" s="70"/>
      <c r="M504" s="233"/>
      <c r="N504" s="45"/>
      <c r="O504" s="45"/>
      <c r="P504" s="45"/>
      <c r="Q504" s="45"/>
      <c r="R504" s="45"/>
      <c r="S504" s="45"/>
      <c r="T504" s="93"/>
      <c r="AT504" s="22" t="s">
        <v>912</v>
      </c>
      <c r="AU504" s="22" t="s">
        <v>84</v>
      </c>
    </row>
    <row r="505" spans="2:65" s="1" customFormat="1" ht="16.5" customHeight="1">
      <c r="B505" s="44"/>
      <c r="C505" s="219" t="s">
        <v>1568</v>
      </c>
      <c r="D505" s="219" t="s">
        <v>147</v>
      </c>
      <c r="E505" s="220" t="s">
        <v>2353</v>
      </c>
      <c r="F505" s="221" t="s">
        <v>2117</v>
      </c>
      <c r="G505" s="222" t="s">
        <v>359</v>
      </c>
      <c r="H505" s="223">
        <v>1</v>
      </c>
      <c r="I505" s="224"/>
      <c r="J505" s="225">
        <f>ROUND(I505*H505,2)</f>
        <v>0</v>
      </c>
      <c r="K505" s="221" t="s">
        <v>22</v>
      </c>
      <c r="L505" s="70"/>
      <c r="M505" s="226" t="s">
        <v>22</v>
      </c>
      <c r="N505" s="227" t="s">
        <v>46</v>
      </c>
      <c r="O505" s="45"/>
      <c r="P505" s="228">
        <f>O505*H505</f>
        <v>0</v>
      </c>
      <c r="Q505" s="228">
        <v>0</v>
      </c>
      <c r="R505" s="228">
        <f>Q505*H505</f>
        <v>0</v>
      </c>
      <c r="S505" s="228">
        <v>0</v>
      </c>
      <c r="T505" s="229">
        <f>S505*H505</f>
        <v>0</v>
      </c>
      <c r="AR505" s="22" t="s">
        <v>167</v>
      </c>
      <c r="AT505" s="22" t="s">
        <v>147</v>
      </c>
      <c r="AU505" s="22" t="s">
        <v>84</v>
      </c>
      <c r="AY505" s="22" t="s">
        <v>144</v>
      </c>
      <c r="BE505" s="230">
        <f>IF(N505="základní",J505,0)</f>
        <v>0</v>
      </c>
      <c r="BF505" s="230">
        <f>IF(N505="snížená",J505,0)</f>
        <v>0</v>
      </c>
      <c r="BG505" s="230">
        <f>IF(N505="zákl. přenesená",J505,0)</f>
        <v>0</v>
      </c>
      <c r="BH505" s="230">
        <f>IF(N505="sníž. přenesená",J505,0)</f>
        <v>0</v>
      </c>
      <c r="BI505" s="230">
        <f>IF(N505="nulová",J505,0)</f>
        <v>0</v>
      </c>
      <c r="BJ505" s="22" t="s">
        <v>24</v>
      </c>
      <c r="BK505" s="230">
        <f>ROUND(I505*H505,2)</f>
        <v>0</v>
      </c>
      <c r="BL505" s="22" t="s">
        <v>167</v>
      </c>
      <c r="BM505" s="22" t="s">
        <v>1790</v>
      </c>
    </row>
    <row r="506" spans="2:47" s="1" customFormat="1" ht="13.5">
      <c r="B506" s="44"/>
      <c r="C506" s="72"/>
      <c r="D506" s="231" t="s">
        <v>154</v>
      </c>
      <c r="E506" s="72"/>
      <c r="F506" s="232" t="s">
        <v>2117</v>
      </c>
      <c r="G506" s="72"/>
      <c r="H506" s="72"/>
      <c r="I506" s="189"/>
      <c r="J506" s="72"/>
      <c r="K506" s="72"/>
      <c r="L506" s="70"/>
      <c r="M506" s="233"/>
      <c r="N506" s="45"/>
      <c r="O506" s="45"/>
      <c r="P506" s="45"/>
      <c r="Q506" s="45"/>
      <c r="R506" s="45"/>
      <c r="S506" s="45"/>
      <c r="T506" s="93"/>
      <c r="AT506" s="22" t="s">
        <v>154</v>
      </c>
      <c r="AU506" s="22" t="s">
        <v>84</v>
      </c>
    </row>
    <row r="507" spans="2:47" s="1" customFormat="1" ht="13.5">
      <c r="B507" s="44"/>
      <c r="C507" s="72"/>
      <c r="D507" s="231" t="s">
        <v>912</v>
      </c>
      <c r="E507" s="72"/>
      <c r="F507" s="258" t="s">
        <v>2102</v>
      </c>
      <c r="G507" s="72"/>
      <c r="H507" s="72"/>
      <c r="I507" s="189"/>
      <c r="J507" s="72"/>
      <c r="K507" s="72"/>
      <c r="L507" s="70"/>
      <c r="M507" s="233"/>
      <c r="N507" s="45"/>
      <c r="O507" s="45"/>
      <c r="P507" s="45"/>
      <c r="Q507" s="45"/>
      <c r="R507" s="45"/>
      <c r="S507" s="45"/>
      <c r="T507" s="93"/>
      <c r="AT507" s="22" t="s">
        <v>912</v>
      </c>
      <c r="AU507" s="22" t="s">
        <v>84</v>
      </c>
    </row>
    <row r="508" spans="2:63" s="10" customFormat="1" ht="29.85" customHeight="1">
      <c r="B508" s="203"/>
      <c r="C508" s="204"/>
      <c r="D508" s="205" t="s">
        <v>74</v>
      </c>
      <c r="E508" s="217" t="s">
        <v>1896</v>
      </c>
      <c r="F508" s="217" t="s">
        <v>2383</v>
      </c>
      <c r="G508" s="204"/>
      <c r="H508" s="204"/>
      <c r="I508" s="207"/>
      <c r="J508" s="218">
        <f>BK508</f>
        <v>0</v>
      </c>
      <c r="K508" s="204"/>
      <c r="L508" s="209"/>
      <c r="M508" s="210"/>
      <c r="N508" s="211"/>
      <c r="O508" s="211"/>
      <c r="P508" s="212">
        <f>SUM(P509:P538)</f>
        <v>0</v>
      </c>
      <c r="Q508" s="211"/>
      <c r="R508" s="212">
        <f>SUM(R509:R538)</f>
        <v>0</v>
      </c>
      <c r="S508" s="211"/>
      <c r="T508" s="213">
        <f>SUM(T509:T538)</f>
        <v>0</v>
      </c>
      <c r="AR508" s="214" t="s">
        <v>24</v>
      </c>
      <c r="AT508" s="215" t="s">
        <v>74</v>
      </c>
      <c r="AU508" s="215" t="s">
        <v>24</v>
      </c>
      <c r="AY508" s="214" t="s">
        <v>144</v>
      </c>
      <c r="BK508" s="216">
        <f>SUM(BK509:BK538)</f>
        <v>0</v>
      </c>
    </row>
    <row r="509" spans="2:65" s="1" customFormat="1" ht="16.5" customHeight="1">
      <c r="B509" s="44"/>
      <c r="C509" s="219" t="s">
        <v>1787</v>
      </c>
      <c r="D509" s="219" t="s">
        <v>147</v>
      </c>
      <c r="E509" s="220" t="s">
        <v>2336</v>
      </c>
      <c r="F509" s="221" t="s">
        <v>2337</v>
      </c>
      <c r="G509" s="222" t="s">
        <v>1354</v>
      </c>
      <c r="H509" s="223">
        <v>2</v>
      </c>
      <c r="I509" s="224"/>
      <c r="J509" s="225">
        <f>ROUND(I509*H509,2)</f>
        <v>0</v>
      </c>
      <c r="K509" s="221" t="s">
        <v>22</v>
      </c>
      <c r="L509" s="70"/>
      <c r="M509" s="226" t="s">
        <v>22</v>
      </c>
      <c r="N509" s="227" t="s">
        <v>46</v>
      </c>
      <c r="O509" s="45"/>
      <c r="P509" s="228">
        <f>O509*H509</f>
        <v>0</v>
      </c>
      <c r="Q509" s="228">
        <v>0</v>
      </c>
      <c r="R509" s="228">
        <f>Q509*H509</f>
        <v>0</v>
      </c>
      <c r="S509" s="228">
        <v>0</v>
      </c>
      <c r="T509" s="229">
        <f>S509*H509</f>
        <v>0</v>
      </c>
      <c r="AR509" s="22" t="s">
        <v>167</v>
      </c>
      <c r="AT509" s="22" t="s">
        <v>147</v>
      </c>
      <c r="AU509" s="22" t="s">
        <v>84</v>
      </c>
      <c r="AY509" s="22" t="s">
        <v>144</v>
      </c>
      <c r="BE509" s="230">
        <f>IF(N509="základní",J509,0)</f>
        <v>0</v>
      </c>
      <c r="BF509" s="230">
        <f>IF(N509="snížená",J509,0)</f>
        <v>0</v>
      </c>
      <c r="BG509" s="230">
        <f>IF(N509="zákl. přenesená",J509,0)</f>
        <v>0</v>
      </c>
      <c r="BH509" s="230">
        <f>IF(N509="sníž. přenesená",J509,0)</f>
        <v>0</v>
      </c>
      <c r="BI509" s="230">
        <f>IF(N509="nulová",J509,0)</f>
        <v>0</v>
      </c>
      <c r="BJ509" s="22" t="s">
        <v>24</v>
      </c>
      <c r="BK509" s="230">
        <f>ROUND(I509*H509,2)</f>
        <v>0</v>
      </c>
      <c r="BL509" s="22" t="s">
        <v>167</v>
      </c>
      <c r="BM509" s="22" t="s">
        <v>1794</v>
      </c>
    </row>
    <row r="510" spans="2:47" s="1" customFormat="1" ht="13.5">
      <c r="B510" s="44"/>
      <c r="C510" s="72"/>
      <c r="D510" s="231" t="s">
        <v>154</v>
      </c>
      <c r="E510" s="72"/>
      <c r="F510" s="232" t="s">
        <v>2337</v>
      </c>
      <c r="G510" s="72"/>
      <c r="H510" s="72"/>
      <c r="I510" s="189"/>
      <c r="J510" s="72"/>
      <c r="K510" s="72"/>
      <c r="L510" s="70"/>
      <c r="M510" s="233"/>
      <c r="N510" s="45"/>
      <c r="O510" s="45"/>
      <c r="P510" s="45"/>
      <c r="Q510" s="45"/>
      <c r="R510" s="45"/>
      <c r="S510" s="45"/>
      <c r="T510" s="93"/>
      <c r="AT510" s="22" t="s">
        <v>154</v>
      </c>
      <c r="AU510" s="22" t="s">
        <v>84</v>
      </c>
    </row>
    <row r="511" spans="2:47" s="1" customFormat="1" ht="13.5">
      <c r="B511" s="44"/>
      <c r="C511" s="72"/>
      <c r="D511" s="231" t="s">
        <v>912</v>
      </c>
      <c r="E511" s="72"/>
      <c r="F511" s="258" t="s">
        <v>2384</v>
      </c>
      <c r="G511" s="72"/>
      <c r="H511" s="72"/>
      <c r="I511" s="189"/>
      <c r="J511" s="72"/>
      <c r="K511" s="72"/>
      <c r="L511" s="70"/>
      <c r="M511" s="233"/>
      <c r="N511" s="45"/>
      <c r="O511" s="45"/>
      <c r="P511" s="45"/>
      <c r="Q511" s="45"/>
      <c r="R511" s="45"/>
      <c r="S511" s="45"/>
      <c r="T511" s="93"/>
      <c r="AT511" s="22" t="s">
        <v>912</v>
      </c>
      <c r="AU511" s="22" t="s">
        <v>84</v>
      </c>
    </row>
    <row r="512" spans="2:65" s="1" customFormat="1" ht="16.5" customHeight="1">
      <c r="B512" s="44"/>
      <c r="C512" s="219" t="s">
        <v>1571</v>
      </c>
      <c r="D512" s="219" t="s">
        <v>147</v>
      </c>
      <c r="E512" s="220" t="s">
        <v>2385</v>
      </c>
      <c r="F512" s="221" t="s">
        <v>2386</v>
      </c>
      <c r="G512" s="222" t="s">
        <v>1354</v>
      </c>
      <c r="H512" s="223">
        <v>1</v>
      </c>
      <c r="I512" s="224"/>
      <c r="J512" s="225">
        <f>ROUND(I512*H512,2)</f>
        <v>0</v>
      </c>
      <c r="K512" s="221" t="s">
        <v>22</v>
      </c>
      <c r="L512" s="70"/>
      <c r="M512" s="226" t="s">
        <v>22</v>
      </c>
      <c r="N512" s="227" t="s">
        <v>46</v>
      </c>
      <c r="O512" s="45"/>
      <c r="P512" s="228">
        <f>O512*H512</f>
        <v>0</v>
      </c>
      <c r="Q512" s="228">
        <v>0</v>
      </c>
      <c r="R512" s="228">
        <f>Q512*H512</f>
        <v>0</v>
      </c>
      <c r="S512" s="228">
        <v>0</v>
      </c>
      <c r="T512" s="229">
        <f>S512*H512</f>
        <v>0</v>
      </c>
      <c r="AR512" s="22" t="s">
        <v>167</v>
      </c>
      <c r="AT512" s="22" t="s">
        <v>147</v>
      </c>
      <c r="AU512" s="22" t="s">
        <v>84</v>
      </c>
      <c r="AY512" s="22" t="s">
        <v>144</v>
      </c>
      <c r="BE512" s="230">
        <f>IF(N512="základní",J512,0)</f>
        <v>0</v>
      </c>
      <c r="BF512" s="230">
        <f>IF(N512="snížená",J512,0)</f>
        <v>0</v>
      </c>
      <c r="BG512" s="230">
        <f>IF(N512="zákl. přenesená",J512,0)</f>
        <v>0</v>
      </c>
      <c r="BH512" s="230">
        <f>IF(N512="sníž. přenesená",J512,0)</f>
        <v>0</v>
      </c>
      <c r="BI512" s="230">
        <f>IF(N512="nulová",J512,0)</f>
        <v>0</v>
      </c>
      <c r="BJ512" s="22" t="s">
        <v>24</v>
      </c>
      <c r="BK512" s="230">
        <f>ROUND(I512*H512,2)</f>
        <v>0</v>
      </c>
      <c r="BL512" s="22" t="s">
        <v>167</v>
      </c>
      <c r="BM512" s="22" t="s">
        <v>1799</v>
      </c>
    </row>
    <row r="513" spans="2:47" s="1" customFormat="1" ht="13.5">
      <c r="B513" s="44"/>
      <c r="C513" s="72"/>
      <c r="D513" s="231" t="s">
        <v>154</v>
      </c>
      <c r="E513" s="72"/>
      <c r="F513" s="232" t="s">
        <v>2386</v>
      </c>
      <c r="G513" s="72"/>
      <c r="H513" s="72"/>
      <c r="I513" s="189"/>
      <c r="J513" s="72"/>
      <c r="K513" s="72"/>
      <c r="L513" s="70"/>
      <c r="M513" s="233"/>
      <c r="N513" s="45"/>
      <c r="O513" s="45"/>
      <c r="P513" s="45"/>
      <c r="Q513" s="45"/>
      <c r="R513" s="45"/>
      <c r="S513" s="45"/>
      <c r="T513" s="93"/>
      <c r="AT513" s="22" t="s">
        <v>154</v>
      </c>
      <c r="AU513" s="22" t="s">
        <v>84</v>
      </c>
    </row>
    <row r="514" spans="2:47" s="1" customFormat="1" ht="13.5">
      <c r="B514" s="44"/>
      <c r="C514" s="72"/>
      <c r="D514" s="231" t="s">
        <v>912</v>
      </c>
      <c r="E514" s="72"/>
      <c r="F514" s="258" t="s">
        <v>2387</v>
      </c>
      <c r="G514" s="72"/>
      <c r="H514" s="72"/>
      <c r="I514" s="189"/>
      <c r="J514" s="72"/>
      <c r="K514" s="72"/>
      <c r="L514" s="70"/>
      <c r="M514" s="233"/>
      <c r="N514" s="45"/>
      <c r="O514" s="45"/>
      <c r="P514" s="45"/>
      <c r="Q514" s="45"/>
      <c r="R514" s="45"/>
      <c r="S514" s="45"/>
      <c r="T514" s="93"/>
      <c r="AT514" s="22" t="s">
        <v>912</v>
      </c>
      <c r="AU514" s="22" t="s">
        <v>84</v>
      </c>
    </row>
    <row r="515" spans="2:65" s="1" customFormat="1" ht="16.5" customHeight="1">
      <c r="B515" s="44"/>
      <c r="C515" s="219" t="s">
        <v>1796</v>
      </c>
      <c r="D515" s="219" t="s">
        <v>147</v>
      </c>
      <c r="E515" s="220" t="s">
        <v>2388</v>
      </c>
      <c r="F515" s="221" t="s">
        <v>2389</v>
      </c>
      <c r="G515" s="222" t="s">
        <v>1354</v>
      </c>
      <c r="H515" s="223">
        <v>1</v>
      </c>
      <c r="I515" s="224"/>
      <c r="J515" s="225">
        <f>ROUND(I515*H515,2)</f>
        <v>0</v>
      </c>
      <c r="K515" s="221" t="s">
        <v>22</v>
      </c>
      <c r="L515" s="70"/>
      <c r="M515" s="226" t="s">
        <v>22</v>
      </c>
      <c r="N515" s="227" t="s">
        <v>46</v>
      </c>
      <c r="O515" s="45"/>
      <c r="P515" s="228">
        <f>O515*H515</f>
        <v>0</v>
      </c>
      <c r="Q515" s="228">
        <v>0</v>
      </c>
      <c r="R515" s="228">
        <f>Q515*H515</f>
        <v>0</v>
      </c>
      <c r="S515" s="228">
        <v>0</v>
      </c>
      <c r="T515" s="229">
        <f>S515*H515</f>
        <v>0</v>
      </c>
      <c r="AR515" s="22" t="s">
        <v>167</v>
      </c>
      <c r="AT515" s="22" t="s">
        <v>147</v>
      </c>
      <c r="AU515" s="22" t="s">
        <v>84</v>
      </c>
      <c r="AY515" s="22" t="s">
        <v>144</v>
      </c>
      <c r="BE515" s="230">
        <f>IF(N515="základní",J515,0)</f>
        <v>0</v>
      </c>
      <c r="BF515" s="230">
        <f>IF(N515="snížená",J515,0)</f>
        <v>0</v>
      </c>
      <c r="BG515" s="230">
        <f>IF(N515="zákl. přenesená",J515,0)</f>
        <v>0</v>
      </c>
      <c r="BH515" s="230">
        <f>IF(N515="sníž. přenesená",J515,0)</f>
        <v>0</v>
      </c>
      <c r="BI515" s="230">
        <f>IF(N515="nulová",J515,0)</f>
        <v>0</v>
      </c>
      <c r="BJ515" s="22" t="s">
        <v>24</v>
      </c>
      <c r="BK515" s="230">
        <f>ROUND(I515*H515,2)</f>
        <v>0</v>
      </c>
      <c r="BL515" s="22" t="s">
        <v>167</v>
      </c>
      <c r="BM515" s="22" t="s">
        <v>1812</v>
      </c>
    </row>
    <row r="516" spans="2:47" s="1" customFormat="1" ht="13.5">
      <c r="B516" s="44"/>
      <c r="C516" s="72"/>
      <c r="D516" s="231" t="s">
        <v>154</v>
      </c>
      <c r="E516" s="72"/>
      <c r="F516" s="232" t="s">
        <v>2389</v>
      </c>
      <c r="G516" s="72"/>
      <c r="H516" s="72"/>
      <c r="I516" s="189"/>
      <c r="J516" s="72"/>
      <c r="K516" s="72"/>
      <c r="L516" s="70"/>
      <c r="M516" s="233"/>
      <c r="N516" s="45"/>
      <c r="O516" s="45"/>
      <c r="P516" s="45"/>
      <c r="Q516" s="45"/>
      <c r="R516" s="45"/>
      <c r="S516" s="45"/>
      <c r="T516" s="93"/>
      <c r="AT516" s="22" t="s">
        <v>154</v>
      </c>
      <c r="AU516" s="22" t="s">
        <v>84</v>
      </c>
    </row>
    <row r="517" spans="2:47" s="1" customFormat="1" ht="13.5">
      <c r="B517" s="44"/>
      <c r="C517" s="72"/>
      <c r="D517" s="231" t="s">
        <v>912</v>
      </c>
      <c r="E517" s="72"/>
      <c r="F517" s="258" t="s">
        <v>2390</v>
      </c>
      <c r="G517" s="72"/>
      <c r="H517" s="72"/>
      <c r="I517" s="189"/>
      <c r="J517" s="72"/>
      <c r="K517" s="72"/>
      <c r="L517" s="70"/>
      <c r="M517" s="233"/>
      <c r="N517" s="45"/>
      <c r="O517" s="45"/>
      <c r="P517" s="45"/>
      <c r="Q517" s="45"/>
      <c r="R517" s="45"/>
      <c r="S517" s="45"/>
      <c r="T517" s="93"/>
      <c r="AT517" s="22" t="s">
        <v>912</v>
      </c>
      <c r="AU517" s="22" t="s">
        <v>84</v>
      </c>
    </row>
    <row r="518" spans="2:65" s="1" customFormat="1" ht="16.5" customHeight="1">
      <c r="B518" s="44"/>
      <c r="C518" s="219" t="s">
        <v>1574</v>
      </c>
      <c r="D518" s="219" t="s">
        <v>147</v>
      </c>
      <c r="E518" s="220" t="s">
        <v>2391</v>
      </c>
      <c r="F518" s="221" t="s">
        <v>2307</v>
      </c>
      <c r="G518" s="222" t="s">
        <v>456</v>
      </c>
      <c r="H518" s="223">
        <v>90</v>
      </c>
      <c r="I518" s="224"/>
      <c r="J518" s="225">
        <f>ROUND(I518*H518,2)</f>
        <v>0</v>
      </c>
      <c r="K518" s="221" t="s">
        <v>22</v>
      </c>
      <c r="L518" s="70"/>
      <c r="M518" s="226" t="s">
        <v>22</v>
      </c>
      <c r="N518" s="227" t="s">
        <v>46</v>
      </c>
      <c r="O518" s="45"/>
      <c r="P518" s="228">
        <f>O518*H518</f>
        <v>0</v>
      </c>
      <c r="Q518" s="228">
        <v>0</v>
      </c>
      <c r="R518" s="228">
        <f>Q518*H518</f>
        <v>0</v>
      </c>
      <c r="S518" s="228">
        <v>0</v>
      </c>
      <c r="T518" s="229">
        <f>S518*H518</f>
        <v>0</v>
      </c>
      <c r="AR518" s="22" t="s">
        <v>167</v>
      </c>
      <c r="AT518" s="22" t="s">
        <v>147</v>
      </c>
      <c r="AU518" s="22" t="s">
        <v>84</v>
      </c>
      <c r="AY518" s="22" t="s">
        <v>144</v>
      </c>
      <c r="BE518" s="230">
        <f>IF(N518="základní",J518,0)</f>
        <v>0</v>
      </c>
      <c r="BF518" s="230">
        <f>IF(N518="snížená",J518,0)</f>
        <v>0</v>
      </c>
      <c r="BG518" s="230">
        <f>IF(N518="zákl. přenesená",J518,0)</f>
        <v>0</v>
      </c>
      <c r="BH518" s="230">
        <f>IF(N518="sníž. přenesená",J518,0)</f>
        <v>0</v>
      </c>
      <c r="BI518" s="230">
        <f>IF(N518="nulová",J518,0)</f>
        <v>0</v>
      </c>
      <c r="BJ518" s="22" t="s">
        <v>24</v>
      </c>
      <c r="BK518" s="230">
        <f>ROUND(I518*H518,2)</f>
        <v>0</v>
      </c>
      <c r="BL518" s="22" t="s">
        <v>167</v>
      </c>
      <c r="BM518" s="22" t="s">
        <v>1819</v>
      </c>
    </row>
    <row r="519" spans="2:47" s="1" customFormat="1" ht="13.5">
      <c r="B519" s="44"/>
      <c r="C519" s="72"/>
      <c r="D519" s="231" t="s">
        <v>154</v>
      </c>
      <c r="E519" s="72"/>
      <c r="F519" s="232" t="s">
        <v>2307</v>
      </c>
      <c r="G519" s="72"/>
      <c r="H519" s="72"/>
      <c r="I519" s="189"/>
      <c r="J519" s="72"/>
      <c r="K519" s="72"/>
      <c r="L519" s="70"/>
      <c r="M519" s="233"/>
      <c r="N519" s="45"/>
      <c r="O519" s="45"/>
      <c r="P519" s="45"/>
      <c r="Q519" s="45"/>
      <c r="R519" s="45"/>
      <c r="S519" s="45"/>
      <c r="T519" s="93"/>
      <c r="AT519" s="22" t="s">
        <v>154</v>
      </c>
      <c r="AU519" s="22" t="s">
        <v>84</v>
      </c>
    </row>
    <row r="520" spans="2:47" s="1" customFormat="1" ht="13.5">
      <c r="B520" s="44"/>
      <c r="C520" s="72"/>
      <c r="D520" s="231" t="s">
        <v>912</v>
      </c>
      <c r="E520" s="72"/>
      <c r="F520" s="258" t="s">
        <v>2392</v>
      </c>
      <c r="G520" s="72"/>
      <c r="H520" s="72"/>
      <c r="I520" s="189"/>
      <c r="J520" s="72"/>
      <c r="K520" s="72"/>
      <c r="L520" s="70"/>
      <c r="M520" s="233"/>
      <c r="N520" s="45"/>
      <c r="O520" s="45"/>
      <c r="P520" s="45"/>
      <c r="Q520" s="45"/>
      <c r="R520" s="45"/>
      <c r="S520" s="45"/>
      <c r="T520" s="93"/>
      <c r="AT520" s="22" t="s">
        <v>912</v>
      </c>
      <c r="AU520" s="22" t="s">
        <v>84</v>
      </c>
    </row>
    <row r="521" spans="2:65" s="1" customFormat="1" ht="16.5" customHeight="1">
      <c r="B521" s="44"/>
      <c r="C521" s="219" t="s">
        <v>1805</v>
      </c>
      <c r="D521" s="219" t="s">
        <v>147</v>
      </c>
      <c r="E521" s="220" t="s">
        <v>2347</v>
      </c>
      <c r="F521" s="221" t="s">
        <v>2307</v>
      </c>
      <c r="G521" s="222" t="s">
        <v>456</v>
      </c>
      <c r="H521" s="223">
        <v>40</v>
      </c>
      <c r="I521" s="224"/>
      <c r="J521" s="225">
        <f>ROUND(I521*H521,2)</f>
        <v>0</v>
      </c>
      <c r="K521" s="221" t="s">
        <v>22</v>
      </c>
      <c r="L521" s="70"/>
      <c r="M521" s="226" t="s">
        <v>22</v>
      </c>
      <c r="N521" s="227" t="s">
        <v>46</v>
      </c>
      <c r="O521" s="45"/>
      <c r="P521" s="228">
        <f>O521*H521</f>
        <v>0</v>
      </c>
      <c r="Q521" s="228">
        <v>0</v>
      </c>
      <c r="R521" s="228">
        <f>Q521*H521</f>
        <v>0</v>
      </c>
      <c r="S521" s="228">
        <v>0</v>
      </c>
      <c r="T521" s="229">
        <f>S521*H521</f>
        <v>0</v>
      </c>
      <c r="AR521" s="22" t="s">
        <v>167</v>
      </c>
      <c r="AT521" s="22" t="s">
        <v>147</v>
      </c>
      <c r="AU521" s="22" t="s">
        <v>84</v>
      </c>
      <c r="AY521" s="22" t="s">
        <v>144</v>
      </c>
      <c r="BE521" s="230">
        <f>IF(N521="základní",J521,0)</f>
        <v>0</v>
      </c>
      <c r="BF521" s="230">
        <f>IF(N521="snížená",J521,0)</f>
        <v>0</v>
      </c>
      <c r="BG521" s="230">
        <f>IF(N521="zákl. přenesená",J521,0)</f>
        <v>0</v>
      </c>
      <c r="BH521" s="230">
        <f>IF(N521="sníž. přenesená",J521,0)</f>
        <v>0</v>
      </c>
      <c r="BI521" s="230">
        <f>IF(N521="nulová",J521,0)</f>
        <v>0</v>
      </c>
      <c r="BJ521" s="22" t="s">
        <v>24</v>
      </c>
      <c r="BK521" s="230">
        <f>ROUND(I521*H521,2)</f>
        <v>0</v>
      </c>
      <c r="BL521" s="22" t="s">
        <v>167</v>
      </c>
      <c r="BM521" s="22" t="s">
        <v>1823</v>
      </c>
    </row>
    <row r="522" spans="2:47" s="1" customFormat="1" ht="13.5">
      <c r="B522" s="44"/>
      <c r="C522" s="72"/>
      <c r="D522" s="231" t="s">
        <v>154</v>
      </c>
      <c r="E522" s="72"/>
      <c r="F522" s="232" t="s">
        <v>2307</v>
      </c>
      <c r="G522" s="72"/>
      <c r="H522" s="72"/>
      <c r="I522" s="189"/>
      <c r="J522" s="72"/>
      <c r="K522" s="72"/>
      <c r="L522" s="70"/>
      <c r="M522" s="233"/>
      <c r="N522" s="45"/>
      <c r="O522" s="45"/>
      <c r="P522" s="45"/>
      <c r="Q522" s="45"/>
      <c r="R522" s="45"/>
      <c r="S522" s="45"/>
      <c r="T522" s="93"/>
      <c r="AT522" s="22" t="s">
        <v>154</v>
      </c>
      <c r="AU522" s="22" t="s">
        <v>84</v>
      </c>
    </row>
    <row r="523" spans="2:47" s="1" customFormat="1" ht="13.5">
      <c r="B523" s="44"/>
      <c r="C523" s="72"/>
      <c r="D523" s="231" t="s">
        <v>912</v>
      </c>
      <c r="E523" s="72"/>
      <c r="F523" s="258" t="s">
        <v>2348</v>
      </c>
      <c r="G523" s="72"/>
      <c r="H523" s="72"/>
      <c r="I523" s="189"/>
      <c r="J523" s="72"/>
      <c r="K523" s="72"/>
      <c r="L523" s="70"/>
      <c r="M523" s="233"/>
      <c r="N523" s="45"/>
      <c r="O523" s="45"/>
      <c r="P523" s="45"/>
      <c r="Q523" s="45"/>
      <c r="R523" s="45"/>
      <c r="S523" s="45"/>
      <c r="T523" s="93"/>
      <c r="AT523" s="22" t="s">
        <v>912</v>
      </c>
      <c r="AU523" s="22" t="s">
        <v>84</v>
      </c>
    </row>
    <row r="524" spans="2:65" s="1" customFormat="1" ht="16.5" customHeight="1">
      <c r="B524" s="44"/>
      <c r="C524" s="219" t="s">
        <v>1577</v>
      </c>
      <c r="D524" s="219" t="s">
        <v>147</v>
      </c>
      <c r="E524" s="220" t="s">
        <v>2315</v>
      </c>
      <c r="F524" s="221" t="s">
        <v>2307</v>
      </c>
      <c r="G524" s="222" t="s">
        <v>456</v>
      </c>
      <c r="H524" s="223">
        <v>120</v>
      </c>
      <c r="I524" s="224"/>
      <c r="J524" s="225">
        <f>ROUND(I524*H524,2)</f>
        <v>0</v>
      </c>
      <c r="K524" s="221" t="s">
        <v>22</v>
      </c>
      <c r="L524" s="70"/>
      <c r="M524" s="226" t="s">
        <v>22</v>
      </c>
      <c r="N524" s="227" t="s">
        <v>46</v>
      </c>
      <c r="O524" s="45"/>
      <c r="P524" s="228">
        <f>O524*H524</f>
        <v>0</v>
      </c>
      <c r="Q524" s="228">
        <v>0</v>
      </c>
      <c r="R524" s="228">
        <f>Q524*H524</f>
        <v>0</v>
      </c>
      <c r="S524" s="228">
        <v>0</v>
      </c>
      <c r="T524" s="229">
        <f>S524*H524</f>
        <v>0</v>
      </c>
      <c r="AR524" s="22" t="s">
        <v>167</v>
      </c>
      <c r="AT524" s="22" t="s">
        <v>147</v>
      </c>
      <c r="AU524" s="22" t="s">
        <v>84</v>
      </c>
      <c r="AY524" s="22" t="s">
        <v>144</v>
      </c>
      <c r="BE524" s="230">
        <f>IF(N524="základní",J524,0)</f>
        <v>0</v>
      </c>
      <c r="BF524" s="230">
        <f>IF(N524="snížená",J524,0)</f>
        <v>0</v>
      </c>
      <c r="BG524" s="230">
        <f>IF(N524="zákl. přenesená",J524,0)</f>
        <v>0</v>
      </c>
      <c r="BH524" s="230">
        <f>IF(N524="sníž. přenesená",J524,0)</f>
        <v>0</v>
      </c>
      <c r="BI524" s="230">
        <f>IF(N524="nulová",J524,0)</f>
        <v>0</v>
      </c>
      <c r="BJ524" s="22" t="s">
        <v>24</v>
      </c>
      <c r="BK524" s="230">
        <f>ROUND(I524*H524,2)</f>
        <v>0</v>
      </c>
      <c r="BL524" s="22" t="s">
        <v>167</v>
      </c>
      <c r="BM524" s="22" t="s">
        <v>1828</v>
      </c>
    </row>
    <row r="525" spans="2:47" s="1" customFormat="1" ht="13.5">
      <c r="B525" s="44"/>
      <c r="C525" s="72"/>
      <c r="D525" s="231" t="s">
        <v>154</v>
      </c>
      <c r="E525" s="72"/>
      <c r="F525" s="232" t="s">
        <v>2307</v>
      </c>
      <c r="G525" s="72"/>
      <c r="H525" s="72"/>
      <c r="I525" s="189"/>
      <c r="J525" s="72"/>
      <c r="K525" s="72"/>
      <c r="L525" s="70"/>
      <c r="M525" s="233"/>
      <c r="N525" s="45"/>
      <c r="O525" s="45"/>
      <c r="P525" s="45"/>
      <c r="Q525" s="45"/>
      <c r="R525" s="45"/>
      <c r="S525" s="45"/>
      <c r="T525" s="93"/>
      <c r="AT525" s="22" t="s">
        <v>154</v>
      </c>
      <c r="AU525" s="22" t="s">
        <v>84</v>
      </c>
    </row>
    <row r="526" spans="2:47" s="1" customFormat="1" ht="13.5">
      <c r="B526" s="44"/>
      <c r="C526" s="72"/>
      <c r="D526" s="231" t="s">
        <v>912</v>
      </c>
      <c r="E526" s="72"/>
      <c r="F526" s="258" t="s">
        <v>2316</v>
      </c>
      <c r="G526" s="72"/>
      <c r="H526" s="72"/>
      <c r="I526" s="189"/>
      <c r="J526" s="72"/>
      <c r="K526" s="72"/>
      <c r="L526" s="70"/>
      <c r="M526" s="233"/>
      <c r="N526" s="45"/>
      <c r="O526" s="45"/>
      <c r="P526" s="45"/>
      <c r="Q526" s="45"/>
      <c r="R526" s="45"/>
      <c r="S526" s="45"/>
      <c r="T526" s="93"/>
      <c r="AT526" s="22" t="s">
        <v>912</v>
      </c>
      <c r="AU526" s="22" t="s">
        <v>84</v>
      </c>
    </row>
    <row r="527" spans="2:65" s="1" customFormat="1" ht="16.5" customHeight="1">
      <c r="B527" s="44"/>
      <c r="C527" s="219" t="s">
        <v>1816</v>
      </c>
      <c r="D527" s="219" t="s">
        <v>147</v>
      </c>
      <c r="E527" s="220" t="s">
        <v>2208</v>
      </c>
      <c r="F527" s="221" t="s">
        <v>2209</v>
      </c>
      <c r="G527" s="222" t="s">
        <v>456</v>
      </c>
      <c r="H527" s="223">
        <v>15</v>
      </c>
      <c r="I527" s="224"/>
      <c r="J527" s="225">
        <f>ROUND(I527*H527,2)</f>
        <v>0</v>
      </c>
      <c r="K527" s="221" t="s">
        <v>22</v>
      </c>
      <c r="L527" s="70"/>
      <c r="M527" s="226" t="s">
        <v>22</v>
      </c>
      <c r="N527" s="227" t="s">
        <v>46</v>
      </c>
      <c r="O527" s="45"/>
      <c r="P527" s="228">
        <f>O527*H527</f>
        <v>0</v>
      </c>
      <c r="Q527" s="228">
        <v>0</v>
      </c>
      <c r="R527" s="228">
        <f>Q527*H527</f>
        <v>0</v>
      </c>
      <c r="S527" s="228">
        <v>0</v>
      </c>
      <c r="T527" s="229">
        <f>S527*H527</f>
        <v>0</v>
      </c>
      <c r="AR527" s="22" t="s">
        <v>167</v>
      </c>
      <c r="AT527" s="22" t="s">
        <v>147</v>
      </c>
      <c r="AU527" s="22" t="s">
        <v>84</v>
      </c>
      <c r="AY527" s="22" t="s">
        <v>144</v>
      </c>
      <c r="BE527" s="230">
        <f>IF(N527="základní",J527,0)</f>
        <v>0</v>
      </c>
      <c r="BF527" s="230">
        <f>IF(N527="snížená",J527,0)</f>
        <v>0</v>
      </c>
      <c r="BG527" s="230">
        <f>IF(N527="zákl. přenesená",J527,0)</f>
        <v>0</v>
      </c>
      <c r="BH527" s="230">
        <f>IF(N527="sníž. přenesená",J527,0)</f>
        <v>0</v>
      </c>
      <c r="BI527" s="230">
        <f>IF(N527="nulová",J527,0)</f>
        <v>0</v>
      </c>
      <c r="BJ527" s="22" t="s">
        <v>24</v>
      </c>
      <c r="BK527" s="230">
        <f>ROUND(I527*H527,2)</f>
        <v>0</v>
      </c>
      <c r="BL527" s="22" t="s">
        <v>167</v>
      </c>
      <c r="BM527" s="22" t="s">
        <v>1832</v>
      </c>
    </row>
    <row r="528" spans="2:47" s="1" customFormat="1" ht="13.5">
      <c r="B528" s="44"/>
      <c r="C528" s="72"/>
      <c r="D528" s="231" t="s">
        <v>154</v>
      </c>
      <c r="E528" s="72"/>
      <c r="F528" s="232" t="s">
        <v>2209</v>
      </c>
      <c r="G528" s="72"/>
      <c r="H528" s="72"/>
      <c r="I528" s="189"/>
      <c r="J528" s="72"/>
      <c r="K528" s="72"/>
      <c r="L528" s="70"/>
      <c r="M528" s="233"/>
      <c r="N528" s="45"/>
      <c r="O528" s="45"/>
      <c r="P528" s="45"/>
      <c r="Q528" s="45"/>
      <c r="R528" s="45"/>
      <c r="S528" s="45"/>
      <c r="T528" s="93"/>
      <c r="AT528" s="22" t="s">
        <v>154</v>
      </c>
      <c r="AU528" s="22" t="s">
        <v>84</v>
      </c>
    </row>
    <row r="529" spans="2:47" s="1" customFormat="1" ht="13.5">
      <c r="B529" s="44"/>
      <c r="C529" s="72"/>
      <c r="D529" s="231" t="s">
        <v>912</v>
      </c>
      <c r="E529" s="72"/>
      <c r="F529" s="258" t="s">
        <v>2200</v>
      </c>
      <c r="G529" s="72"/>
      <c r="H529" s="72"/>
      <c r="I529" s="189"/>
      <c r="J529" s="72"/>
      <c r="K529" s="72"/>
      <c r="L529" s="70"/>
      <c r="M529" s="233"/>
      <c r="N529" s="45"/>
      <c r="O529" s="45"/>
      <c r="P529" s="45"/>
      <c r="Q529" s="45"/>
      <c r="R529" s="45"/>
      <c r="S529" s="45"/>
      <c r="T529" s="93"/>
      <c r="AT529" s="22" t="s">
        <v>912</v>
      </c>
      <c r="AU529" s="22" t="s">
        <v>84</v>
      </c>
    </row>
    <row r="530" spans="2:65" s="1" customFormat="1" ht="16.5" customHeight="1">
      <c r="B530" s="44"/>
      <c r="C530" s="219" t="s">
        <v>1580</v>
      </c>
      <c r="D530" s="219" t="s">
        <v>147</v>
      </c>
      <c r="E530" s="220" t="s">
        <v>2226</v>
      </c>
      <c r="F530" s="221" t="s">
        <v>2227</v>
      </c>
      <c r="G530" s="222" t="s">
        <v>456</v>
      </c>
      <c r="H530" s="223">
        <v>40</v>
      </c>
      <c r="I530" s="224"/>
      <c r="J530" s="225">
        <f>ROUND(I530*H530,2)</f>
        <v>0</v>
      </c>
      <c r="K530" s="221" t="s">
        <v>22</v>
      </c>
      <c r="L530" s="70"/>
      <c r="M530" s="226" t="s">
        <v>22</v>
      </c>
      <c r="N530" s="227" t="s">
        <v>46</v>
      </c>
      <c r="O530" s="45"/>
      <c r="P530" s="228">
        <f>O530*H530</f>
        <v>0</v>
      </c>
      <c r="Q530" s="228">
        <v>0</v>
      </c>
      <c r="R530" s="228">
        <f>Q530*H530</f>
        <v>0</v>
      </c>
      <c r="S530" s="228">
        <v>0</v>
      </c>
      <c r="T530" s="229">
        <f>S530*H530</f>
        <v>0</v>
      </c>
      <c r="AR530" s="22" t="s">
        <v>167</v>
      </c>
      <c r="AT530" s="22" t="s">
        <v>147</v>
      </c>
      <c r="AU530" s="22" t="s">
        <v>84</v>
      </c>
      <c r="AY530" s="22" t="s">
        <v>144</v>
      </c>
      <c r="BE530" s="230">
        <f>IF(N530="základní",J530,0)</f>
        <v>0</v>
      </c>
      <c r="BF530" s="230">
        <f>IF(N530="snížená",J530,0)</f>
        <v>0</v>
      </c>
      <c r="BG530" s="230">
        <f>IF(N530="zákl. přenesená",J530,0)</f>
        <v>0</v>
      </c>
      <c r="BH530" s="230">
        <f>IF(N530="sníž. přenesená",J530,0)</f>
        <v>0</v>
      </c>
      <c r="BI530" s="230">
        <f>IF(N530="nulová",J530,0)</f>
        <v>0</v>
      </c>
      <c r="BJ530" s="22" t="s">
        <v>24</v>
      </c>
      <c r="BK530" s="230">
        <f>ROUND(I530*H530,2)</f>
        <v>0</v>
      </c>
      <c r="BL530" s="22" t="s">
        <v>167</v>
      </c>
      <c r="BM530" s="22" t="s">
        <v>1837</v>
      </c>
    </row>
    <row r="531" spans="2:47" s="1" customFormat="1" ht="13.5">
      <c r="B531" s="44"/>
      <c r="C531" s="72"/>
      <c r="D531" s="231" t="s">
        <v>154</v>
      </c>
      <c r="E531" s="72"/>
      <c r="F531" s="232" t="s">
        <v>2227</v>
      </c>
      <c r="G531" s="72"/>
      <c r="H531" s="72"/>
      <c r="I531" s="189"/>
      <c r="J531" s="72"/>
      <c r="K531" s="72"/>
      <c r="L531" s="70"/>
      <c r="M531" s="233"/>
      <c r="N531" s="45"/>
      <c r="O531" s="45"/>
      <c r="P531" s="45"/>
      <c r="Q531" s="45"/>
      <c r="R531" s="45"/>
      <c r="S531" s="45"/>
      <c r="T531" s="93"/>
      <c r="AT531" s="22" t="s">
        <v>154</v>
      </c>
      <c r="AU531" s="22" t="s">
        <v>84</v>
      </c>
    </row>
    <row r="532" spans="2:47" s="1" customFormat="1" ht="13.5">
      <c r="B532" s="44"/>
      <c r="C532" s="72"/>
      <c r="D532" s="231" t="s">
        <v>912</v>
      </c>
      <c r="E532" s="72"/>
      <c r="F532" s="258" t="s">
        <v>2200</v>
      </c>
      <c r="G532" s="72"/>
      <c r="H532" s="72"/>
      <c r="I532" s="189"/>
      <c r="J532" s="72"/>
      <c r="K532" s="72"/>
      <c r="L532" s="70"/>
      <c r="M532" s="233"/>
      <c r="N532" s="45"/>
      <c r="O532" s="45"/>
      <c r="P532" s="45"/>
      <c r="Q532" s="45"/>
      <c r="R532" s="45"/>
      <c r="S532" s="45"/>
      <c r="T532" s="93"/>
      <c r="AT532" s="22" t="s">
        <v>912</v>
      </c>
      <c r="AU532" s="22" t="s">
        <v>84</v>
      </c>
    </row>
    <row r="533" spans="2:65" s="1" customFormat="1" ht="16.5" customHeight="1">
      <c r="B533" s="44"/>
      <c r="C533" s="219" t="s">
        <v>1825</v>
      </c>
      <c r="D533" s="219" t="s">
        <v>147</v>
      </c>
      <c r="E533" s="220" t="s">
        <v>2393</v>
      </c>
      <c r="F533" s="221" t="s">
        <v>2394</v>
      </c>
      <c r="G533" s="222" t="s">
        <v>359</v>
      </c>
      <c r="H533" s="223">
        <v>1</v>
      </c>
      <c r="I533" s="224"/>
      <c r="J533" s="225">
        <f>ROUND(I533*H533,2)</f>
        <v>0</v>
      </c>
      <c r="K533" s="221" t="s">
        <v>22</v>
      </c>
      <c r="L533" s="70"/>
      <c r="M533" s="226" t="s">
        <v>22</v>
      </c>
      <c r="N533" s="227" t="s">
        <v>46</v>
      </c>
      <c r="O533" s="45"/>
      <c r="P533" s="228">
        <f>O533*H533</f>
        <v>0</v>
      </c>
      <c r="Q533" s="228">
        <v>0</v>
      </c>
      <c r="R533" s="228">
        <f>Q533*H533</f>
        <v>0</v>
      </c>
      <c r="S533" s="228">
        <v>0</v>
      </c>
      <c r="T533" s="229">
        <f>S533*H533</f>
        <v>0</v>
      </c>
      <c r="AR533" s="22" t="s">
        <v>167</v>
      </c>
      <c r="AT533" s="22" t="s">
        <v>147</v>
      </c>
      <c r="AU533" s="22" t="s">
        <v>84</v>
      </c>
      <c r="AY533" s="22" t="s">
        <v>144</v>
      </c>
      <c r="BE533" s="230">
        <f>IF(N533="základní",J533,0)</f>
        <v>0</v>
      </c>
      <c r="BF533" s="230">
        <f>IF(N533="snížená",J533,0)</f>
        <v>0</v>
      </c>
      <c r="BG533" s="230">
        <f>IF(N533="zákl. přenesená",J533,0)</f>
        <v>0</v>
      </c>
      <c r="BH533" s="230">
        <f>IF(N533="sníž. přenesená",J533,0)</f>
        <v>0</v>
      </c>
      <c r="BI533" s="230">
        <f>IF(N533="nulová",J533,0)</f>
        <v>0</v>
      </c>
      <c r="BJ533" s="22" t="s">
        <v>24</v>
      </c>
      <c r="BK533" s="230">
        <f>ROUND(I533*H533,2)</f>
        <v>0</v>
      </c>
      <c r="BL533" s="22" t="s">
        <v>167</v>
      </c>
      <c r="BM533" s="22" t="s">
        <v>1841</v>
      </c>
    </row>
    <row r="534" spans="2:47" s="1" customFormat="1" ht="13.5">
      <c r="B534" s="44"/>
      <c r="C534" s="72"/>
      <c r="D534" s="231" t="s">
        <v>154</v>
      </c>
      <c r="E534" s="72"/>
      <c r="F534" s="232" t="s">
        <v>2394</v>
      </c>
      <c r="G534" s="72"/>
      <c r="H534" s="72"/>
      <c r="I534" s="189"/>
      <c r="J534" s="72"/>
      <c r="K534" s="72"/>
      <c r="L534" s="70"/>
      <c r="M534" s="233"/>
      <c r="N534" s="45"/>
      <c r="O534" s="45"/>
      <c r="P534" s="45"/>
      <c r="Q534" s="45"/>
      <c r="R534" s="45"/>
      <c r="S534" s="45"/>
      <c r="T534" s="93"/>
      <c r="AT534" s="22" t="s">
        <v>154</v>
      </c>
      <c r="AU534" s="22" t="s">
        <v>84</v>
      </c>
    </row>
    <row r="535" spans="2:47" s="1" customFormat="1" ht="13.5">
      <c r="B535" s="44"/>
      <c r="C535" s="72"/>
      <c r="D535" s="231" t="s">
        <v>912</v>
      </c>
      <c r="E535" s="72"/>
      <c r="F535" s="258" t="s">
        <v>2102</v>
      </c>
      <c r="G535" s="72"/>
      <c r="H535" s="72"/>
      <c r="I535" s="189"/>
      <c r="J535" s="72"/>
      <c r="K535" s="72"/>
      <c r="L535" s="70"/>
      <c r="M535" s="233"/>
      <c r="N535" s="45"/>
      <c r="O535" s="45"/>
      <c r="P535" s="45"/>
      <c r="Q535" s="45"/>
      <c r="R535" s="45"/>
      <c r="S535" s="45"/>
      <c r="T535" s="93"/>
      <c r="AT535" s="22" t="s">
        <v>912</v>
      </c>
      <c r="AU535" s="22" t="s">
        <v>84</v>
      </c>
    </row>
    <row r="536" spans="2:65" s="1" customFormat="1" ht="16.5" customHeight="1">
      <c r="B536" s="44"/>
      <c r="C536" s="219" t="s">
        <v>1583</v>
      </c>
      <c r="D536" s="219" t="s">
        <v>147</v>
      </c>
      <c r="E536" s="220" t="s">
        <v>2395</v>
      </c>
      <c r="F536" s="221" t="s">
        <v>2117</v>
      </c>
      <c r="G536" s="222" t="s">
        <v>359</v>
      </c>
      <c r="H536" s="223">
        <v>1</v>
      </c>
      <c r="I536" s="224"/>
      <c r="J536" s="225">
        <f>ROUND(I536*H536,2)</f>
        <v>0</v>
      </c>
      <c r="K536" s="221" t="s">
        <v>22</v>
      </c>
      <c r="L536" s="70"/>
      <c r="M536" s="226" t="s">
        <v>22</v>
      </c>
      <c r="N536" s="227" t="s">
        <v>46</v>
      </c>
      <c r="O536" s="45"/>
      <c r="P536" s="228">
        <f>O536*H536</f>
        <v>0</v>
      </c>
      <c r="Q536" s="228">
        <v>0</v>
      </c>
      <c r="R536" s="228">
        <f>Q536*H536</f>
        <v>0</v>
      </c>
      <c r="S536" s="228">
        <v>0</v>
      </c>
      <c r="T536" s="229">
        <f>S536*H536</f>
        <v>0</v>
      </c>
      <c r="AR536" s="22" t="s">
        <v>167</v>
      </c>
      <c r="AT536" s="22" t="s">
        <v>147</v>
      </c>
      <c r="AU536" s="22" t="s">
        <v>84</v>
      </c>
      <c r="AY536" s="22" t="s">
        <v>144</v>
      </c>
      <c r="BE536" s="230">
        <f>IF(N536="základní",J536,0)</f>
        <v>0</v>
      </c>
      <c r="BF536" s="230">
        <f>IF(N536="snížená",J536,0)</f>
        <v>0</v>
      </c>
      <c r="BG536" s="230">
        <f>IF(N536="zákl. přenesená",J536,0)</f>
        <v>0</v>
      </c>
      <c r="BH536" s="230">
        <f>IF(N536="sníž. přenesená",J536,0)</f>
        <v>0</v>
      </c>
      <c r="BI536" s="230">
        <f>IF(N536="nulová",J536,0)</f>
        <v>0</v>
      </c>
      <c r="BJ536" s="22" t="s">
        <v>24</v>
      </c>
      <c r="BK536" s="230">
        <f>ROUND(I536*H536,2)</f>
        <v>0</v>
      </c>
      <c r="BL536" s="22" t="s">
        <v>167</v>
      </c>
      <c r="BM536" s="22" t="s">
        <v>1259</v>
      </c>
    </row>
    <row r="537" spans="2:47" s="1" customFormat="1" ht="13.5">
      <c r="B537" s="44"/>
      <c r="C537" s="72"/>
      <c r="D537" s="231" t="s">
        <v>154</v>
      </c>
      <c r="E537" s="72"/>
      <c r="F537" s="232" t="s">
        <v>2117</v>
      </c>
      <c r="G537" s="72"/>
      <c r="H537" s="72"/>
      <c r="I537" s="189"/>
      <c r="J537" s="72"/>
      <c r="K537" s="72"/>
      <c r="L537" s="70"/>
      <c r="M537" s="233"/>
      <c r="N537" s="45"/>
      <c r="O537" s="45"/>
      <c r="P537" s="45"/>
      <c r="Q537" s="45"/>
      <c r="R537" s="45"/>
      <c r="S537" s="45"/>
      <c r="T537" s="93"/>
      <c r="AT537" s="22" t="s">
        <v>154</v>
      </c>
      <c r="AU537" s="22" t="s">
        <v>84</v>
      </c>
    </row>
    <row r="538" spans="2:47" s="1" customFormat="1" ht="13.5">
      <c r="B538" s="44"/>
      <c r="C538" s="72"/>
      <c r="D538" s="231" t="s">
        <v>912</v>
      </c>
      <c r="E538" s="72"/>
      <c r="F538" s="258" t="s">
        <v>2102</v>
      </c>
      <c r="G538" s="72"/>
      <c r="H538" s="72"/>
      <c r="I538" s="189"/>
      <c r="J538" s="72"/>
      <c r="K538" s="72"/>
      <c r="L538" s="70"/>
      <c r="M538" s="233"/>
      <c r="N538" s="45"/>
      <c r="O538" s="45"/>
      <c r="P538" s="45"/>
      <c r="Q538" s="45"/>
      <c r="R538" s="45"/>
      <c r="S538" s="45"/>
      <c r="T538" s="93"/>
      <c r="AT538" s="22" t="s">
        <v>912</v>
      </c>
      <c r="AU538" s="22" t="s">
        <v>84</v>
      </c>
    </row>
    <row r="539" spans="2:63" s="10" customFormat="1" ht="29.85" customHeight="1">
      <c r="B539" s="203"/>
      <c r="C539" s="204"/>
      <c r="D539" s="205" t="s">
        <v>74</v>
      </c>
      <c r="E539" s="217" t="s">
        <v>1925</v>
      </c>
      <c r="F539" s="217" t="s">
        <v>2396</v>
      </c>
      <c r="G539" s="204"/>
      <c r="H539" s="204"/>
      <c r="I539" s="207"/>
      <c r="J539" s="218">
        <f>BK539</f>
        <v>0</v>
      </c>
      <c r="K539" s="204"/>
      <c r="L539" s="209"/>
      <c r="M539" s="210"/>
      <c r="N539" s="211"/>
      <c r="O539" s="211"/>
      <c r="P539" s="212">
        <f>SUM(P540:P566)</f>
        <v>0</v>
      </c>
      <c r="Q539" s="211"/>
      <c r="R539" s="212">
        <f>SUM(R540:R566)</f>
        <v>0</v>
      </c>
      <c r="S539" s="211"/>
      <c r="T539" s="213">
        <f>SUM(T540:T566)</f>
        <v>0</v>
      </c>
      <c r="AR539" s="214" t="s">
        <v>24</v>
      </c>
      <c r="AT539" s="215" t="s">
        <v>74</v>
      </c>
      <c r="AU539" s="215" t="s">
        <v>24</v>
      </c>
      <c r="AY539" s="214" t="s">
        <v>144</v>
      </c>
      <c r="BK539" s="216">
        <f>SUM(BK540:BK566)</f>
        <v>0</v>
      </c>
    </row>
    <row r="540" spans="2:65" s="1" customFormat="1" ht="16.5" customHeight="1">
      <c r="B540" s="44"/>
      <c r="C540" s="219" t="s">
        <v>1834</v>
      </c>
      <c r="D540" s="219" t="s">
        <v>147</v>
      </c>
      <c r="E540" s="220" t="s">
        <v>2385</v>
      </c>
      <c r="F540" s="221" t="s">
        <v>2386</v>
      </c>
      <c r="G540" s="222" t="s">
        <v>1354</v>
      </c>
      <c r="H540" s="223">
        <v>1</v>
      </c>
      <c r="I540" s="224"/>
      <c r="J540" s="225">
        <f>ROUND(I540*H540,2)</f>
        <v>0</v>
      </c>
      <c r="K540" s="221" t="s">
        <v>22</v>
      </c>
      <c r="L540" s="70"/>
      <c r="M540" s="226" t="s">
        <v>22</v>
      </c>
      <c r="N540" s="227" t="s">
        <v>46</v>
      </c>
      <c r="O540" s="45"/>
      <c r="P540" s="228">
        <f>O540*H540</f>
        <v>0</v>
      </c>
      <c r="Q540" s="228">
        <v>0</v>
      </c>
      <c r="R540" s="228">
        <f>Q540*H540</f>
        <v>0</v>
      </c>
      <c r="S540" s="228">
        <v>0</v>
      </c>
      <c r="T540" s="229">
        <f>S540*H540</f>
        <v>0</v>
      </c>
      <c r="AR540" s="22" t="s">
        <v>167</v>
      </c>
      <c r="AT540" s="22" t="s">
        <v>147</v>
      </c>
      <c r="AU540" s="22" t="s">
        <v>84</v>
      </c>
      <c r="AY540" s="22" t="s">
        <v>144</v>
      </c>
      <c r="BE540" s="230">
        <f>IF(N540="základní",J540,0)</f>
        <v>0</v>
      </c>
      <c r="BF540" s="230">
        <f>IF(N540="snížená",J540,0)</f>
        <v>0</v>
      </c>
      <c r="BG540" s="230">
        <f>IF(N540="zákl. přenesená",J540,0)</f>
        <v>0</v>
      </c>
      <c r="BH540" s="230">
        <f>IF(N540="sníž. přenesená",J540,0)</f>
        <v>0</v>
      </c>
      <c r="BI540" s="230">
        <f>IF(N540="nulová",J540,0)</f>
        <v>0</v>
      </c>
      <c r="BJ540" s="22" t="s">
        <v>24</v>
      </c>
      <c r="BK540" s="230">
        <f>ROUND(I540*H540,2)</f>
        <v>0</v>
      </c>
      <c r="BL540" s="22" t="s">
        <v>167</v>
      </c>
      <c r="BM540" s="22" t="s">
        <v>1262</v>
      </c>
    </row>
    <row r="541" spans="2:47" s="1" customFormat="1" ht="13.5">
      <c r="B541" s="44"/>
      <c r="C541" s="72"/>
      <c r="D541" s="231" t="s">
        <v>154</v>
      </c>
      <c r="E541" s="72"/>
      <c r="F541" s="232" t="s">
        <v>2386</v>
      </c>
      <c r="G541" s="72"/>
      <c r="H541" s="72"/>
      <c r="I541" s="189"/>
      <c r="J541" s="72"/>
      <c r="K541" s="72"/>
      <c r="L541" s="70"/>
      <c r="M541" s="233"/>
      <c r="N541" s="45"/>
      <c r="O541" s="45"/>
      <c r="P541" s="45"/>
      <c r="Q541" s="45"/>
      <c r="R541" s="45"/>
      <c r="S541" s="45"/>
      <c r="T541" s="93"/>
      <c r="AT541" s="22" t="s">
        <v>154</v>
      </c>
      <c r="AU541" s="22" t="s">
        <v>84</v>
      </c>
    </row>
    <row r="542" spans="2:47" s="1" customFormat="1" ht="13.5">
      <c r="B542" s="44"/>
      <c r="C542" s="72"/>
      <c r="D542" s="231" t="s">
        <v>912</v>
      </c>
      <c r="E542" s="72"/>
      <c r="F542" s="258" t="s">
        <v>2397</v>
      </c>
      <c r="G542" s="72"/>
      <c r="H542" s="72"/>
      <c r="I542" s="189"/>
      <c r="J542" s="72"/>
      <c r="K542" s="72"/>
      <c r="L542" s="70"/>
      <c r="M542" s="233"/>
      <c r="N542" s="45"/>
      <c r="O542" s="45"/>
      <c r="P542" s="45"/>
      <c r="Q542" s="45"/>
      <c r="R542" s="45"/>
      <c r="S542" s="45"/>
      <c r="T542" s="93"/>
      <c r="AT542" s="22" t="s">
        <v>912</v>
      </c>
      <c r="AU542" s="22" t="s">
        <v>84</v>
      </c>
    </row>
    <row r="543" spans="2:65" s="1" customFormat="1" ht="38.25" customHeight="1">
      <c r="B543" s="44"/>
      <c r="C543" s="219" t="s">
        <v>1586</v>
      </c>
      <c r="D543" s="219" t="s">
        <v>147</v>
      </c>
      <c r="E543" s="220" t="s">
        <v>2341</v>
      </c>
      <c r="F543" s="221" t="s">
        <v>2342</v>
      </c>
      <c r="G543" s="222" t="s">
        <v>1354</v>
      </c>
      <c r="H543" s="223">
        <v>2</v>
      </c>
      <c r="I543" s="224"/>
      <c r="J543" s="225">
        <f>ROUND(I543*H543,2)</f>
        <v>0</v>
      </c>
      <c r="K543" s="221" t="s">
        <v>22</v>
      </c>
      <c r="L543" s="70"/>
      <c r="M543" s="226" t="s">
        <v>22</v>
      </c>
      <c r="N543" s="227" t="s">
        <v>46</v>
      </c>
      <c r="O543" s="45"/>
      <c r="P543" s="228">
        <f>O543*H543</f>
        <v>0</v>
      </c>
      <c r="Q543" s="228">
        <v>0</v>
      </c>
      <c r="R543" s="228">
        <f>Q543*H543</f>
        <v>0</v>
      </c>
      <c r="S543" s="228">
        <v>0</v>
      </c>
      <c r="T543" s="229">
        <f>S543*H543</f>
        <v>0</v>
      </c>
      <c r="AR543" s="22" t="s">
        <v>167</v>
      </c>
      <c r="AT543" s="22" t="s">
        <v>147</v>
      </c>
      <c r="AU543" s="22" t="s">
        <v>84</v>
      </c>
      <c r="AY543" s="22" t="s">
        <v>144</v>
      </c>
      <c r="BE543" s="230">
        <f>IF(N543="základní",J543,0)</f>
        <v>0</v>
      </c>
      <c r="BF543" s="230">
        <f>IF(N543="snížená",J543,0)</f>
        <v>0</v>
      </c>
      <c r="BG543" s="230">
        <f>IF(N543="zákl. přenesená",J543,0)</f>
        <v>0</v>
      </c>
      <c r="BH543" s="230">
        <f>IF(N543="sníž. přenesená",J543,0)</f>
        <v>0</v>
      </c>
      <c r="BI543" s="230">
        <f>IF(N543="nulová",J543,0)</f>
        <v>0</v>
      </c>
      <c r="BJ543" s="22" t="s">
        <v>24</v>
      </c>
      <c r="BK543" s="230">
        <f>ROUND(I543*H543,2)</f>
        <v>0</v>
      </c>
      <c r="BL543" s="22" t="s">
        <v>167</v>
      </c>
      <c r="BM543" s="22" t="s">
        <v>1265</v>
      </c>
    </row>
    <row r="544" spans="2:47" s="1" customFormat="1" ht="13.5">
      <c r="B544" s="44"/>
      <c r="C544" s="72"/>
      <c r="D544" s="231" t="s">
        <v>154</v>
      </c>
      <c r="E544" s="72"/>
      <c r="F544" s="232" t="s">
        <v>2342</v>
      </c>
      <c r="G544" s="72"/>
      <c r="H544" s="72"/>
      <c r="I544" s="189"/>
      <c r="J544" s="72"/>
      <c r="K544" s="72"/>
      <c r="L544" s="70"/>
      <c r="M544" s="233"/>
      <c r="N544" s="45"/>
      <c r="O544" s="45"/>
      <c r="P544" s="45"/>
      <c r="Q544" s="45"/>
      <c r="R544" s="45"/>
      <c r="S544" s="45"/>
      <c r="T544" s="93"/>
      <c r="AT544" s="22" t="s">
        <v>154</v>
      </c>
      <c r="AU544" s="22" t="s">
        <v>84</v>
      </c>
    </row>
    <row r="545" spans="2:47" s="1" customFormat="1" ht="13.5">
      <c r="B545" s="44"/>
      <c r="C545" s="72"/>
      <c r="D545" s="231" t="s">
        <v>912</v>
      </c>
      <c r="E545" s="72"/>
      <c r="F545" s="258" t="s">
        <v>2397</v>
      </c>
      <c r="G545" s="72"/>
      <c r="H545" s="72"/>
      <c r="I545" s="189"/>
      <c r="J545" s="72"/>
      <c r="K545" s="72"/>
      <c r="L545" s="70"/>
      <c r="M545" s="233"/>
      <c r="N545" s="45"/>
      <c r="O545" s="45"/>
      <c r="P545" s="45"/>
      <c r="Q545" s="45"/>
      <c r="R545" s="45"/>
      <c r="S545" s="45"/>
      <c r="T545" s="93"/>
      <c r="AT545" s="22" t="s">
        <v>912</v>
      </c>
      <c r="AU545" s="22" t="s">
        <v>84</v>
      </c>
    </row>
    <row r="546" spans="2:65" s="1" customFormat="1" ht="16.5" customHeight="1">
      <c r="B546" s="44"/>
      <c r="C546" s="219" t="s">
        <v>1842</v>
      </c>
      <c r="D546" s="219" t="s">
        <v>147</v>
      </c>
      <c r="E546" s="220" t="s">
        <v>2398</v>
      </c>
      <c r="F546" s="221" t="s">
        <v>2399</v>
      </c>
      <c r="G546" s="222" t="s">
        <v>1354</v>
      </c>
      <c r="H546" s="223">
        <v>2</v>
      </c>
      <c r="I546" s="224"/>
      <c r="J546" s="225">
        <f>ROUND(I546*H546,2)</f>
        <v>0</v>
      </c>
      <c r="K546" s="221" t="s">
        <v>22</v>
      </c>
      <c r="L546" s="70"/>
      <c r="M546" s="226" t="s">
        <v>22</v>
      </c>
      <c r="N546" s="227" t="s">
        <v>46</v>
      </c>
      <c r="O546" s="45"/>
      <c r="P546" s="228">
        <f>O546*H546</f>
        <v>0</v>
      </c>
      <c r="Q546" s="228">
        <v>0</v>
      </c>
      <c r="R546" s="228">
        <f>Q546*H546</f>
        <v>0</v>
      </c>
      <c r="S546" s="228">
        <v>0</v>
      </c>
      <c r="T546" s="229">
        <f>S546*H546</f>
        <v>0</v>
      </c>
      <c r="AR546" s="22" t="s">
        <v>167</v>
      </c>
      <c r="AT546" s="22" t="s">
        <v>147</v>
      </c>
      <c r="AU546" s="22" t="s">
        <v>84</v>
      </c>
      <c r="AY546" s="22" t="s">
        <v>144</v>
      </c>
      <c r="BE546" s="230">
        <f>IF(N546="základní",J546,0)</f>
        <v>0</v>
      </c>
      <c r="BF546" s="230">
        <f>IF(N546="snížená",J546,0)</f>
        <v>0</v>
      </c>
      <c r="BG546" s="230">
        <f>IF(N546="zákl. přenesená",J546,0)</f>
        <v>0</v>
      </c>
      <c r="BH546" s="230">
        <f>IF(N546="sníž. přenesená",J546,0)</f>
        <v>0</v>
      </c>
      <c r="BI546" s="230">
        <f>IF(N546="nulová",J546,0)</f>
        <v>0</v>
      </c>
      <c r="BJ546" s="22" t="s">
        <v>24</v>
      </c>
      <c r="BK546" s="230">
        <f>ROUND(I546*H546,2)</f>
        <v>0</v>
      </c>
      <c r="BL546" s="22" t="s">
        <v>167</v>
      </c>
      <c r="BM546" s="22" t="s">
        <v>1268</v>
      </c>
    </row>
    <row r="547" spans="2:47" s="1" customFormat="1" ht="13.5">
      <c r="B547" s="44"/>
      <c r="C547" s="72"/>
      <c r="D547" s="231" t="s">
        <v>154</v>
      </c>
      <c r="E547" s="72"/>
      <c r="F547" s="232" t="s">
        <v>2399</v>
      </c>
      <c r="G547" s="72"/>
      <c r="H547" s="72"/>
      <c r="I547" s="189"/>
      <c r="J547" s="72"/>
      <c r="K547" s="72"/>
      <c r="L547" s="70"/>
      <c r="M547" s="233"/>
      <c r="N547" s="45"/>
      <c r="O547" s="45"/>
      <c r="P547" s="45"/>
      <c r="Q547" s="45"/>
      <c r="R547" s="45"/>
      <c r="S547" s="45"/>
      <c r="T547" s="93"/>
      <c r="AT547" s="22" t="s">
        <v>154</v>
      </c>
      <c r="AU547" s="22" t="s">
        <v>84</v>
      </c>
    </row>
    <row r="548" spans="2:47" s="1" customFormat="1" ht="13.5">
      <c r="B548" s="44"/>
      <c r="C548" s="72"/>
      <c r="D548" s="231" t="s">
        <v>912</v>
      </c>
      <c r="E548" s="72"/>
      <c r="F548" s="258" t="s">
        <v>2357</v>
      </c>
      <c r="G548" s="72"/>
      <c r="H548" s="72"/>
      <c r="I548" s="189"/>
      <c r="J548" s="72"/>
      <c r="K548" s="72"/>
      <c r="L548" s="70"/>
      <c r="M548" s="233"/>
      <c r="N548" s="45"/>
      <c r="O548" s="45"/>
      <c r="P548" s="45"/>
      <c r="Q548" s="45"/>
      <c r="R548" s="45"/>
      <c r="S548" s="45"/>
      <c r="T548" s="93"/>
      <c r="AT548" s="22" t="s">
        <v>912</v>
      </c>
      <c r="AU548" s="22" t="s">
        <v>84</v>
      </c>
    </row>
    <row r="549" spans="2:65" s="1" customFormat="1" ht="16.5" customHeight="1">
      <c r="B549" s="44"/>
      <c r="C549" s="219" t="s">
        <v>1589</v>
      </c>
      <c r="D549" s="219" t="s">
        <v>147</v>
      </c>
      <c r="E549" s="220" t="s">
        <v>2398</v>
      </c>
      <c r="F549" s="221" t="s">
        <v>2399</v>
      </c>
      <c r="G549" s="222" t="s">
        <v>1354</v>
      </c>
      <c r="H549" s="223">
        <v>2</v>
      </c>
      <c r="I549" s="224"/>
      <c r="J549" s="225">
        <f>ROUND(I549*H549,2)</f>
        <v>0</v>
      </c>
      <c r="K549" s="221" t="s">
        <v>22</v>
      </c>
      <c r="L549" s="70"/>
      <c r="M549" s="226" t="s">
        <v>22</v>
      </c>
      <c r="N549" s="227" t="s">
        <v>46</v>
      </c>
      <c r="O549" s="45"/>
      <c r="P549" s="228">
        <f>O549*H549</f>
        <v>0</v>
      </c>
      <c r="Q549" s="228">
        <v>0</v>
      </c>
      <c r="R549" s="228">
        <f>Q549*H549</f>
        <v>0</v>
      </c>
      <c r="S549" s="228">
        <v>0</v>
      </c>
      <c r="T549" s="229">
        <f>S549*H549</f>
        <v>0</v>
      </c>
      <c r="AR549" s="22" t="s">
        <v>167</v>
      </c>
      <c r="AT549" s="22" t="s">
        <v>147</v>
      </c>
      <c r="AU549" s="22" t="s">
        <v>84</v>
      </c>
      <c r="AY549" s="22" t="s">
        <v>144</v>
      </c>
      <c r="BE549" s="230">
        <f>IF(N549="základní",J549,0)</f>
        <v>0</v>
      </c>
      <c r="BF549" s="230">
        <f>IF(N549="snížená",J549,0)</f>
        <v>0</v>
      </c>
      <c r="BG549" s="230">
        <f>IF(N549="zákl. přenesená",J549,0)</f>
        <v>0</v>
      </c>
      <c r="BH549" s="230">
        <f>IF(N549="sníž. přenesená",J549,0)</f>
        <v>0</v>
      </c>
      <c r="BI549" s="230">
        <f>IF(N549="nulová",J549,0)</f>
        <v>0</v>
      </c>
      <c r="BJ549" s="22" t="s">
        <v>24</v>
      </c>
      <c r="BK549" s="230">
        <f>ROUND(I549*H549,2)</f>
        <v>0</v>
      </c>
      <c r="BL549" s="22" t="s">
        <v>167</v>
      </c>
      <c r="BM549" s="22" t="s">
        <v>1271</v>
      </c>
    </row>
    <row r="550" spans="2:47" s="1" customFormat="1" ht="13.5">
      <c r="B550" s="44"/>
      <c r="C550" s="72"/>
      <c r="D550" s="231" t="s">
        <v>154</v>
      </c>
      <c r="E550" s="72"/>
      <c r="F550" s="232" t="s">
        <v>2399</v>
      </c>
      <c r="G550" s="72"/>
      <c r="H550" s="72"/>
      <c r="I550" s="189"/>
      <c r="J550" s="72"/>
      <c r="K550" s="72"/>
      <c r="L550" s="70"/>
      <c r="M550" s="233"/>
      <c r="N550" s="45"/>
      <c r="O550" s="45"/>
      <c r="P550" s="45"/>
      <c r="Q550" s="45"/>
      <c r="R550" s="45"/>
      <c r="S550" s="45"/>
      <c r="T550" s="93"/>
      <c r="AT550" s="22" t="s">
        <v>154</v>
      </c>
      <c r="AU550" s="22" t="s">
        <v>84</v>
      </c>
    </row>
    <row r="551" spans="2:47" s="1" customFormat="1" ht="13.5">
      <c r="B551" s="44"/>
      <c r="C551" s="72"/>
      <c r="D551" s="231" t="s">
        <v>912</v>
      </c>
      <c r="E551" s="72"/>
      <c r="F551" s="258" t="s">
        <v>2400</v>
      </c>
      <c r="G551" s="72"/>
      <c r="H551" s="72"/>
      <c r="I551" s="189"/>
      <c r="J551" s="72"/>
      <c r="K551" s="72"/>
      <c r="L551" s="70"/>
      <c r="M551" s="233"/>
      <c r="N551" s="45"/>
      <c r="O551" s="45"/>
      <c r="P551" s="45"/>
      <c r="Q551" s="45"/>
      <c r="R551" s="45"/>
      <c r="S551" s="45"/>
      <c r="T551" s="93"/>
      <c r="AT551" s="22" t="s">
        <v>912</v>
      </c>
      <c r="AU551" s="22" t="s">
        <v>84</v>
      </c>
    </row>
    <row r="552" spans="2:65" s="1" customFormat="1" ht="16.5" customHeight="1">
      <c r="B552" s="44"/>
      <c r="C552" s="219" t="s">
        <v>1849</v>
      </c>
      <c r="D552" s="219" t="s">
        <v>147</v>
      </c>
      <c r="E552" s="220" t="s">
        <v>2315</v>
      </c>
      <c r="F552" s="221" t="s">
        <v>2307</v>
      </c>
      <c r="G552" s="222" t="s">
        <v>456</v>
      </c>
      <c r="H552" s="223">
        <v>150</v>
      </c>
      <c r="I552" s="224"/>
      <c r="J552" s="225">
        <f>ROUND(I552*H552,2)</f>
        <v>0</v>
      </c>
      <c r="K552" s="221" t="s">
        <v>22</v>
      </c>
      <c r="L552" s="70"/>
      <c r="M552" s="226" t="s">
        <v>22</v>
      </c>
      <c r="N552" s="227" t="s">
        <v>46</v>
      </c>
      <c r="O552" s="45"/>
      <c r="P552" s="228">
        <f>O552*H552</f>
        <v>0</v>
      </c>
      <c r="Q552" s="228">
        <v>0</v>
      </c>
      <c r="R552" s="228">
        <f>Q552*H552</f>
        <v>0</v>
      </c>
      <c r="S552" s="228">
        <v>0</v>
      </c>
      <c r="T552" s="229">
        <f>S552*H552</f>
        <v>0</v>
      </c>
      <c r="AR552" s="22" t="s">
        <v>167</v>
      </c>
      <c r="AT552" s="22" t="s">
        <v>147</v>
      </c>
      <c r="AU552" s="22" t="s">
        <v>84</v>
      </c>
      <c r="AY552" s="22" t="s">
        <v>144</v>
      </c>
      <c r="BE552" s="230">
        <f>IF(N552="základní",J552,0)</f>
        <v>0</v>
      </c>
      <c r="BF552" s="230">
        <f>IF(N552="snížená",J552,0)</f>
        <v>0</v>
      </c>
      <c r="BG552" s="230">
        <f>IF(N552="zákl. přenesená",J552,0)</f>
        <v>0</v>
      </c>
      <c r="BH552" s="230">
        <f>IF(N552="sníž. přenesená",J552,0)</f>
        <v>0</v>
      </c>
      <c r="BI552" s="230">
        <f>IF(N552="nulová",J552,0)</f>
        <v>0</v>
      </c>
      <c r="BJ552" s="22" t="s">
        <v>24</v>
      </c>
      <c r="BK552" s="230">
        <f>ROUND(I552*H552,2)</f>
        <v>0</v>
      </c>
      <c r="BL552" s="22" t="s">
        <v>167</v>
      </c>
      <c r="BM552" s="22" t="s">
        <v>1274</v>
      </c>
    </row>
    <row r="553" spans="2:47" s="1" customFormat="1" ht="13.5">
      <c r="B553" s="44"/>
      <c r="C553" s="72"/>
      <c r="D553" s="231" t="s">
        <v>154</v>
      </c>
      <c r="E553" s="72"/>
      <c r="F553" s="232" t="s">
        <v>2307</v>
      </c>
      <c r="G553" s="72"/>
      <c r="H553" s="72"/>
      <c r="I553" s="189"/>
      <c r="J553" s="72"/>
      <c r="K553" s="72"/>
      <c r="L553" s="70"/>
      <c r="M553" s="233"/>
      <c r="N553" s="45"/>
      <c r="O553" s="45"/>
      <c r="P553" s="45"/>
      <c r="Q553" s="45"/>
      <c r="R553" s="45"/>
      <c r="S553" s="45"/>
      <c r="T553" s="93"/>
      <c r="AT553" s="22" t="s">
        <v>154</v>
      </c>
      <c r="AU553" s="22" t="s">
        <v>84</v>
      </c>
    </row>
    <row r="554" spans="2:47" s="1" customFormat="1" ht="13.5">
      <c r="B554" s="44"/>
      <c r="C554" s="72"/>
      <c r="D554" s="231" t="s">
        <v>912</v>
      </c>
      <c r="E554" s="72"/>
      <c r="F554" s="258" t="s">
        <v>2316</v>
      </c>
      <c r="G554" s="72"/>
      <c r="H554" s="72"/>
      <c r="I554" s="189"/>
      <c r="J554" s="72"/>
      <c r="K554" s="72"/>
      <c r="L554" s="70"/>
      <c r="M554" s="233"/>
      <c r="N554" s="45"/>
      <c r="O554" s="45"/>
      <c r="P554" s="45"/>
      <c r="Q554" s="45"/>
      <c r="R554" s="45"/>
      <c r="S554" s="45"/>
      <c r="T554" s="93"/>
      <c r="AT554" s="22" t="s">
        <v>912</v>
      </c>
      <c r="AU554" s="22" t="s">
        <v>84</v>
      </c>
    </row>
    <row r="555" spans="2:65" s="1" customFormat="1" ht="16.5" customHeight="1">
      <c r="B555" s="44"/>
      <c r="C555" s="219" t="s">
        <v>1593</v>
      </c>
      <c r="D555" s="219" t="s">
        <v>147</v>
      </c>
      <c r="E555" s="220" t="s">
        <v>2208</v>
      </c>
      <c r="F555" s="221" t="s">
        <v>2209</v>
      </c>
      <c r="G555" s="222" t="s">
        <v>456</v>
      </c>
      <c r="H555" s="223">
        <v>30</v>
      </c>
      <c r="I555" s="224"/>
      <c r="J555" s="225">
        <f>ROUND(I555*H555,2)</f>
        <v>0</v>
      </c>
      <c r="K555" s="221" t="s">
        <v>22</v>
      </c>
      <c r="L555" s="70"/>
      <c r="M555" s="226" t="s">
        <v>22</v>
      </c>
      <c r="N555" s="227" t="s">
        <v>46</v>
      </c>
      <c r="O555" s="45"/>
      <c r="P555" s="228">
        <f>O555*H555</f>
        <v>0</v>
      </c>
      <c r="Q555" s="228">
        <v>0</v>
      </c>
      <c r="R555" s="228">
        <f>Q555*H555</f>
        <v>0</v>
      </c>
      <c r="S555" s="228">
        <v>0</v>
      </c>
      <c r="T555" s="229">
        <f>S555*H555</f>
        <v>0</v>
      </c>
      <c r="AR555" s="22" t="s">
        <v>167</v>
      </c>
      <c r="AT555" s="22" t="s">
        <v>147</v>
      </c>
      <c r="AU555" s="22" t="s">
        <v>84</v>
      </c>
      <c r="AY555" s="22" t="s">
        <v>144</v>
      </c>
      <c r="BE555" s="230">
        <f>IF(N555="základní",J555,0)</f>
        <v>0</v>
      </c>
      <c r="BF555" s="230">
        <f>IF(N555="snížená",J555,0)</f>
        <v>0</v>
      </c>
      <c r="BG555" s="230">
        <f>IF(N555="zákl. přenesená",J555,0)</f>
        <v>0</v>
      </c>
      <c r="BH555" s="230">
        <f>IF(N555="sníž. přenesená",J555,0)</f>
        <v>0</v>
      </c>
      <c r="BI555" s="230">
        <f>IF(N555="nulová",J555,0)</f>
        <v>0</v>
      </c>
      <c r="BJ555" s="22" t="s">
        <v>24</v>
      </c>
      <c r="BK555" s="230">
        <f>ROUND(I555*H555,2)</f>
        <v>0</v>
      </c>
      <c r="BL555" s="22" t="s">
        <v>167</v>
      </c>
      <c r="BM555" s="22" t="s">
        <v>1277</v>
      </c>
    </row>
    <row r="556" spans="2:47" s="1" customFormat="1" ht="13.5">
      <c r="B556" s="44"/>
      <c r="C556" s="72"/>
      <c r="D556" s="231" t="s">
        <v>154</v>
      </c>
      <c r="E556" s="72"/>
      <c r="F556" s="232" t="s">
        <v>2209</v>
      </c>
      <c r="G556" s="72"/>
      <c r="H556" s="72"/>
      <c r="I556" s="189"/>
      <c r="J556" s="72"/>
      <c r="K556" s="72"/>
      <c r="L556" s="70"/>
      <c r="M556" s="233"/>
      <c r="N556" s="45"/>
      <c r="O556" s="45"/>
      <c r="P556" s="45"/>
      <c r="Q556" s="45"/>
      <c r="R556" s="45"/>
      <c r="S556" s="45"/>
      <c r="T556" s="93"/>
      <c r="AT556" s="22" t="s">
        <v>154</v>
      </c>
      <c r="AU556" s="22" t="s">
        <v>84</v>
      </c>
    </row>
    <row r="557" spans="2:47" s="1" customFormat="1" ht="13.5">
      <c r="B557" s="44"/>
      <c r="C557" s="72"/>
      <c r="D557" s="231" t="s">
        <v>912</v>
      </c>
      <c r="E557" s="72"/>
      <c r="F557" s="258" t="s">
        <v>2200</v>
      </c>
      <c r="G557" s="72"/>
      <c r="H557" s="72"/>
      <c r="I557" s="189"/>
      <c r="J557" s="72"/>
      <c r="K557" s="72"/>
      <c r="L557" s="70"/>
      <c r="M557" s="233"/>
      <c r="N557" s="45"/>
      <c r="O557" s="45"/>
      <c r="P557" s="45"/>
      <c r="Q557" s="45"/>
      <c r="R557" s="45"/>
      <c r="S557" s="45"/>
      <c r="T557" s="93"/>
      <c r="AT557" s="22" t="s">
        <v>912</v>
      </c>
      <c r="AU557" s="22" t="s">
        <v>84</v>
      </c>
    </row>
    <row r="558" spans="2:65" s="1" customFormat="1" ht="16.5" customHeight="1">
      <c r="B558" s="44"/>
      <c r="C558" s="219" t="s">
        <v>1855</v>
      </c>
      <c r="D558" s="219" t="s">
        <v>147</v>
      </c>
      <c r="E558" s="220" t="s">
        <v>2226</v>
      </c>
      <c r="F558" s="221" t="s">
        <v>2227</v>
      </c>
      <c r="G558" s="222" t="s">
        <v>456</v>
      </c>
      <c r="H558" s="223">
        <v>50</v>
      </c>
      <c r="I558" s="224"/>
      <c r="J558" s="225">
        <f>ROUND(I558*H558,2)</f>
        <v>0</v>
      </c>
      <c r="K558" s="221" t="s">
        <v>22</v>
      </c>
      <c r="L558" s="70"/>
      <c r="M558" s="226" t="s">
        <v>22</v>
      </c>
      <c r="N558" s="227" t="s">
        <v>46</v>
      </c>
      <c r="O558" s="45"/>
      <c r="P558" s="228">
        <f>O558*H558</f>
        <v>0</v>
      </c>
      <c r="Q558" s="228">
        <v>0</v>
      </c>
      <c r="R558" s="228">
        <f>Q558*H558</f>
        <v>0</v>
      </c>
      <c r="S558" s="228">
        <v>0</v>
      </c>
      <c r="T558" s="229">
        <f>S558*H558</f>
        <v>0</v>
      </c>
      <c r="AR558" s="22" t="s">
        <v>167</v>
      </c>
      <c r="AT558" s="22" t="s">
        <v>147</v>
      </c>
      <c r="AU558" s="22" t="s">
        <v>84</v>
      </c>
      <c r="AY558" s="22" t="s">
        <v>144</v>
      </c>
      <c r="BE558" s="230">
        <f>IF(N558="základní",J558,0)</f>
        <v>0</v>
      </c>
      <c r="BF558" s="230">
        <f>IF(N558="snížená",J558,0)</f>
        <v>0</v>
      </c>
      <c r="BG558" s="230">
        <f>IF(N558="zákl. přenesená",J558,0)</f>
        <v>0</v>
      </c>
      <c r="BH558" s="230">
        <f>IF(N558="sníž. přenesená",J558,0)</f>
        <v>0</v>
      </c>
      <c r="BI558" s="230">
        <f>IF(N558="nulová",J558,0)</f>
        <v>0</v>
      </c>
      <c r="BJ558" s="22" t="s">
        <v>24</v>
      </c>
      <c r="BK558" s="230">
        <f>ROUND(I558*H558,2)</f>
        <v>0</v>
      </c>
      <c r="BL558" s="22" t="s">
        <v>167</v>
      </c>
      <c r="BM558" s="22" t="s">
        <v>1280</v>
      </c>
    </row>
    <row r="559" spans="2:47" s="1" customFormat="1" ht="13.5">
      <c r="B559" s="44"/>
      <c r="C559" s="72"/>
      <c r="D559" s="231" t="s">
        <v>154</v>
      </c>
      <c r="E559" s="72"/>
      <c r="F559" s="232" t="s">
        <v>2227</v>
      </c>
      <c r="G559" s="72"/>
      <c r="H559" s="72"/>
      <c r="I559" s="189"/>
      <c r="J559" s="72"/>
      <c r="K559" s="72"/>
      <c r="L559" s="70"/>
      <c r="M559" s="233"/>
      <c r="N559" s="45"/>
      <c r="O559" s="45"/>
      <c r="P559" s="45"/>
      <c r="Q559" s="45"/>
      <c r="R559" s="45"/>
      <c r="S559" s="45"/>
      <c r="T559" s="93"/>
      <c r="AT559" s="22" t="s">
        <v>154</v>
      </c>
      <c r="AU559" s="22" t="s">
        <v>84</v>
      </c>
    </row>
    <row r="560" spans="2:47" s="1" customFormat="1" ht="13.5">
      <c r="B560" s="44"/>
      <c r="C560" s="72"/>
      <c r="D560" s="231" t="s">
        <v>912</v>
      </c>
      <c r="E560" s="72"/>
      <c r="F560" s="258" t="s">
        <v>2200</v>
      </c>
      <c r="G560" s="72"/>
      <c r="H560" s="72"/>
      <c r="I560" s="189"/>
      <c r="J560" s="72"/>
      <c r="K560" s="72"/>
      <c r="L560" s="70"/>
      <c r="M560" s="233"/>
      <c r="N560" s="45"/>
      <c r="O560" s="45"/>
      <c r="P560" s="45"/>
      <c r="Q560" s="45"/>
      <c r="R560" s="45"/>
      <c r="S560" s="45"/>
      <c r="T560" s="93"/>
      <c r="AT560" s="22" t="s">
        <v>912</v>
      </c>
      <c r="AU560" s="22" t="s">
        <v>84</v>
      </c>
    </row>
    <row r="561" spans="2:65" s="1" customFormat="1" ht="16.5" customHeight="1">
      <c r="B561" s="44"/>
      <c r="C561" s="219" t="s">
        <v>1596</v>
      </c>
      <c r="D561" s="219" t="s">
        <v>147</v>
      </c>
      <c r="E561" s="220" t="s">
        <v>2401</v>
      </c>
      <c r="F561" s="221" t="s">
        <v>2402</v>
      </c>
      <c r="G561" s="222" t="s">
        <v>359</v>
      </c>
      <c r="H561" s="223">
        <v>1</v>
      </c>
      <c r="I561" s="224"/>
      <c r="J561" s="225">
        <f>ROUND(I561*H561,2)</f>
        <v>0</v>
      </c>
      <c r="K561" s="221" t="s">
        <v>22</v>
      </c>
      <c r="L561" s="70"/>
      <c r="M561" s="226" t="s">
        <v>22</v>
      </c>
      <c r="N561" s="227" t="s">
        <v>46</v>
      </c>
      <c r="O561" s="45"/>
      <c r="P561" s="228">
        <f>O561*H561</f>
        <v>0</v>
      </c>
      <c r="Q561" s="228">
        <v>0</v>
      </c>
      <c r="R561" s="228">
        <f>Q561*H561</f>
        <v>0</v>
      </c>
      <c r="S561" s="228">
        <v>0</v>
      </c>
      <c r="T561" s="229">
        <f>S561*H561</f>
        <v>0</v>
      </c>
      <c r="AR561" s="22" t="s">
        <v>167</v>
      </c>
      <c r="AT561" s="22" t="s">
        <v>147</v>
      </c>
      <c r="AU561" s="22" t="s">
        <v>84</v>
      </c>
      <c r="AY561" s="22" t="s">
        <v>144</v>
      </c>
      <c r="BE561" s="230">
        <f>IF(N561="základní",J561,0)</f>
        <v>0</v>
      </c>
      <c r="BF561" s="230">
        <f>IF(N561="snížená",J561,0)</f>
        <v>0</v>
      </c>
      <c r="BG561" s="230">
        <f>IF(N561="zákl. přenesená",J561,0)</f>
        <v>0</v>
      </c>
      <c r="BH561" s="230">
        <f>IF(N561="sníž. přenesená",J561,0)</f>
        <v>0</v>
      </c>
      <c r="BI561" s="230">
        <f>IF(N561="nulová",J561,0)</f>
        <v>0</v>
      </c>
      <c r="BJ561" s="22" t="s">
        <v>24</v>
      </c>
      <c r="BK561" s="230">
        <f>ROUND(I561*H561,2)</f>
        <v>0</v>
      </c>
      <c r="BL561" s="22" t="s">
        <v>167</v>
      </c>
      <c r="BM561" s="22" t="s">
        <v>1283</v>
      </c>
    </row>
    <row r="562" spans="2:47" s="1" customFormat="1" ht="13.5">
      <c r="B562" s="44"/>
      <c r="C562" s="72"/>
      <c r="D562" s="231" t="s">
        <v>154</v>
      </c>
      <c r="E562" s="72"/>
      <c r="F562" s="232" t="s">
        <v>2402</v>
      </c>
      <c r="G562" s="72"/>
      <c r="H562" s="72"/>
      <c r="I562" s="189"/>
      <c r="J562" s="72"/>
      <c r="K562" s="72"/>
      <c r="L562" s="70"/>
      <c r="M562" s="233"/>
      <c r="N562" s="45"/>
      <c r="O562" s="45"/>
      <c r="P562" s="45"/>
      <c r="Q562" s="45"/>
      <c r="R562" s="45"/>
      <c r="S562" s="45"/>
      <c r="T562" s="93"/>
      <c r="AT562" s="22" t="s">
        <v>154</v>
      </c>
      <c r="AU562" s="22" t="s">
        <v>84</v>
      </c>
    </row>
    <row r="563" spans="2:47" s="1" customFormat="1" ht="13.5">
      <c r="B563" s="44"/>
      <c r="C563" s="72"/>
      <c r="D563" s="231" t="s">
        <v>912</v>
      </c>
      <c r="E563" s="72"/>
      <c r="F563" s="258" t="s">
        <v>2102</v>
      </c>
      <c r="G563" s="72"/>
      <c r="H563" s="72"/>
      <c r="I563" s="189"/>
      <c r="J563" s="72"/>
      <c r="K563" s="72"/>
      <c r="L563" s="70"/>
      <c r="M563" s="233"/>
      <c r="N563" s="45"/>
      <c r="O563" s="45"/>
      <c r="P563" s="45"/>
      <c r="Q563" s="45"/>
      <c r="R563" s="45"/>
      <c r="S563" s="45"/>
      <c r="T563" s="93"/>
      <c r="AT563" s="22" t="s">
        <v>912</v>
      </c>
      <c r="AU563" s="22" t="s">
        <v>84</v>
      </c>
    </row>
    <row r="564" spans="2:65" s="1" customFormat="1" ht="16.5" customHeight="1">
      <c r="B564" s="44"/>
      <c r="C564" s="219" t="s">
        <v>1862</v>
      </c>
      <c r="D564" s="219" t="s">
        <v>147</v>
      </c>
      <c r="E564" s="220" t="s">
        <v>2395</v>
      </c>
      <c r="F564" s="221" t="s">
        <v>2117</v>
      </c>
      <c r="G564" s="222" t="s">
        <v>359</v>
      </c>
      <c r="H564" s="223">
        <v>1</v>
      </c>
      <c r="I564" s="224"/>
      <c r="J564" s="225">
        <f>ROUND(I564*H564,2)</f>
        <v>0</v>
      </c>
      <c r="K564" s="221" t="s">
        <v>22</v>
      </c>
      <c r="L564" s="70"/>
      <c r="M564" s="226" t="s">
        <v>22</v>
      </c>
      <c r="N564" s="227" t="s">
        <v>46</v>
      </c>
      <c r="O564" s="45"/>
      <c r="P564" s="228">
        <f>O564*H564</f>
        <v>0</v>
      </c>
      <c r="Q564" s="228">
        <v>0</v>
      </c>
      <c r="R564" s="228">
        <f>Q564*H564</f>
        <v>0</v>
      </c>
      <c r="S564" s="228">
        <v>0</v>
      </c>
      <c r="T564" s="229">
        <f>S564*H564</f>
        <v>0</v>
      </c>
      <c r="AR564" s="22" t="s">
        <v>167</v>
      </c>
      <c r="AT564" s="22" t="s">
        <v>147</v>
      </c>
      <c r="AU564" s="22" t="s">
        <v>84</v>
      </c>
      <c r="AY564" s="22" t="s">
        <v>144</v>
      </c>
      <c r="BE564" s="230">
        <f>IF(N564="základní",J564,0)</f>
        <v>0</v>
      </c>
      <c r="BF564" s="230">
        <f>IF(N564="snížená",J564,0)</f>
        <v>0</v>
      </c>
      <c r="BG564" s="230">
        <f>IF(N564="zákl. přenesená",J564,0)</f>
        <v>0</v>
      </c>
      <c r="BH564" s="230">
        <f>IF(N564="sníž. přenesená",J564,0)</f>
        <v>0</v>
      </c>
      <c r="BI564" s="230">
        <f>IF(N564="nulová",J564,0)</f>
        <v>0</v>
      </c>
      <c r="BJ564" s="22" t="s">
        <v>24</v>
      </c>
      <c r="BK564" s="230">
        <f>ROUND(I564*H564,2)</f>
        <v>0</v>
      </c>
      <c r="BL564" s="22" t="s">
        <v>167</v>
      </c>
      <c r="BM564" s="22" t="s">
        <v>1286</v>
      </c>
    </row>
    <row r="565" spans="2:47" s="1" customFormat="1" ht="13.5">
      <c r="B565" s="44"/>
      <c r="C565" s="72"/>
      <c r="D565" s="231" t="s">
        <v>154</v>
      </c>
      <c r="E565" s="72"/>
      <c r="F565" s="232" t="s">
        <v>2117</v>
      </c>
      <c r="G565" s="72"/>
      <c r="H565" s="72"/>
      <c r="I565" s="189"/>
      <c r="J565" s="72"/>
      <c r="K565" s="72"/>
      <c r="L565" s="70"/>
      <c r="M565" s="233"/>
      <c r="N565" s="45"/>
      <c r="O565" s="45"/>
      <c r="P565" s="45"/>
      <c r="Q565" s="45"/>
      <c r="R565" s="45"/>
      <c r="S565" s="45"/>
      <c r="T565" s="93"/>
      <c r="AT565" s="22" t="s">
        <v>154</v>
      </c>
      <c r="AU565" s="22" t="s">
        <v>84</v>
      </c>
    </row>
    <row r="566" spans="2:47" s="1" customFormat="1" ht="13.5">
      <c r="B566" s="44"/>
      <c r="C566" s="72"/>
      <c r="D566" s="231" t="s">
        <v>912</v>
      </c>
      <c r="E566" s="72"/>
      <c r="F566" s="258" t="s">
        <v>2102</v>
      </c>
      <c r="G566" s="72"/>
      <c r="H566" s="72"/>
      <c r="I566" s="189"/>
      <c r="J566" s="72"/>
      <c r="K566" s="72"/>
      <c r="L566" s="70"/>
      <c r="M566" s="233"/>
      <c r="N566" s="45"/>
      <c r="O566" s="45"/>
      <c r="P566" s="45"/>
      <c r="Q566" s="45"/>
      <c r="R566" s="45"/>
      <c r="S566" s="45"/>
      <c r="T566" s="93"/>
      <c r="AT566" s="22" t="s">
        <v>912</v>
      </c>
      <c r="AU566" s="22" t="s">
        <v>84</v>
      </c>
    </row>
    <row r="567" spans="2:63" s="10" customFormat="1" ht="29.85" customHeight="1">
      <c r="B567" s="203"/>
      <c r="C567" s="204"/>
      <c r="D567" s="205" t="s">
        <v>74</v>
      </c>
      <c r="E567" s="217" t="s">
        <v>1934</v>
      </c>
      <c r="F567" s="217" t="s">
        <v>2403</v>
      </c>
      <c r="G567" s="204"/>
      <c r="H567" s="204"/>
      <c r="I567" s="207"/>
      <c r="J567" s="218">
        <f>BK567</f>
        <v>0</v>
      </c>
      <c r="K567" s="204"/>
      <c r="L567" s="209"/>
      <c r="M567" s="210"/>
      <c r="N567" s="211"/>
      <c r="O567" s="211"/>
      <c r="P567" s="212">
        <f>SUM(P568:P594)</f>
        <v>0</v>
      </c>
      <c r="Q567" s="211"/>
      <c r="R567" s="212">
        <f>SUM(R568:R594)</f>
        <v>0</v>
      </c>
      <c r="S567" s="211"/>
      <c r="T567" s="213">
        <f>SUM(T568:T594)</f>
        <v>0</v>
      </c>
      <c r="AR567" s="214" t="s">
        <v>24</v>
      </c>
      <c r="AT567" s="215" t="s">
        <v>74</v>
      </c>
      <c r="AU567" s="215" t="s">
        <v>24</v>
      </c>
      <c r="AY567" s="214" t="s">
        <v>144</v>
      </c>
      <c r="BK567" s="216">
        <f>SUM(BK568:BK594)</f>
        <v>0</v>
      </c>
    </row>
    <row r="568" spans="2:65" s="1" customFormat="1" ht="25.5" customHeight="1">
      <c r="B568" s="44"/>
      <c r="C568" s="219" t="s">
        <v>1599</v>
      </c>
      <c r="D568" s="219" t="s">
        <v>147</v>
      </c>
      <c r="E568" s="220" t="s">
        <v>2404</v>
      </c>
      <c r="F568" s="221" t="s">
        <v>2405</v>
      </c>
      <c r="G568" s="222" t="s">
        <v>1354</v>
      </c>
      <c r="H568" s="223">
        <v>2</v>
      </c>
      <c r="I568" s="224"/>
      <c r="J568" s="225">
        <f>ROUND(I568*H568,2)</f>
        <v>0</v>
      </c>
      <c r="K568" s="221" t="s">
        <v>22</v>
      </c>
      <c r="L568" s="70"/>
      <c r="M568" s="226" t="s">
        <v>22</v>
      </c>
      <c r="N568" s="227" t="s">
        <v>46</v>
      </c>
      <c r="O568" s="45"/>
      <c r="P568" s="228">
        <f>O568*H568</f>
        <v>0</v>
      </c>
      <c r="Q568" s="228">
        <v>0</v>
      </c>
      <c r="R568" s="228">
        <f>Q568*H568</f>
        <v>0</v>
      </c>
      <c r="S568" s="228">
        <v>0</v>
      </c>
      <c r="T568" s="229">
        <f>S568*H568</f>
        <v>0</v>
      </c>
      <c r="AR568" s="22" t="s">
        <v>167</v>
      </c>
      <c r="AT568" s="22" t="s">
        <v>147</v>
      </c>
      <c r="AU568" s="22" t="s">
        <v>84</v>
      </c>
      <c r="AY568" s="22" t="s">
        <v>144</v>
      </c>
      <c r="BE568" s="230">
        <f>IF(N568="základní",J568,0)</f>
        <v>0</v>
      </c>
      <c r="BF568" s="230">
        <f>IF(N568="snížená",J568,0)</f>
        <v>0</v>
      </c>
      <c r="BG568" s="230">
        <f>IF(N568="zákl. přenesená",J568,0)</f>
        <v>0</v>
      </c>
      <c r="BH568" s="230">
        <f>IF(N568="sníž. přenesená",J568,0)</f>
        <v>0</v>
      </c>
      <c r="BI568" s="230">
        <f>IF(N568="nulová",J568,0)</f>
        <v>0</v>
      </c>
      <c r="BJ568" s="22" t="s">
        <v>24</v>
      </c>
      <c r="BK568" s="230">
        <f>ROUND(I568*H568,2)</f>
        <v>0</v>
      </c>
      <c r="BL568" s="22" t="s">
        <v>167</v>
      </c>
      <c r="BM568" s="22" t="s">
        <v>1289</v>
      </c>
    </row>
    <row r="569" spans="2:47" s="1" customFormat="1" ht="13.5">
      <c r="B569" s="44"/>
      <c r="C569" s="72"/>
      <c r="D569" s="231" t="s">
        <v>154</v>
      </c>
      <c r="E569" s="72"/>
      <c r="F569" s="232" t="s">
        <v>2405</v>
      </c>
      <c r="G569" s="72"/>
      <c r="H569" s="72"/>
      <c r="I569" s="189"/>
      <c r="J569" s="72"/>
      <c r="K569" s="72"/>
      <c r="L569" s="70"/>
      <c r="M569" s="233"/>
      <c r="N569" s="45"/>
      <c r="O569" s="45"/>
      <c r="P569" s="45"/>
      <c r="Q569" s="45"/>
      <c r="R569" s="45"/>
      <c r="S569" s="45"/>
      <c r="T569" s="93"/>
      <c r="AT569" s="22" t="s">
        <v>154</v>
      </c>
      <c r="AU569" s="22" t="s">
        <v>84</v>
      </c>
    </row>
    <row r="570" spans="2:47" s="1" customFormat="1" ht="13.5">
      <c r="B570" s="44"/>
      <c r="C570" s="72"/>
      <c r="D570" s="231" t="s">
        <v>912</v>
      </c>
      <c r="E570" s="72"/>
      <c r="F570" s="258" t="s">
        <v>2406</v>
      </c>
      <c r="G570" s="72"/>
      <c r="H570" s="72"/>
      <c r="I570" s="189"/>
      <c r="J570" s="72"/>
      <c r="K570" s="72"/>
      <c r="L570" s="70"/>
      <c r="M570" s="233"/>
      <c r="N570" s="45"/>
      <c r="O570" s="45"/>
      <c r="P570" s="45"/>
      <c r="Q570" s="45"/>
      <c r="R570" s="45"/>
      <c r="S570" s="45"/>
      <c r="T570" s="93"/>
      <c r="AT570" s="22" t="s">
        <v>912</v>
      </c>
      <c r="AU570" s="22" t="s">
        <v>84</v>
      </c>
    </row>
    <row r="571" spans="2:65" s="1" customFormat="1" ht="51" customHeight="1">
      <c r="B571" s="44"/>
      <c r="C571" s="219" t="s">
        <v>1869</v>
      </c>
      <c r="D571" s="219" t="s">
        <v>147</v>
      </c>
      <c r="E571" s="220" t="s">
        <v>2407</v>
      </c>
      <c r="F571" s="221" t="s">
        <v>2408</v>
      </c>
      <c r="G571" s="222" t="s">
        <v>1354</v>
      </c>
      <c r="H571" s="223">
        <v>8</v>
      </c>
      <c r="I571" s="224"/>
      <c r="J571" s="225">
        <f>ROUND(I571*H571,2)</f>
        <v>0</v>
      </c>
      <c r="K571" s="221" t="s">
        <v>22</v>
      </c>
      <c r="L571" s="70"/>
      <c r="M571" s="226" t="s">
        <v>22</v>
      </c>
      <c r="N571" s="227" t="s">
        <v>46</v>
      </c>
      <c r="O571" s="45"/>
      <c r="P571" s="228">
        <f>O571*H571</f>
        <v>0</v>
      </c>
      <c r="Q571" s="228">
        <v>0</v>
      </c>
      <c r="R571" s="228">
        <f>Q571*H571</f>
        <v>0</v>
      </c>
      <c r="S571" s="228">
        <v>0</v>
      </c>
      <c r="T571" s="229">
        <f>S571*H571</f>
        <v>0</v>
      </c>
      <c r="AR571" s="22" t="s">
        <v>167</v>
      </c>
      <c r="AT571" s="22" t="s">
        <v>147</v>
      </c>
      <c r="AU571" s="22" t="s">
        <v>84</v>
      </c>
      <c r="AY571" s="22" t="s">
        <v>144</v>
      </c>
      <c r="BE571" s="230">
        <f>IF(N571="základní",J571,0)</f>
        <v>0</v>
      </c>
      <c r="BF571" s="230">
        <f>IF(N571="snížená",J571,0)</f>
        <v>0</v>
      </c>
      <c r="BG571" s="230">
        <f>IF(N571="zákl. přenesená",J571,0)</f>
        <v>0</v>
      </c>
      <c r="BH571" s="230">
        <f>IF(N571="sníž. přenesená",J571,0)</f>
        <v>0</v>
      </c>
      <c r="BI571" s="230">
        <f>IF(N571="nulová",J571,0)</f>
        <v>0</v>
      </c>
      <c r="BJ571" s="22" t="s">
        <v>24</v>
      </c>
      <c r="BK571" s="230">
        <f>ROUND(I571*H571,2)</f>
        <v>0</v>
      </c>
      <c r="BL571" s="22" t="s">
        <v>167</v>
      </c>
      <c r="BM571" s="22" t="s">
        <v>1292</v>
      </c>
    </row>
    <row r="572" spans="2:47" s="1" customFormat="1" ht="13.5">
      <c r="B572" s="44"/>
      <c r="C572" s="72"/>
      <c r="D572" s="231" t="s">
        <v>154</v>
      </c>
      <c r="E572" s="72"/>
      <c r="F572" s="232" t="s">
        <v>2408</v>
      </c>
      <c r="G572" s="72"/>
      <c r="H572" s="72"/>
      <c r="I572" s="189"/>
      <c r="J572" s="72"/>
      <c r="K572" s="72"/>
      <c r="L572" s="70"/>
      <c r="M572" s="233"/>
      <c r="N572" s="45"/>
      <c r="O572" s="45"/>
      <c r="P572" s="45"/>
      <c r="Q572" s="45"/>
      <c r="R572" s="45"/>
      <c r="S572" s="45"/>
      <c r="T572" s="93"/>
      <c r="AT572" s="22" t="s">
        <v>154</v>
      </c>
      <c r="AU572" s="22" t="s">
        <v>84</v>
      </c>
    </row>
    <row r="573" spans="2:47" s="1" customFormat="1" ht="13.5">
      <c r="B573" s="44"/>
      <c r="C573" s="72"/>
      <c r="D573" s="231" t="s">
        <v>912</v>
      </c>
      <c r="E573" s="72"/>
      <c r="F573" s="258" t="s">
        <v>2409</v>
      </c>
      <c r="G573" s="72"/>
      <c r="H573" s="72"/>
      <c r="I573" s="189"/>
      <c r="J573" s="72"/>
      <c r="K573" s="72"/>
      <c r="L573" s="70"/>
      <c r="M573" s="233"/>
      <c r="N573" s="45"/>
      <c r="O573" s="45"/>
      <c r="P573" s="45"/>
      <c r="Q573" s="45"/>
      <c r="R573" s="45"/>
      <c r="S573" s="45"/>
      <c r="T573" s="93"/>
      <c r="AT573" s="22" t="s">
        <v>912</v>
      </c>
      <c r="AU573" s="22" t="s">
        <v>84</v>
      </c>
    </row>
    <row r="574" spans="2:65" s="1" customFormat="1" ht="51" customHeight="1">
      <c r="B574" s="44"/>
      <c r="C574" s="219" t="s">
        <v>1600</v>
      </c>
      <c r="D574" s="219" t="s">
        <v>147</v>
      </c>
      <c r="E574" s="220" t="s">
        <v>2410</v>
      </c>
      <c r="F574" s="221" t="s">
        <v>2411</v>
      </c>
      <c r="G574" s="222" t="s">
        <v>1354</v>
      </c>
      <c r="H574" s="223">
        <v>8</v>
      </c>
      <c r="I574" s="224"/>
      <c r="J574" s="225">
        <f>ROUND(I574*H574,2)</f>
        <v>0</v>
      </c>
      <c r="K574" s="221" t="s">
        <v>22</v>
      </c>
      <c r="L574" s="70"/>
      <c r="M574" s="226" t="s">
        <v>22</v>
      </c>
      <c r="N574" s="227" t="s">
        <v>46</v>
      </c>
      <c r="O574" s="45"/>
      <c r="P574" s="228">
        <f>O574*H574</f>
        <v>0</v>
      </c>
      <c r="Q574" s="228">
        <v>0</v>
      </c>
      <c r="R574" s="228">
        <f>Q574*H574</f>
        <v>0</v>
      </c>
      <c r="S574" s="228">
        <v>0</v>
      </c>
      <c r="T574" s="229">
        <f>S574*H574</f>
        <v>0</v>
      </c>
      <c r="AR574" s="22" t="s">
        <v>167</v>
      </c>
      <c r="AT574" s="22" t="s">
        <v>147</v>
      </c>
      <c r="AU574" s="22" t="s">
        <v>84</v>
      </c>
      <c r="AY574" s="22" t="s">
        <v>144</v>
      </c>
      <c r="BE574" s="230">
        <f>IF(N574="základní",J574,0)</f>
        <v>0</v>
      </c>
      <c r="BF574" s="230">
        <f>IF(N574="snížená",J574,0)</f>
        <v>0</v>
      </c>
      <c r="BG574" s="230">
        <f>IF(N574="zákl. přenesená",J574,0)</f>
        <v>0</v>
      </c>
      <c r="BH574" s="230">
        <f>IF(N574="sníž. přenesená",J574,0)</f>
        <v>0</v>
      </c>
      <c r="BI574" s="230">
        <f>IF(N574="nulová",J574,0)</f>
        <v>0</v>
      </c>
      <c r="BJ574" s="22" t="s">
        <v>24</v>
      </c>
      <c r="BK574" s="230">
        <f>ROUND(I574*H574,2)</f>
        <v>0</v>
      </c>
      <c r="BL574" s="22" t="s">
        <v>167</v>
      </c>
      <c r="BM574" s="22" t="s">
        <v>1295</v>
      </c>
    </row>
    <row r="575" spans="2:47" s="1" customFormat="1" ht="13.5">
      <c r="B575" s="44"/>
      <c r="C575" s="72"/>
      <c r="D575" s="231" t="s">
        <v>154</v>
      </c>
      <c r="E575" s="72"/>
      <c r="F575" s="232" t="s">
        <v>2411</v>
      </c>
      <c r="G575" s="72"/>
      <c r="H575" s="72"/>
      <c r="I575" s="189"/>
      <c r="J575" s="72"/>
      <c r="K575" s="72"/>
      <c r="L575" s="70"/>
      <c r="M575" s="233"/>
      <c r="N575" s="45"/>
      <c r="O575" s="45"/>
      <c r="P575" s="45"/>
      <c r="Q575" s="45"/>
      <c r="R575" s="45"/>
      <c r="S575" s="45"/>
      <c r="T575" s="93"/>
      <c r="AT575" s="22" t="s">
        <v>154</v>
      </c>
      <c r="AU575" s="22" t="s">
        <v>84</v>
      </c>
    </row>
    <row r="576" spans="2:47" s="1" customFormat="1" ht="13.5">
      <c r="B576" s="44"/>
      <c r="C576" s="72"/>
      <c r="D576" s="231" t="s">
        <v>912</v>
      </c>
      <c r="E576" s="72"/>
      <c r="F576" s="258" t="s">
        <v>2412</v>
      </c>
      <c r="G576" s="72"/>
      <c r="H576" s="72"/>
      <c r="I576" s="189"/>
      <c r="J576" s="72"/>
      <c r="K576" s="72"/>
      <c r="L576" s="70"/>
      <c r="M576" s="233"/>
      <c r="N576" s="45"/>
      <c r="O576" s="45"/>
      <c r="P576" s="45"/>
      <c r="Q576" s="45"/>
      <c r="R576" s="45"/>
      <c r="S576" s="45"/>
      <c r="T576" s="93"/>
      <c r="AT576" s="22" t="s">
        <v>912</v>
      </c>
      <c r="AU576" s="22" t="s">
        <v>84</v>
      </c>
    </row>
    <row r="577" spans="2:65" s="1" customFormat="1" ht="16.5" customHeight="1">
      <c r="B577" s="44"/>
      <c r="C577" s="219" t="s">
        <v>1876</v>
      </c>
      <c r="D577" s="219" t="s">
        <v>147</v>
      </c>
      <c r="E577" s="220" t="s">
        <v>2391</v>
      </c>
      <c r="F577" s="221" t="s">
        <v>2307</v>
      </c>
      <c r="G577" s="222" t="s">
        <v>456</v>
      </c>
      <c r="H577" s="223">
        <v>20</v>
      </c>
      <c r="I577" s="224"/>
      <c r="J577" s="225">
        <f>ROUND(I577*H577,2)</f>
        <v>0</v>
      </c>
      <c r="K577" s="221" t="s">
        <v>22</v>
      </c>
      <c r="L577" s="70"/>
      <c r="M577" s="226" t="s">
        <v>22</v>
      </c>
      <c r="N577" s="227" t="s">
        <v>46</v>
      </c>
      <c r="O577" s="45"/>
      <c r="P577" s="228">
        <f>O577*H577</f>
        <v>0</v>
      </c>
      <c r="Q577" s="228">
        <v>0</v>
      </c>
      <c r="R577" s="228">
        <f>Q577*H577</f>
        <v>0</v>
      </c>
      <c r="S577" s="228">
        <v>0</v>
      </c>
      <c r="T577" s="229">
        <f>S577*H577</f>
        <v>0</v>
      </c>
      <c r="AR577" s="22" t="s">
        <v>167</v>
      </c>
      <c r="AT577" s="22" t="s">
        <v>147</v>
      </c>
      <c r="AU577" s="22" t="s">
        <v>84</v>
      </c>
      <c r="AY577" s="22" t="s">
        <v>144</v>
      </c>
      <c r="BE577" s="230">
        <f>IF(N577="základní",J577,0)</f>
        <v>0</v>
      </c>
      <c r="BF577" s="230">
        <f>IF(N577="snížená",J577,0)</f>
        <v>0</v>
      </c>
      <c r="BG577" s="230">
        <f>IF(N577="zákl. přenesená",J577,0)</f>
        <v>0</v>
      </c>
      <c r="BH577" s="230">
        <f>IF(N577="sníž. přenesená",J577,0)</f>
        <v>0</v>
      </c>
      <c r="BI577" s="230">
        <f>IF(N577="nulová",J577,0)</f>
        <v>0</v>
      </c>
      <c r="BJ577" s="22" t="s">
        <v>24</v>
      </c>
      <c r="BK577" s="230">
        <f>ROUND(I577*H577,2)</f>
        <v>0</v>
      </c>
      <c r="BL577" s="22" t="s">
        <v>167</v>
      </c>
      <c r="BM577" s="22" t="s">
        <v>1298</v>
      </c>
    </row>
    <row r="578" spans="2:47" s="1" customFormat="1" ht="13.5">
      <c r="B578" s="44"/>
      <c r="C578" s="72"/>
      <c r="D578" s="231" t="s">
        <v>154</v>
      </c>
      <c r="E578" s="72"/>
      <c r="F578" s="232" t="s">
        <v>2307</v>
      </c>
      <c r="G578" s="72"/>
      <c r="H578" s="72"/>
      <c r="I578" s="189"/>
      <c r="J578" s="72"/>
      <c r="K578" s="72"/>
      <c r="L578" s="70"/>
      <c r="M578" s="233"/>
      <c r="N578" s="45"/>
      <c r="O578" s="45"/>
      <c r="P578" s="45"/>
      <c r="Q578" s="45"/>
      <c r="R578" s="45"/>
      <c r="S578" s="45"/>
      <c r="T578" s="93"/>
      <c r="AT578" s="22" t="s">
        <v>154</v>
      </c>
      <c r="AU578" s="22" t="s">
        <v>84</v>
      </c>
    </row>
    <row r="579" spans="2:47" s="1" customFormat="1" ht="13.5">
      <c r="B579" s="44"/>
      <c r="C579" s="72"/>
      <c r="D579" s="231" t="s">
        <v>912</v>
      </c>
      <c r="E579" s="72"/>
      <c r="F579" s="258" t="s">
        <v>2392</v>
      </c>
      <c r="G579" s="72"/>
      <c r="H579" s="72"/>
      <c r="I579" s="189"/>
      <c r="J579" s="72"/>
      <c r="K579" s="72"/>
      <c r="L579" s="70"/>
      <c r="M579" s="233"/>
      <c r="N579" s="45"/>
      <c r="O579" s="45"/>
      <c r="P579" s="45"/>
      <c r="Q579" s="45"/>
      <c r="R579" s="45"/>
      <c r="S579" s="45"/>
      <c r="T579" s="93"/>
      <c r="AT579" s="22" t="s">
        <v>912</v>
      </c>
      <c r="AU579" s="22" t="s">
        <v>84</v>
      </c>
    </row>
    <row r="580" spans="2:65" s="1" customFormat="1" ht="16.5" customHeight="1">
      <c r="B580" s="44"/>
      <c r="C580" s="219" t="s">
        <v>1607</v>
      </c>
      <c r="D580" s="219" t="s">
        <v>147</v>
      </c>
      <c r="E580" s="220" t="s">
        <v>2347</v>
      </c>
      <c r="F580" s="221" t="s">
        <v>2307</v>
      </c>
      <c r="G580" s="222" t="s">
        <v>456</v>
      </c>
      <c r="H580" s="223">
        <v>80</v>
      </c>
      <c r="I580" s="224"/>
      <c r="J580" s="225">
        <f>ROUND(I580*H580,2)</f>
        <v>0</v>
      </c>
      <c r="K580" s="221" t="s">
        <v>22</v>
      </c>
      <c r="L580" s="70"/>
      <c r="M580" s="226" t="s">
        <v>22</v>
      </c>
      <c r="N580" s="227" t="s">
        <v>46</v>
      </c>
      <c r="O580" s="45"/>
      <c r="P580" s="228">
        <f>O580*H580</f>
        <v>0</v>
      </c>
      <c r="Q580" s="228">
        <v>0</v>
      </c>
      <c r="R580" s="228">
        <f>Q580*H580</f>
        <v>0</v>
      </c>
      <c r="S580" s="228">
        <v>0</v>
      </c>
      <c r="T580" s="229">
        <f>S580*H580</f>
        <v>0</v>
      </c>
      <c r="AR580" s="22" t="s">
        <v>167</v>
      </c>
      <c r="AT580" s="22" t="s">
        <v>147</v>
      </c>
      <c r="AU580" s="22" t="s">
        <v>84</v>
      </c>
      <c r="AY580" s="22" t="s">
        <v>144</v>
      </c>
      <c r="BE580" s="230">
        <f>IF(N580="základní",J580,0)</f>
        <v>0</v>
      </c>
      <c r="BF580" s="230">
        <f>IF(N580="snížená",J580,0)</f>
        <v>0</v>
      </c>
      <c r="BG580" s="230">
        <f>IF(N580="zákl. přenesená",J580,0)</f>
        <v>0</v>
      </c>
      <c r="BH580" s="230">
        <f>IF(N580="sníž. přenesená",J580,0)</f>
        <v>0</v>
      </c>
      <c r="BI580" s="230">
        <f>IF(N580="nulová",J580,0)</f>
        <v>0</v>
      </c>
      <c r="BJ580" s="22" t="s">
        <v>24</v>
      </c>
      <c r="BK580" s="230">
        <f>ROUND(I580*H580,2)</f>
        <v>0</v>
      </c>
      <c r="BL580" s="22" t="s">
        <v>167</v>
      </c>
      <c r="BM580" s="22" t="s">
        <v>1301</v>
      </c>
    </row>
    <row r="581" spans="2:47" s="1" customFormat="1" ht="13.5">
      <c r="B581" s="44"/>
      <c r="C581" s="72"/>
      <c r="D581" s="231" t="s">
        <v>154</v>
      </c>
      <c r="E581" s="72"/>
      <c r="F581" s="232" t="s">
        <v>2307</v>
      </c>
      <c r="G581" s="72"/>
      <c r="H581" s="72"/>
      <c r="I581" s="189"/>
      <c r="J581" s="72"/>
      <c r="K581" s="72"/>
      <c r="L581" s="70"/>
      <c r="M581" s="233"/>
      <c r="N581" s="45"/>
      <c r="O581" s="45"/>
      <c r="P581" s="45"/>
      <c r="Q581" s="45"/>
      <c r="R581" s="45"/>
      <c r="S581" s="45"/>
      <c r="T581" s="93"/>
      <c r="AT581" s="22" t="s">
        <v>154</v>
      </c>
      <c r="AU581" s="22" t="s">
        <v>84</v>
      </c>
    </row>
    <row r="582" spans="2:47" s="1" customFormat="1" ht="13.5">
      <c r="B582" s="44"/>
      <c r="C582" s="72"/>
      <c r="D582" s="231" t="s">
        <v>912</v>
      </c>
      <c r="E582" s="72"/>
      <c r="F582" s="258" t="s">
        <v>2348</v>
      </c>
      <c r="G582" s="72"/>
      <c r="H582" s="72"/>
      <c r="I582" s="189"/>
      <c r="J582" s="72"/>
      <c r="K582" s="72"/>
      <c r="L582" s="70"/>
      <c r="M582" s="233"/>
      <c r="N582" s="45"/>
      <c r="O582" s="45"/>
      <c r="P582" s="45"/>
      <c r="Q582" s="45"/>
      <c r="R582" s="45"/>
      <c r="S582" s="45"/>
      <c r="T582" s="93"/>
      <c r="AT582" s="22" t="s">
        <v>912</v>
      </c>
      <c r="AU582" s="22" t="s">
        <v>84</v>
      </c>
    </row>
    <row r="583" spans="2:65" s="1" customFormat="1" ht="16.5" customHeight="1">
      <c r="B583" s="44"/>
      <c r="C583" s="219" t="s">
        <v>1883</v>
      </c>
      <c r="D583" s="219" t="s">
        <v>147</v>
      </c>
      <c r="E583" s="220" t="s">
        <v>2208</v>
      </c>
      <c r="F583" s="221" t="s">
        <v>2209</v>
      </c>
      <c r="G583" s="222" t="s">
        <v>456</v>
      </c>
      <c r="H583" s="223">
        <v>40</v>
      </c>
      <c r="I583" s="224"/>
      <c r="J583" s="225">
        <f>ROUND(I583*H583,2)</f>
        <v>0</v>
      </c>
      <c r="K583" s="221" t="s">
        <v>22</v>
      </c>
      <c r="L583" s="70"/>
      <c r="M583" s="226" t="s">
        <v>22</v>
      </c>
      <c r="N583" s="227" t="s">
        <v>46</v>
      </c>
      <c r="O583" s="45"/>
      <c r="P583" s="228">
        <f>O583*H583</f>
        <v>0</v>
      </c>
      <c r="Q583" s="228">
        <v>0</v>
      </c>
      <c r="R583" s="228">
        <f>Q583*H583</f>
        <v>0</v>
      </c>
      <c r="S583" s="228">
        <v>0</v>
      </c>
      <c r="T583" s="229">
        <f>S583*H583</f>
        <v>0</v>
      </c>
      <c r="AR583" s="22" t="s">
        <v>167</v>
      </c>
      <c r="AT583" s="22" t="s">
        <v>147</v>
      </c>
      <c r="AU583" s="22" t="s">
        <v>84</v>
      </c>
      <c r="AY583" s="22" t="s">
        <v>144</v>
      </c>
      <c r="BE583" s="230">
        <f>IF(N583="základní",J583,0)</f>
        <v>0</v>
      </c>
      <c r="BF583" s="230">
        <f>IF(N583="snížená",J583,0)</f>
        <v>0</v>
      </c>
      <c r="BG583" s="230">
        <f>IF(N583="zákl. přenesená",J583,0)</f>
        <v>0</v>
      </c>
      <c r="BH583" s="230">
        <f>IF(N583="sníž. přenesená",J583,0)</f>
        <v>0</v>
      </c>
      <c r="BI583" s="230">
        <f>IF(N583="nulová",J583,0)</f>
        <v>0</v>
      </c>
      <c r="BJ583" s="22" t="s">
        <v>24</v>
      </c>
      <c r="BK583" s="230">
        <f>ROUND(I583*H583,2)</f>
        <v>0</v>
      </c>
      <c r="BL583" s="22" t="s">
        <v>167</v>
      </c>
      <c r="BM583" s="22" t="s">
        <v>1304</v>
      </c>
    </row>
    <row r="584" spans="2:47" s="1" customFormat="1" ht="13.5">
      <c r="B584" s="44"/>
      <c r="C584" s="72"/>
      <c r="D584" s="231" t="s">
        <v>154</v>
      </c>
      <c r="E584" s="72"/>
      <c r="F584" s="232" t="s">
        <v>2209</v>
      </c>
      <c r="G584" s="72"/>
      <c r="H584" s="72"/>
      <c r="I584" s="189"/>
      <c r="J584" s="72"/>
      <c r="K584" s="72"/>
      <c r="L584" s="70"/>
      <c r="M584" s="233"/>
      <c r="N584" s="45"/>
      <c r="O584" s="45"/>
      <c r="P584" s="45"/>
      <c r="Q584" s="45"/>
      <c r="R584" s="45"/>
      <c r="S584" s="45"/>
      <c r="T584" s="93"/>
      <c r="AT584" s="22" t="s">
        <v>154</v>
      </c>
      <c r="AU584" s="22" t="s">
        <v>84</v>
      </c>
    </row>
    <row r="585" spans="2:47" s="1" customFormat="1" ht="13.5">
      <c r="B585" s="44"/>
      <c r="C585" s="72"/>
      <c r="D585" s="231" t="s">
        <v>912</v>
      </c>
      <c r="E585" s="72"/>
      <c r="F585" s="258" t="s">
        <v>2200</v>
      </c>
      <c r="G585" s="72"/>
      <c r="H585" s="72"/>
      <c r="I585" s="189"/>
      <c r="J585" s="72"/>
      <c r="K585" s="72"/>
      <c r="L585" s="70"/>
      <c r="M585" s="233"/>
      <c r="N585" s="45"/>
      <c r="O585" s="45"/>
      <c r="P585" s="45"/>
      <c r="Q585" s="45"/>
      <c r="R585" s="45"/>
      <c r="S585" s="45"/>
      <c r="T585" s="93"/>
      <c r="AT585" s="22" t="s">
        <v>912</v>
      </c>
      <c r="AU585" s="22" t="s">
        <v>84</v>
      </c>
    </row>
    <row r="586" spans="2:65" s="1" customFormat="1" ht="16.5" customHeight="1">
      <c r="B586" s="44"/>
      <c r="C586" s="219" t="s">
        <v>1611</v>
      </c>
      <c r="D586" s="219" t="s">
        <v>147</v>
      </c>
      <c r="E586" s="220" t="s">
        <v>2226</v>
      </c>
      <c r="F586" s="221" t="s">
        <v>2227</v>
      </c>
      <c r="G586" s="222" t="s">
        <v>456</v>
      </c>
      <c r="H586" s="223">
        <v>40</v>
      </c>
      <c r="I586" s="224"/>
      <c r="J586" s="225">
        <f>ROUND(I586*H586,2)</f>
        <v>0</v>
      </c>
      <c r="K586" s="221" t="s">
        <v>22</v>
      </c>
      <c r="L586" s="70"/>
      <c r="M586" s="226" t="s">
        <v>22</v>
      </c>
      <c r="N586" s="227" t="s">
        <v>46</v>
      </c>
      <c r="O586" s="45"/>
      <c r="P586" s="228">
        <f>O586*H586</f>
        <v>0</v>
      </c>
      <c r="Q586" s="228">
        <v>0</v>
      </c>
      <c r="R586" s="228">
        <f>Q586*H586</f>
        <v>0</v>
      </c>
      <c r="S586" s="228">
        <v>0</v>
      </c>
      <c r="T586" s="229">
        <f>S586*H586</f>
        <v>0</v>
      </c>
      <c r="AR586" s="22" t="s">
        <v>167</v>
      </c>
      <c r="AT586" s="22" t="s">
        <v>147</v>
      </c>
      <c r="AU586" s="22" t="s">
        <v>84</v>
      </c>
      <c r="AY586" s="22" t="s">
        <v>144</v>
      </c>
      <c r="BE586" s="230">
        <f>IF(N586="základní",J586,0)</f>
        <v>0</v>
      </c>
      <c r="BF586" s="230">
        <f>IF(N586="snížená",J586,0)</f>
        <v>0</v>
      </c>
      <c r="BG586" s="230">
        <f>IF(N586="zákl. přenesená",J586,0)</f>
        <v>0</v>
      </c>
      <c r="BH586" s="230">
        <f>IF(N586="sníž. přenesená",J586,0)</f>
        <v>0</v>
      </c>
      <c r="BI586" s="230">
        <f>IF(N586="nulová",J586,0)</f>
        <v>0</v>
      </c>
      <c r="BJ586" s="22" t="s">
        <v>24</v>
      </c>
      <c r="BK586" s="230">
        <f>ROUND(I586*H586,2)</f>
        <v>0</v>
      </c>
      <c r="BL586" s="22" t="s">
        <v>167</v>
      </c>
      <c r="BM586" s="22" t="s">
        <v>1912</v>
      </c>
    </row>
    <row r="587" spans="2:47" s="1" customFormat="1" ht="13.5">
      <c r="B587" s="44"/>
      <c r="C587" s="72"/>
      <c r="D587" s="231" t="s">
        <v>154</v>
      </c>
      <c r="E587" s="72"/>
      <c r="F587" s="232" t="s">
        <v>2227</v>
      </c>
      <c r="G587" s="72"/>
      <c r="H587" s="72"/>
      <c r="I587" s="189"/>
      <c r="J587" s="72"/>
      <c r="K587" s="72"/>
      <c r="L587" s="70"/>
      <c r="M587" s="233"/>
      <c r="N587" s="45"/>
      <c r="O587" s="45"/>
      <c r="P587" s="45"/>
      <c r="Q587" s="45"/>
      <c r="R587" s="45"/>
      <c r="S587" s="45"/>
      <c r="T587" s="93"/>
      <c r="AT587" s="22" t="s">
        <v>154</v>
      </c>
      <c r="AU587" s="22" t="s">
        <v>84</v>
      </c>
    </row>
    <row r="588" spans="2:47" s="1" customFormat="1" ht="13.5">
      <c r="B588" s="44"/>
      <c r="C588" s="72"/>
      <c r="D588" s="231" t="s">
        <v>912</v>
      </c>
      <c r="E588" s="72"/>
      <c r="F588" s="258" t="s">
        <v>2200</v>
      </c>
      <c r="G588" s="72"/>
      <c r="H588" s="72"/>
      <c r="I588" s="189"/>
      <c r="J588" s="72"/>
      <c r="K588" s="72"/>
      <c r="L588" s="70"/>
      <c r="M588" s="233"/>
      <c r="N588" s="45"/>
      <c r="O588" s="45"/>
      <c r="P588" s="45"/>
      <c r="Q588" s="45"/>
      <c r="R588" s="45"/>
      <c r="S588" s="45"/>
      <c r="T588" s="93"/>
      <c r="AT588" s="22" t="s">
        <v>912</v>
      </c>
      <c r="AU588" s="22" t="s">
        <v>84</v>
      </c>
    </row>
    <row r="589" spans="2:65" s="1" customFormat="1" ht="16.5" customHeight="1">
      <c r="B589" s="44"/>
      <c r="C589" s="219" t="s">
        <v>1893</v>
      </c>
      <c r="D589" s="219" t="s">
        <v>147</v>
      </c>
      <c r="E589" s="220" t="s">
        <v>2413</v>
      </c>
      <c r="F589" s="221" t="s">
        <v>2352</v>
      </c>
      <c r="G589" s="222" t="s">
        <v>359</v>
      </c>
      <c r="H589" s="223">
        <v>1</v>
      </c>
      <c r="I589" s="224"/>
      <c r="J589" s="225">
        <f>ROUND(I589*H589,2)</f>
        <v>0</v>
      </c>
      <c r="K589" s="221" t="s">
        <v>22</v>
      </c>
      <c r="L589" s="70"/>
      <c r="M589" s="226" t="s">
        <v>22</v>
      </c>
      <c r="N589" s="227" t="s">
        <v>46</v>
      </c>
      <c r="O589" s="45"/>
      <c r="P589" s="228">
        <f>O589*H589</f>
        <v>0</v>
      </c>
      <c r="Q589" s="228">
        <v>0</v>
      </c>
      <c r="R589" s="228">
        <f>Q589*H589</f>
        <v>0</v>
      </c>
      <c r="S589" s="228">
        <v>0</v>
      </c>
      <c r="T589" s="229">
        <f>S589*H589</f>
        <v>0</v>
      </c>
      <c r="AR589" s="22" t="s">
        <v>167</v>
      </c>
      <c r="AT589" s="22" t="s">
        <v>147</v>
      </c>
      <c r="AU589" s="22" t="s">
        <v>84</v>
      </c>
      <c r="AY589" s="22" t="s">
        <v>144</v>
      </c>
      <c r="BE589" s="230">
        <f>IF(N589="základní",J589,0)</f>
        <v>0</v>
      </c>
      <c r="BF589" s="230">
        <f>IF(N589="snížená",J589,0)</f>
        <v>0</v>
      </c>
      <c r="BG589" s="230">
        <f>IF(N589="zákl. přenesená",J589,0)</f>
        <v>0</v>
      </c>
      <c r="BH589" s="230">
        <f>IF(N589="sníž. přenesená",J589,0)</f>
        <v>0</v>
      </c>
      <c r="BI589" s="230">
        <f>IF(N589="nulová",J589,0)</f>
        <v>0</v>
      </c>
      <c r="BJ589" s="22" t="s">
        <v>24</v>
      </c>
      <c r="BK589" s="230">
        <f>ROUND(I589*H589,2)</f>
        <v>0</v>
      </c>
      <c r="BL589" s="22" t="s">
        <v>167</v>
      </c>
      <c r="BM589" s="22" t="s">
        <v>1914</v>
      </c>
    </row>
    <row r="590" spans="2:47" s="1" customFormat="1" ht="13.5">
      <c r="B590" s="44"/>
      <c r="C590" s="72"/>
      <c r="D590" s="231" t="s">
        <v>154</v>
      </c>
      <c r="E590" s="72"/>
      <c r="F590" s="232" t="s">
        <v>2352</v>
      </c>
      <c r="G590" s="72"/>
      <c r="H590" s="72"/>
      <c r="I590" s="189"/>
      <c r="J590" s="72"/>
      <c r="K590" s="72"/>
      <c r="L590" s="70"/>
      <c r="M590" s="233"/>
      <c r="N590" s="45"/>
      <c r="O590" s="45"/>
      <c r="P590" s="45"/>
      <c r="Q590" s="45"/>
      <c r="R590" s="45"/>
      <c r="S590" s="45"/>
      <c r="T590" s="93"/>
      <c r="AT590" s="22" t="s">
        <v>154</v>
      </c>
      <c r="AU590" s="22" t="s">
        <v>84</v>
      </c>
    </row>
    <row r="591" spans="2:47" s="1" customFormat="1" ht="13.5">
      <c r="B591" s="44"/>
      <c r="C591" s="72"/>
      <c r="D591" s="231" t="s">
        <v>912</v>
      </c>
      <c r="E591" s="72"/>
      <c r="F591" s="258" t="s">
        <v>2102</v>
      </c>
      <c r="G591" s="72"/>
      <c r="H591" s="72"/>
      <c r="I591" s="189"/>
      <c r="J591" s="72"/>
      <c r="K591" s="72"/>
      <c r="L591" s="70"/>
      <c r="M591" s="233"/>
      <c r="N591" s="45"/>
      <c r="O591" s="45"/>
      <c r="P591" s="45"/>
      <c r="Q591" s="45"/>
      <c r="R591" s="45"/>
      <c r="S591" s="45"/>
      <c r="T591" s="93"/>
      <c r="AT591" s="22" t="s">
        <v>912</v>
      </c>
      <c r="AU591" s="22" t="s">
        <v>84</v>
      </c>
    </row>
    <row r="592" spans="2:65" s="1" customFormat="1" ht="16.5" customHeight="1">
      <c r="B592" s="44"/>
      <c r="C592" s="219" t="s">
        <v>1614</v>
      </c>
      <c r="D592" s="219" t="s">
        <v>147</v>
      </c>
      <c r="E592" s="220" t="s">
        <v>2395</v>
      </c>
      <c r="F592" s="221" t="s">
        <v>2117</v>
      </c>
      <c r="G592" s="222" t="s">
        <v>359</v>
      </c>
      <c r="H592" s="223">
        <v>1</v>
      </c>
      <c r="I592" s="224"/>
      <c r="J592" s="225">
        <f>ROUND(I592*H592,2)</f>
        <v>0</v>
      </c>
      <c r="K592" s="221" t="s">
        <v>22</v>
      </c>
      <c r="L592" s="70"/>
      <c r="M592" s="226" t="s">
        <v>22</v>
      </c>
      <c r="N592" s="227" t="s">
        <v>46</v>
      </c>
      <c r="O592" s="45"/>
      <c r="P592" s="228">
        <f>O592*H592</f>
        <v>0</v>
      </c>
      <c r="Q592" s="228">
        <v>0</v>
      </c>
      <c r="R592" s="228">
        <f>Q592*H592</f>
        <v>0</v>
      </c>
      <c r="S592" s="228">
        <v>0</v>
      </c>
      <c r="T592" s="229">
        <f>S592*H592</f>
        <v>0</v>
      </c>
      <c r="AR592" s="22" t="s">
        <v>167</v>
      </c>
      <c r="AT592" s="22" t="s">
        <v>147</v>
      </c>
      <c r="AU592" s="22" t="s">
        <v>84</v>
      </c>
      <c r="AY592" s="22" t="s">
        <v>144</v>
      </c>
      <c r="BE592" s="230">
        <f>IF(N592="základní",J592,0)</f>
        <v>0</v>
      </c>
      <c r="BF592" s="230">
        <f>IF(N592="snížená",J592,0)</f>
        <v>0</v>
      </c>
      <c r="BG592" s="230">
        <f>IF(N592="zákl. přenesená",J592,0)</f>
        <v>0</v>
      </c>
      <c r="BH592" s="230">
        <f>IF(N592="sníž. přenesená",J592,0)</f>
        <v>0</v>
      </c>
      <c r="BI592" s="230">
        <f>IF(N592="nulová",J592,0)</f>
        <v>0</v>
      </c>
      <c r="BJ592" s="22" t="s">
        <v>24</v>
      </c>
      <c r="BK592" s="230">
        <f>ROUND(I592*H592,2)</f>
        <v>0</v>
      </c>
      <c r="BL592" s="22" t="s">
        <v>167</v>
      </c>
      <c r="BM592" s="22" t="s">
        <v>1917</v>
      </c>
    </row>
    <row r="593" spans="2:47" s="1" customFormat="1" ht="13.5">
      <c r="B593" s="44"/>
      <c r="C593" s="72"/>
      <c r="D593" s="231" t="s">
        <v>154</v>
      </c>
      <c r="E593" s="72"/>
      <c r="F593" s="232" t="s">
        <v>2117</v>
      </c>
      <c r="G593" s="72"/>
      <c r="H593" s="72"/>
      <c r="I593" s="189"/>
      <c r="J593" s="72"/>
      <c r="K593" s="72"/>
      <c r="L593" s="70"/>
      <c r="M593" s="233"/>
      <c r="N593" s="45"/>
      <c r="O593" s="45"/>
      <c r="P593" s="45"/>
      <c r="Q593" s="45"/>
      <c r="R593" s="45"/>
      <c r="S593" s="45"/>
      <c r="T593" s="93"/>
      <c r="AT593" s="22" t="s">
        <v>154</v>
      </c>
      <c r="AU593" s="22" t="s">
        <v>84</v>
      </c>
    </row>
    <row r="594" spans="2:47" s="1" customFormat="1" ht="13.5">
      <c r="B594" s="44"/>
      <c r="C594" s="72"/>
      <c r="D594" s="231" t="s">
        <v>912</v>
      </c>
      <c r="E594" s="72"/>
      <c r="F594" s="258" t="s">
        <v>2102</v>
      </c>
      <c r="G594" s="72"/>
      <c r="H594" s="72"/>
      <c r="I594" s="189"/>
      <c r="J594" s="72"/>
      <c r="K594" s="72"/>
      <c r="L594" s="70"/>
      <c r="M594" s="233"/>
      <c r="N594" s="45"/>
      <c r="O594" s="45"/>
      <c r="P594" s="45"/>
      <c r="Q594" s="45"/>
      <c r="R594" s="45"/>
      <c r="S594" s="45"/>
      <c r="T594" s="93"/>
      <c r="AT594" s="22" t="s">
        <v>912</v>
      </c>
      <c r="AU594" s="22" t="s">
        <v>84</v>
      </c>
    </row>
    <row r="595" spans="2:63" s="10" customFormat="1" ht="29.85" customHeight="1">
      <c r="B595" s="203"/>
      <c r="C595" s="204"/>
      <c r="D595" s="205" t="s">
        <v>74</v>
      </c>
      <c r="E595" s="217" t="s">
        <v>1955</v>
      </c>
      <c r="F595" s="217" t="s">
        <v>2414</v>
      </c>
      <c r="G595" s="204"/>
      <c r="H595" s="204"/>
      <c r="I595" s="207"/>
      <c r="J595" s="218">
        <f>BK595</f>
        <v>0</v>
      </c>
      <c r="K595" s="204"/>
      <c r="L595" s="209"/>
      <c r="M595" s="210"/>
      <c r="N595" s="211"/>
      <c r="O595" s="211"/>
      <c r="P595" s="212">
        <f>SUM(P596:P613)</f>
        <v>0</v>
      </c>
      <c r="Q595" s="211"/>
      <c r="R595" s="212">
        <f>SUM(R596:R613)</f>
        <v>0</v>
      </c>
      <c r="S595" s="211"/>
      <c r="T595" s="213">
        <f>SUM(T596:T613)</f>
        <v>0</v>
      </c>
      <c r="AR595" s="214" t="s">
        <v>24</v>
      </c>
      <c r="AT595" s="215" t="s">
        <v>74</v>
      </c>
      <c r="AU595" s="215" t="s">
        <v>24</v>
      </c>
      <c r="AY595" s="214" t="s">
        <v>144</v>
      </c>
      <c r="BK595" s="216">
        <f>SUM(BK596:BK613)</f>
        <v>0</v>
      </c>
    </row>
    <row r="596" spans="2:65" s="1" customFormat="1" ht="25.5" customHeight="1">
      <c r="B596" s="44"/>
      <c r="C596" s="219" t="s">
        <v>1899</v>
      </c>
      <c r="D596" s="219" t="s">
        <v>147</v>
      </c>
      <c r="E596" s="220" t="s">
        <v>2415</v>
      </c>
      <c r="F596" s="221" t="s">
        <v>2416</v>
      </c>
      <c r="G596" s="222" t="s">
        <v>1354</v>
      </c>
      <c r="H596" s="223">
        <v>1</v>
      </c>
      <c r="I596" s="224"/>
      <c r="J596" s="225">
        <f>ROUND(I596*H596,2)</f>
        <v>0</v>
      </c>
      <c r="K596" s="221" t="s">
        <v>22</v>
      </c>
      <c r="L596" s="70"/>
      <c r="M596" s="226" t="s">
        <v>22</v>
      </c>
      <c r="N596" s="227" t="s">
        <v>46</v>
      </c>
      <c r="O596" s="45"/>
      <c r="P596" s="228">
        <f>O596*H596</f>
        <v>0</v>
      </c>
      <c r="Q596" s="228">
        <v>0</v>
      </c>
      <c r="R596" s="228">
        <f>Q596*H596</f>
        <v>0</v>
      </c>
      <c r="S596" s="228">
        <v>0</v>
      </c>
      <c r="T596" s="229">
        <f>S596*H596</f>
        <v>0</v>
      </c>
      <c r="AR596" s="22" t="s">
        <v>167</v>
      </c>
      <c r="AT596" s="22" t="s">
        <v>147</v>
      </c>
      <c r="AU596" s="22" t="s">
        <v>84</v>
      </c>
      <c r="AY596" s="22" t="s">
        <v>144</v>
      </c>
      <c r="BE596" s="230">
        <f>IF(N596="základní",J596,0)</f>
        <v>0</v>
      </c>
      <c r="BF596" s="230">
        <f>IF(N596="snížená",J596,0)</f>
        <v>0</v>
      </c>
      <c r="BG596" s="230">
        <f>IF(N596="zákl. přenesená",J596,0)</f>
        <v>0</v>
      </c>
      <c r="BH596" s="230">
        <f>IF(N596="sníž. přenesená",J596,0)</f>
        <v>0</v>
      </c>
      <c r="BI596" s="230">
        <f>IF(N596="nulová",J596,0)</f>
        <v>0</v>
      </c>
      <c r="BJ596" s="22" t="s">
        <v>24</v>
      </c>
      <c r="BK596" s="230">
        <f>ROUND(I596*H596,2)</f>
        <v>0</v>
      </c>
      <c r="BL596" s="22" t="s">
        <v>167</v>
      </c>
      <c r="BM596" s="22" t="s">
        <v>1920</v>
      </c>
    </row>
    <row r="597" spans="2:47" s="1" customFormat="1" ht="13.5">
      <c r="B597" s="44"/>
      <c r="C597" s="72"/>
      <c r="D597" s="231" t="s">
        <v>154</v>
      </c>
      <c r="E597" s="72"/>
      <c r="F597" s="232" t="s">
        <v>2416</v>
      </c>
      <c r="G597" s="72"/>
      <c r="H597" s="72"/>
      <c r="I597" s="189"/>
      <c r="J597" s="72"/>
      <c r="K597" s="72"/>
      <c r="L597" s="70"/>
      <c r="M597" s="233"/>
      <c r="N597" s="45"/>
      <c r="O597" s="45"/>
      <c r="P597" s="45"/>
      <c r="Q597" s="45"/>
      <c r="R597" s="45"/>
      <c r="S597" s="45"/>
      <c r="T597" s="93"/>
      <c r="AT597" s="22" t="s">
        <v>154</v>
      </c>
      <c r="AU597" s="22" t="s">
        <v>84</v>
      </c>
    </row>
    <row r="598" spans="2:47" s="1" customFormat="1" ht="13.5">
      <c r="B598" s="44"/>
      <c r="C598" s="72"/>
      <c r="D598" s="231" t="s">
        <v>912</v>
      </c>
      <c r="E598" s="72"/>
      <c r="F598" s="258" t="s">
        <v>2417</v>
      </c>
      <c r="G598" s="72"/>
      <c r="H598" s="72"/>
      <c r="I598" s="189"/>
      <c r="J598" s="72"/>
      <c r="K598" s="72"/>
      <c r="L598" s="70"/>
      <c r="M598" s="233"/>
      <c r="N598" s="45"/>
      <c r="O598" s="45"/>
      <c r="P598" s="45"/>
      <c r="Q598" s="45"/>
      <c r="R598" s="45"/>
      <c r="S598" s="45"/>
      <c r="T598" s="93"/>
      <c r="AT598" s="22" t="s">
        <v>912</v>
      </c>
      <c r="AU598" s="22" t="s">
        <v>84</v>
      </c>
    </row>
    <row r="599" spans="2:65" s="1" customFormat="1" ht="51" customHeight="1">
      <c r="B599" s="44"/>
      <c r="C599" s="219" t="s">
        <v>1617</v>
      </c>
      <c r="D599" s="219" t="s">
        <v>147</v>
      </c>
      <c r="E599" s="220" t="s">
        <v>2418</v>
      </c>
      <c r="F599" s="221" t="s">
        <v>2419</v>
      </c>
      <c r="G599" s="222" t="s">
        <v>1354</v>
      </c>
      <c r="H599" s="223">
        <v>18</v>
      </c>
      <c r="I599" s="224"/>
      <c r="J599" s="225">
        <f>ROUND(I599*H599,2)</f>
        <v>0</v>
      </c>
      <c r="K599" s="221" t="s">
        <v>22</v>
      </c>
      <c r="L599" s="70"/>
      <c r="M599" s="226" t="s">
        <v>22</v>
      </c>
      <c r="N599" s="227" t="s">
        <v>46</v>
      </c>
      <c r="O599" s="45"/>
      <c r="P599" s="228">
        <f>O599*H599</f>
        <v>0</v>
      </c>
      <c r="Q599" s="228">
        <v>0</v>
      </c>
      <c r="R599" s="228">
        <f>Q599*H599</f>
        <v>0</v>
      </c>
      <c r="S599" s="228">
        <v>0</v>
      </c>
      <c r="T599" s="229">
        <f>S599*H599</f>
        <v>0</v>
      </c>
      <c r="AR599" s="22" t="s">
        <v>167</v>
      </c>
      <c r="AT599" s="22" t="s">
        <v>147</v>
      </c>
      <c r="AU599" s="22" t="s">
        <v>84</v>
      </c>
      <c r="AY599" s="22" t="s">
        <v>144</v>
      </c>
      <c r="BE599" s="230">
        <f>IF(N599="základní",J599,0)</f>
        <v>0</v>
      </c>
      <c r="BF599" s="230">
        <f>IF(N599="snížená",J599,0)</f>
        <v>0</v>
      </c>
      <c r="BG599" s="230">
        <f>IF(N599="zákl. přenesená",J599,0)</f>
        <v>0</v>
      </c>
      <c r="BH599" s="230">
        <f>IF(N599="sníž. přenesená",J599,0)</f>
        <v>0</v>
      </c>
      <c r="BI599" s="230">
        <f>IF(N599="nulová",J599,0)</f>
        <v>0</v>
      </c>
      <c r="BJ599" s="22" t="s">
        <v>24</v>
      </c>
      <c r="BK599" s="230">
        <f>ROUND(I599*H599,2)</f>
        <v>0</v>
      </c>
      <c r="BL599" s="22" t="s">
        <v>167</v>
      </c>
      <c r="BM599" s="22" t="s">
        <v>1921</v>
      </c>
    </row>
    <row r="600" spans="2:47" s="1" customFormat="1" ht="13.5">
      <c r="B600" s="44"/>
      <c r="C600" s="72"/>
      <c r="D600" s="231" t="s">
        <v>154</v>
      </c>
      <c r="E600" s="72"/>
      <c r="F600" s="232" t="s">
        <v>2419</v>
      </c>
      <c r="G600" s="72"/>
      <c r="H600" s="72"/>
      <c r="I600" s="189"/>
      <c r="J600" s="72"/>
      <c r="K600" s="72"/>
      <c r="L600" s="70"/>
      <c r="M600" s="233"/>
      <c r="N600" s="45"/>
      <c r="O600" s="45"/>
      <c r="P600" s="45"/>
      <c r="Q600" s="45"/>
      <c r="R600" s="45"/>
      <c r="S600" s="45"/>
      <c r="T600" s="93"/>
      <c r="AT600" s="22" t="s">
        <v>154</v>
      </c>
      <c r="AU600" s="22" t="s">
        <v>84</v>
      </c>
    </row>
    <row r="601" spans="2:47" s="1" customFormat="1" ht="13.5">
      <c r="B601" s="44"/>
      <c r="C601" s="72"/>
      <c r="D601" s="231" t="s">
        <v>912</v>
      </c>
      <c r="E601" s="72"/>
      <c r="F601" s="258" t="s">
        <v>2420</v>
      </c>
      <c r="G601" s="72"/>
      <c r="H601" s="72"/>
      <c r="I601" s="189"/>
      <c r="J601" s="72"/>
      <c r="K601" s="72"/>
      <c r="L601" s="70"/>
      <c r="M601" s="233"/>
      <c r="N601" s="45"/>
      <c r="O601" s="45"/>
      <c r="P601" s="45"/>
      <c r="Q601" s="45"/>
      <c r="R601" s="45"/>
      <c r="S601" s="45"/>
      <c r="T601" s="93"/>
      <c r="AT601" s="22" t="s">
        <v>912</v>
      </c>
      <c r="AU601" s="22" t="s">
        <v>84</v>
      </c>
    </row>
    <row r="602" spans="2:65" s="1" customFormat="1" ht="16.5" customHeight="1">
      <c r="B602" s="44"/>
      <c r="C602" s="219" t="s">
        <v>1902</v>
      </c>
      <c r="D602" s="219" t="s">
        <v>147</v>
      </c>
      <c r="E602" s="220" t="s">
        <v>2347</v>
      </c>
      <c r="F602" s="221" t="s">
        <v>2307</v>
      </c>
      <c r="G602" s="222" t="s">
        <v>456</v>
      </c>
      <c r="H602" s="223">
        <v>180</v>
      </c>
      <c r="I602" s="224"/>
      <c r="J602" s="225">
        <f>ROUND(I602*H602,2)</f>
        <v>0</v>
      </c>
      <c r="K602" s="221" t="s">
        <v>22</v>
      </c>
      <c r="L602" s="70"/>
      <c r="M602" s="226" t="s">
        <v>22</v>
      </c>
      <c r="N602" s="227" t="s">
        <v>46</v>
      </c>
      <c r="O602" s="45"/>
      <c r="P602" s="228">
        <f>O602*H602</f>
        <v>0</v>
      </c>
      <c r="Q602" s="228">
        <v>0</v>
      </c>
      <c r="R602" s="228">
        <f>Q602*H602</f>
        <v>0</v>
      </c>
      <c r="S602" s="228">
        <v>0</v>
      </c>
      <c r="T602" s="229">
        <f>S602*H602</f>
        <v>0</v>
      </c>
      <c r="AR602" s="22" t="s">
        <v>167</v>
      </c>
      <c r="AT602" s="22" t="s">
        <v>147</v>
      </c>
      <c r="AU602" s="22" t="s">
        <v>84</v>
      </c>
      <c r="AY602" s="22" t="s">
        <v>144</v>
      </c>
      <c r="BE602" s="230">
        <f>IF(N602="základní",J602,0)</f>
        <v>0</v>
      </c>
      <c r="BF602" s="230">
        <f>IF(N602="snížená",J602,0)</f>
        <v>0</v>
      </c>
      <c r="BG602" s="230">
        <f>IF(N602="zákl. přenesená",J602,0)</f>
        <v>0</v>
      </c>
      <c r="BH602" s="230">
        <f>IF(N602="sníž. přenesená",J602,0)</f>
        <v>0</v>
      </c>
      <c r="BI602" s="230">
        <f>IF(N602="nulová",J602,0)</f>
        <v>0</v>
      </c>
      <c r="BJ602" s="22" t="s">
        <v>24</v>
      </c>
      <c r="BK602" s="230">
        <f>ROUND(I602*H602,2)</f>
        <v>0</v>
      </c>
      <c r="BL602" s="22" t="s">
        <v>167</v>
      </c>
      <c r="BM602" s="22" t="s">
        <v>1924</v>
      </c>
    </row>
    <row r="603" spans="2:47" s="1" customFormat="1" ht="13.5">
      <c r="B603" s="44"/>
      <c r="C603" s="72"/>
      <c r="D603" s="231" t="s">
        <v>154</v>
      </c>
      <c r="E603" s="72"/>
      <c r="F603" s="232" t="s">
        <v>2307</v>
      </c>
      <c r="G603" s="72"/>
      <c r="H603" s="72"/>
      <c r="I603" s="189"/>
      <c r="J603" s="72"/>
      <c r="K603" s="72"/>
      <c r="L603" s="70"/>
      <c r="M603" s="233"/>
      <c r="N603" s="45"/>
      <c r="O603" s="45"/>
      <c r="P603" s="45"/>
      <c r="Q603" s="45"/>
      <c r="R603" s="45"/>
      <c r="S603" s="45"/>
      <c r="T603" s="93"/>
      <c r="AT603" s="22" t="s">
        <v>154</v>
      </c>
      <c r="AU603" s="22" t="s">
        <v>84</v>
      </c>
    </row>
    <row r="604" spans="2:47" s="1" customFormat="1" ht="13.5">
      <c r="B604" s="44"/>
      <c r="C604" s="72"/>
      <c r="D604" s="231" t="s">
        <v>912</v>
      </c>
      <c r="E604" s="72"/>
      <c r="F604" s="258" t="s">
        <v>2348</v>
      </c>
      <c r="G604" s="72"/>
      <c r="H604" s="72"/>
      <c r="I604" s="189"/>
      <c r="J604" s="72"/>
      <c r="K604" s="72"/>
      <c r="L604" s="70"/>
      <c r="M604" s="233"/>
      <c r="N604" s="45"/>
      <c r="O604" s="45"/>
      <c r="P604" s="45"/>
      <c r="Q604" s="45"/>
      <c r="R604" s="45"/>
      <c r="S604" s="45"/>
      <c r="T604" s="93"/>
      <c r="AT604" s="22" t="s">
        <v>912</v>
      </c>
      <c r="AU604" s="22" t="s">
        <v>84</v>
      </c>
    </row>
    <row r="605" spans="2:65" s="1" customFormat="1" ht="16.5" customHeight="1">
      <c r="B605" s="44"/>
      <c r="C605" s="219" t="s">
        <v>1620</v>
      </c>
      <c r="D605" s="219" t="s">
        <v>147</v>
      </c>
      <c r="E605" s="220" t="s">
        <v>2226</v>
      </c>
      <c r="F605" s="221" t="s">
        <v>2227</v>
      </c>
      <c r="G605" s="222" t="s">
        <v>456</v>
      </c>
      <c r="H605" s="223">
        <v>40</v>
      </c>
      <c r="I605" s="224"/>
      <c r="J605" s="225">
        <f>ROUND(I605*H605,2)</f>
        <v>0</v>
      </c>
      <c r="K605" s="221" t="s">
        <v>22</v>
      </c>
      <c r="L605" s="70"/>
      <c r="M605" s="226" t="s">
        <v>22</v>
      </c>
      <c r="N605" s="227" t="s">
        <v>46</v>
      </c>
      <c r="O605" s="45"/>
      <c r="P605" s="228">
        <f>O605*H605</f>
        <v>0</v>
      </c>
      <c r="Q605" s="228">
        <v>0</v>
      </c>
      <c r="R605" s="228">
        <f>Q605*H605</f>
        <v>0</v>
      </c>
      <c r="S605" s="228">
        <v>0</v>
      </c>
      <c r="T605" s="229">
        <f>S605*H605</f>
        <v>0</v>
      </c>
      <c r="AR605" s="22" t="s">
        <v>167</v>
      </c>
      <c r="AT605" s="22" t="s">
        <v>147</v>
      </c>
      <c r="AU605" s="22" t="s">
        <v>84</v>
      </c>
      <c r="AY605" s="22" t="s">
        <v>144</v>
      </c>
      <c r="BE605" s="230">
        <f>IF(N605="základní",J605,0)</f>
        <v>0</v>
      </c>
      <c r="BF605" s="230">
        <f>IF(N605="snížená",J605,0)</f>
        <v>0</v>
      </c>
      <c r="BG605" s="230">
        <f>IF(N605="zákl. přenesená",J605,0)</f>
        <v>0</v>
      </c>
      <c r="BH605" s="230">
        <f>IF(N605="sníž. přenesená",J605,0)</f>
        <v>0</v>
      </c>
      <c r="BI605" s="230">
        <f>IF(N605="nulová",J605,0)</f>
        <v>0</v>
      </c>
      <c r="BJ605" s="22" t="s">
        <v>24</v>
      </c>
      <c r="BK605" s="230">
        <f>ROUND(I605*H605,2)</f>
        <v>0</v>
      </c>
      <c r="BL605" s="22" t="s">
        <v>167</v>
      </c>
      <c r="BM605" s="22" t="s">
        <v>1929</v>
      </c>
    </row>
    <row r="606" spans="2:47" s="1" customFormat="1" ht="13.5">
      <c r="B606" s="44"/>
      <c r="C606" s="72"/>
      <c r="D606" s="231" t="s">
        <v>154</v>
      </c>
      <c r="E606" s="72"/>
      <c r="F606" s="232" t="s">
        <v>2227</v>
      </c>
      <c r="G606" s="72"/>
      <c r="H606" s="72"/>
      <c r="I606" s="189"/>
      <c r="J606" s="72"/>
      <c r="K606" s="72"/>
      <c r="L606" s="70"/>
      <c r="M606" s="233"/>
      <c r="N606" s="45"/>
      <c r="O606" s="45"/>
      <c r="P606" s="45"/>
      <c r="Q606" s="45"/>
      <c r="R606" s="45"/>
      <c r="S606" s="45"/>
      <c r="T606" s="93"/>
      <c r="AT606" s="22" t="s">
        <v>154</v>
      </c>
      <c r="AU606" s="22" t="s">
        <v>84</v>
      </c>
    </row>
    <row r="607" spans="2:47" s="1" customFormat="1" ht="13.5">
      <c r="B607" s="44"/>
      <c r="C607" s="72"/>
      <c r="D607" s="231" t="s">
        <v>912</v>
      </c>
      <c r="E607" s="72"/>
      <c r="F607" s="258" t="s">
        <v>2200</v>
      </c>
      <c r="G607" s="72"/>
      <c r="H607" s="72"/>
      <c r="I607" s="189"/>
      <c r="J607" s="72"/>
      <c r="K607" s="72"/>
      <c r="L607" s="70"/>
      <c r="M607" s="233"/>
      <c r="N607" s="45"/>
      <c r="O607" s="45"/>
      <c r="P607" s="45"/>
      <c r="Q607" s="45"/>
      <c r="R607" s="45"/>
      <c r="S607" s="45"/>
      <c r="T607" s="93"/>
      <c r="AT607" s="22" t="s">
        <v>912</v>
      </c>
      <c r="AU607" s="22" t="s">
        <v>84</v>
      </c>
    </row>
    <row r="608" spans="2:65" s="1" customFormat="1" ht="16.5" customHeight="1">
      <c r="B608" s="44"/>
      <c r="C608" s="219" t="s">
        <v>1905</v>
      </c>
      <c r="D608" s="219" t="s">
        <v>147</v>
      </c>
      <c r="E608" s="220" t="s">
        <v>2421</v>
      </c>
      <c r="F608" s="221" t="s">
        <v>2422</v>
      </c>
      <c r="G608" s="222" t="s">
        <v>359</v>
      </c>
      <c r="H608" s="223">
        <v>1</v>
      </c>
      <c r="I608" s="224"/>
      <c r="J608" s="225">
        <f>ROUND(I608*H608,2)</f>
        <v>0</v>
      </c>
      <c r="K608" s="221" t="s">
        <v>22</v>
      </c>
      <c r="L608" s="70"/>
      <c r="M608" s="226" t="s">
        <v>22</v>
      </c>
      <c r="N608" s="227" t="s">
        <v>46</v>
      </c>
      <c r="O608" s="45"/>
      <c r="P608" s="228">
        <f>O608*H608</f>
        <v>0</v>
      </c>
      <c r="Q608" s="228">
        <v>0</v>
      </c>
      <c r="R608" s="228">
        <f>Q608*H608</f>
        <v>0</v>
      </c>
      <c r="S608" s="228">
        <v>0</v>
      </c>
      <c r="T608" s="229">
        <f>S608*H608</f>
        <v>0</v>
      </c>
      <c r="AR608" s="22" t="s">
        <v>167</v>
      </c>
      <c r="AT608" s="22" t="s">
        <v>147</v>
      </c>
      <c r="AU608" s="22" t="s">
        <v>84</v>
      </c>
      <c r="AY608" s="22" t="s">
        <v>144</v>
      </c>
      <c r="BE608" s="230">
        <f>IF(N608="základní",J608,0)</f>
        <v>0</v>
      </c>
      <c r="BF608" s="230">
        <f>IF(N608="snížená",J608,0)</f>
        <v>0</v>
      </c>
      <c r="BG608" s="230">
        <f>IF(N608="zákl. přenesená",J608,0)</f>
        <v>0</v>
      </c>
      <c r="BH608" s="230">
        <f>IF(N608="sníž. přenesená",J608,0)</f>
        <v>0</v>
      </c>
      <c r="BI608" s="230">
        <f>IF(N608="nulová",J608,0)</f>
        <v>0</v>
      </c>
      <c r="BJ608" s="22" t="s">
        <v>24</v>
      </c>
      <c r="BK608" s="230">
        <f>ROUND(I608*H608,2)</f>
        <v>0</v>
      </c>
      <c r="BL608" s="22" t="s">
        <v>167</v>
      </c>
      <c r="BM608" s="22" t="s">
        <v>1932</v>
      </c>
    </row>
    <row r="609" spans="2:47" s="1" customFormat="1" ht="13.5">
      <c r="B609" s="44"/>
      <c r="C609" s="72"/>
      <c r="D609" s="231" t="s">
        <v>154</v>
      </c>
      <c r="E609" s="72"/>
      <c r="F609" s="232" t="s">
        <v>2422</v>
      </c>
      <c r="G609" s="72"/>
      <c r="H609" s="72"/>
      <c r="I609" s="189"/>
      <c r="J609" s="72"/>
      <c r="K609" s="72"/>
      <c r="L609" s="70"/>
      <c r="M609" s="233"/>
      <c r="N609" s="45"/>
      <c r="O609" s="45"/>
      <c r="P609" s="45"/>
      <c r="Q609" s="45"/>
      <c r="R609" s="45"/>
      <c r="S609" s="45"/>
      <c r="T609" s="93"/>
      <c r="AT609" s="22" t="s">
        <v>154</v>
      </c>
      <c r="AU609" s="22" t="s">
        <v>84</v>
      </c>
    </row>
    <row r="610" spans="2:47" s="1" customFormat="1" ht="13.5">
      <c r="B610" s="44"/>
      <c r="C610" s="72"/>
      <c r="D610" s="231" t="s">
        <v>912</v>
      </c>
      <c r="E610" s="72"/>
      <c r="F610" s="258" t="s">
        <v>2102</v>
      </c>
      <c r="G610" s="72"/>
      <c r="H610" s="72"/>
      <c r="I610" s="189"/>
      <c r="J610" s="72"/>
      <c r="K610" s="72"/>
      <c r="L610" s="70"/>
      <c r="M610" s="233"/>
      <c r="N610" s="45"/>
      <c r="O610" s="45"/>
      <c r="P610" s="45"/>
      <c r="Q610" s="45"/>
      <c r="R610" s="45"/>
      <c r="S610" s="45"/>
      <c r="T610" s="93"/>
      <c r="AT610" s="22" t="s">
        <v>912</v>
      </c>
      <c r="AU610" s="22" t="s">
        <v>84</v>
      </c>
    </row>
    <row r="611" spans="2:65" s="1" customFormat="1" ht="16.5" customHeight="1">
      <c r="B611" s="44"/>
      <c r="C611" s="219" t="s">
        <v>1623</v>
      </c>
      <c r="D611" s="219" t="s">
        <v>147</v>
      </c>
      <c r="E611" s="220" t="s">
        <v>2423</v>
      </c>
      <c r="F611" s="221" t="s">
        <v>2117</v>
      </c>
      <c r="G611" s="222" t="s">
        <v>359</v>
      </c>
      <c r="H611" s="223">
        <v>1</v>
      </c>
      <c r="I611" s="224"/>
      <c r="J611" s="225">
        <f>ROUND(I611*H611,2)</f>
        <v>0</v>
      </c>
      <c r="K611" s="221" t="s">
        <v>22</v>
      </c>
      <c r="L611" s="70"/>
      <c r="M611" s="226" t="s">
        <v>22</v>
      </c>
      <c r="N611" s="227" t="s">
        <v>46</v>
      </c>
      <c r="O611" s="45"/>
      <c r="P611" s="228">
        <f>O611*H611</f>
        <v>0</v>
      </c>
      <c r="Q611" s="228">
        <v>0</v>
      </c>
      <c r="R611" s="228">
        <f>Q611*H611</f>
        <v>0</v>
      </c>
      <c r="S611" s="228">
        <v>0</v>
      </c>
      <c r="T611" s="229">
        <f>S611*H611</f>
        <v>0</v>
      </c>
      <c r="AR611" s="22" t="s">
        <v>167</v>
      </c>
      <c r="AT611" s="22" t="s">
        <v>147</v>
      </c>
      <c r="AU611" s="22" t="s">
        <v>84</v>
      </c>
      <c r="AY611" s="22" t="s">
        <v>144</v>
      </c>
      <c r="BE611" s="230">
        <f>IF(N611="základní",J611,0)</f>
        <v>0</v>
      </c>
      <c r="BF611" s="230">
        <f>IF(N611="snížená",J611,0)</f>
        <v>0</v>
      </c>
      <c r="BG611" s="230">
        <f>IF(N611="zákl. přenesená",J611,0)</f>
        <v>0</v>
      </c>
      <c r="BH611" s="230">
        <f>IF(N611="sníž. přenesená",J611,0)</f>
        <v>0</v>
      </c>
      <c r="BI611" s="230">
        <f>IF(N611="nulová",J611,0)</f>
        <v>0</v>
      </c>
      <c r="BJ611" s="22" t="s">
        <v>24</v>
      </c>
      <c r="BK611" s="230">
        <f>ROUND(I611*H611,2)</f>
        <v>0</v>
      </c>
      <c r="BL611" s="22" t="s">
        <v>167</v>
      </c>
      <c r="BM611" s="22" t="s">
        <v>1309</v>
      </c>
    </row>
    <row r="612" spans="2:47" s="1" customFormat="1" ht="13.5">
      <c r="B612" s="44"/>
      <c r="C612" s="72"/>
      <c r="D612" s="231" t="s">
        <v>154</v>
      </c>
      <c r="E612" s="72"/>
      <c r="F612" s="232" t="s">
        <v>2117</v>
      </c>
      <c r="G612" s="72"/>
      <c r="H612" s="72"/>
      <c r="I612" s="189"/>
      <c r="J612" s="72"/>
      <c r="K612" s="72"/>
      <c r="L612" s="70"/>
      <c r="M612" s="233"/>
      <c r="N612" s="45"/>
      <c r="O612" s="45"/>
      <c r="P612" s="45"/>
      <c r="Q612" s="45"/>
      <c r="R612" s="45"/>
      <c r="S612" s="45"/>
      <c r="T612" s="93"/>
      <c r="AT612" s="22" t="s">
        <v>154</v>
      </c>
      <c r="AU612" s="22" t="s">
        <v>84</v>
      </c>
    </row>
    <row r="613" spans="2:47" s="1" customFormat="1" ht="13.5">
      <c r="B613" s="44"/>
      <c r="C613" s="72"/>
      <c r="D613" s="231" t="s">
        <v>912</v>
      </c>
      <c r="E613" s="72"/>
      <c r="F613" s="258" t="s">
        <v>2102</v>
      </c>
      <c r="G613" s="72"/>
      <c r="H613" s="72"/>
      <c r="I613" s="189"/>
      <c r="J613" s="72"/>
      <c r="K613" s="72"/>
      <c r="L613" s="70"/>
      <c r="M613" s="233"/>
      <c r="N613" s="45"/>
      <c r="O613" s="45"/>
      <c r="P613" s="45"/>
      <c r="Q613" s="45"/>
      <c r="R613" s="45"/>
      <c r="S613" s="45"/>
      <c r="T613" s="93"/>
      <c r="AT613" s="22" t="s">
        <v>912</v>
      </c>
      <c r="AU613" s="22" t="s">
        <v>84</v>
      </c>
    </row>
    <row r="614" spans="2:63" s="10" customFormat="1" ht="29.85" customHeight="1">
      <c r="B614" s="203"/>
      <c r="C614" s="204"/>
      <c r="D614" s="205" t="s">
        <v>74</v>
      </c>
      <c r="E614" s="217" t="s">
        <v>1961</v>
      </c>
      <c r="F614" s="217" t="s">
        <v>2424</v>
      </c>
      <c r="G614" s="204"/>
      <c r="H614" s="204"/>
      <c r="I614" s="207"/>
      <c r="J614" s="218">
        <f>BK614</f>
        <v>0</v>
      </c>
      <c r="K614" s="204"/>
      <c r="L614" s="209"/>
      <c r="M614" s="210"/>
      <c r="N614" s="211"/>
      <c r="O614" s="211"/>
      <c r="P614" s="212">
        <f>SUM(P615:P632)</f>
        <v>0</v>
      </c>
      <c r="Q614" s="211"/>
      <c r="R614" s="212">
        <f>SUM(R615:R632)</f>
        <v>0</v>
      </c>
      <c r="S614" s="211"/>
      <c r="T614" s="213">
        <f>SUM(T615:T632)</f>
        <v>0</v>
      </c>
      <c r="AR614" s="214" t="s">
        <v>24</v>
      </c>
      <c r="AT614" s="215" t="s">
        <v>74</v>
      </c>
      <c r="AU614" s="215" t="s">
        <v>24</v>
      </c>
      <c r="AY614" s="214" t="s">
        <v>144</v>
      </c>
      <c r="BK614" s="216">
        <f>SUM(BK615:BK632)</f>
        <v>0</v>
      </c>
    </row>
    <row r="615" spans="2:65" s="1" customFormat="1" ht="16.5" customHeight="1">
      <c r="B615" s="44"/>
      <c r="C615" s="219" t="s">
        <v>1908</v>
      </c>
      <c r="D615" s="219" t="s">
        <v>147</v>
      </c>
      <c r="E615" s="220" t="s">
        <v>2425</v>
      </c>
      <c r="F615" s="221" t="s">
        <v>2426</v>
      </c>
      <c r="G615" s="222" t="s">
        <v>456</v>
      </c>
      <c r="H615" s="223">
        <v>15</v>
      </c>
      <c r="I615" s="224"/>
      <c r="J615" s="225">
        <f>ROUND(I615*H615,2)</f>
        <v>0</v>
      </c>
      <c r="K615" s="221" t="s">
        <v>22</v>
      </c>
      <c r="L615" s="70"/>
      <c r="M615" s="226" t="s">
        <v>22</v>
      </c>
      <c r="N615" s="227" t="s">
        <v>46</v>
      </c>
      <c r="O615" s="45"/>
      <c r="P615" s="228">
        <f>O615*H615</f>
        <v>0</v>
      </c>
      <c r="Q615" s="228">
        <v>0</v>
      </c>
      <c r="R615" s="228">
        <f>Q615*H615</f>
        <v>0</v>
      </c>
      <c r="S615" s="228">
        <v>0</v>
      </c>
      <c r="T615" s="229">
        <f>S615*H615</f>
        <v>0</v>
      </c>
      <c r="AR615" s="22" t="s">
        <v>167</v>
      </c>
      <c r="AT615" s="22" t="s">
        <v>147</v>
      </c>
      <c r="AU615" s="22" t="s">
        <v>84</v>
      </c>
      <c r="AY615" s="22" t="s">
        <v>144</v>
      </c>
      <c r="BE615" s="230">
        <f>IF(N615="základní",J615,0)</f>
        <v>0</v>
      </c>
      <c r="BF615" s="230">
        <f>IF(N615="snížená",J615,0)</f>
        <v>0</v>
      </c>
      <c r="BG615" s="230">
        <f>IF(N615="zákl. přenesená",J615,0)</f>
        <v>0</v>
      </c>
      <c r="BH615" s="230">
        <f>IF(N615="sníž. přenesená",J615,0)</f>
        <v>0</v>
      </c>
      <c r="BI615" s="230">
        <f>IF(N615="nulová",J615,0)</f>
        <v>0</v>
      </c>
      <c r="BJ615" s="22" t="s">
        <v>24</v>
      </c>
      <c r="BK615" s="230">
        <f>ROUND(I615*H615,2)</f>
        <v>0</v>
      </c>
      <c r="BL615" s="22" t="s">
        <v>167</v>
      </c>
      <c r="BM615" s="22" t="s">
        <v>1939</v>
      </c>
    </row>
    <row r="616" spans="2:47" s="1" customFormat="1" ht="13.5">
      <c r="B616" s="44"/>
      <c r="C616" s="72"/>
      <c r="D616" s="231" t="s">
        <v>154</v>
      </c>
      <c r="E616" s="72"/>
      <c r="F616" s="232" t="s">
        <v>2426</v>
      </c>
      <c r="G616" s="72"/>
      <c r="H616" s="72"/>
      <c r="I616" s="189"/>
      <c r="J616" s="72"/>
      <c r="K616" s="72"/>
      <c r="L616" s="70"/>
      <c r="M616" s="233"/>
      <c r="N616" s="45"/>
      <c r="O616" s="45"/>
      <c r="P616" s="45"/>
      <c r="Q616" s="45"/>
      <c r="R616" s="45"/>
      <c r="S616" s="45"/>
      <c r="T616" s="93"/>
      <c r="AT616" s="22" t="s">
        <v>154</v>
      </c>
      <c r="AU616" s="22" t="s">
        <v>84</v>
      </c>
    </row>
    <row r="617" spans="2:47" s="1" customFormat="1" ht="13.5">
      <c r="B617" s="44"/>
      <c r="C617" s="72"/>
      <c r="D617" s="231" t="s">
        <v>912</v>
      </c>
      <c r="E617" s="72"/>
      <c r="F617" s="258" t="s">
        <v>2427</v>
      </c>
      <c r="G617" s="72"/>
      <c r="H617" s="72"/>
      <c r="I617" s="189"/>
      <c r="J617" s="72"/>
      <c r="K617" s="72"/>
      <c r="L617" s="70"/>
      <c r="M617" s="233"/>
      <c r="N617" s="45"/>
      <c r="O617" s="45"/>
      <c r="P617" s="45"/>
      <c r="Q617" s="45"/>
      <c r="R617" s="45"/>
      <c r="S617" s="45"/>
      <c r="T617" s="93"/>
      <c r="AT617" s="22" t="s">
        <v>912</v>
      </c>
      <c r="AU617" s="22" t="s">
        <v>84</v>
      </c>
    </row>
    <row r="618" spans="2:65" s="1" customFormat="1" ht="16.5" customHeight="1">
      <c r="B618" s="44"/>
      <c r="C618" s="219" t="s">
        <v>1626</v>
      </c>
      <c r="D618" s="219" t="s">
        <v>147</v>
      </c>
      <c r="E618" s="220" t="s">
        <v>2428</v>
      </c>
      <c r="F618" s="221" t="s">
        <v>2426</v>
      </c>
      <c r="G618" s="222" t="s">
        <v>456</v>
      </c>
      <c r="H618" s="223">
        <v>25</v>
      </c>
      <c r="I618" s="224"/>
      <c r="J618" s="225">
        <f>ROUND(I618*H618,2)</f>
        <v>0</v>
      </c>
      <c r="K618" s="221" t="s">
        <v>22</v>
      </c>
      <c r="L618" s="70"/>
      <c r="M618" s="226" t="s">
        <v>22</v>
      </c>
      <c r="N618" s="227" t="s">
        <v>46</v>
      </c>
      <c r="O618" s="45"/>
      <c r="P618" s="228">
        <f>O618*H618</f>
        <v>0</v>
      </c>
      <c r="Q618" s="228">
        <v>0</v>
      </c>
      <c r="R618" s="228">
        <f>Q618*H618</f>
        <v>0</v>
      </c>
      <c r="S618" s="228">
        <v>0</v>
      </c>
      <c r="T618" s="229">
        <f>S618*H618</f>
        <v>0</v>
      </c>
      <c r="AR618" s="22" t="s">
        <v>167</v>
      </c>
      <c r="AT618" s="22" t="s">
        <v>147</v>
      </c>
      <c r="AU618" s="22" t="s">
        <v>84</v>
      </c>
      <c r="AY618" s="22" t="s">
        <v>144</v>
      </c>
      <c r="BE618" s="230">
        <f>IF(N618="základní",J618,0)</f>
        <v>0</v>
      </c>
      <c r="BF618" s="230">
        <f>IF(N618="snížená",J618,0)</f>
        <v>0</v>
      </c>
      <c r="BG618" s="230">
        <f>IF(N618="zákl. přenesená",J618,0)</f>
        <v>0</v>
      </c>
      <c r="BH618" s="230">
        <f>IF(N618="sníž. přenesená",J618,0)</f>
        <v>0</v>
      </c>
      <c r="BI618" s="230">
        <f>IF(N618="nulová",J618,0)</f>
        <v>0</v>
      </c>
      <c r="BJ618" s="22" t="s">
        <v>24</v>
      </c>
      <c r="BK618" s="230">
        <f>ROUND(I618*H618,2)</f>
        <v>0</v>
      </c>
      <c r="BL618" s="22" t="s">
        <v>167</v>
      </c>
      <c r="BM618" s="22" t="s">
        <v>1941</v>
      </c>
    </row>
    <row r="619" spans="2:47" s="1" customFormat="1" ht="13.5">
      <c r="B619" s="44"/>
      <c r="C619" s="72"/>
      <c r="D619" s="231" t="s">
        <v>154</v>
      </c>
      <c r="E619" s="72"/>
      <c r="F619" s="232" t="s">
        <v>2426</v>
      </c>
      <c r="G619" s="72"/>
      <c r="H619" s="72"/>
      <c r="I619" s="189"/>
      <c r="J619" s="72"/>
      <c r="K619" s="72"/>
      <c r="L619" s="70"/>
      <c r="M619" s="233"/>
      <c r="N619" s="45"/>
      <c r="O619" s="45"/>
      <c r="P619" s="45"/>
      <c r="Q619" s="45"/>
      <c r="R619" s="45"/>
      <c r="S619" s="45"/>
      <c r="T619" s="93"/>
      <c r="AT619" s="22" t="s">
        <v>154</v>
      </c>
      <c r="AU619" s="22" t="s">
        <v>84</v>
      </c>
    </row>
    <row r="620" spans="2:47" s="1" customFormat="1" ht="13.5">
      <c r="B620" s="44"/>
      <c r="C620" s="72"/>
      <c r="D620" s="231" t="s">
        <v>912</v>
      </c>
      <c r="E620" s="72"/>
      <c r="F620" s="258" t="s">
        <v>2429</v>
      </c>
      <c r="G620" s="72"/>
      <c r="H620" s="72"/>
      <c r="I620" s="189"/>
      <c r="J620" s="72"/>
      <c r="K620" s="72"/>
      <c r="L620" s="70"/>
      <c r="M620" s="233"/>
      <c r="N620" s="45"/>
      <c r="O620" s="45"/>
      <c r="P620" s="45"/>
      <c r="Q620" s="45"/>
      <c r="R620" s="45"/>
      <c r="S620" s="45"/>
      <c r="T620" s="93"/>
      <c r="AT620" s="22" t="s">
        <v>912</v>
      </c>
      <c r="AU620" s="22" t="s">
        <v>84</v>
      </c>
    </row>
    <row r="621" spans="2:65" s="1" customFormat="1" ht="16.5" customHeight="1">
      <c r="B621" s="44"/>
      <c r="C621" s="219" t="s">
        <v>1913</v>
      </c>
      <c r="D621" s="219" t="s">
        <v>147</v>
      </c>
      <c r="E621" s="220" t="s">
        <v>2430</v>
      </c>
      <c r="F621" s="221" t="s">
        <v>2431</v>
      </c>
      <c r="G621" s="222" t="s">
        <v>456</v>
      </c>
      <c r="H621" s="223">
        <v>50</v>
      </c>
      <c r="I621" s="224"/>
      <c r="J621" s="225">
        <f>ROUND(I621*H621,2)</f>
        <v>0</v>
      </c>
      <c r="K621" s="221" t="s">
        <v>22</v>
      </c>
      <c r="L621" s="70"/>
      <c r="M621" s="226" t="s">
        <v>22</v>
      </c>
      <c r="N621" s="227" t="s">
        <v>46</v>
      </c>
      <c r="O621" s="45"/>
      <c r="P621" s="228">
        <f>O621*H621</f>
        <v>0</v>
      </c>
      <c r="Q621" s="228">
        <v>0</v>
      </c>
      <c r="R621" s="228">
        <f>Q621*H621</f>
        <v>0</v>
      </c>
      <c r="S621" s="228">
        <v>0</v>
      </c>
      <c r="T621" s="229">
        <f>S621*H621</f>
        <v>0</v>
      </c>
      <c r="AR621" s="22" t="s">
        <v>167</v>
      </c>
      <c r="AT621" s="22" t="s">
        <v>147</v>
      </c>
      <c r="AU621" s="22" t="s">
        <v>84</v>
      </c>
      <c r="AY621" s="22" t="s">
        <v>144</v>
      </c>
      <c r="BE621" s="230">
        <f>IF(N621="základní",J621,0)</f>
        <v>0</v>
      </c>
      <c r="BF621" s="230">
        <f>IF(N621="snížená",J621,0)</f>
        <v>0</v>
      </c>
      <c r="BG621" s="230">
        <f>IF(N621="zákl. přenesená",J621,0)</f>
        <v>0</v>
      </c>
      <c r="BH621" s="230">
        <f>IF(N621="sníž. přenesená",J621,0)</f>
        <v>0</v>
      </c>
      <c r="BI621" s="230">
        <f>IF(N621="nulová",J621,0)</f>
        <v>0</v>
      </c>
      <c r="BJ621" s="22" t="s">
        <v>24</v>
      </c>
      <c r="BK621" s="230">
        <f>ROUND(I621*H621,2)</f>
        <v>0</v>
      </c>
      <c r="BL621" s="22" t="s">
        <v>167</v>
      </c>
      <c r="BM621" s="22" t="s">
        <v>1945</v>
      </c>
    </row>
    <row r="622" spans="2:47" s="1" customFormat="1" ht="13.5">
      <c r="B622" s="44"/>
      <c r="C622" s="72"/>
      <c r="D622" s="231" t="s">
        <v>154</v>
      </c>
      <c r="E622" s="72"/>
      <c r="F622" s="232" t="s">
        <v>2431</v>
      </c>
      <c r="G622" s="72"/>
      <c r="H622" s="72"/>
      <c r="I622" s="189"/>
      <c r="J622" s="72"/>
      <c r="K622" s="72"/>
      <c r="L622" s="70"/>
      <c r="M622" s="233"/>
      <c r="N622" s="45"/>
      <c r="O622" s="45"/>
      <c r="P622" s="45"/>
      <c r="Q622" s="45"/>
      <c r="R622" s="45"/>
      <c r="S622" s="45"/>
      <c r="T622" s="93"/>
      <c r="AT622" s="22" t="s">
        <v>154</v>
      </c>
      <c r="AU622" s="22" t="s">
        <v>84</v>
      </c>
    </row>
    <row r="623" spans="2:47" s="1" customFormat="1" ht="13.5">
      <c r="B623" s="44"/>
      <c r="C623" s="72"/>
      <c r="D623" s="231" t="s">
        <v>912</v>
      </c>
      <c r="E623" s="72"/>
      <c r="F623" s="258" t="s">
        <v>2432</v>
      </c>
      <c r="G623" s="72"/>
      <c r="H623" s="72"/>
      <c r="I623" s="189"/>
      <c r="J623" s="72"/>
      <c r="K623" s="72"/>
      <c r="L623" s="70"/>
      <c r="M623" s="233"/>
      <c r="N623" s="45"/>
      <c r="O623" s="45"/>
      <c r="P623" s="45"/>
      <c r="Q623" s="45"/>
      <c r="R623" s="45"/>
      <c r="S623" s="45"/>
      <c r="T623" s="93"/>
      <c r="AT623" s="22" t="s">
        <v>912</v>
      </c>
      <c r="AU623" s="22" t="s">
        <v>84</v>
      </c>
    </row>
    <row r="624" spans="2:65" s="1" customFormat="1" ht="16.5" customHeight="1">
      <c r="B624" s="44"/>
      <c r="C624" s="219" t="s">
        <v>1629</v>
      </c>
      <c r="D624" s="219" t="s">
        <v>147</v>
      </c>
      <c r="E624" s="220" t="s">
        <v>2433</v>
      </c>
      <c r="F624" s="221" t="s">
        <v>2434</v>
      </c>
      <c r="G624" s="222" t="s">
        <v>456</v>
      </c>
      <c r="H624" s="223">
        <v>30</v>
      </c>
      <c r="I624" s="224"/>
      <c r="J624" s="225">
        <f>ROUND(I624*H624,2)</f>
        <v>0</v>
      </c>
      <c r="K624" s="221" t="s">
        <v>22</v>
      </c>
      <c r="L624" s="70"/>
      <c r="M624" s="226" t="s">
        <v>22</v>
      </c>
      <c r="N624" s="227" t="s">
        <v>46</v>
      </c>
      <c r="O624" s="45"/>
      <c r="P624" s="228">
        <f>O624*H624</f>
        <v>0</v>
      </c>
      <c r="Q624" s="228">
        <v>0</v>
      </c>
      <c r="R624" s="228">
        <f>Q624*H624</f>
        <v>0</v>
      </c>
      <c r="S624" s="228">
        <v>0</v>
      </c>
      <c r="T624" s="229">
        <f>S624*H624</f>
        <v>0</v>
      </c>
      <c r="AR624" s="22" t="s">
        <v>167</v>
      </c>
      <c r="AT624" s="22" t="s">
        <v>147</v>
      </c>
      <c r="AU624" s="22" t="s">
        <v>84</v>
      </c>
      <c r="AY624" s="22" t="s">
        <v>144</v>
      </c>
      <c r="BE624" s="230">
        <f>IF(N624="základní",J624,0)</f>
        <v>0</v>
      </c>
      <c r="BF624" s="230">
        <f>IF(N624="snížená",J624,0)</f>
        <v>0</v>
      </c>
      <c r="BG624" s="230">
        <f>IF(N624="zákl. přenesená",J624,0)</f>
        <v>0</v>
      </c>
      <c r="BH624" s="230">
        <f>IF(N624="sníž. přenesená",J624,0)</f>
        <v>0</v>
      </c>
      <c r="BI624" s="230">
        <f>IF(N624="nulová",J624,0)</f>
        <v>0</v>
      </c>
      <c r="BJ624" s="22" t="s">
        <v>24</v>
      </c>
      <c r="BK624" s="230">
        <f>ROUND(I624*H624,2)</f>
        <v>0</v>
      </c>
      <c r="BL624" s="22" t="s">
        <v>167</v>
      </c>
      <c r="BM624" s="22" t="s">
        <v>1947</v>
      </c>
    </row>
    <row r="625" spans="2:47" s="1" customFormat="1" ht="13.5">
      <c r="B625" s="44"/>
      <c r="C625" s="72"/>
      <c r="D625" s="231" t="s">
        <v>154</v>
      </c>
      <c r="E625" s="72"/>
      <c r="F625" s="232" t="s">
        <v>2434</v>
      </c>
      <c r="G625" s="72"/>
      <c r="H625" s="72"/>
      <c r="I625" s="189"/>
      <c r="J625" s="72"/>
      <c r="K625" s="72"/>
      <c r="L625" s="70"/>
      <c r="M625" s="233"/>
      <c r="N625" s="45"/>
      <c r="O625" s="45"/>
      <c r="P625" s="45"/>
      <c r="Q625" s="45"/>
      <c r="R625" s="45"/>
      <c r="S625" s="45"/>
      <c r="T625" s="93"/>
      <c r="AT625" s="22" t="s">
        <v>154</v>
      </c>
      <c r="AU625" s="22" t="s">
        <v>84</v>
      </c>
    </row>
    <row r="626" spans="2:47" s="1" customFormat="1" ht="13.5">
      <c r="B626" s="44"/>
      <c r="C626" s="72"/>
      <c r="D626" s="231" t="s">
        <v>912</v>
      </c>
      <c r="E626" s="72"/>
      <c r="F626" s="258" t="s">
        <v>2435</v>
      </c>
      <c r="G626" s="72"/>
      <c r="H626" s="72"/>
      <c r="I626" s="189"/>
      <c r="J626" s="72"/>
      <c r="K626" s="72"/>
      <c r="L626" s="70"/>
      <c r="M626" s="233"/>
      <c r="N626" s="45"/>
      <c r="O626" s="45"/>
      <c r="P626" s="45"/>
      <c r="Q626" s="45"/>
      <c r="R626" s="45"/>
      <c r="S626" s="45"/>
      <c r="T626" s="93"/>
      <c r="AT626" s="22" t="s">
        <v>912</v>
      </c>
      <c r="AU626" s="22" t="s">
        <v>84</v>
      </c>
    </row>
    <row r="627" spans="2:65" s="1" customFormat="1" ht="16.5" customHeight="1">
      <c r="B627" s="44"/>
      <c r="C627" s="219" t="s">
        <v>1918</v>
      </c>
      <c r="D627" s="219" t="s">
        <v>147</v>
      </c>
      <c r="E627" s="220" t="s">
        <v>2436</v>
      </c>
      <c r="F627" s="221" t="s">
        <v>2437</v>
      </c>
      <c r="G627" s="222" t="s">
        <v>359</v>
      </c>
      <c r="H627" s="223">
        <v>4</v>
      </c>
      <c r="I627" s="224"/>
      <c r="J627" s="225">
        <f>ROUND(I627*H627,2)</f>
        <v>0</v>
      </c>
      <c r="K627" s="221" t="s">
        <v>22</v>
      </c>
      <c r="L627" s="70"/>
      <c r="M627" s="226" t="s">
        <v>22</v>
      </c>
      <c r="N627" s="227" t="s">
        <v>46</v>
      </c>
      <c r="O627" s="45"/>
      <c r="P627" s="228">
        <f>O627*H627</f>
        <v>0</v>
      </c>
      <c r="Q627" s="228">
        <v>0</v>
      </c>
      <c r="R627" s="228">
        <f>Q627*H627</f>
        <v>0</v>
      </c>
      <c r="S627" s="228">
        <v>0</v>
      </c>
      <c r="T627" s="229">
        <f>S627*H627</f>
        <v>0</v>
      </c>
      <c r="AR627" s="22" t="s">
        <v>167</v>
      </c>
      <c r="AT627" s="22" t="s">
        <v>147</v>
      </c>
      <c r="AU627" s="22" t="s">
        <v>84</v>
      </c>
      <c r="AY627" s="22" t="s">
        <v>144</v>
      </c>
      <c r="BE627" s="230">
        <f>IF(N627="základní",J627,0)</f>
        <v>0</v>
      </c>
      <c r="BF627" s="230">
        <f>IF(N627="snížená",J627,0)</f>
        <v>0</v>
      </c>
      <c r="BG627" s="230">
        <f>IF(N627="zákl. přenesená",J627,0)</f>
        <v>0</v>
      </c>
      <c r="BH627" s="230">
        <f>IF(N627="sníž. přenesená",J627,0)</f>
        <v>0</v>
      </c>
      <c r="BI627" s="230">
        <f>IF(N627="nulová",J627,0)</f>
        <v>0</v>
      </c>
      <c r="BJ627" s="22" t="s">
        <v>24</v>
      </c>
      <c r="BK627" s="230">
        <f>ROUND(I627*H627,2)</f>
        <v>0</v>
      </c>
      <c r="BL627" s="22" t="s">
        <v>167</v>
      </c>
      <c r="BM627" s="22" t="s">
        <v>1950</v>
      </c>
    </row>
    <row r="628" spans="2:47" s="1" customFormat="1" ht="13.5">
      <c r="B628" s="44"/>
      <c r="C628" s="72"/>
      <c r="D628" s="231" t="s">
        <v>154</v>
      </c>
      <c r="E628" s="72"/>
      <c r="F628" s="232" t="s">
        <v>2437</v>
      </c>
      <c r="G628" s="72"/>
      <c r="H628" s="72"/>
      <c r="I628" s="189"/>
      <c r="J628" s="72"/>
      <c r="K628" s="72"/>
      <c r="L628" s="70"/>
      <c r="M628" s="233"/>
      <c r="N628" s="45"/>
      <c r="O628" s="45"/>
      <c r="P628" s="45"/>
      <c r="Q628" s="45"/>
      <c r="R628" s="45"/>
      <c r="S628" s="45"/>
      <c r="T628" s="93"/>
      <c r="AT628" s="22" t="s">
        <v>154</v>
      </c>
      <c r="AU628" s="22" t="s">
        <v>84</v>
      </c>
    </row>
    <row r="629" spans="2:47" s="1" customFormat="1" ht="13.5">
      <c r="B629" s="44"/>
      <c r="C629" s="72"/>
      <c r="D629" s="231" t="s">
        <v>912</v>
      </c>
      <c r="E629" s="72"/>
      <c r="F629" s="258" t="s">
        <v>2102</v>
      </c>
      <c r="G629" s="72"/>
      <c r="H629" s="72"/>
      <c r="I629" s="189"/>
      <c r="J629" s="72"/>
      <c r="K629" s="72"/>
      <c r="L629" s="70"/>
      <c r="M629" s="233"/>
      <c r="N629" s="45"/>
      <c r="O629" s="45"/>
      <c r="P629" s="45"/>
      <c r="Q629" s="45"/>
      <c r="R629" s="45"/>
      <c r="S629" s="45"/>
      <c r="T629" s="93"/>
      <c r="AT629" s="22" t="s">
        <v>912</v>
      </c>
      <c r="AU629" s="22" t="s">
        <v>84</v>
      </c>
    </row>
    <row r="630" spans="2:65" s="1" customFormat="1" ht="16.5" customHeight="1">
      <c r="B630" s="44"/>
      <c r="C630" s="219" t="s">
        <v>1254</v>
      </c>
      <c r="D630" s="219" t="s">
        <v>147</v>
      </c>
      <c r="E630" s="220" t="s">
        <v>2423</v>
      </c>
      <c r="F630" s="221" t="s">
        <v>2117</v>
      </c>
      <c r="G630" s="222" t="s">
        <v>359</v>
      </c>
      <c r="H630" s="223">
        <v>1</v>
      </c>
      <c r="I630" s="224"/>
      <c r="J630" s="225">
        <f>ROUND(I630*H630,2)</f>
        <v>0</v>
      </c>
      <c r="K630" s="221" t="s">
        <v>22</v>
      </c>
      <c r="L630" s="70"/>
      <c r="M630" s="226" t="s">
        <v>22</v>
      </c>
      <c r="N630" s="227" t="s">
        <v>46</v>
      </c>
      <c r="O630" s="45"/>
      <c r="P630" s="228">
        <f>O630*H630</f>
        <v>0</v>
      </c>
      <c r="Q630" s="228">
        <v>0</v>
      </c>
      <c r="R630" s="228">
        <f>Q630*H630</f>
        <v>0</v>
      </c>
      <c r="S630" s="228">
        <v>0</v>
      </c>
      <c r="T630" s="229">
        <f>S630*H630</f>
        <v>0</v>
      </c>
      <c r="AR630" s="22" t="s">
        <v>167</v>
      </c>
      <c r="AT630" s="22" t="s">
        <v>147</v>
      </c>
      <c r="AU630" s="22" t="s">
        <v>84</v>
      </c>
      <c r="AY630" s="22" t="s">
        <v>144</v>
      </c>
      <c r="BE630" s="230">
        <f>IF(N630="základní",J630,0)</f>
        <v>0</v>
      </c>
      <c r="BF630" s="230">
        <f>IF(N630="snížená",J630,0)</f>
        <v>0</v>
      </c>
      <c r="BG630" s="230">
        <f>IF(N630="zákl. přenesená",J630,0)</f>
        <v>0</v>
      </c>
      <c r="BH630" s="230">
        <f>IF(N630="sníž. přenesená",J630,0)</f>
        <v>0</v>
      </c>
      <c r="BI630" s="230">
        <f>IF(N630="nulová",J630,0)</f>
        <v>0</v>
      </c>
      <c r="BJ630" s="22" t="s">
        <v>24</v>
      </c>
      <c r="BK630" s="230">
        <f>ROUND(I630*H630,2)</f>
        <v>0</v>
      </c>
      <c r="BL630" s="22" t="s">
        <v>167</v>
      </c>
      <c r="BM630" s="22" t="s">
        <v>1313</v>
      </c>
    </row>
    <row r="631" spans="2:47" s="1" customFormat="1" ht="13.5">
      <c r="B631" s="44"/>
      <c r="C631" s="72"/>
      <c r="D631" s="231" t="s">
        <v>154</v>
      </c>
      <c r="E631" s="72"/>
      <c r="F631" s="232" t="s">
        <v>2117</v>
      </c>
      <c r="G631" s="72"/>
      <c r="H631" s="72"/>
      <c r="I631" s="189"/>
      <c r="J631" s="72"/>
      <c r="K631" s="72"/>
      <c r="L631" s="70"/>
      <c r="M631" s="233"/>
      <c r="N631" s="45"/>
      <c r="O631" s="45"/>
      <c r="P631" s="45"/>
      <c r="Q631" s="45"/>
      <c r="R631" s="45"/>
      <c r="S631" s="45"/>
      <c r="T631" s="93"/>
      <c r="AT631" s="22" t="s">
        <v>154</v>
      </c>
      <c r="AU631" s="22" t="s">
        <v>84</v>
      </c>
    </row>
    <row r="632" spans="2:47" s="1" customFormat="1" ht="13.5">
      <c r="B632" s="44"/>
      <c r="C632" s="72"/>
      <c r="D632" s="231" t="s">
        <v>912</v>
      </c>
      <c r="E632" s="72"/>
      <c r="F632" s="258" t="s">
        <v>2102</v>
      </c>
      <c r="G632" s="72"/>
      <c r="H632" s="72"/>
      <c r="I632" s="189"/>
      <c r="J632" s="72"/>
      <c r="K632" s="72"/>
      <c r="L632" s="70"/>
      <c r="M632" s="233"/>
      <c r="N632" s="45"/>
      <c r="O632" s="45"/>
      <c r="P632" s="45"/>
      <c r="Q632" s="45"/>
      <c r="R632" s="45"/>
      <c r="S632" s="45"/>
      <c r="T632" s="93"/>
      <c r="AT632" s="22" t="s">
        <v>912</v>
      </c>
      <c r="AU632" s="22" t="s">
        <v>84</v>
      </c>
    </row>
    <row r="633" spans="2:63" s="10" customFormat="1" ht="29.85" customHeight="1">
      <c r="B633" s="203"/>
      <c r="C633" s="204"/>
      <c r="D633" s="205" t="s">
        <v>74</v>
      </c>
      <c r="E633" s="217" t="s">
        <v>1974</v>
      </c>
      <c r="F633" s="217" t="s">
        <v>2438</v>
      </c>
      <c r="G633" s="204"/>
      <c r="H633" s="204"/>
      <c r="I633" s="207"/>
      <c r="J633" s="218">
        <f>BK633</f>
        <v>0</v>
      </c>
      <c r="K633" s="204"/>
      <c r="L633" s="209"/>
      <c r="M633" s="210"/>
      <c r="N633" s="211"/>
      <c r="O633" s="211"/>
      <c r="P633" s="212">
        <f>SUM(P634:P645)</f>
        <v>0</v>
      </c>
      <c r="Q633" s="211"/>
      <c r="R633" s="212">
        <f>SUM(R634:R645)</f>
        <v>0</v>
      </c>
      <c r="S633" s="211"/>
      <c r="T633" s="213">
        <f>SUM(T634:T645)</f>
        <v>0</v>
      </c>
      <c r="AR633" s="214" t="s">
        <v>24</v>
      </c>
      <c r="AT633" s="215" t="s">
        <v>74</v>
      </c>
      <c r="AU633" s="215" t="s">
        <v>24</v>
      </c>
      <c r="AY633" s="214" t="s">
        <v>144</v>
      </c>
      <c r="BK633" s="216">
        <f>SUM(BK634:BK645)</f>
        <v>0</v>
      </c>
    </row>
    <row r="634" spans="2:65" s="1" customFormat="1" ht="25.5" customHeight="1">
      <c r="B634" s="44"/>
      <c r="C634" s="219" t="s">
        <v>1922</v>
      </c>
      <c r="D634" s="219" t="s">
        <v>147</v>
      </c>
      <c r="E634" s="220" t="s">
        <v>2439</v>
      </c>
      <c r="F634" s="221" t="s">
        <v>2440</v>
      </c>
      <c r="G634" s="222" t="s">
        <v>1354</v>
      </c>
      <c r="H634" s="223">
        <v>1</v>
      </c>
      <c r="I634" s="224"/>
      <c r="J634" s="225">
        <f>ROUND(I634*H634,2)</f>
        <v>0</v>
      </c>
      <c r="K634" s="221" t="s">
        <v>22</v>
      </c>
      <c r="L634" s="70"/>
      <c r="M634" s="226" t="s">
        <v>22</v>
      </c>
      <c r="N634" s="227" t="s">
        <v>46</v>
      </c>
      <c r="O634" s="45"/>
      <c r="P634" s="228">
        <f>O634*H634</f>
        <v>0</v>
      </c>
      <c r="Q634" s="228">
        <v>0</v>
      </c>
      <c r="R634" s="228">
        <f>Q634*H634</f>
        <v>0</v>
      </c>
      <c r="S634" s="228">
        <v>0</v>
      </c>
      <c r="T634" s="229">
        <f>S634*H634</f>
        <v>0</v>
      </c>
      <c r="AR634" s="22" t="s">
        <v>167</v>
      </c>
      <c r="AT634" s="22" t="s">
        <v>147</v>
      </c>
      <c r="AU634" s="22" t="s">
        <v>84</v>
      </c>
      <c r="AY634" s="22" t="s">
        <v>144</v>
      </c>
      <c r="BE634" s="230">
        <f>IF(N634="základní",J634,0)</f>
        <v>0</v>
      </c>
      <c r="BF634" s="230">
        <f>IF(N634="snížená",J634,0)</f>
        <v>0</v>
      </c>
      <c r="BG634" s="230">
        <f>IF(N634="zákl. přenesená",J634,0)</f>
        <v>0</v>
      </c>
      <c r="BH634" s="230">
        <f>IF(N634="sníž. přenesená",J634,0)</f>
        <v>0</v>
      </c>
      <c r="BI634" s="230">
        <f>IF(N634="nulová",J634,0)</f>
        <v>0</v>
      </c>
      <c r="BJ634" s="22" t="s">
        <v>24</v>
      </c>
      <c r="BK634" s="230">
        <f>ROUND(I634*H634,2)</f>
        <v>0</v>
      </c>
      <c r="BL634" s="22" t="s">
        <v>167</v>
      </c>
      <c r="BM634" s="22" t="s">
        <v>1954</v>
      </c>
    </row>
    <row r="635" spans="2:47" s="1" customFormat="1" ht="13.5">
      <c r="B635" s="44"/>
      <c r="C635" s="72"/>
      <c r="D635" s="231" t="s">
        <v>154</v>
      </c>
      <c r="E635" s="72"/>
      <c r="F635" s="232" t="s">
        <v>2440</v>
      </c>
      <c r="G635" s="72"/>
      <c r="H635" s="72"/>
      <c r="I635" s="189"/>
      <c r="J635" s="72"/>
      <c r="K635" s="72"/>
      <c r="L635" s="70"/>
      <c r="M635" s="233"/>
      <c r="N635" s="45"/>
      <c r="O635" s="45"/>
      <c r="P635" s="45"/>
      <c r="Q635" s="45"/>
      <c r="R635" s="45"/>
      <c r="S635" s="45"/>
      <c r="T635" s="93"/>
      <c r="AT635" s="22" t="s">
        <v>154</v>
      </c>
      <c r="AU635" s="22" t="s">
        <v>84</v>
      </c>
    </row>
    <row r="636" spans="2:47" s="1" customFormat="1" ht="13.5">
      <c r="B636" s="44"/>
      <c r="C636" s="72"/>
      <c r="D636" s="231" t="s">
        <v>912</v>
      </c>
      <c r="E636" s="72"/>
      <c r="F636" s="258" t="s">
        <v>2200</v>
      </c>
      <c r="G636" s="72"/>
      <c r="H636" s="72"/>
      <c r="I636" s="189"/>
      <c r="J636" s="72"/>
      <c r="K636" s="72"/>
      <c r="L636" s="70"/>
      <c r="M636" s="233"/>
      <c r="N636" s="45"/>
      <c r="O636" s="45"/>
      <c r="P636" s="45"/>
      <c r="Q636" s="45"/>
      <c r="R636" s="45"/>
      <c r="S636" s="45"/>
      <c r="T636" s="93"/>
      <c r="AT636" s="22" t="s">
        <v>912</v>
      </c>
      <c r="AU636" s="22" t="s">
        <v>84</v>
      </c>
    </row>
    <row r="637" spans="2:65" s="1" customFormat="1" ht="25.5" customHeight="1">
      <c r="B637" s="44"/>
      <c r="C637" s="219" t="s">
        <v>1634</v>
      </c>
      <c r="D637" s="219" t="s">
        <v>147</v>
      </c>
      <c r="E637" s="220" t="s">
        <v>2441</v>
      </c>
      <c r="F637" s="221" t="s">
        <v>2442</v>
      </c>
      <c r="G637" s="222" t="s">
        <v>1354</v>
      </c>
      <c r="H637" s="223">
        <v>1</v>
      </c>
      <c r="I637" s="224"/>
      <c r="J637" s="225">
        <f>ROUND(I637*H637,2)</f>
        <v>0</v>
      </c>
      <c r="K637" s="221" t="s">
        <v>22</v>
      </c>
      <c r="L637" s="70"/>
      <c r="M637" s="226" t="s">
        <v>22</v>
      </c>
      <c r="N637" s="227" t="s">
        <v>46</v>
      </c>
      <c r="O637" s="45"/>
      <c r="P637" s="228">
        <f>O637*H637</f>
        <v>0</v>
      </c>
      <c r="Q637" s="228">
        <v>0</v>
      </c>
      <c r="R637" s="228">
        <f>Q637*H637</f>
        <v>0</v>
      </c>
      <c r="S637" s="228">
        <v>0</v>
      </c>
      <c r="T637" s="229">
        <f>S637*H637</f>
        <v>0</v>
      </c>
      <c r="AR637" s="22" t="s">
        <v>167</v>
      </c>
      <c r="AT637" s="22" t="s">
        <v>147</v>
      </c>
      <c r="AU637" s="22" t="s">
        <v>84</v>
      </c>
      <c r="AY637" s="22" t="s">
        <v>144</v>
      </c>
      <c r="BE637" s="230">
        <f>IF(N637="základní",J637,0)</f>
        <v>0</v>
      </c>
      <c r="BF637" s="230">
        <f>IF(N637="snížená",J637,0)</f>
        <v>0</v>
      </c>
      <c r="BG637" s="230">
        <f>IF(N637="zákl. přenesená",J637,0)</f>
        <v>0</v>
      </c>
      <c r="BH637" s="230">
        <f>IF(N637="sníž. přenesená",J637,0)</f>
        <v>0</v>
      </c>
      <c r="BI637" s="230">
        <f>IF(N637="nulová",J637,0)</f>
        <v>0</v>
      </c>
      <c r="BJ637" s="22" t="s">
        <v>24</v>
      </c>
      <c r="BK637" s="230">
        <f>ROUND(I637*H637,2)</f>
        <v>0</v>
      </c>
      <c r="BL637" s="22" t="s">
        <v>167</v>
      </c>
      <c r="BM637" s="22" t="s">
        <v>1959</v>
      </c>
    </row>
    <row r="638" spans="2:47" s="1" customFormat="1" ht="13.5">
      <c r="B638" s="44"/>
      <c r="C638" s="72"/>
      <c r="D638" s="231" t="s">
        <v>154</v>
      </c>
      <c r="E638" s="72"/>
      <c r="F638" s="232" t="s">
        <v>2442</v>
      </c>
      <c r="G638" s="72"/>
      <c r="H638" s="72"/>
      <c r="I638" s="189"/>
      <c r="J638" s="72"/>
      <c r="K638" s="72"/>
      <c r="L638" s="70"/>
      <c r="M638" s="233"/>
      <c r="N638" s="45"/>
      <c r="O638" s="45"/>
      <c r="P638" s="45"/>
      <c r="Q638" s="45"/>
      <c r="R638" s="45"/>
      <c r="S638" s="45"/>
      <c r="T638" s="93"/>
      <c r="AT638" s="22" t="s">
        <v>154</v>
      </c>
      <c r="AU638" s="22" t="s">
        <v>84</v>
      </c>
    </row>
    <row r="639" spans="2:47" s="1" customFormat="1" ht="13.5">
      <c r="B639" s="44"/>
      <c r="C639" s="72"/>
      <c r="D639" s="231" t="s">
        <v>912</v>
      </c>
      <c r="E639" s="72"/>
      <c r="F639" s="258" t="s">
        <v>2200</v>
      </c>
      <c r="G639" s="72"/>
      <c r="H639" s="72"/>
      <c r="I639" s="189"/>
      <c r="J639" s="72"/>
      <c r="K639" s="72"/>
      <c r="L639" s="70"/>
      <c r="M639" s="233"/>
      <c r="N639" s="45"/>
      <c r="O639" s="45"/>
      <c r="P639" s="45"/>
      <c r="Q639" s="45"/>
      <c r="R639" s="45"/>
      <c r="S639" s="45"/>
      <c r="T639" s="93"/>
      <c r="AT639" s="22" t="s">
        <v>912</v>
      </c>
      <c r="AU639" s="22" t="s">
        <v>84</v>
      </c>
    </row>
    <row r="640" spans="2:65" s="1" customFormat="1" ht="16.5" customHeight="1">
      <c r="B640" s="44"/>
      <c r="C640" s="219" t="s">
        <v>1930</v>
      </c>
      <c r="D640" s="219" t="s">
        <v>147</v>
      </c>
      <c r="E640" s="220" t="s">
        <v>2443</v>
      </c>
      <c r="F640" s="221" t="s">
        <v>2444</v>
      </c>
      <c r="G640" s="222" t="s">
        <v>1354</v>
      </c>
      <c r="H640" s="223">
        <v>1</v>
      </c>
      <c r="I640" s="224"/>
      <c r="J640" s="225">
        <f>ROUND(I640*H640,2)</f>
        <v>0</v>
      </c>
      <c r="K640" s="221" t="s">
        <v>22</v>
      </c>
      <c r="L640" s="70"/>
      <c r="M640" s="226" t="s">
        <v>22</v>
      </c>
      <c r="N640" s="227" t="s">
        <v>46</v>
      </c>
      <c r="O640" s="45"/>
      <c r="P640" s="228">
        <f>O640*H640</f>
        <v>0</v>
      </c>
      <c r="Q640" s="228">
        <v>0</v>
      </c>
      <c r="R640" s="228">
        <f>Q640*H640</f>
        <v>0</v>
      </c>
      <c r="S640" s="228">
        <v>0</v>
      </c>
      <c r="T640" s="229">
        <f>S640*H640</f>
        <v>0</v>
      </c>
      <c r="AR640" s="22" t="s">
        <v>167</v>
      </c>
      <c r="AT640" s="22" t="s">
        <v>147</v>
      </c>
      <c r="AU640" s="22" t="s">
        <v>84</v>
      </c>
      <c r="AY640" s="22" t="s">
        <v>144</v>
      </c>
      <c r="BE640" s="230">
        <f>IF(N640="základní",J640,0)</f>
        <v>0</v>
      </c>
      <c r="BF640" s="230">
        <f>IF(N640="snížená",J640,0)</f>
        <v>0</v>
      </c>
      <c r="BG640" s="230">
        <f>IF(N640="zákl. přenesená",J640,0)</f>
        <v>0</v>
      </c>
      <c r="BH640" s="230">
        <f>IF(N640="sníž. přenesená",J640,0)</f>
        <v>0</v>
      </c>
      <c r="BI640" s="230">
        <f>IF(N640="nulová",J640,0)</f>
        <v>0</v>
      </c>
      <c r="BJ640" s="22" t="s">
        <v>24</v>
      </c>
      <c r="BK640" s="230">
        <f>ROUND(I640*H640,2)</f>
        <v>0</v>
      </c>
      <c r="BL640" s="22" t="s">
        <v>167</v>
      </c>
      <c r="BM640" s="22" t="s">
        <v>1966</v>
      </c>
    </row>
    <row r="641" spans="2:47" s="1" customFormat="1" ht="13.5">
      <c r="B641" s="44"/>
      <c r="C641" s="72"/>
      <c r="D641" s="231" t="s">
        <v>154</v>
      </c>
      <c r="E641" s="72"/>
      <c r="F641" s="232" t="s">
        <v>2444</v>
      </c>
      <c r="G641" s="72"/>
      <c r="H641" s="72"/>
      <c r="I641" s="189"/>
      <c r="J641" s="72"/>
      <c r="K641" s="72"/>
      <c r="L641" s="70"/>
      <c r="M641" s="233"/>
      <c r="N641" s="45"/>
      <c r="O641" s="45"/>
      <c r="P641" s="45"/>
      <c r="Q641" s="45"/>
      <c r="R641" s="45"/>
      <c r="S641" s="45"/>
      <c r="T641" s="93"/>
      <c r="AT641" s="22" t="s">
        <v>154</v>
      </c>
      <c r="AU641" s="22" t="s">
        <v>84</v>
      </c>
    </row>
    <row r="642" spans="2:47" s="1" customFormat="1" ht="13.5">
      <c r="B642" s="44"/>
      <c r="C642" s="72"/>
      <c r="D642" s="231" t="s">
        <v>912</v>
      </c>
      <c r="E642" s="72"/>
      <c r="F642" s="258" t="s">
        <v>2200</v>
      </c>
      <c r="G642" s="72"/>
      <c r="H642" s="72"/>
      <c r="I642" s="189"/>
      <c r="J642" s="72"/>
      <c r="K642" s="72"/>
      <c r="L642" s="70"/>
      <c r="M642" s="233"/>
      <c r="N642" s="45"/>
      <c r="O642" s="45"/>
      <c r="P642" s="45"/>
      <c r="Q642" s="45"/>
      <c r="R642" s="45"/>
      <c r="S642" s="45"/>
      <c r="T642" s="93"/>
      <c r="AT642" s="22" t="s">
        <v>912</v>
      </c>
      <c r="AU642" s="22" t="s">
        <v>84</v>
      </c>
    </row>
    <row r="643" spans="2:65" s="1" customFormat="1" ht="16.5" customHeight="1">
      <c r="B643" s="44"/>
      <c r="C643" s="219" t="s">
        <v>1637</v>
      </c>
      <c r="D643" s="219" t="s">
        <v>147</v>
      </c>
      <c r="E643" s="220" t="s">
        <v>2445</v>
      </c>
      <c r="F643" s="221" t="s">
        <v>2446</v>
      </c>
      <c r="G643" s="222" t="s">
        <v>1354</v>
      </c>
      <c r="H643" s="223">
        <v>1</v>
      </c>
      <c r="I643" s="224"/>
      <c r="J643" s="225">
        <f>ROUND(I643*H643,2)</f>
        <v>0</v>
      </c>
      <c r="K643" s="221" t="s">
        <v>22</v>
      </c>
      <c r="L643" s="70"/>
      <c r="M643" s="226" t="s">
        <v>22</v>
      </c>
      <c r="N643" s="227" t="s">
        <v>46</v>
      </c>
      <c r="O643" s="45"/>
      <c r="P643" s="228">
        <f>O643*H643</f>
        <v>0</v>
      </c>
      <c r="Q643" s="228">
        <v>0</v>
      </c>
      <c r="R643" s="228">
        <f>Q643*H643</f>
        <v>0</v>
      </c>
      <c r="S643" s="228">
        <v>0</v>
      </c>
      <c r="T643" s="229">
        <f>S643*H643</f>
        <v>0</v>
      </c>
      <c r="AR643" s="22" t="s">
        <v>167</v>
      </c>
      <c r="AT643" s="22" t="s">
        <v>147</v>
      </c>
      <c r="AU643" s="22" t="s">
        <v>84</v>
      </c>
      <c r="AY643" s="22" t="s">
        <v>144</v>
      </c>
      <c r="BE643" s="230">
        <f>IF(N643="základní",J643,0)</f>
        <v>0</v>
      </c>
      <c r="BF643" s="230">
        <f>IF(N643="snížená",J643,0)</f>
        <v>0</v>
      </c>
      <c r="BG643" s="230">
        <f>IF(N643="zákl. přenesená",J643,0)</f>
        <v>0</v>
      </c>
      <c r="BH643" s="230">
        <f>IF(N643="sníž. přenesená",J643,0)</f>
        <v>0</v>
      </c>
      <c r="BI643" s="230">
        <f>IF(N643="nulová",J643,0)</f>
        <v>0</v>
      </c>
      <c r="BJ643" s="22" t="s">
        <v>24</v>
      </c>
      <c r="BK643" s="230">
        <f>ROUND(I643*H643,2)</f>
        <v>0</v>
      </c>
      <c r="BL643" s="22" t="s">
        <v>167</v>
      </c>
      <c r="BM643" s="22" t="s">
        <v>1969</v>
      </c>
    </row>
    <row r="644" spans="2:47" s="1" customFormat="1" ht="13.5">
      <c r="B644" s="44"/>
      <c r="C644" s="72"/>
      <c r="D644" s="231" t="s">
        <v>154</v>
      </c>
      <c r="E644" s="72"/>
      <c r="F644" s="232" t="s">
        <v>2446</v>
      </c>
      <c r="G644" s="72"/>
      <c r="H644" s="72"/>
      <c r="I644" s="189"/>
      <c r="J644" s="72"/>
      <c r="K644" s="72"/>
      <c r="L644" s="70"/>
      <c r="M644" s="233"/>
      <c r="N644" s="45"/>
      <c r="O644" s="45"/>
      <c r="P644" s="45"/>
      <c r="Q644" s="45"/>
      <c r="R644" s="45"/>
      <c r="S644" s="45"/>
      <c r="T644" s="93"/>
      <c r="AT644" s="22" t="s">
        <v>154</v>
      </c>
      <c r="AU644" s="22" t="s">
        <v>84</v>
      </c>
    </row>
    <row r="645" spans="2:47" s="1" customFormat="1" ht="13.5">
      <c r="B645" s="44"/>
      <c r="C645" s="72"/>
      <c r="D645" s="231" t="s">
        <v>912</v>
      </c>
      <c r="E645" s="72"/>
      <c r="F645" s="258" t="s">
        <v>2200</v>
      </c>
      <c r="G645" s="72"/>
      <c r="H645" s="72"/>
      <c r="I645" s="189"/>
      <c r="J645" s="72"/>
      <c r="K645" s="72"/>
      <c r="L645" s="70"/>
      <c r="M645" s="233"/>
      <c r="N645" s="45"/>
      <c r="O645" s="45"/>
      <c r="P645" s="45"/>
      <c r="Q645" s="45"/>
      <c r="R645" s="45"/>
      <c r="S645" s="45"/>
      <c r="T645" s="93"/>
      <c r="AT645" s="22" t="s">
        <v>912</v>
      </c>
      <c r="AU645" s="22" t="s">
        <v>84</v>
      </c>
    </row>
    <row r="646" spans="2:63" s="10" customFormat="1" ht="29.85" customHeight="1">
      <c r="B646" s="203"/>
      <c r="C646" s="204"/>
      <c r="D646" s="205" t="s">
        <v>74</v>
      </c>
      <c r="E646" s="217" t="s">
        <v>1976</v>
      </c>
      <c r="F646" s="217" t="s">
        <v>2447</v>
      </c>
      <c r="G646" s="204"/>
      <c r="H646" s="204"/>
      <c r="I646" s="207"/>
      <c r="J646" s="218">
        <f>BK646</f>
        <v>0</v>
      </c>
      <c r="K646" s="204"/>
      <c r="L646" s="209"/>
      <c r="M646" s="210"/>
      <c r="N646" s="211"/>
      <c r="O646" s="211"/>
      <c r="P646" s="212">
        <f>SUM(P647:P667)</f>
        <v>0</v>
      </c>
      <c r="Q646" s="211"/>
      <c r="R646" s="212">
        <f>SUM(R647:R667)</f>
        <v>0</v>
      </c>
      <c r="S646" s="211"/>
      <c r="T646" s="213">
        <f>SUM(T647:T667)</f>
        <v>0</v>
      </c>
      <c r="AR646" s="214" t="s">
        <v>24</v>
      </c>
      <c r="AT646" s="215" t="s">
        <v>74</v>
      </c>
      <c r="AU646" s="215" t="s">
        <v>24</v>
      </c>
      <c r="AY646" s="214" t="s">
        <v>144</v>
      </c>
      <c r="BK646" s="216">
        <f>SUM(BK647:BK667)</f>
        <v>0</v>
      </c>
    </row>
    <row r="647" spans="2:65" s="1" customFormat="1" ht="16.5" customHeight="1">
      <c r="B647" s="44"/>
      <c r="C647" s="219" t="s">
        <v>1936</v>
      </c>
      <c r="D647" s="219" t="s">
        <v>147</v>
      </c>
      <c r="E647" s="220" t="s">
        <v>2448</v>
      </c>
      <c r="F647" s="221" t="s">
        <v>2449</v>
      </c>
      <c r="G647" s="222" t="s">
        <v>359</v>
      </c>
      <c r="H647" s="223">
        <v>1</v>
      </c>
      <c r="I647" s="224"/>
      <c r="J647" s="225">
        <f>ROUND(I647*H647,2)</f>
        <v>0</v>
      </c>
      <c r="K647" s="221" t="s">
        <v>22</v>
      </c>
      <c r="L647" s="70"/>
      <c r="M647" s="226" t="s">
        <v>22</v>
      </c>
      <c r="N647" s="227" t="s">
        <v>46</v>
      </c>
      <c r="O647" s="45"/>
      <c r="P647" s="228">
        <f>O647*H647</f>
        <v>0</v>
      </c>
      <c r="Q647" s="228">
        <v>0</v>
      </c>
      <c r="R647" s="228">
        <f>Q647*H647</f>
        <v>0</v>
      </c>
      <c r="S647" s="228">
        <v>0</v>
      </c>
      <c r="T647" s="229">
        <f>S647*H647</f>
        <v>0</v>
      </c>
      <c r="AR647" s="22" t="s">
        <v>167</v>
      </c>
      <c r="AT647" s="22" t="s">
        <v>147</v>
      </c>
      <c r="AU647" s="22" t="s">
        <v>84</v>
      </c>
      <c r="AY647" s="22" t="s">
        <v>144</v>
      </c>
      <c r="BE647" s="230">
        <f>IF(N647="základní",J647,0)</f>
        <v>0</v>
      </c>
      <c r="BF647" s="230">
        <f>IF(N647="snížená",J647,0)</f>
        <v>0</v>
      </c>
      <c r="BG647" s="230">
        <f>IF(N647="zákl. přenesená",J647,0)</f>
        <v>0</v>
      </c>
      <c r="BH647" s="230">
        <f>IF(N647="sníž. přenesená",J647,0)</f>
        <v>0</v>
      </c>
      <c r="BI647" s="230">
        <f>IF(N647="nulová",J647,0)</f>
        <v>0</v>
      </c>
      <c r="BJ647" s="22" t="s">
        <v>24</v>
      </c>
      <c r="BK647" s="230">
        <f>ROUND(I647*H647,2)</f>
        <v>0</v>
      </c>
      <c r="BL647" s="22" t="s">
        <v>167</v>
      </c>
      <c r="BM647" s="22" t="s">
        <v>1973</v>
      </c>
    </row>
    <row r="648" spans="2:47" s="1" customFormat="1" ht="13.5">
      <c r="B648" s="44"/>
      <c r="C648" s="72"/>
      <c r="D648" s="231" t="s">
        <v>154</v>
      </c>
      <c r="E648" s="72"/>
      <c r="F648" s="232" t="s">
        <v>2449</v>
      </c>
      <c r="G648" s="72"/>
      <c r="H648" s="72"/>
      <c r="I648" s="189"/>
      <c r="J648" s="72"/>
      <c r="K648" s="72"/>
      <c r="L648" s="70"/>
      <c r="M648" s="233"/>
      <c r="N648" s="45"/>
      <c r="O648" s="45"/>
      <c r="P648" s="45"/>
      <c r="Q648" s="45"/>
      <c r="R648" s="45"/>
      <c r="S648" s="45"/>
      <c r="T648" s="93"/>
      <c r="AT648" s="22" t="s">
        <v>154</v>
      </c>
      <c r="AU648" s="22" t="s">
        <v>84</v>
      </c>
    </row>
    <row r="649" spans="2:47" s="1" customFormat="1" ht="13.5">
      <c r="B649" s="44"/>
      <c r="C649" s="72"/>
      <c r="D649" s="231" t="s">
        <v>912</v>
      </c>
      <c r="E649" s="72"/>
      <c r="F649" s="258" t="s">
        <v>2102</v>
      </c>
      <c r="G649" s="72"/>
      <c r="H649" s="72"/>
      <c r="I649" s="189"/>
      <c r="J649" s="72"/>
      <c r="K649" s="72"/>
      <c r="L649" s="70"/>
      <c r="M649" s="233"/>
      <c r="N649" s="45"/>
      <c r="O649" s="45"/>
      <c r="P649" s="45"/>
      <c r="Q649" s="45"/>
      <c r="R649" s="45"/>
      <c r="S649" s="45"/>
      <c r="T649" s="93"/>
      <c r="AT649" s="22" t="s">
        <v>912</v>
      </c>
      <c r="AU649" s="22" t="s">
        <v>84</v>
      </c>
    </row>
    <row r="650" spans="2:65" s="1" customFormat="1" ht="16.5" customHeight="1">
      <c r="B650" s="44"/>
      <c r="C650" s="219" t="s">
        <v>1640</v>
      </c>
      <c r="D650" s="219" t="s">
        <v>147</v>
      </c>
      <c r="E650" s="220" t="s">
        <v>2450</v>
      </c>
      <c r="F650" s="221" t="s">
        <v>2451</v>
      </c>
      <c r="G650" s="222" t="s">
        <v>359</v>
      </c>
      <c r="H650" s="223">
        <v>1</v>
      </c>
      <c r="I650" s="224"/>
      <c r="J650" s="225">
        <f>ROUND(I650*H650,2)</f>
        <v>0</v>
      </c>
      <c r="K650" s="221" t="s">
        <v>22</v>
      </c>
      <c r="L650" s="70"/>
      <c r="M650" s="226" t="s">
        <v>22</v>
      </c>
      <c r="N650" s="227" t="s">
        <v>46</v>
      </c>
      <c r="O650" s="45"/>
      <c r="P650" s="228">
        <f>O650*H650</f>
        <v>0</v>
      </c>
      <c r="Q650" s="228">
        <v>0</v>
      </c>
      <c r="R650" s="228">
        <f>Q650*H650</f>
        <v>0</v>
      </c>
      <c r="S650" s="228">
        <v>0</v>
      </c>
      <c r="T650" s="229">
        <f>S650*H650</f>
        <v>0</v>
      </c>
      <c r="AR650" s="22" t="s">
        <v>167</v>
      </c>
      <c r="AT650" s="22" t="s">
        <v>147</v>
      </c>
      <c r="AU650" s="22" t="s">
        <v>84</v>
      </c>
      <c r="AY650" s="22" t="s">
        <v>144</v>
      </c>
      <c r="BE650" s="230">
        <f>IF(N650="základní",J650,0)</f>
        <v>0</v>
      </c>
      <c r="BF650" s="230">
        <f>IF(N650="snížená",J650,0)</f>
        <v>0</v>
      </c>
      <c r="BG650" s="230">
        <f>IF(N650="zákl. přenesená",J650,0)</f>
        <v>0</v>
      </c>
      <c r="BH650" s="230">
        <f>IF(N650="sníž. přenesená",J650,0)</f>
        <v>0</v>
      </c>
      <c r="BI650" s="230">
        <f>IF(N650="nulová",J650,0)</f>
        <v>0</v>
      </c>
      <c r="BJ650" s="22" t="s">
        <v>24</v>
      </c>
      <c r="BK650" s="230">
        <f>ROUND(I650*H650,2)</f>
        <v>0</v>
      </c>
      <c r="BL650" s="22" t="s">
        <v>167</v>
      </c>
      <c r="BM650" s="22" t="s">
        <v>1980</v>
      </c>
    </row>
    <row r="651" spans="2:47" s="1" customFormat="1" ht="13.5">
      <c r="B651" s="44"/>
      <c r="C651" s="72"/>
      <c r="D651" s="231" t="s">
        <v>154</v>
      </c>
      <c r="E651" s="72"/>
      <c r="F651" s="232" t="s">
        <v>2451</v>
      </c>
      <c r="G651" s="72"/>
      <c r="H651" s="72"/>
      <c r="I651" s="189"/>
      <c r="J651" s="72"/>
      <c r="K651" s="72"/>
      <c r="L651" s="70"/>
      <c r="M651" s="233"/>
      <c r="N651" s="45"/>
      <c r="O651" s="45"/>
      <c r="P651" s="45"/>
      <c r="Q651" s="45"/>
      <c r="R651" s="45"/>
      <c r="S651" s="45"/>
      <c r="T651" s="93"/>
      <c r="AT651" s="22" t="s">
        <v>154</v>
      </c>
      <c r="AU651" s="22" t="s">
        <v>84</v>
      </c>
    </row>
    <row r="652" spans="2:47" s="1" customFormat="1" ht="13.5">
      <c r="B652" s="44"/>
      <c r="C652" s="72"/>
      <c r="D652" s="231" t="s">
        <v>912</v>
      </c>
      <c r="E652" s="72"/>
      <c r="F652" s="258" t="s">
        <v>2102</v>
      </c>
      <c r="G652" s="72"/>
      <c r="H652" s="72"/>
      <c r="I652" s="189"/>
      <c r="J652" s="72"/>
      <c r="K652" s="72"/>
      <c r="L652" s="70"/>
      <c r="M652" s="233"/>
      <c r="N652" s="45"/>
      <c r="O652" s="45"/>
      <c r="P652" s="45"/>
      <c r="Q652" s="45"/>
      <c r="R652" s="45"/>
      <c r="S652" s="45"/>
      <c r="T652" s="93"/>
      <c r="AT652" s="22" t="s">
        <v>912</v>
      </c>
      <c r="AU652" s="22" t="s">
        <v>84</v>
      </c>
    </row>
    <row r="653" spans="2:65" s="1" customFormat="1" ht="16.5" customHeight="1">
      <c r="B653" s="44"/>
      <c r="C653" s="219" t="s">
        <v>1942</v>
      </c>
      <c r="D653" s="219" t="s">
        <v>147</v>
      </c>
      <c r="E653" s="220" t="s">
        <v>2452</v>
      </c>
      <c r="F653" s="221" t="s">
        <v>2453</v>
      </c>
      <c r="G653" s="222" t="s">
        <v>359</v>
      </c>
      <c r="H653" s="223">
        <v>1</v>
      </c>
      <c r="I653" s="224"/>
      <c r="J653" s="225">
        <f>ROUND(I653*H653,2)</f>
        <v>0</v>
      </c>
      <c r="K653" s="221" t="s">
        <v>22</v>
      </c>
      <c r="L653" s="70"/>
      <c r="M653" s="226" t="s">
        <v>22</v>
      </c>
      <c r="N653" s="227" t="s">
        <v>46</v>
      </c>
      <c r="O653" s="45"/>
      <c r="P653" s="228">
        <f>O653*H653</f>
        <v>0</v>
      </c>
      <c r="Q653" s="228">
        <v>0</v>
      </c>
      <c r="R653" s="228">
        <f>Q653*H653</f>
        <v>0</v>
      </c>
      <c r="S653" s="228">
        <v>0</v>
      </c>
      <c r="T653" s="229">
        <f>S653*H653</f>
        <v>0</v>
      </c>
      <c r="AR653" s="22" t="s">
        <v>167</v>
      </c>
      <c r="AT653" s="22" t="s">
        <v>147</v>
      </c>
      <c r="AU653" s="22" t="s">
        <v>84</v>
      </c>
      <c r="AY653" s="22" t="s">
        <v>144</v>
      </c>
      <c r="BE653" s="230">
        <f>IF(N653="základní",J653,0)</f>
        <v>0</v>
      </c>
      <c r="BF653" s="230">
        <f>IF(N653="snížená",J653,0)</f>
        <v>0</v>
      </c>
      <c r="BG653" s="230">
        <f>IF(N653="zákl. přenesená",J653,0)</f>
        <v>0</v>
      </c>
      <c r="BH653" s="230">
        <f>IF(N653="sníž. přenesená",J653,0)</f>
        <v>0</v>
      </c>
      <c r="BI653" s="230">
        <f>IF(N653="nulová",J653,0)</f>
        <v>0</v>
      </c>
      <c r="BJ653" s="22" t="s">
        <v>24</v>
      </c>
      <c r="BK653" s="230">
        <f>ROUND(I653*H653,2)</f>
        <v>0</v>
      </c>
      <c r="BL653" s="22" t="s">
        <v>167</v>
      </c>
      <c r="BM653" s="22" t="s">
        <v>1984</v>
      </c>
    </row>
    <row r="654" spans="2:47" s="1" customFormat="1" ht="13.5">
      <c r="B654" s="44"/>
      <c r="C654" s="72"/>
      <c r="D654" s="231" t="s">
        <v>154</v>
      </c>
      <c r="E654" s="72"/>
      <c r="F654" s="232" t="s">
        <v>2453</v>
      </c>
      <c r="G654" s="72"/>
      <c r="H654" s="72"/>
      <c r="I654" s="189"/>
      <c r="J654" s="72"/>
      <c r="K654" s="72"/>
      <c r="L654" s="70"/>
      <c r="M654" s="233"/>
      <c r="N654" s="45"/>
      <c r="O654" s="45"/>
      <c r="P654" s="45"/>
      <c r="Q654" s="45"/>
      <c r="R654" s="45"/>
      <c r="S654" s="45"/>
      <c r="T654" s="93"/>
      <c r="AT654" s="22" t="s">
        <v>154</v>
      </c>
      <c r="AU654" s="22" t="s">
        <v>84</v>
      </c>
    </row>
    <row r="655" spans="2:47" s="1" customFormat="1" ht="13.5">
      <c r="B655" s="44"/>
      <c r="C655" s="72"/>
      <c r="D655" s="231" t="s">
        <v>912</v>
      </c>
      <c r="E655" s="72"/>
      <c r="F655" s="258" t="s">
        <v>2102</v>
      </c>
      <c r="G655" s="72"/>
      <c r="H655" s="72"/>
      <c r="I655" s="189"/>
      <c r="J655" s="72"/>
      <c r="K655" s="72"/>
      <c r="L655" s="70"/>
      <c r="M655" s="233"/>
      <c r="N655" s="45"/>
      <c r="O655" s="45"/>
      <c r="P655" s="45"/>
      <c r="Q655" s="45"/>
      <c r="R655" s="45"/>
      <c r="S655" s="45"/>
      <c r="T655" s="93"/>
      <c r="AT655" s="22" t="s">
        <v>912</v>
      </c>
      <c r="AU655" s="22" t="s">
        <v>84</v>
      </c>
    </row>
    <row r="656" spans="2:65" s="1" customFormat="1" ht="16.5" customHeight="1">
      <c r="B656" s="44"/>
      <c r="C656" s="219" t="s">
        <v>1643</v>
      </c>
      <c r="D656" s="219" t="s">
        <v>147</v>
      </c>
      <c r="E656" s="220" t="s">
        <v>2454</v>
      </c>
      <c r="F656" s="221" t="s">
        <v>2455</v>
      </c>
      <c r="G656" s="222" t="s">
        <v>359</v>
      </c>
      <c r="H656" s="223">
        <v>1</v>
      </c>
      <c r="I656" s="224"/>
      <c r="J656" s="225">
        <f>ROUND(I656*H656,2)</f>
        <v>0</v>
      </c>
      <c r="K656" s="221" t="s">
        <v>22</v>
      </c>
      <c r="L656" s="70"/>
      <c r="M656" s="226" t="s">
        <v>22</v>
      </c>
      <c r="N656" s="227" t="s">
        <v>46</v>
      </c>
      <c r="O656" s="45"/>
      <c r="P656" s="228">
        <f>O656*H656</f>
        <v>0</v>
      </c>
      <c r="Q656" s="228">
        <v>0</v>
      </c>
      <c r="R656" s="228">
        <f>Q656*H656</f>
        <v>0</v>
      </c>
      <c r="S656" s="228">
        <v>0</v>
      </c>
      <c r="T656" s="229">
        <f>S656*H656</f>
        <v>0</v>
      </c>
      <c r="AR656" s="22" t="s">
        <v>167</v>
      </c>
      <c r="AT656" s="22" t="s">
        <v>147</v>
      </c>
      <c r="AU656" s="22" t="s">
        <v>84</v>
      </c>
      <c r="AY656" s="22" t="s">
        <v>144</v>
      </c>
      <c r="BE656" s="230">
        <f>IF(N656="základní",J656,0)</f>
        <v>0</v>
      </c>
      <c r="BF656" s="230">
        <f>IF(N656="snížená",J656,0)</f>
        <v>0</v>
      </c>
      <c r="BG656" s="230">
        <f>IF(N656="zákl. přenesená",J656,0)</f>
        <v>0</v>
      </c>
      <c r="BH656" s="230">
        <f>IF(N656="sníž. přenesená",J656,0)</f>
        <v>0</v>
      </c>
      <c r="BI656" s="230">
        <f>IF(N656="nulová",J656,0)</f>
        <v>0</v>
      </c>
      <c r="BJ656" s="22" t="s">
        <v>24</v>
      </c>
      <c r="BK656" s="230">
        <f>ROUND(I656*H656,2)</f>
        <v>0</v>
      </c>
      <c r="BL656" s="22" t="s">
        <v>167</v>
      </c>
      <c r="BM656" s="22" t="s">
        <v>1987</v>
      </c>
    </row>
    <row r="657" spans="2:47" s="1" customFormat="1" ht="13.5">
      <c r="B657" s="44"/>
      <c r="C657" s="72"/>
      <c r="D657" s="231" t="s">
        <v>154</v>
      </c>
      <c r="E657" s="72"/>
      <c r="F657" s="232" t="s">
        <v>2455</v>
      </c>
      <c r="G657" s="72"/>
      <c r="H657" s="72"/>
      <c r="I657" s="189"/>
      <c r="J657" s="72"/>
      <c r="K657" s="72"/>
      <c r="L657" s="70"/>
      <c r="M657" s="233"/>
      <c r="N657" s="45"/>
      <c r="O657" s="45"/>
      <c r="P657" s="45"/>
      <c r="Q657" s="45"/>
      <c r="R657" s="45"/>
      <c r="S657" s="45"/>
      <c r="T657" s="93"/>
      <c r="AT657" s="22" t="s">
        <v>154</v>
      </c>
      <c r="AU657" s="22" t="s">
        <v>84</v>
      </c>
    </row>
    <row r="658" spans="2:47" s="1" customFormat="1" ht="13.5">
      <c r="B658" s="44"/>
      <c r="C658" s="72"/>
      <c r="D658" s="231" t="s">
        <v>912</v>
      </c>
      <c r="E658" s="72"/>
      <c r="F658" s="258" t="s">
        <v>2102</v>
      </c>
      <c r="G658" s="72"/>
      <c r="H658" s="72"/>
      <c r="I658" s="189"/>
      <c r="J658" s="72"/>
      <c r="K658" s="72"/>
      <c r="L658" s="70"/>
      <c r="M658" s="233"/>
      <c r="N658" s="45"/>
      <c r="O658" s="45"/>
      <c r="P658" s="45"/>
      <c r="Q658" s="45"/>
      <c r="R658" s="45"/>
      <c r="S658" s="45"/>
      <c r="T658" s="93"/>
      <c r="AT658" s="22" t="s">
        <v>912</v>
      </c>
      <c r="AU658" s="22" t="s">
        <v>84</v>
      </c>
    </row>
    <row r="659" spans="2:65" s="1" customFormat="1" ht="16.5" customHeight="1">
      <c r="B659" s="44"/>
      <c r="C659" s="219" t="s">
        <v>1948</v>
      </c>
      <c r="D659" s="219" t="s">
        <v>147</v>
      </c>
      <c r="E659" s="220" t="s">
        <v>2456</v>
      </c>
      <c r="F659" s="221" t="s">
        <v>2457</v>
      </c>
      <c r="G659" s="222" t="s">
        <v>359</v>
      </c>
      <c r="H659" s="223">
        <v>1</v>
      </c>
      <c r="I659" s="224"/>
      <c r="J659" s="225">
        <f>ROUND(I659*H659,2)</f>
        <v>0</v>
      </c>
      <c r="K659" s="221" t="s">
        <v>22</v>
      </c>
      <c r="L659" s="70"/>
      <c r="M659" s="226" t="s">
        <v>22</v>
      </c>
      <c r="N659" s="227" t="s">
        <v>46</v>
      </c>
      <c r="O659" s="45"/>
      <c r="P659" s="228">
        <f>O659*H659</f>
        <v>0</v>
      </c>
      <c r="Q659" s="228">
        <v>0</v>
      </c>
      <c r="R659" s="228">
        <f>Q659*H659</f>
        <v>0</v>
      </c>
      <c r="S659" s="228">
        <v>0</v>
      </c>
      <c r="T659" s="229">
        <f>S659*H659</f>
        <v>0</v>
      </c>
      <c r="AR659" s="22" t="s">
        <v>167</v>
      </c>
      <c r="AT659" s="22" t="s">
        <v>147</v>
      </c>
      <c r="AU659" s="22" t="s">
        <v>84</v>
      </c>
      <c r="AY659" s="22" t="s">
        <v>144</v>
      </c>
      <c r="BE659" s="230">
        <f>IF(N659="základní",J659,0)</f>
        <v>0</v>
      </c>
      <c r="BF659" s="230">
        <f>IF(N659="snížená",J659,0)</f>
        <v>0</v>
      </c>
      <c r="BG659" s="230">
        <f>IF(N659="zákl. přenesená",J659,0)</f>
        <v>0</v>
      </c>
      <c r="BH659" s="230">
        <f>IF(N659="sníž. přenesená",J659,0)</f>
        <v>0</v>
      </c>
      <c r="BI659" s="230">
        <f>IF(N659="nulová",J659,0)</f>
        <v>0</v>
      </c>
      <c r="BJ659" s="22" t="s">
        <v>24</v>
      </c>
      <c r="BK659" s="230">
        <f>ROUND(I659*H659,2)</f>
        <v>0</v>
      </c>
      <c r="BL659" s="22" t="s">
        <v>167</v>
      </c>
      <c r="BM659" s="22" t="s">
        <v>1991</v>
      </c>
    </row>
    <row r="660" spans="2:47" s="1" customFormat="1" ht="13.5">
      <c r="B660" s="44"/>
      <c r="C660" s="72"/>
      <c r="D660" s="231" t="s">
        <v>154</v>
      </c>
      <c r="E660" s="72"/>
      <c r="F660" s="232" t="s">
        <v>2457</v>
      </c>
      <c r="G660" s="72"/>
      <c r="H660" s="72"/>
      <c r="I660" s="189"/>
      <c r="J660" s="72"/>
      <c r="K660" s="72"/>
      <c r="L660" s="70"/>
      <c r="M660" s="233"/>
      <c r="N660" s="45"/>
      <c r="O660" s="45"/>
      <c r="P660" s="45"/>
      <c r="Q660" s="45"/>
      <c r="R660" s="45"/>
      <c r="S660" s="45"/>
      <c r="T660" s="93"/>
      <c r="AT660" s="22" t="s">
        <v>154</v>
      </c>
      <c r="AU660" s="22" t="s">
        <v>84</v>
      </c>
    </row>
    <row r="661" spans="2:47" s="1" customFormat="1" ht="13.5">
      <c r="B661" s="44"/>
      <c r="C661" s="72"/>
      <c r="D661" s="231" t="s">
        <v>912</v>
      </c>
      <c r="E661" s="72"/>
      <c r="F661" s="258" t="s">
        <v>2102</v>
      </c>
      <c r="G661" s="72"/>
      <c r="H661" s="72"/>
      <c r="I661" s="189"/>
      <c r="J661" s="72"/>
      <c r="K661" s="72"/>
      <c r="L661" s="70"/>
      <c r="M661" s="233"/>
      <c r="N661" s="45"/>
      <c r="O661" s="45"/>
      <c r="P661" s="45"/>
      <c r="Q661" s="45"/>
      <c r="R661" s="45"/>
      <c r="S661" s="45"/>
      <c r="T661" s="93"/>
      <c r="AT661" s="22" t="s">
        <v>912</v>
      </c>
      <c r="AU661" s="22" t="s">
        <v>84</v>
      </c>
    </row>
    <row r="662" spans="2:65" s="1" customFormat="1" ht="16.5" customHeight="1">
      <c r="B662" s="44"/>
      <c r="C662" s="219" t="s">
        <v>1647</v>
      </c>
      <c r="D662" s="219" t="s">
        <v>147</v>
      </c>
      <c r="E662" s="220" t="s">
        <v>2458</v>
      </c>
      <c r="F662" s="221" t="s">
        <v>2459</v>
      </c>
      <c r="G662" s="222" t="s">
        <v>359</v>
      </c>
      <c r="H662" s="223">
        <v>1</v>
      </c>
      <c r="I662" s="224"/>
      <c r="J662" s="225">
        <f>ROUND(I662*H662,2)</f>
        <v>0</v>
      </c>
      <c r="K662" s="221" t="s">
        <v>22</v>
      </c>
      <c r="L662" s="70"/>
      <c r="M662" s="226" t="s">
        <v>22</v>
      </c>
      <c r="N662" s="227" t="s">
        <v>46</v>
      </c>
      <c r="O662" s="45"/>
      <c r="P662" s="228">
        <f>O662*H662</f>
        <v>0</v>
      </c>
      <c r="Q662" s="228">
        <v>0</v>
      </c>
      <c r="R662" s="228">
        <f>Q662*H662</f>
        <v>0</v>
      </c>
      <c r="S662" s="228">
        <v>0</v>
      </c>
      <c r="T662" s="229">
        <f>S662*H662</f>
        <v>0</v>
      </c>
      <c r="AR662" s="22" t="s">
        <v>167</v>
      </c>
      <c r="AT662" s="22" t="s">
        <v>147</v>
      </c>
      <c r="AU662" s="22" t="s">
        <v>84</v>
      </c>
      <c r="AY662" s="22" t="s">
        <v>144</v>
      </c>
      <c r="BE662" s="230">
        <f>IF(N662="základní",J662,0)</f>
        <v>0</v>
      </c>
      <c r="BF662" s="230">
        <f>IF(N662="snížená",J662,0)</f>
        <v>0</v>
      </c>
      <c r="BG662" s="230">
        <f>IF(N662="zákl. přenesená",J662,0)</f>
        <v>0</v>
      </c>
      <c r="BH662" s="230">
        <f>IF(N662="sníž. přenesená",J662,0)</f>
        <v>0</v>
      </c>
      <c r="BI662" s="230">
        <f>IF(N662="nulová",J662,0)</f>
        <v>0</v>
      </c>
      <c r="BJ662" s="22" t="s">
        <v>24</v>
      </c>
      <c r="BK662" s="230">
        <f>ROUND(I662*H662,2)</f>
        <v>0</v>
      </c>
      <c r="BL662" s="22" t="s">
        <v>167</v>
      </c>
      <c r="BM662" s="22" t="s">
        <v>1994</v>
      </c>
    </row>
    <row r="663" spans="2:47" s="1" customFormat="1" ht="13.5">
      <c r="B663" s="44"/>
      <c r="C663" s="72"/>
      <c r="D663" s="231" t="s">
        <v>154</v>
      </c>
      <c r="E663" s="72"/>
      <c r="F663" s="232" t="s">
        <v>2459</v>
      </c>
      <c r="G663" s="72"/>
      <c r="H663" s="72"/>
      <c r="I663" s="189"/>
      <c r="J663" s="72"/>
      <c r="K663" s="72"/>
      <c r="L663" s="70"/>
      <c r="M663" s="233"/>
      <c r="N663" s="45"/>
      <c r="O663" s="45"/>
      <c r="P663" s="45"/>
      <c r="Q663" s="45"/>
      <c r="R663" s="45"/>
      <c r="S663" s="45"/>
      <c r="T663" s="93"/>
      <c r="AT663" s="22" t="s">
        <v>154</v>
      </c>
      <c r="AU663" s="22" t="s">
        <v>84</v>
      </c>
    </row>
    <row r="664" spans="2:47" s="1" customFormat="1" ht="13.5">
      <c r="B664" s="44"/>
      <c r="C664" s="72"/>
      <c r="D664" s="231" t="s">
        <v>912</v>
      </c>
      <c r="E664" s="72"/>
      <c r="F664" s="258" t="s">
        <v>2102</v>
      </c>
      <c r="G664" s="72"/>
      <c r="H664" s="72"/>
      <c r="I664" s="189"/>
      <c r="J664" s="72"/>
      <c r="K664" s="72"/>
      <c r="L664" s="70"/>
      <c r="M664" s="233"/>
      <c r="N664" s="45"/>
      <c r="O664" s="45"/>
      <c r="P664" s="45"/>
      <c r="Q664" s="45"/>
      <c r="R664" s="45"/>
      <c r="S664" s="45"/>
      <c r="T664" s="93"/>
      <c r="AT664" s="22" t="s">
        <v>912</v>
      </c>
      <c r="AU664" s="22" t="s">
        <v>84</v>
      </c>
    </row>
    <row r="665" spans="2:65" s="1" customFormat="1" ht="16.5" customHeight="1">
      <c r="B665" s="44"/>
      <c r="C665" s="219" t="s">
        <v>1952</v>
      </c>
      <c r="D665" s="219" t="s">
        <v>147</v>
      </c>
      <c r="E665" s="220" t="s">
        <v>2460</v>
      </c>
      <c r="F665" s="221" t="s">
        <v>2461</v>
      </c>
      <c r="G665" s="222" t="s">
        <v>359</v>
      </c>
      <c r="H665" s="223">
        <v>1</v>
      </c>
      <c r="I665" s="224"/>
      <c r="J665" s="225">
        <f>ROUND(I665*H665,2)</f>
        <v>0</v>
      </c>
      <c r="K665" s="221" t="s">
        <v>22</v>
      </c>
      <c r="L665" s="70"/>
      <c r="M665" s="226" t="s">
        <v>22</v>
      </c>
      <c r="N665" s="227" t="s">
        <v>46</v>
      </c>
      <c r="O665" s="45"/>
      <c r="P665" s="228">
        <f>O665*H665</f>
        <v>0</v>
      </c>
      <c r="Q665" s="228">
        <v>0</v>
      </c>
      <c r="R665" s="228">
        <f>Q665*H665</f>
        <v>0</v>
      </c>
      <c r="S665" s="228">
        <v>0</v>
      </c>
      <c r="T665" s="229">
        <f>S665*H665</f>
        <v>0</v>
      </c>
      <c r="AR665" s="22" t="s">
        <v>167</v>
      </c>
      <c r="AT665" s="22" t="s">
        <v>147</v>
      </c>
      <c r="AU665" s="22" t="s">
        <v>84</v>
      </c>
      <c r="AY665" s="22" t="s">
        <v>144</v>
      </c>
      <c r="BE665" s="230">
        <f>IF(N665="základní",J665,0)</f>
        <v>0</v>
      </c>
      <c r="BF665" s="230">
        <f>IF(N665="snížená",J665,0)</f>
        <v>0</v>
      </c>
      <c r="BG665" s="230">
        <f>IF(N665="zákl. přenesená",J665,0)</f>
        <v>0</v>
      </c>
      <c r="BH665" s="230">
        <f>IF(N665="sníž. přenesená",J665,0)</f>
        <v>0</v>
      </c>
      <c r="BI665" s="230">
        <f>IF(N665="nulová",J665,0)</f>
        <v>0</v>
      </c>
      <c r="BJ665" s="22" t="s">
        <v>24</v>
      </c>
      <c r="BK665" s="230">
        <f>ROUND(I665*H665,2)</f>
        <v>0</v>
      </c>
      <c r="BL665" s="22" t="s">
        <v>167</v>
      </c>
      <c r="BM665" s="22" t="s">
        <v>1998</v>
      </c>
    </row>
    <row r="666" spans="2:47" s="1" customFormat="1" ht="13.5">
      <c r="B666" s="44"/>
      <c r="C666" s="72"/>
      <c r="D666" s="231" t="s">
        <v>154</v>
      </c>
      <c r="E666" s="72"/>
      <c r="F666" s="232" t="s">
        <v>2461</v>
      </c>
      <c r="G666" s="72"/>
      <c r="H666" s="72"/>
      <c r="I666" s="189"/>
      <c r="J666" s="72"/>
      <c r="K666" s="72"/>
      <c r="L666" s="70"/>
      <c r="M666" s="233"/>
      <c r="N666" s="45"/>
      <c r="O666" s="45"/>
      <c r="P666" s="45"/>
      <c r="Q666" s="45"/>
      <c r="R666" s="45"/>
      <c r="S666" s="45"/>
      <c r="T666" s="93"/>
      <c r="AT666" s="22" t="s">
        <v>154</v>
      </c>
      <c r="AU666" s="22" t="s">
        <v>84</v>
      </c>
    </row>
    <row r="667" spans="2:47" s="1" customFormat="1" ht="13.5">
      <c r="B667" s="44"/>
      <c r="C667" s="72"/>
      <c r="D667" s="231" t="s">
        <v>912</v>
      </c>
      <c r="E667" s="72"/>
      <c r="F667" s="258" t="s">
        <v>2102</v>
      </c>
      <c r="G667" s="72"/>
      <c r="H667" s="72"/>
      <c r="I667" s="189"/>
      <c r="J667" s="72"/>
      <c r="K667" s="72"/>
      <c r="L667" s="70"/>
      <c r="M667" s="234"/>
      <c r="N667" s="235"/>
      <c r="O667" s="235"/>
      <c r="P667" s="235"/>
      <c r="Q667" s="235"/>
      <c r="R667" s="235"/>
      <c r="S667" s="235"/>
      <c r="T667" s="236"/>
      <c r="AT667" s="22" t="s">
        <v>912</v>
      </c>
      <c r="AU667" s="22" t="s">
        <v>84</v>
      </c>
    </row>
    <row r="668" spans="2:12" s="1" customFormat="1" ht="6.95" customHeight="1">
      <c r="B668" s="65"/>
      <c r="C668" s="66"/>
      <c r="D668" s="66"/>
      <c r="E668" s="66"/>
      <c r="F668" s="66"/>
      <c r="G668" s="66"/>
      <c r="H668" s="66"/>
      <c r="I668" s="164"/>
      <c r="J668" s="66"/>
      <c r="K668" s="66"/>
      <c r="L668" s="70"/>
    </row>
  </sheetData>
  <sheetProtection password="CC35" sheet="1" objects="1" scenarios="1" formatColumns="0" formatRows="0" autoFilter="0"/>
  <autoFilter ref="C96:K667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109</v>
      </c>
      <c r="G1" s="137" t="s">
        <v>110</v>
      </c>
      <c r="H1" s="137"/>
      <c r="I1" s="138"/>
      <c r="J1" s="137" t="s">
        <v>111</v>
      </c>
      <c r="K1" s="136" t="s">
        <v>112</v>
      </c>
      <c r="L1" s="137" t="s">
        <v>113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108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84</v>
      </c>
    </row>
    <row r="4" spans="2:46" ht="36.95" customHeight="1">
      <c r="B4" s="26"/>
      <c r="C4" s="27"/>
      <c r="D4" s="28" t="s">
        <v>114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„Rekonstrukce technologie chlazení zimního stadionu ve Studénce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115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2462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21</v>
      </c>
      <c r="E11" s="45"/>
      <c r="F11" s="33" t="s">
        <v>22</v>
      </c>
      <c r="G11" s="45"/>
      <c r="H11" s="45"/>
      <c r="I11" s="144" t="s">
        <v>23</v>
      </c>
      <c r="J11" s="33" t="s">
        <v>22</v>
      </c>
      <c r="K11" s="49"/>
    </row>
    <row r="12" spans="2:11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24. 8. 2016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31</v>
      </c>
      <c r="E14" s="45"/>
      <c r="F14" s="45"/>
      <c r="G14" s="45"/>
      <c r="H14" s="45"/>
      <c r="I14" s="144" t="s">
        <v>32</v>
      </c>
      <c r="J14" s="33" t="s">
        <v>33</v>
      </c>
      <c r="K14" s="49"/>
    </row>
    <row r="15" spans="2:11" s="1" customFormat="1" ht="18" customHeight="1">
      <c r="B15" s="44"/>
      <c r="C15" s="45"/>
      <c r="D15" s="45"/>
      <c r="E15" s="33" t="s">
        <v>34</v>
      </c>
      <c r="F15" s="45"/>
      <c r="G15" s="45"/>
      <c r="H15" s="45"/>
      <c r="I15" s="144" t="s">
        <v>35</v>
      </c>
      <c r="J15" s="33" t="s">
        <v>22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36</v>
      </c>
      <c r="E17" s="45"/>
      <c r="F17" s="45"/>
      <c r="G17" s="45"/>
      <c r="H17" s="45"/>
      <c r="I17" s="144" t="s">
        <v>32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35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38</v>
      </c>
      <c r="E20" s="45"/>
      <c r="F20" s="45"/>
      <c r="G20" s="45"/>
      <c r="H20" s="45"/>
      <c r="I20" s="144" t="s">
        <v>32</v>
      </c>
      <c r="J20" s="33" t="s">
        <v>33</v>
      </c>
      <c r="K20" s="49"/>
    </row>
    <row r="21" spans="2:11" s="1" customFormat="1" ht="18" customHeight="1">
      <c r="B21" s="44"/>
      <c r="C21" s="45"/>
      <c r="D21" s="45"/>
      <c r="E21" s="33" t="s">
        <v>34</v>
      </c>
      <c r="F21" s="45"/>
      <c r="G21" s="45"/>
      <c r="H21" s="45"/>
      <c r="I21" s="144" t="s">
        <v>35</v>
      </c>
      <c r="J21" s="33" t="s">
        <v>22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40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22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41</v>
      </c>
      <c r="E27" s="45"/>
      <c r="F27" s="45"/>
      <c r="G27" s="45"/>
      <c r="H27" s="45"/>
      <c r="I27" s="142"/>
      <c r="J27" s="153">
        <f>ROUND(J77,2)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43</v>
      </c>
      <c r="G29" s="45"/>
      <c r="H29" s="45"/>
      <c r="I29" s="154" t="s">
        <v>42</v>
      </c>
      <c r="J29" s="50" t="s">
        <v>44</v>
      </c>
      <c r="K29" s="49"/>
    </row>
    <row r="30" spans="2:11" s="1" customFormat="1" ht="14.4" customHeight="1">
      <c r="B30" s="44"/>
      <c r="C30" s="45"/>
      <c r="D30" s="53" t="s">
        <v>45</v>
      </c>
      <c r="E30" s="53" t="s">
        <v>46</v>
      </c>
      <c r="F30" s="155">
        <f>ROUND(SUM(BE77:BE90),2)</f>
        <v>0</v>
      </c>
      <c r="G30" s="45"/>
      <c r="H30" s="45"/>
      <c r="I30" s="156">
        <v>0.21</v>
      </c>
      <c r="J30" s="155">
        <f>ROUND(ROUND((SUM(BE77:BE90)),2)*I30,2)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47</v>
      </c>
      <c r="F31" s="155">
        <f>ROUND(SUM(BF77:BF90),2)</f>
        <v>0</v>
      </c>
      <c r="G31" s="45"/>
      <c r="H31" s="45"/>
      <c r="I31" s="156">
        <v>0.15</v>
      </c>
      <c r="J31" s="155">
        <f>ROUND(ROUND((SUM(BF77:BF90)),2)*I31,2)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48</v>
      </c>
      <c r="F32" s="155">
        <f>ROUND(SUM(BG77:BG90),2)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49</v>
      </c>
      <c r="F33" s="155">
        <f>ROUND(SUM(BH77:BH90),2)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50</v>
      </c>
      <c r="F34" s="155">
        <f>ROUND(SUM(BI77:BI90),2)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51</v>
      </c>
      <c r="E36" s="96"/>
      <c r="F36" s="96"/>
      <c r="G36" s="159" t="s">
        <v>52</v>
      </c>
      <c r="H36" s="160" t="s">
        <v>53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117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„Rekonstrukce technologie chlazení zimního stadionu ve Studénce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115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258/8 - Mantinely, střídačky, lavice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25</v>
      </c>
      <c r="D49" s="45"/>
      <c r="E49" s="45"/>
      <c r="F49" s="33" t="str">
        <f>F12</f>
        <v>Budovatelská 770</v>
      </c>
      <c r="G49" s="45"/>
      <c r="H49" s="45"/>
      <c r="I49" s="144" t="s">
        <v>27</v>
      </c>
      <c r="J49" s="145" t="str">
        <f>IF(J12="","",J12)</f>
        <v>24. 8. 2016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31</v>
      </c>
      <c r="D51" s="45"/>
      <c r="E51" s="45"/>
      <c r="F51" s="33" t="str">
        <f>E15</f>
        <v>B.B.D. s.r.o., Rokycanova 30, Praha 3</v>
      </c>
      <c r="G51" s="45"/>
      <c r="H51" s="45"/>
      <c r="I51" s="144" t="s">
        <v>38</v>
      </c>
      <c r="J51" s="42" t="str">
        <f>E21</f>
        <v>B.B.D. s.r.o., Rokycanova 30, Praha 3</v>
      </c>
      <c r="K51" s="49"/>
    </row>
    <row r="52" spans="2:11" s="1" customFormat="1" ht="14.4" customHeight="1">
      <c r="B52" s="44"/>
      <c r="C52" s="38" t="s">
        <v>36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118</v>
      </c>
      <c r="D54" s="157"/>
      <c r="E54" s="157"/>
      <c r="F54" s="157"/>
      <c r="G54" s="157"/>
      <c r="H54" s="157"/>
      <c r="I54" s="171"/>
      <c r="J54" s="172" t="s">
        <v>119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120</v>
      </c>
      <c r="D56" s="45"/>
      <c r="E56" s="45"/>
      <c r="F56" s="45"/>
      <c r="G56" s="45"/>
      <c r="H56" s="45"/>
      <c r="I56" s="142"/>
      <c r="J56" s="153">
        <f>J77</f>
        <v>0</v>
      </c>
      <c r="K56" s="49"/>
      <c r="AU56" s="22" t="s">
        <v>121</v>
      </c>
    </row>
    <row r="57" spans="2:11" s="7" customFormat="1" ht="24.95" customHeight="1">
      <c r="B57" s="175"/>
      <c r="C57" s="176"/>
      <c r="D57" s="177" t="s">
        <v>2463</v>
      </c>
      <c r="E57" s="178"/>
      <c r="F57" s="178"/>
      <c r="G57" s="178"/>
      <c r="H57" s="178"/>
      <c r="I57" s="179"/>
      <c r="J57" s="180">
        <f>J78</f>
        <v>0</v>
      </c>
      <c r="K57" s="181"/>
    </row>
    <row r="58" spans="2:11" s="1" customFormat="1" ht="21.8" customHeight="1">
      <c r="B58" s="44"/>
      <c r="C58" s="45"/>
      <c r="D58" s="45"/>
      <c r="E58" s="45"/>
      <c r="F58" s="45"/>
      <c r="G58" s="45"/>
      <c r="H58" s="45"/>
      <c r="I58" s="142"/>
      <c r="J58" s="45"/>
      <c r="K58" s="49"/>
    </row>
    <row r="59" spans="2:11" s="1" customFormat="1" ht="6.95" customHeight="1">
      <c r="B59" s="65"/>
      <c r="C59" s="66"/>
      <c r="D59" s="66"/>
      <c r="E59" s="66"/>
      <c r="F59" s="66"/>
      <c r="G59" s="66"/>
      <c r="H59" s="66"/>
      <c r="I59" s="164"/>
      <c r="J59" s="66"/>
      <c r="K59" s="67"/>
    </row>
    <row r="63" spans="2:12" s="1" customFormat="1" ht="6.95" customHeight="1">
      <c r="B63" s="68"/>
      <c r="C63" s="69"/>
      <c r="D63" s="69"/>
      <c r="E63" s="69"/>
      <c r="F63" s="69"/>
      <c r="G63" s="69"/>
      <c r="H63" s="69"/>
      <c r="I63" s="167"/>
      <c r="J63" s="69"/>
      <c r="K63" s="69"/>
      <c r="L63" s="70"/>
    </row>
    <row r="64" spans="2:12" s="1" customFormat="1" ht="36.95" customHeight="1">
      <c r="B64" s="44"/>
      <c r="C64" s="71" t="s">
        <v>128</v>
      </c>
      <c r="D64" s="72"/>
      <c r="E64" s="72"/>
      <c r="F64" s="72"/>
      <c r="G64" s="72"/>
      <c r="H64" s="72"/>
      <c r="I64" s="189"/>
      <c r="J64" s="72"/>
      <c r="K64" s="72"/>
      <c r="L64" s="70"/>
    </row>
    <row r="65" spans="2:12" s="1" customFormat="1" ht="6.95" customHeight="1">
      <c r="B65" s="44"/>
      <c r="C65" s="72"/>
      <c r="D65" s="72"/>
      <c r="E65" s="72"/>
      <c r="F65" s="72"/>
      <c r="G65" s="72"/>
      <c r="H65" s="72"/>
      <c r="I65" s="189"/>
      <c r="J65" s="72"/>
      <c r="K65" s="72"/>
      <c r="L65" s="70"/>
    </row>
    <row r="66" spans="2:12" s="1" customFormat="1" ht="14.4" customHeight="1">
      <c r="B66" s="44"/>
      <c r="C66" s="74" t="s">
        <v>18</v>
      </c>
      <c r="D66" s="72"/>
      <c r="E66" s="72"/>
      <c r="F66" s="72"/>
      <c r="G66" s="72"/>
      <c r="H66" s="72"/>
      <c r="I66" s="189"/>
      <c r="J66" s="72"/>
      <c r="K66" s="72"/>
      <c r="L66" s="70"/>
    </row>
    <row r="67" spans="2:12" s="1" customFormat="1" ht="16.5" customHeight="1">
      <c r="B67" s="44"/>
      <c r="C67" s="72"/>
      <c r="D67" s="72"/>
      <c r="E67" s="190" t="str">
        <f>E7</f>
        <v>„Rekonstrukce technologie chlazení zimního stadionu ve Studénce</v>
      </c>
      <c r="F67" s="74"/>
      <c r="G67" s="74"/>
      <c r="H67" s="74"/>
      <c r="I67" s="189"/>
      <c r="J67" s="72"/>
      <c r="K67" s="72"/>
      <c r="L67" s="70"/>
    </row>
    <row r="68" spans="2:12" s="1" customFormat="1" ht="14.4" customHeight="1">
      <c r="B68" s="44"/>
      <c r="C68" s="74" t="s">
        <v>115</v>
      </c>
      <c r="D68" s="72"/>
      <c r="E68" s="72"/>
      <c r="F68" s="72"/>
      <c r="G68" s="72"/>
      <c r="H68" s="72"/>
      <c r="I68" s="189"/>
      <c r="J68" s="72"/>
      <c r="K68" s="72"/>
      <c r="L68" s="70"/>
    </row>
    <row r="69" spans="2:12" s="1" customFormat="1" ht="17.25" customHeight="1">
      <c r="B69" s="44"/>
      <c r="C69" s="72"/>
      <c r="D69" s="72"/>
      <c r="E69" s="80" t="str">
        <f>E9</f>
        <v>258/8 - Mantinely, střídačky, lavice</v>
      </c>
      <c r="F69" s="72"/>
      <c r="G69" s="72"/>
      <c r="H69" s="72"/>
      <c r="I69" s="189"/>
      <c r="J69" s="72"/>
      <c r="K69" s="72"/>
      <c r="L69" s="70"/>
    </row>
    <row r="70" spans="2:12" s="1" customFormat="1" ht="6.95" customHeight="1">
      <c r="B70" s="44"/>
      <c r="C70" s="72"/>
      <c r="D70" s="72"/>
      <c r="E70" s="72"/>
      <c r="F70" s="72"/>
      <c r="G70" s="72"/>
      <c r="H70" s="72"/>
      <c r="I70" s="189"/>
      <c r="J70" s="72"/>
      <c r="K70" s="72"/>
      <c r="L70" s="70"/>
    </row>
    <row r="71" spans="2:12" s="1" customFormat="1" ht="18" customHeight="1">
      <c r="B71" s="44"/>
      <c r="C71" s="74" t="s">
        <v>25</v>
      </c>
      <c r="D71" s="72"/>
      <c r="E71" s="72"/>
      <c r="F71" s="191" t="str">
        <f>F12</f>
        <v>Budovatelská 770</v>
      </c>
      <c r="G71" s="72"/>
      <c r="H71" s="72"/>
      <c r="I71" s="192" t="s">
        <v>27</v>
      </c>
      <c r="J71" s="83" t="str">
        <f>IF(J12="","",J12)</f>
        <v>24. 8. 2016</v>
      </c>
      <c r="K71" s="72"/>
      <c r="L71" s="70"/>
    </row>
    <row r="72" spans="2:12" s="1" customFormat="1" ht="6.95" customHeight="1">
      <c r="B72" s="44"/>
      <c r="C72" s="72"/>
      <c r="D72" s="72"/>
      <c r="E72" s="72"/>
      <c r="F72" s="72"/>
      <c r="G72" s="72"/>
      <c r="H72" s="72"/>
      <c r="I72" s="189"/>
      <c r="J72" s="72"/>
      <c r="K72" s="72"/>
      <c r="L72" s="70"/>
    </row>
    <row r="73" spans="2:12" s="1" customFormat="1" ht="13.5">
      <c r="B73" s="44"/>
      <c r="C73" s="74" t="s">
        <v>31</v>
      </c>
      <c r="D73" s="72"/>
      <c r="E73" s="72"/>
      <c r="F73" s="191" t="str">
        <f>E15</f>
        <v>B.B.D. s.r.o., Rokycanova 30, Praha 3</v>
      </c>
      <c r="G73" s="72"/>
      <c r="H73" s="72"/>
      <c r="I73" s="192" t="s">
        <v>38</v>
      </c>
      <c r="J73" s="191" t="str">
        <f>E21</f>
        <v>B.B.D. s.r.o., Rokycanova 30, Praha 3</v>
      </c>
      <c r="K73" s="72"/>
      <c r="L73" s="70"/>
    </row>
    <row r="74" spans="2:12" s="1" customFormat="1" ht="14.4" customHeight="1">
      <c r="B74" s="44"/>
      <c r="C74" s="74" t="s">
        <v>36</v>
      </c>
      <c r="D74" s="72"/>
      <c r="E74" s="72"/>
      <c r="F74" s="191" t="str">
        <f>IF(E18="","",E18)</f>
        <v/>
      </c>
      <c r="G74" s="72"/>
      <c r="H74" s="72"/>
      <c r="I74" s="189"/>
      <c r="J74" s="72"/>
      <c r="K74" s="72"/>
      <c r="L74" s="70"/>
    </row>
    <row r="75" spans="2:12" s="1" customFormat="1" ht="10.3" customHeight="1">
      <c r="B75" s="44"/>
      <c r="C75" s="72"/>
      <c r="D75" s="72"/>
      <c r="E75" s="72"/>
      <c r="F75" s="72"/>
      <c r="G75" s="72"/>
      <c r="H75" s="72"/>
      <c r="I75" s="189"/>
      <c r="J75" s="72"/>
      <c r="K75" s="72"/>
      <c r="L75" s="70"/>
    </row>
    <row r="76" spans="2:20" s="9" customFormat="1" ht="29.25" customHeight="1">
      <c r="B76" s="193"/>
      <c r="C76" s="194" t="s">
        <v>129</v>
      </c>
      <c r="D76" s="195" t="s">
        <v>60</v>
      </c>
      <c r="E76" s="195" t="s">
        <v>56</v>
      </c>
      <c r="F76" s="195" t="s">
        <v>130</v>
      </c>
      <c r="G76" s="195" t="s">
        <v>131</v>
      </c>
      <c r="H76" s="195" t="s">
        <v>132</v>
      </c>
      <c r="I76" s="196" t="s">
        <v>133</v>
      </c>
      <c r="J76" s="195" t="s">
        <v>119</v>
      </c>
      <c r="K76" s="197" t="s">
        <v>134</v>
      </c>
      <c r="L76" s="198"/>
      <c r="M76" s="100" t="s">
        <v>135</v>
      </c>
      <c r="N76" s="101" t="s">
        <v>45</v>
      </c>
      <c r="O76" s="101" t="s">
        <v>136</v>
      </c>
      <c r="P76" s="101" t="s">
        <v>137</v>
      </c>
      <c r="Q76" s="101" t="s">
        <v>138</v>
      </c>
      <c r="R76" s="101" t="s">
        <v>139</v>
      </c>
      <c r="S76" s="101" t="s">
        <v>140</v>
      </c>
      <c r="T76" s="102" t="s">
        <v>141</v>
      </c>
    </row>
    <row r="77" spans="2:63" s="1" customFormat="1" ht="29.25" customHeight="1">
      <c r="B77" s="44"/>
      <c r="C77" s="106" t="s">
        <v>120</v>
      </c>
      <c r="D77" s="72"/>
      <c r="E77" s="72"/>
      <c r="F77" s="72"/>
      <c r="G77" s="72"/>
      <c r="H77" s="72"/>
      <c r="I77" s="189"/>
      <c r="J77" s="199">
        <f>BK77</f>
        <v>0</v>
      </c>
      <c r="K77" s="72"/>
      <c r="L77" s="70"/>
      <c r="M77" s="103"/>
      <c r="N77" s="104"/>
      <c r="O77" s="104"/>
      <c r="P77" s="200">
        <f>P78</f>
        <v>0</v>
      </c>
      <c r="Q77" s="104"/>
      <c r="R77" s="200">
        <f>R78</f>
        <v>0</v>
      </c>
      <c r="S77" s="104"/>
      <c r="T77" s="201">
        <f>T78</f>
        <v>0</v>
      </c>
      <c r="AT77" s="22" t="s">
        <v>74</v>
      </c>
      <c r="AU77" s="22" t="s">
        <v>121</v>
      </c>
      <c r="BK77" s="202">
        <f>BK78</f>
        <v>0</v>
      </c>
    </row>
    <row r="78" spans="2:63" s="10" customFormat="1" ht="37.4" customHeight="1">
      <c r="B78" s="203"/>
      <c r="C78" s="204"/>
      <c r="D78" s="205" t="s">
        <v>74</v>
      </c>
      <c r="E78" s="206" t="s">
        <v>2464</v>
      </c>
      <c r="F78" s="206" t="s">
        <v>106</v>
      </c>
      <c r="G78" s="204"/>
      <c r="H78" s="204"/>
      <c r="I78" s="207"/>
      <c r="J78" s="208">
        <f>BK78</f>
        <v>0</v>
      </c>
      <c r="K78" s="204"/>
      <c r="L78" s="209"/>
      <c r="M78" s="210"/>
      <c r="N78" s="211"/>
      <c r="O78" s="211"/>
      <c r="P78" s="212">
        <f>SUM(P79:P90)</f>
        <v>0</v>
      </c>
      <c r="Q78" s="211"/>
      <c r="R78" s="212">
        <f>SUM(R79:R90)</f>
        <v>0</v>
      </c>
      <c r="S78" s="211"/>
      <c r="T78" s="213">
        <f>SUM(T79:T90)</f>
        <v>0</v>
      </c>
      <c r="AR78" s="214" t="s">
        <v>167</v>
      </c>
      <c r="AT78" s="215" t="s">
        <v>74</v>
      </c>
      <c r="AU78" s="215" t="s">
        <v>75</v>
      </c>
      <c r="AY78" s="214" t="s">
        <v>144</v>
      </c>
      <c r="BK78" s="216">
        <f>SUM(BK79:BK90)</f>
        <v>0</v>
      </c>
    </row>
    <row r="79" spans="2:65" s="1" customFormat="1" ht="51" customHeight="1">
      <c r="B79" s="44"/>
      <c r="C79" s="219" t="s">
        <v>24</v>
      </c>
      <c r="D79" s="219" t="s">
        <v>147</v>
      </c>
      <c r="E79" s="220" t="s">
        <v>2465</v>
      </c>
      <c r="F79" s="221" t="s">
        <v>2466</v>
      </c>
      <c r="G79" s="222" t="s">
        <v>2467</v>
      </c>
      <c r="H79" s="223">
        <v>1</v>
      </c>
      <c r="I79" s="224"/>
      <c r="J79" s="225">
        <f>ROUND(I79*H79,2)</f>
        <v>0</v>
      </c>
      <c r="K79" s="221" t="s">
        <v>22</v>
      </c>
      <c r="L79" s="70"/>
      <c r="M79" s="226" t="s">
        <v>22</v>
      </c>
      <c r="N79" s="227" t="s">
        <v>46</v>
      </c>
      <c r="O79" s="45"/>
      <c r="P79" s="228">
        <f>O79*H79</f>
        <v>0</v>
      </c>
      <c r="Q79" s="228">
        <v>0</v>
      </c>
      <c r="R79" s="228">
        <f>Q79*H79</f>
        <v>0</v>
      </c>
      <c r="S79" s="228">
        <v>0</v>
      </c>
      <c r="T79" s="229">
        <f>S79*H79</f>
        <v>0</v>
      </c>
      <c r="AR79" s="22" t="s">
        <v>568</v>
      </c>
      <c r="AT79" s="22" t="s">
        <v>147</v>
      </c>
      <c r="AU79" s="22" t="s">
        <v>24</v>
      </c>
      <c r="AY79" s="22" t="s">
        <v>144</v>
      </c>
      <c r="BE79" s="230">
        <f>IF(N79="základní",J79,0)</f>
        <v>0</v>
      </c>
      <c r="BF79" s="230">
        <f>IF(N79="snížená",J79,0)</f>
        <v>0</v>
      </c>
      <c r="BG79" s="230">
        <f>IF(N79="zákl. přenesená",J79,0)</f>
        <v>0</v>
      </c>
      <c r="BH79" s="230">
        <f>IF(N79="sníž. přenesená",J79,0)</f>
        <v>0</v>
      </c>
      <c r="BI79" s="230">
        <f>IF(N79="nulová",J79,0)</f>
        <v>0</v>
      </c>
      <c r="BJ79" s="22" t="s">
        <v>24</v>
      </c>
      <c r="BK79" s="230">
        <f>ROUND(I79*H79,2)</f>
        <v>0</v>
      </c>
      <c r="BL79" s="22" t="s">
        <v>568</v>
      </c>
      <c r="BM79" s="22" t="s">
        <v>2468</v>
      </c>
    </row>
    <row r="80" spans="2:47" s="1" customFormat="1" ht="13.5">
      <c r="B80" s="44"/>
      <c r="C80" s="72"/>
      <c r="D80" s="231" t="s">
        <v>154</v>
      </c>
      <c r="E80" s="72"/>
      <c r="F80" s="232" t="s">
        <v>2466</v>
      </c>
      <c r="G80" s="72"/>
      <c r="H80" s="72"/>
      <c r="I80" s="189"/>
      <c r="J80" s="72"/>
      <c r="K80" s="72"/>
      <c r="L80" s="70"/>
      <c r="M80" s="233"/>
      <c r="N80" s="45"/>
      <c r="O80" s="45"/>
      <c r="P80" s="45"/>
      <c r="Q80" s="45"/>
      <c r="R80" s="45"/>
      <c r="S80" s="45"/>
      <c r="T80" s="93"/>
      <c r="AT80" s="22" t="s">
        <v>154</v>
      </c>
      <c r="AU80" s="22" t="s">
        <v>24</v>
      </c>
    </row>
    <row r="81" spans="2:47" s="1" customFormat="1" ht="13.5">
      <c r="B81" s="44"/>
      <c r="C81" s="72"/>
      <c r="D81" s="231" t="s">
        <v>912</v>
      </c>
      <c r="E81" s="72"/>
      <c r="F81" s="258" t="s">
        <v>2469</v>
      </c>
      <c r="G81" s="72"/>
      <c r="H81" s="72"/>
      <c r="I81" s="189"/>
      <c r="J81" s="72"/>
      <c r="K81" s="72"/>
      <c r="L81" s="70"/>
      <c r="M81" s="233"/>
      <c r="N81" s="45"/>
      <c r="O81" s="45"/>
      <c r="P81" s="45"/>
      <c r="Q81" s="45"/>
      <c r="R81" s="45"/>
      <c r="S81" s="45"/>
      <c r="T81" s="93"/>
      <c r="AT81" s="22" t="s">
        <v>912</v>
      </c>
      <c r="AU81" s="22" t="s">
        <v>24</v>
      </c>
    </row>
    <row r="82" spans="2:65" s="1" customFormat="1" ht="51" customHeight="1">
      <c r="B82" s="44"/>
      <c r="C82" s="219" t="s">
        <v>84</v>
      </c>
      <c r="D82" s="219" t="s">
        <v>147</v>
      </c>
      <c r="E82" s="220" t="s">
        <v>2470</v>
      </c>
      <c r="F82" s="221" t="s">
        <v>2471</v>
      </c>
      <c r="G82" s="222" t="s">
        <v>2467</v>
      </c>
      <c r="H82" s="223">
        <v>1</v>
      </c>
      <c r="I82" s="224"/>
      <c r="J82" s="225">
        <f>ROUND(I82*H82,2)</f>
        <v>0</v>
      </c>
      <c r="K82" s="221" t="s">
        <v>22</v>
      </c>
      <c r="L82" s="70"/>
      <c r="M82" s="226" t="s">
        <v>22</v>
      </c>
      <c r="N82" s="227" t="s">
        <v>46</v>
      </c>
      <c r="O82" s="45"/>
      <c r="P82" s="228">
        <f>O82*H82</f>
        <v>0</v>
      </c>
      <c r="Q82" s="228">
        <v>0</v>
      </c>
      <c r="R82" s="228">
        <f>Q82*H82</f>
        <v>0</v>
      </c>
      <c r="S82" s="228">
        <v>0</v>
      </c>
      <c r="T82" s="229">
        <f>S82*H82</f>
        <v>0</v>
      </c>
      <c r="AR82" s="22" t="s">
        <v>568</v>
      </c>
      <c r="AT82" s="22" t="s">
        <v>147</v>
      </c>
      <c r="AU82" s="22" t="s">
        <v>24</v>
      </c>
      <c r="AY82" s="22" t="s">
        <v>144</v>
      </c>
      <c r="BE82" s="230">
        <f>IF(N82="základní",J82,0)</f>
        <v>0</v>
      </c>
      <c r="BF82" s="230">
        <f>IF(N82="snížená",J82,0)</f>
        <v>0</v>
      </c>
      <c r="BG82" s="230">
        <f>IF(N82="zákl. přenesená",J82,0)</f>
        <v>0</v>
      </c>
      <c r="BH82" s="230">
        <f>IF(N82="sníž. přenesená",J82,0)</f>
        <v>0</v>
      </c>
      <c r="BI82" s="230">
        <f>IF(N82="nulová",J82,0)</f>
        <v>0</v>
      </c>
      <c r="BJ82" s="22" t="s">
        <v>24</v>
      </c>
      <c r="BK82" s="230">
        <f>ROUND(I82*H82,2)</f>
        <v>0</v>
      </c>
      <c r="BL82" s="22" t="s">
        <v>568</v>
      </c>
      <c r="BM82" s="22" t="s">
        <v>2472</v>
      </c>
    </row>
    <row r="83" spans="2:47" s="1" customFormat="1" ht="13.5">
      <c r="B83" s="44"/>
      <c r="C83" s="72"/>
      <c r="D83" s="231" t="s">
        <v>154</v>
      </c>
      <c r="E83" s="72"/>
      <c r="F83" s="232" t="s">
        <v>2471</v>
      </c>
      <c r="G83" s="72"/>
      <c r="H83" s="72"/>
      <c r="I83" s="189"/>
      <c r="J83" s="72"/>
      <c r="K83" s="72"/>
      <c r="L83" s="70"/>
      <c r="M83" s="233"/>
      <c r="N83" s="45"/>
      <c r="O83" s="45"/>
      <c r="P83" s="45"/>
      <c r="Q83" s="45"/>
      <c r="R83" s="45"/>
      <c r="S83" s="45"/>
      <c r="T83" s="93"/>
      <c r="AT83" s="22" t="s">
        <v>154</v>
      </c>
      <c r="AU83" s="22" t="s">
        <v>24</v>
      </c>
    </row>
    <row r="84" spans="2:47" s="1" customFormat="1" ht="13.5">
      <c r="B84" s="44"/>
      <c r="C84" s="72"/>
      <c r="D84" s="231" t="s">
        <v>912</v>
      </c>
      <c r="E84" s="72"/>
      <c r="F84" s="258" t="s">
        <v>2473</v>
      </c>
      <c r="G84" s="72"/>
      <c r="H84" s="72"/>
      <c r="I84" s="189"/>
      <c r="J84" s="72"/>
      <c r="K84" s="72"/>
      <c r="L84" s="70"/>
      <c r="M84" s="233"/>
      <c r="N84" s="45"/>
      <c r="O84" s="45"/>
      <c r="P84" s="45"/>
      <c r="Q84" s="45"/>
      <c r="R84" s="45"/>
      <c r="S84" s="45"/>
      <c r="T84" s="93"/>
      <c r="AT84" s="22" t="s">
        <v>912</v>
      </c>
      <c r="AU84" s="22" t="s">
        <v>24</v>
      </c>
    </row>
    <row r="85" spans="2:65" s="1" customFormat="1" ht="38.25" customHeight="1">
      <c r="B85" s="44"/>
      <c r="C85" s="219" t="s">
        <v>162</v>
      </c>
      <c r="D85" s="219" t="s">
        <v>147</v>
      </c>
      <c r="E85" s="220" t="s">
        <v>2474</v>
      </c>
      <c r="F85" s="221" t="s">
        <v>2475</v>
      </c>
      <c r="G85" s="222" t="s">
        <v>2467</v>
      </c>
      <c r="H85" s="223">
        <v>1</v>
      </c>
      <c r="I85" s="224"/>
      <c r="J85" s="225">
        <f>ROUND(I85*H85,2)</f>
        <v>0</v>
      </c>
      <c r="K85" s="221" t="s">
        <v>22</v>
      </c>
      <c r="L85" s="70"/>
      <c r="M85" s="226" t="s">
        <v>22</v>
      </c>
      <c r="N85" s="227" t="s">
        <v>46</v>
      </c>
      <c r="O85" s="45"/>
      <c r="P85" s="228">
        <f>O85*H85</f>
        <v>0</v>
      </c>
      <c r="Q85" s="228">
        <v>0</v>
      </c>
      <c r="R85" s="228">
        <f>Q85*H85</f>
        <v>0</v>
      </c>
      <c r="S85" s="228">
        <v>0</v>
      </c>
      <c r="T85" s="229">
        <f>S85*H85</f>
        <v>0</v>
      </c>
      <c r="AR85" s="22" t="s">
        <v>568</v>
      </c>
      <c r="AT85" s="22" t="s">
        <v>147</v>
      </c>
      <c r="AU85" s="22" t="s">
        <v>24</v>
      </c>
      <c r="AY85" s="22" t="s">
        <v>144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22" t="s">
        <v>24</v>
      </c>
      <c r="BK85" s="230">
        <f>ROUND(I85*H85,2)</f>
        <v>0</v>
      </c>
      <c r="BL85" s="22" t="s">
        <v>568</v>
      </c>
      <c r="BM85" s="22" t="s">
        <v>2476</v>
      </c>
    </row>
    <row r="86" spans="2:47" s="1" customFormat="1" ht="13.5">
      <c r="B86" s="44"/>
      <c r="C86" s="72"/>
      <c r="D86" s="231" t="s">
        <v>154</v>
      </c>
      <c r="E86" s="72"/>
      <c r="F86" s="232" t="s">
        <v>2475</v>
      </c>
      <c r="G86" s="72"/>
      <c r="H86" s="72"/>
      <c r="I86" s="189"/>
      <c r="J86" s="72"/>
      <c r="K86" s="72"/>
      <c r="L86" s="70"/>
      <c r="M86" s="233"/>
      <c r="N86" s="45"/>
      <c r="O86" s="45"/>
      <c r="P86" s="45"/>
      <c r="Q86" s="45"/>
      <c r="R86" s="45"/>
      <c r="S86" s="45"/>
      <c r="T86" s="93"/>
      <c r="AT86" s="22" t="s">
        <v>154</v>
      </c>
      <c r="AU86" s="22" t="s">
        <v>24</v>
      </c>
    </row>
    <row r="87" spans="2:47" s="1" customFormat="1" ht="13.5">
      <c r="B87" s="44"/>
      <c r="C87" s="72"/>
      <c r="D87" s="231" t="s">
        <v>912</v>
      </c>
      <c r="E87" s="72"/>
      <c r="F87" s="258" t="s">
        <v>2473</v>
      </c>
      <c r="G87" s="72"/>
      <c r="H87" s="72"/>
      <c r="I87" s="189"/>
      <c r="J87" s="72"/>
      <c r="K87" s="72"/>
      <c r="L87" s="70"/>
      <c r="M87" s="233"/>
      <c r="N87" s="45"/>
      <c r="O87" s="45"/>
      <c r="P87" s="45"/>
      <c r="Q87" s="45"/>
      <c r="R87" s="45"/>
      <c r="S87" s="45"/>
      <c r="T87" s="93"/>
      <c r="AT87" s="22" t="s">
        <v>912</v>
      </c>
      <c r="AU87" s="22" t="s">
        <v>24</v>
      </c>
    </row>
    <row r="88" spans="2:65" s="1" customFormat="1" ht="38.25" customHeight="1">
      <c r="B88" s="44"/>
      <c r="C88" s="219" t="s">
        <v>167</v>
      </c>
      <c r="D88" s="219" t="s">
        <v>147</v>
      </c>
      <c r="E88" s="220" t="s">
        <v>2477</v>
      </c>
      <c r="F88" s="221" t="s">
        <v>2478</v>
      </c>
      <c r="G88" s="222" t="s">
        <v>2467</v>
      </c>
      <c r="H88" s="223">
        <v>1</v>
      </c>
      <c r="I88" s="224"/>
      <c r="J88" s="225">
        <f>ROUND(I88*H88,2)</f>
        <v>0</v>
      </c>
      <c r="K88" s="221" t="s">
        <v>22</v>
      </c>
      <c r="L88" s="70"/>
      <c r="M88" s="226" t="s">
        <v>22</v>
      </c>
      <c r="N88" s="227" t="s">
        <v>46</v>
      </c>
      <c r="O88" s="45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AR88" s="22" t="s">
        <v>568</v>
      </c>
      <c r="AT88" s="22" t="s">
        <v>147</v>
      </c>
      <c r="AU88" s="22" t="s">
        <v>24</v>
      </c>
      <c r="AY88" s="22" t="s">
        <v>144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22" t="s">
        <v>24</v>
      </c>
      <c r="BK88" s="230">
        <f>ROUND(I88*H88,2)</f>
        <v>0</v>
      </c>
      <c r="BL88" s="22" t="s">
        <v>568</v>
      </c>
      <c r="BM88" s="22" t="s">
        <v>2479</v>
      </c>
    </row>
    <row r="89" spans="2:47" s="1" customFormat="1" ht="13.5">
      <c r="B89" s="44"/>
      <c r="C89" s="72"/>
      <c r="D89" s="231" t="s">
        <v>154</v>
      </c>
      <c r="E89" s="72"/>
      <c r="F89" s="232" t="s">
        <v>2478</v>
      </c>
      <c r="G89" s="72"/>
      <c r="H89" s="72"/>
      <c r="I89" s="189"/>
      <c r="J89" s="72"/>
      <c r="K89" s="72"/>
      <c r="L89" s="70"/>
      <c r="M89" s="233"/>
      <c r="N89" s="45"/>
      <c r="O89" s="45"/>
      <c r="P89" s="45"/>
      <c r="Q89" s="45"/>
      <c r="R89" s="45"/>
      <c r="S89" s="45"/>
      <c r="T89" s="93"/>
      <c r="AT89" s="22" t="s">
        <v>154</v>
      </c>
      <c r="AU89" s="22" t="s">
        <v>24</v>
      </c>
    </row>
    <row r="90" spans="2:47" s="1" customFormat="1" ht="13.5">
      <c r="B90" s="44"/>
      <c r="C90" s="72"/>
      <c r="D90" s="231" t="s">
        <v>912</v>
      </c>
      <c r="E90" s="72"/>
      <c r="F90" s="258" t="s">
        <v>2473</v>
      </c>
      <c r="G90" s="72"/>
      <c r="H90" s="72"/>
      <c r="I90" s="189"/>
      <c r="J90" s="72"/>
      <c r="K90" s="72"/>
      <c r="L90" s="70"/>
      <c r="M90" s="234"/>
      <c r="N90" s="235"/>
      <c r="O90" s="235"/>
      <c r="P90" s="235"/>
      <c r="Q90" s="235"/>
      <c r="R90" s="235"/>
      <c r="S90" s="235"/>
      <c r="T90" s="236"/>
      <c r="AT90" s="22" t="s">
        <v>912</v>
      </c>
      <c r="AU90" s="22" t="s">
        <v>24</v>
      </c>
    </row>
    <row r="91" spans="2:12" s="1" customFormat="1" ht="6.95" customHeight="1">
      <c r="B91" s="65"/>
      <c r="C91" s="66"/>
      <c r="D91" s="66"/>
      <c r="E91" s="66"/>
      <c r="F91" s="66"/>
      <c r="G91" s="66"/>
      <c r="H91" s="66"/>
      <c r="I91" s="164"/>
      <c r="J91" s="66"/>
      <c r="K91" s="66"/>
      <c r="L91" s="70"/>
    </row>
  </sheetData>
  <sheetProtection password="CC35" sheet="1" objects="1" scenarios="1" formatColumns="0" formatRows="0" autoFilter="0"/>
  <autoFilter ref="C76:K90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ST01\st01</dc:creator>
  <cp:keywords/>
  <dc:description/>
  <cp:lastModifiedBy>ST01\st01</cp:lastModifiedBy>
  <dcterms:created xsi:type="dcterms:W3CDTF">2018-10-11T12:24:47Z</dcterms:created>
  <dcterms:modified xsi:type="dcterms:W3CDTF">2018-10-11T12:25:01Z</dcterms:modified>
  <cp:category/>
  <cp:version/>
  <cp:contentType/>
  <cp:contentStatus/>
</cp:coreProperties>
</file>