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3995" windowHeight="640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'Rekapitulace'!$G$14</definedName>
    <definedName name="Dodavka0">'Položky'!#REF!</definedName>
    <definedName name="HSV">'Rekapitulace'!$E$14</definedName>
    <definedName name="HSV0">'Položky'!#REF!</definedName>
    <definedName name="HZS">'Rekapitulace'!$I$14</definedName>
    <definedName name="HZS0">'Položky'!#REF!</definedName>
    <definedName name="JKSO">'Krycí list'!$G$2</definedName>
    <definedName name="MJ">'Krycí list'!$G$5</definedName>
    <definedName name="Mont">'Rekapitulace'!$H$14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'Položky'!$A$1:$G$82</definedName>
    <definedName name="_xlnm.Print_Area" localSheetId="1">'Rekapitulace'!$A$1:$I$26</definedName>
    <definedName name="PocetMJ">'Krycí list'!$G$6</definedName>
    <definedName name="Poznamka">'Krycí list'!$B$37</definedName>
    <definedName name="Projektant">'Krycí list'!$C$8</definedName>
    <definedName name="PSV">'Rekapitulace'!$F$14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'Rekapitulace'!$H$25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<sst xmlns="http://schemas.openxmlformats.org/spreadsheetml/2006/main" count="308" uniqueCount="196">
  <si>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</si>
  <si>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</si>
  <si>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</si>
  <si>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</si>
  <si>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</si>
  <si>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</si>
  <si>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</si>
  <si>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</si>
  <si>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</si>
  <si>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</si>
  <si>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</si>
  <si>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</si>
  <si>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</si>
  <si>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</si>
  <si>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</si>
  <si>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</si>
  <si>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</si>
  <si>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</si>
  <si>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</si>
  <si>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</si>
  <si>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</si>
  <si>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</si>
  <si>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</si>
  <si>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</si>
  <si>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</si>
  <si>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</si>
  <si>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</si>
  <si>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</si>
  <si>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</si>
  <si>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</si>
  <si>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</si>
  <si>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</si>
  <si>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</si>
  <si>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</si>
  <si>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</si>
  <si>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</si>
  <si>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</si>
  <si>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</si>
  <si>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</si>
  <si>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</si>
  <si>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</si>
  <si>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</si>
  <si>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</si>
  <si>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</si>
  <si>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</si>
  <si>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</si>
  <si>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</si>
  <si>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</si>
  <si>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</si>
  <si>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</si>
  <si>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</si>
  <si>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</si>
  <si>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</si>
  <si>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</si>
  <si>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</si>
  <si>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</si>
  <si>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</si>
  <si>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</si>
  <si>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</si>
  <si>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</si>
  <si>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</si>
  <si>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</si>
  <si>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</si>
  <si>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</si>
  <si>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</si>
  <si>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</si>
  <si>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</si>
  <si>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</si>
  <si>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</si>
  <si>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</si>
  <si>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</si>
  <si>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</si>
  <si>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</si>
  <si>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</si>
  <si>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SLEPÝ ROZPOČET</t>
  </si>
  <si>
    <t>Slepý rozpočet</t>
  </si>
  <si>
    <t>049</t>
  </si>
  <si>
    <t>Město Studénka</t>
  </si>
  <si>
    <t>09</t>
  </si>
  <si>
    <t>Dělnický dům</t>
  </si>
  <si>
    <t>801.43</t>
  </si>
  <si>
    <t>03</t>
  </si>
  <si>
    <t>Oprava chodby v přísálí</t>
  </si>
  <si>
    <t>6</t>
  </si>
  <si>
    <t>Úpravy povrchu, podlahy</t>
  </si>
  <si>
    <t>611474510R00</t>
  </si>
  <si>
    <t xml:space="preserve">Omítka stropů vnitřní jednovrstvá vápenocementová </t>
  </si>
  <si>
    <t>m2</t>
  </si>
  <si>
    <t>6,1*4,5</t>
  </si>
  <si>
    <t>611481211RT2</t>
  </si>
  <si>
    <t>Montáž výztužné sítě (perlinky) do stěrky-stropy včetně výztužné sítě a stěrkového tmelu Baumit</t>
  </si>
  <si>
    <t>612474510R00</t>
  </si>
  <si>
    <t xml:space="preserve">Omítka stěn vnitřní jednovrstvá vápenocementová </t>
  </si>
  <si>
    <t>(6,1*2+4,5*2)*3,6+0,3*(1,95+2,85*2+2,35+2,2*2)</t>
  </si>
  <si>
    <t>otvory:-(1,95*2,85+2,35*2,20+0,9*2,0*3+1,0*2,0)</t>
  </si>
  <si>
    <t>612481211RT2</t>
  </si>
  <si>
    <t>Montáž výztužné sítě (perlinky) do stěrky-stěny včetně výztužné sítě a stěrkového tmelu Baumit</t>
  </si>
  <si>
    <t>632418102RT3</t>
  </si>
  <si>
    <t>Potěr ze SMS Baumit, ruční zpracování, tl. 2 mm Nivello 10 samonivelační, vč. penetrace Grund</t>
  </si>
  <si>
    <t>6,1*4,5+0,3*1,9+0,3*2,35</t>
  </si>
  <si>
    <t>998011001R00</t>
  </si>
  <si>
    <t xml:space="preserve">Přesun hmot pro budovy zděné výšky do 6 m </t>
  </si>
  <si>
    <t>t</t>
  </si>
  <si>
    <t>9</t>
  </si>
  <si>
    <t>Ostatní konstrukce, bourání</t>
  </si>
  <si>
    <t>968061125R00</t>
  </si>
  <si>
    <t xml:space="preserve">Vyvěšení dřevěných dveřních křídel pl. do 2 m2 </t>
  </si>
  <si>
    <t>kus</t>
  </si>
  <si>
    <t>968072455R00</t>
  </si>
  <si>
    <t xml:space="preserve">Vybourání kovových dveřních zárubní pl. do 2 m2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</si>
  <si>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</si>
  <si>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</si>
  <si>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</si>
  <si>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</si>
  <si>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979087007R00</t>
  </si>
  <si>
    <t xml:space="preserve">Odvoz dřevěných konstrukcí na skládku do 5 km </t>
  </si>
  <si>
    <t>m3</t>
  </si>
  <si>
    <t>979990162R00</t>
  </si>
  <si>
    <t xml:space="preserve">Poplatek za skládku suti - dřevo+sklo </t>
  </si>
  <si>
    <t>735</t>
  </si>
  <si>
    <t>Otopná tělesa</t>
  </si>
  <si>
    <t>735151821R00</t>
  </si>
  <si>
    <t xml:space="preserve">Demontáž otopných těles panelových 2řadých,1500 mm </t>
  </si>
  <si>
    <t>735159220R00</t>
  </si>
  <si>
    <t xml:space="preserve">Montáž panelových těles 2řadých do délky 1500 mm </t>
  </si>
  <si>
    <t>735191910R00</t>
  </si>
  <si>
    <t xml:space="preserve">Napuštění vody do otopného systému - bez kotle </t>
  </si>
  <si>
    <t>735494811R00</t>
  </si>
  <si>
    <t xml:space="preserve">Vypuštění vody z otopných těles </t>
  </si>
  <si>
    <t>998735101R00</t>
  </si>
  <si>
    <t xml:space="preserve">Přesun hmot pro otopná tělesa, výšky do 6 m </t>
  </si>
  <si>
    <t>766</t>
  </si>
  <si>
    <t>Konstrukce truhlářské</t>
  </si>
  <si>
    <t>766411811R00</t>
  </si>
  <si>
    <t xml:space="preserve">Demontáž obložení stěn panely velikosti do 1,5 m2 </t>
  </si>
  <si>
    <t>0,9*(1,08+4,8-0,7+1,15-0,2+0,3*4)+2,0*(0,7+0,2+0,2)</t>
  </si>
  <si>
    <t>766661112R00</t>
  </si>
  <si>
    <t xml:space="preserve">Montáž dveří do zárubně,otevíravých 1kř.do 0,8 m </t>
  </si>
  <si>
    <t>766670011R00</t>
  </si>
  <si>
    <t xml:space="preserve">Montáž obložkové zárubně a dřevěného křídla dveří </t>
  </si>
  <si>
    <t>766812820T00</t>
  </si>
  <si>
    <t xml:space="preserve">Demontáž vestavěného nábytku </t>
  </si>
  <si>
    <t>soupra</t>
  </si>
  <si>
    <t>611608090A</t>
  </si>
  <si>
    <t>Dveře vnitřní dřevěné masiv 1kř. 80x197 cm</t>
  </si>
  <si>
    <t>611608090B</t>
  </si>
  <si>
    <t>Dveře vnitřní dřevěné masiv 1kř. 90x197 cm</t>
  </si>
  <si>
    <t>61181104B</t>
  </si>
  <si>
    <t>Zárubeň obložková. š 80 cm/st. 8-30cm masiv</t>
  </si>
  <si>
    <t>61181104C</t>
  </si>
  <si>
    <t>Zárubeň obložková. š 90 cm/st. 8-30cm masiv</t>
  </si>
  <si>
    <t>998766101R00</t>
  </si>
  <si>
    <t xml:space="preserve">Přesun hmot pro truhlářské konstr., výšky do 6 m </t>
  </si>
  <si>
    <t>776</t>
  </si>
  <si>
    <t>Podlahy povlakové</t>
  </si>
  <si>
    <t>776421100RU1</t>
  </si>
  <si>
    <t>Lepení podlahových soklíků z PVC a vinylu včetně dodávky soklíku PVC</t>
  </si>
  <si>
    <t>m</t>
  </si>
  <si>
    <t>0,3+1,45+0,15+1,9+1,2+0,15+1,06+0,3+0,3+1,08+4,8+0,3+1,15+0,3</t>
  </si>
  <si>
    <t>776511810R00</t>
  </si>
  <si>
    <t xml:space="preserve">Odstranění PVC a koberců lepených bez podložky </t>
  </si>
  <si>
    <t>776521100RU2</t>
  </si>
  <si>
    <t>Lepení povlak.podlah z pásů PVC na Chemopren včetně podlahoviny Novoflor extra, tl. 2,0 mm</t>
  </si>
  <si>
    <t>6,1*4,5+0,3*2,35+0,3*1,9</t>
  </si>
  <si>
    <t>998776101R00</t>
  </si>
  <si>
    <t xml:space="preserve">Přesun hmot pro podlahy povlakové, výšky do 6 m </t>
  </si>
  <si>
    <t>979087027R00</t>
  </si>
  <si>
    <t xml:space="preserve">Odvoz konstrukcí z PH na skládku do 5 km </t>
  </si>
  <si>
    <t>979990161R00</t>
  </si>
  <si>
    <t xml:space="preserve">Poplatek za skládku suti - dřevo </t>
  </si>
  <si>
    <t>784</t>
  </si>
  <si>
    <t>Malby</t>
  </si>
  <si>
    <t>784191101R00</t>
  </si>
  <si>
    <t xml:space="preserve">Penetrace podkladu univerzální Primalex 1x </t>
  </si>
  <si>
    <t>(6,1*2+4,5*2)*3,6+6,1*4,5+0,3*(1,95+2,85*2+2,35+2,2*2)</t>
  </si>
  <si>
    <t>784195422R00</t>
  </si>
  <si>
    <t xml:space="preserve">Malba Primalex Polar, barva, bez penetrace, 2 x </t>
  </si>
  <si>
    <t>784402801R00</t>
  </si>
  <si>
    <t xml:space="preserve">Odstranění malby oškrábáním v místnosti H do 3,8 m </t>
  </si>
  <si>
    <t>M2102</t>
  </si>
  <si>
    <t>Elektroinstalace</t>
  </si>
  <si>
    <t>210200042R00</t>
  </si>
  <si>
    <t xml:space="preserve">Svítidlo žárovkové 2131805, 60 W, nástěnné </t>
  </si>
  <si>
    <t>210200043R00</t>
  </si>
  <si>
    <t xml:space="preserve">Svítidlo žárovkové 2132001, 25+25 W, nouzové </t>
  </si>
  <si>
    <t>34800621.V</t>
  </si>
  <si>
    <t>Svítidlo 3F LINDA 2x36 EP průmyslové</t>
  </si>
  <si>
    <t>34828434</t>
  </si>
  <si>
    <t>Svítidlo nouzové KOKR - 8W/L, 3 h, IP 42</t>
  </si>
  <si>
    <t>Ztížené výrobní podmínky</t>
  </si>
  <si>
    <t>Oborová přirážka</t>
  </si>
  <si>
    <t>Mimostaveništní doprava</t>
  </si>
  <si>
    <t>Zařízení staveniště</t>
  </si>
  <si>
    <t>Provoz investora</t>
  </si>
  <si>
    <t>Rezerva rozpočtu</t>
  </si>
  <si>
    <t>Škopová Renata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</si>
</sst>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56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2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39" fillId="23" borderId="6" applyNumberFormat="0" applyFont="0" applyAlignment="0" applyProtection="0"/>
    <xf numFmtId="9" fontId="39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/>
    </xf>
    <xf numFmtId="0" fontId="4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Continuous"/>
    </xf>
    <xf numFmtId="49" fontId="6" fillId="33" borderId="13" xfId="0" applyNumberFormat="1" applyFont="1" applyFill="1" applyBorder="1" applyAlignment="1">
      <alignment horizontal="left"/>
    </xf>
    <xf numFmtId="49" fontId="5" fillId="33" borderId="12" xfId="0" applyNumberFormat="1" applyFont="1" applyFill="1" applyBorder="1" applyAlignment="1">
      <alignment horizontal="centerContinuous"/>
    </xf>
    <xf numFmtId="0" fontId="5" fillId="0" borderId="14" xfId="0" applyFont="1" applyBorder="1" applyAlignment="1">
      <alignment/>
    </xf>
    <xf numFmtId="49" fontId="5" fillId="0" borderId="15" xfId="0" applyNumberFormat="1" applyFont="1" applyBorder="1" applyAlignment="1">
      <alignment horizontal="left"/>
    </xf>
    <xf numFmtId="0" fontId="3" fillId="0" borderId="16" xfId="0" applyFont="1" applyBorder="1" applyAlignment="1">
      <alignment/>
    </xf>
    <xf numFmtId="0" fontId="5" fillId="0" borderId="17" xfId="0" applyFont="1" applyBorder="1" applyAlignment="1">
      <alignment/>
    </xf>
    <xf numFmtId="49" fontId="5" fillId="0" borderId="18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4" fillId="0" borderId="16" xfId="0" applyFont="1" applyBorder="1" applyAlignment="1">
      <alignment/>
    </xf>
    <xf numFmtId="49" fontId="5" fillId="0" borderId="20" xfId="0" applyNumberFormat="1" applyFont="1" applyBorder="1" applyAlignment="1">
      <alignment horizontal="left"/>
    </xf>
    <xf numFmtId="49" fontId="4" fillId="33" borderId="16" xfId="0" applyNumberFormat="1" applyFont="1" applyFill="1" applyBorder="1" applyAlignment="1">
      <alignment/>
    </xf>
    <xf numFmtId="49" fontId="3" fillId="33" borderId="17" xfId="0" applyNumberFormat="1" applyFont="1" applyFill="1" applyBorder="1" applyAlignment="1">
      <alignment/>
    </xf>
    <xf numFmtId="49" fontId="4" fillId="33" borderId="18" xfId="0" applyNumberFormat="1" applyFont="1" applyFill="1" applyBorder="1" applyAlignment="1">
      <alignment/>
    </xf>
    <xf numFmtId="49" fontId="3" fillId="33" borderId="18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4" fillId="33" borderId="21" xfId="0" applyNumberFormat="1" applyFont="1" applyFill="1" applyBorder="1" applyAlignment="1">
      <alignment/>
    </xf>
    <xf numFmtId="49" fontId="3" fillId="33" borderId="22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49" fontId="3" fillId="33" borderId="0" xfId="0" applyNumberFormat="1" applyFont="1" applyFill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4" fillId="33" borderId="29" xfId="0" applyFont="1" applyFill="1" applyBorder="1" applyAlignment="1">
      <alignment horizontal="left"/>
    </xf>
    <xf numFmtId="0" fontId="3" fillId="33" borderId="30" xfId="0" applyFont="1" applyFill="1" applyBorder="1" applyAlignment="1">
      <alignment horizontal="left"/>
    </xf>
    <xf numFmtId="0" fontId="3" fillId="33" borderId="31" xfId="0" applyFont="1" applyFill="1" applyBorder="1" applyAlignment="1">
      <alignment horizontal="centerContinuous"/>
    </xf>
    <xf numFmtId="0" fontId="4" fillId="33" borderId="30" xfId="0" applyFont="1" applyFill="1" applyBorder="1" applyAlignment="1">
      <alignment horizontal="centerContinuous"/>
    </xf>
    <xf numFmtId="0" fontId="3" fillId="33" borderId="30" xfId="0" applyFont="1" applyFill="1" applyBorder="1" applyAlignment="1">
      <alignment horizontal="centerContinuous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3" xfId="0" applyFont="1" applyBorder="1" applyAlignment="1">
      <alignment shrinkToFit="1"/>
    </xf>
    <xf numFmtId="0" fontId="3" fillId="0" borderId="3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3" fontId="3" fillId="0" borderId="38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165" fontId="3" fillId="0" borderId="48" xfId="0" applyNumberFormat="1" applyFont="1" applyBorder="1" applyAlignment="1">
      <alignment horizontal="right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165" fontId="3" fillId="0" borderId="17" xfId="0" applyNumberFormat="1" applyFont="1" applyBorder="1" applyAlignment="1">
      <alignment horizontal="right"/>
    </xf>
    <xf numFmtId="0" fontId="7" fillId="33" borderId="37" xfId="0" applyFont="1" applyFill="1" applyBorder="1" applyAlignment="1">
      <alignment/>
    </xf>
    <xf numFmtId="0" fontId="7" fillId="33" borderId="38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49" fontId="4" fillId="0" borderId="49" xfId="46" applyNumberFormat="1" applyFont="1" applyBorder="1">
      <alignment/>
      <protection/>
    </xf>
    <xf numFmtId="49" fontId="3" fillId="0" borderId="49" xfId="46" applyNumberFormat="1" applyFont="1" applyBorder="1">
      <alignment/>
      <protection/>
    </xf>
    <xf numFmtId="49" fontId="3" fillId="0" borderId="49" xfId="46" applyNumberFormat="1" applyFont="1" applyBorder="1" applyAlignment="1">
      <alignment horizontal="right"/>
      <protection/>
    </xf>
    <xf numFmtId="0" fontId="3" fillId="0" borderId="50" xfId="46" applyFont="1" applyBorder="1">
      <alignment/>
      <protection/>
    </xf>
    <xf numFmtId="49" fontId="3" fillId="0" borderId="49" xfId="0" applyNumberFormat="1" applyFont="1" applyBorder="1" applyAlignment="1">
      <alignment horizontal="left"/>
    </xf>
    <xf numFmtId="0" fontId="3" fillId="0" borderId="51" xfId="0" applyNumberFormat="1" applyFont="1" applyBorder="1" applyAlignment="1">
      <alignment/>
    </xf>
    <xf numFmtId="49" fontId="4" fillId="0" borderId="52" xfId="46" applyNumberFormat="1" applyFont="1" applyBorder="1">
      <alignment/>
      <protection/>
    </xf>
    <xf numFmtId="49" fontId="3" fillId="0" borderId="52" xfId="46" applyNumberFormat="1" applyFont="1" applyBorder="1">
      <alignment/>
      <protection/>
    </xf>
    <xf numFmtId="49" fontId="3" fillId="0" borderId="52" xfId="46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33" borderId="29" xfId="0" applyNumberFormat="1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53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/>
    </xf>
    <xf numFmtId="0" fontId="4" fillId="33" borderId="5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3" fillId="0" borderId="43" xfId="0" applyNumberFormat="1" applyFont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3" fontId="4" fillId="33" borderId="31" xfId="0" applyNumberFormat="1" applyFont="1" applyFill="1" applyBorder="1" applyAlignment="1">
      <alignment/>
    </xf>
    <xf numFmtId="3" fontId="4" fillId="33" borderId="53" xfId="0" applyNumberFormat="1" applyFont="1" applyFill="1" applyBorder="1" applyAlignment="1">
      <alignment/>
    </xf>
    <xf numFmtId="3" fontId="4" fillId="33" borderId="54" xfId="0" applyNumberFormat="1" applyFont="1" applyFill="1" applyBorder="1" applyAlignment="1">
      <alignment/>
    </xf>
    <xf numFmtId="3" fontId="4" fillId="33" borderId="55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3" fillId="33" borderId="41" xfId="0" applyFont="1" applyFill="1" applyBorder="1" applyAlignment="1">
      <alignment/>
    </xf>
    <xf numFmtId="0" fontId="4" fillId="33" borderId="56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4" fontId="6" fillId="33" borderId="13" xfId="0" applyNumberFormat="1" applyFont="1" applyFill="1" applyBorder="1" applyAlignment="1">
      <alignment horizontal="right"/>
    </xf>
    <xf numFmtId="4" fontId="6" fillId="33" borderId="41" xfId="0" applyNumberFormat="1" applyFont="1" applyFill="1" applyBorder="1" applyAlignment="1">
      <alignment horizontal="right"/>
    </xf>
    <xf numFmtId="0" fontId="3" fillId="0" borderId="25" xfId="0" applyFont="1" applyBorder="1" applyAlignment="1">
      <alignment/>
    </xf>
    <xf numFmtId="3" fontId="3" fillId="0" borderId="34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0" fontId="3" fillId="33" borderId="37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4" fontId="3" fillId="33" borderId="57" xfId="0" applyNumberFormat="1" applyFont="1" applyFill="1" applyBorder="1" applyAlignment="1">
      <alignment/>
    </xf>
    <xf numFmtId="4" fontId="3" fillId="33" borderId="37" xfId="0" applyNumberFormat="1" applyFont="1" applyFill="1" applyBorder="1" applyAlignment="1">
      <alignment/>
    </xf>
    <xf numFmtId="4" fontId="3" fillId="33" borderId="38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3" fillId="0" borderId="0" xfId="46" applyFont="1">
      <alignment/>
      <protection/>
    </xf>
    <xf numFmtId="0" fontId="13" fillId="0" borderId="0" xfId="46" applyFont="1" applyAlignment="1">
      <alignment horizontal="centerContinuous"/>
      <protection/>
    </xf>
    <xf numFmtId="0" fontId="14" fillId="0" borderId="0" xfId="46" applyFont="1" applyAlignment="1">
      <alignment horizontal="centerContinuous"/>
      <protection/>
    </xf>
    <xf numFmtId="0" fontId="14" fillId="0" borderId="0" xfId="46" applyFont="1" applyAlignment="1">
      <alignment horizontal="right"/>
      <protection/>
    </xf>
    <xf numFmtId="0" fontId="3" fillId="0" borderId="49" xfId="46" applyFont="1" applyBorder="1">
      <alignment/>
      <protection/>
    </xf>
    <xf numFmtId="0" fontId="5" fillId="0" borderId="50" xfId="46" applyFont="1" applyBorder="1" applyAlignment="1">
      <alignment horizontal="right"/>
      <protection/>
    </xf>
    <xf numFmtId="49" fontId="3" fillId="0" borderId="49" xfId="46" applyNumberFormat="1" applyFont="1" applyBorder="1" applyAlignment="1">
      <alignment horizontal="left"/>
      <protection/>
    </xf>
    <xf numFmtId="0" fontId="3" fillId="0" borderId="51" xfId="46" applyFont="1" applyBorder="1">
      <alignment/>
      <protection/>
    </xf>
    <xf numFmtId="0" fontId="3" fillId="0" borderId="52" xfId="46" applyFont="1" applyBorder="1">
      <alignment/>
      <protection/>
    </xf>
    <xf numFmtId="0" fontId="5" fillId="0" borderId="0" xfId="46" applyFont="1">
      <alignment/>
      <protection/>
    </xf>
    <xf numFmtId="0" fontId="3" fillId="0" borderId="0" xfId="46" applyFont="1" applyAlignment="1">
      <alignment horizontal="right"/>
      <protection/>
    </xf>
    <xf numFmtId="0" fontId="3" fillId="0" borderId="0" xfId="46" applyFont="1" applyAlignment="1">
      <alignment/>
      <protection/>
    </xf>
    <xf numFmtId="49" fontId="5" fillId="33" borderId="19" xfId="46" applyNumberFormat="1" applyFont="1" applyFill="1" applyBorder="1">
      <alignment/>
      <protection/>
    </xf>
    <xf numFmtId="0" fontId="5" fillId="33" borderId="17" xfId="46" applyFont="1" applyFill="1" applyBorder="1" applyAlignment="1">
      <alignment horizontal="center"/>
      <protection/>
    </xf>
    <xf numFmtId="0" fontId="5" fillId="33" borderId="17" xfId="46" applyNumberFormat="1" applyFont="1" applyFill="1" applyBorder="1" applyAlignment="1">
      <alignment horizontal="center"/>
      <protection/>
    </xf>
    <xf numFmtId="0" fontId="5" fillId="33" borderId="19" xfId="46" applyFont="1" applyFill="1" applyBorder="1" applyAlignment="1">
      <alignment horizontal="center"/>
      <protection/>
    </xf>
    <xf numFmtId="0" fontId="4" fillId="0" borderId="58" xfId="46" applyFont="1" applyBorder="1" applyAlignment="1">
      <alignment horizontal="center"/>
      <protection/>
    </xf>
    <xf numFmtId="49" fontId="4" fillId="0" borderId="58" xfId="46" applyNumberFormat="1" applyFont="1" applyBorder="1" applyAlignment="1">
      <alignment horizontal="left"/>
      <protection/>
    </xf>
    <xf numFmtId="0" fontId="4" fillId="0" borderId="59" xfId="46" applyFont="1" applyBorder="1">
      <alignment/>
      <protection/>
    </xf>
    <xf numFmtId="0" fontId="3" fillId="0" borderId="18" xfId="46" applyFont="1" applyBorder="1" applyAlignment="1">
      <alignment horizontal="center"/>
      <protection/>
    </xf>
    <xf numFmtId="0" fontId="3" fillId="0" borderId="18" xfId="46" applyNumberFormat="1" applyFont="1" applyBorder="1" applyAlignment="1">
      <alignment horizontal="right"/>
      <protection/>
    </xf>
    <xf numFmtId="0" fontId="3" fillId="0" borderId="17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15" fillId="0" borderId="0" xfId="46" applyFont="1">
      <alignment/>
      <protection/>
    </xf>
    <xf numFmtId="0" fontId="16" fillId="0" borderId="60" xfId="46" applyFont="1" applyBorder="1" applyAlignment="1">
      <alignment horizontal="center" vertical="top"/>
      <protection/>
    </xf>
    <xf numFmtId="49" fontId="16" fillId="0" borderId="60" xfId="46" applyNumberFormat="1" applyFont="1" applyBorder="1" applyAlignment="1">
      <alignment horizontal="left" vertical="top"/>
      <protection/>
    </xf>
    <xf numFmtId="0" fontId="16" fillId="0" borderId="60" xfId="46" applyFont="1" applyBorder="1" applyAlignment="1">
      <alignment vertical="top" wrapText="1"/>
      <protection/>
    </xf>
    <xf numFmtId="49" fontId="16" fillId="0" borderId="60" xfId="46" applyNumberFormat="1" applyFont="1" applyBorder="1" applyAlignment="1">
      <alignment horizontal="center" shrinkToFit="1"/>
      <protection/>
    </xf>
    <xf numFmtId="4" fontId="16" fillId="0" borderId="60" xfId="46" applyNumberFormat="1" applyFont="1" applyBorder="1" applyAlignment="1">
      <alignment horizontal="right"/>
      <protection/>
    </xf>
    <xf numFmtId="4" fontId="16" fillId="0" borderId="60" xfId="46" applyNumberFormat="1" applyFont="1" applyBorder="1">
      <alignment/>
      <protection/>
    </xf>
    <xf numFmtId="0" fontId="15" fillId="0" borderId="0" xfId="46" applyFont="1">
      <alignment/>
      <protection/>
    </xf>
    <xf numFmtId="0" fontId="5" fillId="0" borderId="58" xfId="46" applyFont="1" applyBorder="1" applyAlignment="1">
      <alignment horizontal="center"/>
      <protection/>
    </xf>
    <xf numFmtId="0" fontId="17" fillId="0" borderId="0" xfId="46" applyFont="1" applyAlignment="1">
      <alignment wrapText="1"/>
      <protection/>
    </xf>
    <xf numFmtId="49" fontId="5" fillId="0" borderId="58" xfId="46" applyNumberFormat="1" applyFont="1" applyBorder="1" applyAlignment="1">
      <alignment horizontal="right"/>
      <protection/>
    </xf>
    <xf numFmtId="4" fontId="18" fillId="34" borderId="61" xfId="46" applyNumberFormat="1" applyFont="1" applyFill="1" applyBorder="1" applyAlignment="1">
      <alignment horizontal="right" wrapText="1"/>
      <protection/>
    </xf>
    <xf numFmtId="0" fontId="18" fillId="34" borderId="42" xfId="46" applyFont="1" applyFill="1" applyBorder="1" applyAlignment="1">
      <alignment horizontal="left" wrapText="1"/>
      <protection/>
    </xf>
    <xf numFmtId="0" fontId="18" fillId="0" borderId="22" xfId="0" applyFont="1" applyBorder="1" applyAlignment="1">
      <alignment horizontal="right"/>
    </xf>
    <xf numFmtId="0" fontId="3" fillId="33" borderId="19" xfId="46" applyFont="1" applyFill="1" applyBorder="1" applyAlignment="1">
      <alignment horizontal="center"/>
      <protection/>
    </xf>
    <xf numFmtId="49" fontId="20" fillId="33" borderId="19" xfId="46" applyNumberFormat="1" applyFont="1" applyFill="1" applyBorder="1" applyAlignment="1">
      <alignment horizontal="left"/>
      <protection/>
    </xf>
    <xf numFmtId="0" fontId="20" fillId="33" borderId="59" xfId="46" applyFont="1" applyFill="1" applyBorder="1">
      <alignment/>
      <protection/>
    </xf>
    <xf numFmtId="0" fontId="3" fillId="33" borderId="18" xfId="46" applyFont="1" applyFill="1" applyBorder="1" applyAlignment="1">
      <alignment horizontal="center"/>
      <protection/>
    </xf>
    <xf numFmtId="4" fontId="3" fillId="33" borderId="18" xfId="46" applyNumberFormat="1" applyFont="1" applyFill="1" applyBorder="1" applyAlignment="1">
      <alignment horizontal="right"/>
      <protection/>
    </xf>
    <xf numFmtId="4" fontId="3" fillId="33" borderId="17" xfId="46" applyNumberFormat="1" applyFont="1" applyFill="1" applyBorder="1" applyAlignment="1">
      <alignment horizontal="right"/>
      <protection/>
    </xf>
    <xf numFmtId="4" fontId="4" fillId="33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21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22" fillId="0" borderId="0" xfId="46" applyFont="1" applyBorder="1">
      <alignment/>
      <protection/>
    </xf>
    <xf numFmtId="3" fontId="22" fillId="0" borderId="0" xfId="46" applyNumberFormat="1" applyFont="1" applyBorder="1" applyAlignment="1">
      <alignment horizontal="right"/>
      <protection/>
    </xf>
    <xf numFmtId="4" fontId="22" fillId="0" borderId="0" xfId="46" applyNumberFormat="1" applyFont="1" applyBorder="1">
      <alignment/>
      <protection/>
    </xf>
    <xf numFmtId="0" fontId="21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5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3" fontId="3" fillId="0" borderId="62" xfId="0" applyNumberFormat="1" applyFont="1" applyBorder="1" applyAlignment="1">
      <alignment/>
    </xf>
    <xf numFmtId="0" fontId="0" fillId="0" borderId="0" xfId="0" applyAlignment="1">
      <alignment horizontal="left" wrapText="1"/>
    </xf>
    <xf numFmtId="166" fontId="3" fillId="0" borderId="59" xfId="0" applyNumberFormat="1" applyFont="1" applyBorder="1" applyAlignment="1">
      <alignment horizontal="right" indent="2"/>
    </xf>
    <xf numFmtId="166" fontId="3" fillId="0" borderId="24" xfId="0" applyNumberFormat="1" applyFont="1" applyBorder="1" applyAlignment="1">
      <alignment horizontal="right" indent="2"/>
    </xf>
    <xf numFmtId="166" fontId="7" fillId="33" borderId="63" xfId="0" applyNumberFormat="1" applyFont="1" applyFill="1" applyBorder="1" applyAlignment="1">
      <alignment horizontal="right" indent="2"/>
    </xf>
    <xf numFmtId="166" fontId="7" fillId="33" borderId="57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5" fillId="0" borderId="19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3" fillId="0" borderId="37" xfId="0" applyFont="1" applyBorder="1" applyAlignment="1">
      <alignment horizontal="center" shrinkToFit="1"/>
    </xf>
    <xf numFmtId="0" fontId="3" fillId="0" borderId="39" xfId="0" applyFont="1" applyBorder="1" applyAlignment="1">
      <alignment horizontal="center" shrinkToFit="1"/>
    </xf>
    <xf numFmtId="0" fontId="3" fillId="0" borderId="64" xfId="46" applyFont="1" applyBorder="1" applyAlignment="1">
      <alignment horizontal="center"/>
      <protection/>
    </xf>
    <xf numFmtId="0" fontId="3" fillId="0" borderId="65" xfId="46" applyFont="1" applyBorder="1" applyAlignment="1">
      <alignment horizontal="center"/>
      <protection/>
    </xf>
    <xf numFmtId="0" fontId="3" fillId="0" borderId="66" xfId="46" applyFont="1" applyBorder="1" applyAlignment="1">
      <alignment horizontal="center"/>
      <protection/>
    </xf>
    <xf numFmtId="0" fontId="3" fillId="0" borderId="67" xfId="46" applyFont="1" applyBorder="1" applyAlignment="1">
      <alignment horizontal="center"/>
      <protection/>
    </xf>
    <xf numFmtId="0" fontId="3" fillId="0" borderId="68" xfId="46" applyFont="1" applyBorder="1" applyAlignment="1">
      <alignment horizontal="left"/>
      <protection/>
    </xf>
    <xf numFmtId="0" fontId="3" fillId="0" borderId="52" xfId="46" applyFont="1" applyBorder="1" applyAlignment="1">
      <alignment horizontal="left"/>
      <protection/>
    </xf>
    <xf numFmtId="0" fontId="3" fillId="0" borderId="69" xfId="46" applyFont="1" applyBorder="1" applyAlignment="1">
      <alignment horizontal="left"/>
      <protection/>
    </xf>
    <xf numFmtId="3" fontId="4" fillId="33" borderId="38" xfId="0" applyNumberFormat="1" applyFont="1" applyFill="1" applyBorder="1" applyAlignment="1">
      <alignment horizontal="right"/>
    </xf>
    <xf numFmtId="3" fontId="4" fillId="33" borderId="57" xfId="0" applyNumberFormat="1" applyFont="1" applyFill="1" applyBorder="1" applyAlignment="1">
      <alignment horizontal="right"/>
    </xf>
    <xf numFmtId="49" fontId="18" fillId="34" borderId="70" xfId="46" applyNumberFormat="1" applyFont="1" applyFill="1" applyBorder="1" applyAlignment="1">
      <alignment horizontal="left" wrapText="1"/>
      <protection/>
    </xf>
    <xf numFmtId="49" fontId="19" fillId="0" borderId="71" xfId="0" applyNumberFormat="1" applyFont="1" applyBorder="1" applyAlignment="1">
      <alignment horizontal="left" wrapText="1"/>
    </xf>
    <xf numFmtId="0" fontId="12" fillId="0" borderId="0" xfId="46" applyFont="1" applyAlignment="1">
      <alignment horizontal="center"/>
      <protection/>
    </xf>
    <xf numFmtId="49" fontId="3" fillId="0" borderId="66" xfId="46" applyNumberFormat="1" applyFont="1" applyBorder="1" applyAlignment="1">
      <alignment horizontal="center"/>
      <protection/>
    </xf>
    <xf numFmtId="0" fontId="3" fillId="0" borderId="68" xfId="46" applyFont="1" applyBorder="1" applyAlignment="1">
      <alignment horizontal="center" shrinkToFit="1"/>
      <protection/>
    </xf>
    <xf numFmtId="0" fontId="3" fillId="0" borderId="52" xfId="46" applyFont="1" applyBorder="1" applyAlignment="1">
      <alignment horizontal="center" shrinkToFit="1"/>
      <protection/>
    </xf>
    <xf numFmtId="0" fontId="3" fillId="0" borderId="69" xfId="46" applyFont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74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03</v>
      </c>
      <c r="D2" s="5" t="str">
        <f>Rekapitulace!G2</f>
        <v>Oprava chodby v přísálí</v>
      </c>
      <c r="E2" s="6"/>
      <c r="F2" s="7" t="s">
        <v>1</v>
      </c>
      <c r="G2" s="8" t="s">
        <v>80</v>
      </c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75" customHeight="1">
      <c r="A5" s="17" t="s">
        <v>78</v>
      </c>
      <c r="B5" s="18"/>
      <c r="C5" s="19" t="s">
        <v>79</v>
      </c>
      <c r="D5" s="20"/>
      <c r="E5" s="18"/>
      <c r="F5" s="13" t="s">
        <v>6</v>
      </c>
      <c r="G5" s="14"/>
    </row>
    <row r="6" spans="1:15" ht="12.7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75" customHeight="1">
      <c r="A7" s="24" t="s">
        <v>76</v>
      </c>
      <c r="B7" s="25"/>
      <c r="C7" s="26" t="s">
        <v>77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3"/>
      <c r="C8" s="210" t="s">
        <v>195</v>
      </c>
      <c r="D8" s="210"/>
      <c r="E8" s="211"/>
      <c r="F8" s="30" t="s">
        <v>12</v>
      </c>
      <c r="G8" s="31"/>
      <c r="H8" s="32"/>
      <c r="I8" s="33"/>
    </row>
    <row r="9" spans="1:8" ht="12.75">
      <c r="A9" s="29" t="s">
        <v>13</v>
      </c>
      <c r="B9" s="13"/>
      <c r="C9" s="210" t="str">
        <f>Projektant</f>
        <v>Škopová Renata</v>
      </c>
      <c r="D9" s="210"/>
      <c r="E9" s="211"/>
      <c r="F9" s="13"/>
      <c r="G9" s="34"/>
      <c r="H9" s="35"/>
    </row>
    <row r="10" spans="1:8" ht="12.75">
      <c r="A10" s="29" t="s">
        <v>14</v>
      </c>
      <c r="B10" s="13"/>
      <c r="C10" s="210" t="s">
        <v>77</v>
      </c>
      <c r="D10" s="210"/>
      <c r="E10" s="210"/>
      <c r="F10" s="36"/>
      <c r="G10" s="37"/>
      <c r="H10" s="38"/>
    </row>
    <row r="11" spans="1:57" ht="13.5" customHeight="1">
      <c r="A11" s="29" t="s">
        <v>15</v>
      </c>
      <c r="B11" s="13"/>
      <c r="C11" s="210"/>
      <c r="D11" s="210"/>
      <c r="E11" s="210"/>
      <c r="F11" s="39" t="s">
        <v>16</v>
      </c>
      <c r="G11" s="40">
        <v>49</v>
      </c>
      <c r="H11" s="35"/>
      <c r="BA11" s="41"/>
      <c r="BB11" s="41"/>
      <c r="BC11" s="41"/>
      <c r="BD11" s="41"/>
      <c r="BE11" s="41"/>
    </row>
    <row r="12" spans="1:8" ht="12.75" customHeight="1">
      <c r="A12" s="42" t="s">
        <v>17</v>
      </c>
      <c r="B12" s="10"/>
      <c r="C12" s="212"/>
      <c r="D12" s="212"/>
      <c r="E12" s="212"/>
      <c r="F12" s="43" t="s">
        <v>18</v>
      </c>
      <c r="G12" s="44"/>
      <c r="H12" s="35"/>
    </row>
    <row r="13" spans="1:8" ht="28.5" customHeight="1" thickBot="1">
      <c r="A13" s="45" t="s">
        <v>19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20</v>
      </c>
      <c r="B14" s="50"/>
      <c r="C14" s="51"/>
      <c r="D14" s="52" t="s">
        <v>21</v>
      </c>
      <c r="E14" s="53"/>
      <c r="F14" s="53"/>
      <c r="G14" s="51"/>
    </row>
    <row r="15" spans="1:7" ht="15.75" customHeight="1">
      <c r="A15" s="54"/>
      <c r="B15" s="55" t="s">
        <v>22</v>
      </c>
      <c r="C15" s="56">
        <f>HSV</f>
        <v>0</v>
      </c>
      <c r="D15" s="57" t="str">
        <f>Rekapitulace!A19</f>
        <v>Ztížené výrobní podmínky</v>
      </c>
      <c r="E15" s="58"/>
      <c r="F15" s="59"/>
      <c r="G15" s="56">
        <f>Rekapitulace!I19</f>
        <v>0</v>
      </c>
    </row>
    <row r="16" spans="1:7" ht="15.75" customHeight="1">
      <c r="A16" s="54" t="s">
        <v>23</v>
      </c>
      <c r="B16" s="55" t="s">
        <v>24</v>
      </c>
      <c r="C16" s="56">
        <f>PSV</f>
        <v>0</v>
      </c>
      <c r="D16" s="9" t="str">
        <f>Rekapitulace!A20</f>
        <v>Oborová přirážka</v>
      </c>
      <c r="E16" s="60"/>
      <c r="F16" s="61"/>
      <c r="G16" s="56">
        <f>Rekapitulace!I20</f>
        <v>0</v>
      </c>
    </row>
    <row r="17" spans="1:7" ht="15.75" customHeight="1">
      <c r="A17" s="54" t="s">
        <v>25</v>
      </c>
      <c r="B17" s="55" t="s">
        <v>26</v>
      </c>
      <c r="C17" s="56">
        <f>Mont</f>
        <v>0</v>
      </c>
      <c r="D17" s="9" t="str">
        <f>Rekapitulace!A21</f>
        <v>Mimostaveništní doprava</v>
      </c>
      <c r="E17" s="60"/>
      <c r="F17" s="61"/>
      <c r="G17" s="56">
        <f>Rekapitulace!I21</f>
        <v>0</v>
      </c>
    </row>
    <row r="18" spans="1:7" ht="15.75" customHeight="1">
      <c r="A18" s="62" t="s">
        <v>27</v>
      </c>
      <c r="B18" s="63" t="s">
        <v>28</v>
      </c>
      <c r="C18" s="56">
        <f>Dodavka</f>
        <v>0</v>
      </c>
      <c r="D18" s="9" t="str">
        <f>Rekapitulace!A22</f>
        <v>Zařízení staveniště</v>
      </c>
      <c r="E18" s="60"/>
      <c r="F18" s="61"/>
      <c r="G18" s="56">
        <f>Rekapitulace!I22</f>
        <v>0</v>
      </c>
    </row>
    <row r="19" spans="1:7" ht="15.75" customHeight="1">
      <c r="A19" s="64" t="s">
        <v>29</v>
      </c>
      <c r="B19" s="55"/>
      <c r="C19" s="56">
        <f>SUM(C15:C18)</f>
        <v>0</v>
      </c>
      <c r="D19" s="9" t="str">
        <f>Rekapitulace!A23</f>
        <v>Provoz investora</v>
      </c>
      <c r="E19" s="60"/>
      <c r="F19" s="61"/>
      <c r="G19" s="56">
        <f>Rekapitulace!I23</f>
        <v>0</v>
      </c>
    </row>
    <row r="20" spans="1:7" ht="15.75" customHeight="1">
      <c r="A20" s="64"/>
      <c r="B20" s="55"/>
      <c r="C20" s="56"/>
      <c r="D20" s="9" t="str">
        <f>Rekapitulace!A24</f>
        <v>Rezerva rozpočtu</v>
      </c>
      <c r="E20" s="60"/>
      <c r="F20" s="61"/>
      <c r="G20" s="56">
        <f>Rekapitulace!I24</f>
        <v>0</v>
      </c>
    </row>
    <row r="21" spans="1:7" ht="15.75" customHeight="1">
      <c r="A21" s="64" t="s">
        <v>30</v>
      </c>
      <c r="B21" s="55"/>
      <c r="C21" s="56">
        <f>HZS</f>
        <v>0</v>
      </c>
      <c r="D21" s="9"/>
      <c r="E21" s="60"/>
      <c r="F21" s="61"/>
      <c r="G21" s="56"/>
    </row>
    <row r="22" spans="1:7" ht="15.75" customHeight="1">
      <c r="A22" s="65" t="s">
        <v>31</v>
      </c>
      <c r="B22" s="66"/>
      <c r="C22" s="56">
        <f>C19+C21</f>
        <v>0</v>
      </c>
      <c r="D22" s="9" t="s">
        <v>32</v>
      </c>
      <c r="E22" s="60"/>
      <c r="F22" s="61"/>
      <c r="G22" s="56">
        <f>G23-SUM(G15:G21)</f>
        <v>0</v>
      </c>
    </row>
    <row r="23" spans="1:7" ht="15.75" customHeight="1" thickBot="1">
      <c r="A23" s="213" t="s">
        <v>33</v>
      </c>
      <c r="B23" s="214"/>
      <c r="C23" s="67">
        <f>C22+G23</f>
        <v>0</v>
      </c>
      <c r="D23" s="68" t="s">
        <v>34</v>
      </c>
      <c r="E23" s="69"/>
      <c r="F23" s="70"/>
      <c r="G23" s="56">
        <f>VRN</f>
        <v>0</v>
      </c>
    </row>
    <row r="24" spans="1:7" ht="12.75">
      <c r="A24" s="71" t="s">
        <v>35</v>
      </c>
      <c r="B24" s="72"/>
      <c r="C24" s="73"/>
      <c r="D24" s="72" t="s">
        <v>36</v>
      </c>
      <c r="E24" s="72"/>
      <c r="F24" s="74" t="s">
        <v>37</v>
      </c>
      <c r="G24" s="75"/>
    </row>
    <row r="25" spans="1:7" ht="12.75">
      <c r="A25" s="65" t="s">
        <v>38</v>
      </c>
      <c r="B25" s="66"/>
      <c r="C25" s="76"/>
      <c r="D25" s="66" t="s">
        <v>38</v>
      </c>
      <c r="E25" s="77"/>
      <c r="F25" s="78" t="s">
        <v>38</v>
      </c>
      <c r="G25" s="79"/>
    </row>
    <row r="26" spans="1:7" ht="37.5" customHeight="1">
      <c r="A26" s="65" t="s">
        <v>39</v>
      </c>
      <c r="B26" s="80"/>
      <c r="C26" s="76"/>
      <c r="D26" s="66" t="s">
        <v>39</v>
      </c>
      <c r="E26" s="77"/>
      <c r="F26" s="78" t="s">
        <v>39</v>
      </c>
      <c r="G26" s="79"/>
    </row>
    <row r="27" spans="1:7" ht="12.75">
      <c r="A27" s="65"/>
      <c r="B27" s="81"/>
      <c r="C27" s="76"/>
      <c r="D27" s="66"/>
      <c r="E27" s="77"/>
      <c r="F27" s="78"/>
      <c r="G27" s="79"/>
    </row>
    <row r="28" spans="1:7" ht="12.75">
      <c r="A28" s="65" t="s">
        <v>40</v>
      </c>
      <c r="B28" s="66"/>
      <c r="C28" s="76"/>
      <c r="D28" s="78" t="s">
        <v>41</v>
      </c>
      <c r="E28" s="76"/>
      <c r="F28" s="82" t="s">
        <v>41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 ht="12.75">
      <c r="A30" s="85" t="s">
        <v>42</v>
      </c>
      <c r="B30" s="86"/>
      <c r="C30" s="87">
        <v>21</v>
      </c>
      <c r="D30" s="86" t="s">
        <v>43</v>
      </c>
      <c r="E30" s="88"/>
      <c r="F30" s="205">
        <f>C23-F32</f>
        <v>0</v>
      </c>
      <c r="G30" s="206"/>
    </row>
    <row r="31" spans="1:7" ht="12.75">
      <c r="A31" s="85" t="s">
        <v>44</v>
      </c>
      <c r="B31" s="86"/>
      <c r="C31" s="87">
        <f>SazbaDPH1</f>
        <v>21</v>
      </c>
      <c r="D31" s="86" t="s">
        <v>45</v>
      </c>
      <c r="E31" s="88"/>
      <c r="F31" s="205">
        <f>ROUND(PRODUCT(F30,C31/100),0)</f>
        <v>0</v>
      </c>
      <c r="G31" s="206"/>
    </row>
    <row r="32" spans="1:7" ht="12.75">
      <c r="A32" s="85" t="s">
        <v>42</v>
      </c>
      <c r="B32" s="86"/>
      <c r="C32" s="87">
        <v>0</v>
      </c>
      <c r="D32" s="86" t="s">
        <v>45</v>
      </c>
      <c r="E32" s="88"/>
      <c r="F32" s="205">
        <v>0</v>
      </c>
      <c r="G32" s="206"/>
    </row>
    <row r="33" spans="1:7" ht="12.75">
      <c r="A33" s="85" t="s">
        <v>44</v>
      </c>
      <c r="B33" s="89"/>
      <c r="C33" s="90">
        <f>SazbaDPH2</f>
        <v>0</v>
      </c>
      <c r="D33" s="86" t="s">
        <v>45</v>
      </c>
      <c r="E33" s="61"/>
      <c r="F33" s="205">
        <f>ROUND(PRODUCT(F32,C33/100),0)</f>
        <v>0</v>
      </c>
      <c r="G33" s="206"/>
    </row>
    <row r="34" spans="1:7" s="94" customFormat="1" ht="19.5" customHeight="1" thickBot="1">
      <c r="A34" s="91" t="s">
        <v>46</v>
      </c>
      <c r="B34" s="92"/>
      <c r="C34" s="92"/>
      <c r="D34" s="92"/>
      <c r="E34" s="93"/>
      <c r="F34" s="207">
        <f>ROUND(SUM(F30:F33),0)</f>
        <v>0</v>
      </c>
      <c r="G34" s="208"/>
    </row>
    <row r="36" spans="1:8" ht="12.75">
      <c r="A36" s="95" t="s">
        <v>47</v>
      </c>
      <c r="B36" s="95"/>
      <c r="C36" s="95"/>
      <c r="D36" s="95"/>
      <c r="E36" s="95"/>
      <c r="F36" s="95"/>
      <c r="G36" s="95"/>
      <c r="H36" t="s">
        <v>5</v>
      </c>
    </row>
    <row r="37" spans="1:8" ht="14.25" customHeight="1">
      <c r="A37" s="95"/>
      <c r="B37" s="209"/>
      <c r="C37" s="209"/>
      <c r="D37" s="209"/>
      <c r="E37" s="209"/>
      <c r="F37" s="209"/>
      <c r="G37" s="209"/>
      <c r="H37" t="s">
        <v>5</v>
      </c>
    </row>
    <row r="38" spans="1:8" ht="12.75" customHeight="1">
      <c r="A38" s="96"/>
      <c r="B38" s="209"/>
      <c r="C38" s="209"/>
      <c r="D38" s="209"/>
      <c r="E38" s="209"/>
      <c r="F38" s="209"/>
      <c r="G38" s="209"/>
      <c r="H38" t="s">
        <v>5</v>
      </c>
    </row>
    <row r="39" spans="1:8" ht="12.75">
      <c r="A39" s="96"/>
      <c r="B39" s="209"/>
      <c r="C39" s="209"/>
      <c r="D39" s="209"/>
      <c r="E39" s="209"/>
      <c r="F39" s="209"/>
      <c r="G39" s="209"/>
      <c r="H39" t="s">
        <v>5</v>
      </c>
    </row>
    <row r="40" spans="1:8" ht="12.75">
      <c r="A40" s="96"/>
      <c r="B40" s="209"/>
      <c r="C40" s="209"/>
      <c r="D40" s="209"/>
      <c r="E40" s="209"/>
      <c r="F40" s="209"/>
      <c r="G40" s="209"/>
      <c r="H40" t="s">
        <v>5</v>
      </c>
    </row>
    <row r="41" spans="1:8" ht="12.75">
      <c r="A41" s="96"/>
      <c r="B41" s="209"/>
      <c r="C41" s="209"/>
      <c r="D41" s="209"/>
      <c r="E41" s="209"/>
      <c r="F41" s="209"/>
      <c r="G41" s="209"/>
      <c r="H41" t="s">
        <v>5</v>
      </c>
    </row>
    <row r="42" spans="1:8" ht="12.75">
      <c r="A42" s="96"/>
      <c r="B42" s="209"/>
      <c r="C42" s="209"/>
      <c r="D42" s="209"/>
      <c r="E42" s="209"/>
      <c r="F42" s="209"/>
      <c r="G42" s="209"/>
      <c r="H42" t="s">
        <v>5</v>
      </c>
    </row>
    <row r="43" spans="1:8" ht="12.75">
      <c r="A43" s="96"/>
      <c r="B43" s="209"/>
      <c r="C43" s="209"/>
      <c r="D43" s="209"/>
      <c r="E43" s="209"/>
      <c r="F43" s="209"/>
      <c r="G43" s="209"/>
      <c r="H43" t="s">
        <v>5</v>
      </c>
    </row>
    <row r="44" spans="1:8" ht="12.75">
      <c r="A44" s="96"/>
      <c r="B44" s="209"/>
      <c r="C44" s="209"/>
      <c r="D44" s="209"/>
      <c r="E44" s="209"/>
      <c r="F44" s="209"/>
      <c r="G44" s="209"/>
      <c r="H44" t="s">
        <v>5</v>
      </c>
    </row>
    <row r="45" spans="1:8" ht="0.75" customHeight="1">
      <c r="A45" s="96"/>
      <c r="B45" s="209"/>
      <c r="C45" s="209"/>
      <c r="D45" s="209"/>
      <c r="E45" s="209"/>
      <c r="F45" s="209"/>
      <c r="G45" s="209"/>
      <c r="H45" t="s">
        <v>5</v>
      </c>
    </row>
    <row r="46" spans="2:7" ht="12.75">
      <c r="B46" s="204"/>
      <c r="C46" s="204"/>
      <c r="D46" s="204"/>
      <c r="E46" s="204"/>
      <c r="F46" s="204"/>
      <c r="G46" s="204"/>
    </row>
    <row r="47" spans="2:7" ht="12.75">
      <c r="B47" s="204"/>
      <c r="C47" s="204"/>
      <c r="D47" s="204"/>
      <c r="E47" s="204"/>
      <c r="F47" s="204"/>
      <c r="G47" s="204"/>
    </row>
    <row r="48" spans="2:7" ht="12.75">
      <c r="B48" s="204"/>
      <c r="C48" s="204"/>
      <c r="D48" s="204"/>
      <c r="E48" s="204"/>
      <c r="F48" s="204"/>
      <c r="G48" s="204"/>
    </row>
    <row r="49" spans="2:7" ht="12.75">
      <c r="B49" s="204"/>
      <c r="C49" s="204"/>
      <c r="D49" s="204"/>
      <c r="E49" s="204"/>
      <c r="F49" s="204"/>
      <c r="G49" s="204"/>
    </row>
    <row r="50" spans="2:7" ht="12.75">
      <c r="B50" s="204"/>
      <c r="C50" s="204"/>
      <c r="D50" s="204"/>
      <c r="E50" s="204"/>
      <c r="F50" s="204"/>
      <c r="G50" s="204"/>
    </row>
    <row r="51" spans="2:7" ht="12.75">
      <c r="B51" s="204"/>
      <c r="C51" s="204"/>
      <c r="D51" s="204"/>
      <c r="E51" s="204"/>
      <c r="F51" s="204"/>
      <c r="G51" s="204"/>
    </row>
    <row r="52" spans="2:7" ht="12.75">
      <c r="B52" s="204"/>
      <c r="C52" s="204"/>
      <c r="D52" s="204"/>
      <c r="E52" s="204"/>
      <c r="F52" s="204"/>
      <c r="G52" s="204"/>
    </row>
    <row r="53" spans="2:7" ht="12.75">
      <c r="B53" s="204"/>
      <c r="C53" s="204"/>
      <c r="D53" s="204"/>
      <c r="E53" s="204"/>
      <c r="F53" s="204"/>
      <c r="G53" s="204"/>
    </row>
    <row r="54" spans="2:7" ht="12.75">
      <c r="B54" s="204"/>
      <c r="C54" s="204"/>
      <c r="D54" s="204"/>
      <c r="E54" s="204"/>
      <c r="F54" s="204"/>
      <c r="G54" s="204"/>
    </row>
    <row r="55" spans="2:7" ht="12.75">
      <c r="B55" s="204"/>
      <c r="C55" s="204"/>
      <c r="D55" s="204"/>
      <c r="E55" s="204"/>
      <c r="F55" s="204"/>
      <c r="G55" s="204"/>
    </row>
  </sheetData>
  <sheetProtection/>
  <mergeCells count="22"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37:G45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6"/>
  <sheetViews>
    <sheetView zoomScalePageLayoutView="0" workbookViewId="0" topLeftCell="A1">
      <selection activeCell="H25" sqref="H25:I25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5" t="s">
        <v>48</v>
      </c>
      <c r="B1" s="216"/>
      <c r="C1" s="97" t="str">
        <f>CONCATENATE(cislostavby," ",nazevstavby)</f>
        <v>049 Město Studénka</v>
      </c>
      <c r="D1" s="98"/>
      <c r="E1" s="99"/>
      <c r="F1" s="98"/>
      <c r="G1" s="100" t="s">
        <v>49</v>
      </c>
      <c r="H1" s="101" t="s">
        <v>81</v>
      </c>
      <c r="I1" s="102"/>
    </row>
    <row r="2" spans="1:9" ht="13.5" thickBot="1">
      <c r="A2" s="217" t="s">
        <v>50</v>
      </c>
      <c r="B2" s="218"/>
      <c r="C2" s="103" t="str">
        <f>CONCATENATE(cisloobjektu," ",nazevobjektu)</f>
        <v>09 Dělnický dům</v>
      </c>
      <c r="D2" s="104"/>
      <c r="E2" s="105"/>
      <c r="F2" s="104"/>
      <c r="G2" s="219" t="s">
        <v>82</v>
      </c>
      <c r="H2" s="220"/>
      <c r="I2" s="221"/>
    </row>
    <row r="3" spans="1:9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6" t="s">
        <v>51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>
      <c r="A6" s="109"/>
      <c r="B6" s="110" t="s">
        <v>52</v>
      </c>
      <c r="C6" s="110"/>
      <c r="D6" s="111"/>
      <c r="E6" s="112" t="s">
        <v>53</v>
      </c>
      <c r="F6" s="113" t="s">
        <v>54</v>
      </c>
      <c r="G6" s="113" t="s">
        <v>55</v>
      </c>
      <c r="H6" s="113" t="s">
        <v>56</v>
      </c>
      <c r="I6" s="114" t="s">
        <v>30</v>
      </c>
    </row>
    <row r="7" spans="1:9" s="35" customFormat="1" ht="12.75">
      <c r="A7" s="200" t="str">
        <f>Položky!B7</f>
        <v>6</v>
      </c>
      <c r="B7" s="115" t="str">
        <f>Položky!C7</f>
        <v>Úpravy povrchu, podlahy</v>
      </c>
      <c r="C7" s="66"/>
      <c r="D7" s="116"/>
      <c r="E7" s="201">
        <f>Položky!BA21</f>
        <v>0</v>
      </c>
      <c r="F7" s="202">
        <f>Položky!BB21</f>
        <v>0</v>
      </c>
      <c r="G7" s="202">
        <f>Položky!BC21</f>
        <v>0</v>
      </c>
      <c r="H7" s="202">
        <f>Položky!BD21</f>
        <v>0</v>
      </c>
      <c r="I7" s="203">
        <f>Položky!BE21</f>
        <v>0</v>
      </c>
    </row>
    <row r="8" spans="1:9" s="35" customFormat="1" ht="12.75">
      <c r="A8" s="200" t="str">
        <f>Položky!B22</f>
        <v>9</v>
      </c>
      <c r="B8" s="115" t="str">
        <f>Položky!C22</f>
        <v>Ostatní konstrukce, bourání</v>
      </c>
      <c r="C8" s="66"/>
      <c r="D8" s="116"/>
      <c r="E8" s="201">
        <f>Položky!BA29</f>
        <v>0</v>
      </c>
      <c r="F8" s="202">
        <f>Položky!BB29</f>
        <v>0</v>
      </c>
      <c r="G8" s="202">
        <f>Položky!BC29</f>
        <v>0</v>
      </c>
      <c r="H8" s="202">
        <f>Položky!BD29</f>
        <v>0</v>
      </c>
      <c r="I8" s="203">
        <f>Položky!BE29</f>
        <v>0</v>
      </c>
    </row>
    <row r="9" spans="1:9" s="35" customFormat="1" ht="12.75">
      <c r="A9" s="200" t="str">
        <f>Položky!B30</f>
        <v>735</v>
      </c>
      <c r="B9" s="115" t="str">
        <f>Položky!C30</f>
        <v>Otopná tělesa</v>
      </c>
      <c r="C9" s="66"/>
      <c r="D9" s="116"/>
      <c r="E9" s="201">
        <f>Položky!BA36</f>
        <v>0</v>
      </c>
      <c r="F9" s="202">
        <f>Položky!BB36</f>
        <v>0</v>
      </c>
      <c r="G9" s="202">
        <f>Položky!BC36</f>
        <v>0</v>
      </c>
      <c r="H9" s="202">
        <f>Položky!BD36</f>
        <v>0</v>
      </c>
      <c r="I9" s="203">
        <f>Položky!BE36</f>
        <v>0</v>
      </c>
    </row>
    <row r="10" spans="1:9" s="35" customFormat="1" ht="12.75">
      <c r="A10" s="200" t="str">
        <f>Položky!B37</f>
        <v>766</v>
      </c>
      <c r="B10" s="115" t="str">
        <f>Položky!C37</f>
        <v>Konstrukce truhlářské</v>
      </c>
      <c r="C10" s="66"/>
      <c r="D10" s="116"/>
      <c r="E10" s="201">
        <f>Položky!BA52</f>
        <v>0</v>
      </c>
      <c r="F10" s="202">
        <f>Položky!BB52</f>
        <v>0</v>
      </c>
      <c r="G10" s="202">
        <f>Položky!BC52</f>
        <v>0</v>
      </c>
      <c r="H10" s="202">
        <f>Položky!BD52</f>
        <v>0</v>
      </c>
      <c r="I10" s="203">
        <f>Položky!BE52</f>
        <v>0</v>
      </c>
    </row>
    <row r="11" spans="1:9" s="35" customFormat="1" ht="12.75">
      <c r="A11" s="200" t="str">
        <f>Položky!B53</f>
        <v>776</v>
      </c>
      <c r="B11" s="115" t="str">
        <f>Položky!C53</f>
        <v>Podlahy povlakové</v>
      </c>
      <c r="C11" s="66"/>
      <c r="D11" s="116"/>
      <c r="E11" s="201">
        <f>Položky!BA65</f>
        <v>0</v>
      </c>
      <c r="F11" s="202">
        <f>Položky!BB65</f>
        <v>0</v>
      </c>
      <c r="G11" s="202">
        <f>Položky!BC65</f>
        <v>0</v>
      </c>
      <c r="H11" s="202">
        <f>Položky!BD65</f>
        <v>0</v>
      </c>
      <c r="I11" s="203">
        <f>Položky!BE65</f>
        <v>0</v>
      </c>
    </row>
    <row r="12" spans="1:9" s="35" customFormat="1" ht="12.75">
      <c r="A12" s="200" t="str">
        <f>Položky!B66</f>
        <v>784</v>
      </c>
      <c r="B12" s="115" t="str">
        <f>Položky!C66</f>
        <v>Malby</v>
      </c>
      <c r="C12" s="66"/>
      <c r="D12" s="116"/>
      <c r="E12" s="201">
        <f>Položky!BA76</f>
        <v>0</v>
      </c>
      <c r="F12" s="202">
        <f>Položky!BB76</f>
        <v>0</v>
      </c>
      <c r="G12" s="202">
        <f>Položky!BC76</f>
        <v>0</v>
      </c>
      <c r="H12" s="202">
        <f>Položky!BD76</f>
        <v>0</v>
      </c>
      <c r="I12" s="203">
        <f>Položky!BE76</f>
        <v>0</v>
      </c>
    </row>
    <row r="13" spans="1:9" s="35" customFormat="1" ht="13.5" thickBot="1">
      <c r="A13" s="200" t="str">
        <f>Položky!B77</f>
        <v>M2102</v>
      </c>
      <c r="B13" s="115" t="str">
        <f>Položky!C77</f>
        <v>Elektroinstalace</v>
      </c>
      <c r="C13" s="66"/>
      <c r="D13" s="116"/>
      <c r="E13" s="201">
        <f>Položky!BA82</f>
        <v>0</v>
      </c>
      <c r="F13" s="202">
        <f>Položky!BB82</f>
        <v>0</v>
      </c>
      <c r="G13" s="202">
        <f>Položky!BC82</f>
        <v>0</v>
      </c>
      <c r="H13" s="202">
        <f>Položky!BD82</f>
        <v>0</v>
      </c>
      <c r="I13" s="203">
        <f>Položky!BE82</f>
        <v>0</v>
      </c>
    </row>
    <row r="14" spans="1:9" s="123" customFormat="1" ht="13.5" thickBot="1">
      <c r="A14" s="117"/>
      <c r="B14" s="118" t="s">
        <v>57</v>
      </c>
      <c r="C14" s="118"/>
      <c r="D14" s="119"/>
      <c r="E14" s="120">
        <f>SUM(E7:E13)</f>
        <v>0</v>
      </c>
      <c r="F14" s="121">
        <f>SUM(F7:F13)</f>
        <v>0</v>
      </c>
      <c r="G14" s="121">
        <f>SUM(G7:G13)</f>
        <v>0</v>
      </c>
      <c r="H14" s="121">
        <f>SUM(H7:H13)</f>
        <v>0</v>
      </c>
      <c r="I14" s="122">
        <f>SUM(I7:I13)</f>
        <v>0</v>
      </c>
    </row>
    <row r="15" spans="1:9" ht="12.75">
      <c r="A15" s="66"/>
      <c r="B15" s="66"/>
      <c r="C15" s="66"/>
      <c r="D15" s="66"/>
      <c r="E15" s="66"/>
      <c r="F15" s="66"/>
      <c r="G15" s="66"/>
      <c r="H15" s="66"/>
      <c r="I15" s="66"/>
    </row>
    <row r="16" spans="1:57" ht="19.5" customHeight="1">
      <c r="A16" s="107" t="s">
        <v>58</v>
      </c>
      <c r="B16" s="107"/>
      <c r="C16" s="107"/>
      <c r="D16" s="107"/>
      <c r="E16" s="107"/>
      <c r="F16" s="107"/>
      <c r="G16" s="124"/>
      <c r="H16" s="107"/>
      <c r="I16" s="107"/>
      <c r="BA16" s="41"/>
      <c r="BB16" s="41"/>
      <c r="BC16" s="41"/>
      <c r="BD16" s="41"/>
      <c r="BE16" s="41"/>
    </row>
    <row r="17" spans="1:9" ht="13.5" thickBot="1">
      <c r="A17" s="77"/>
      <c r="B17" s="77"/>
      <c r="C17" s="77"/>
      <c r="D17" s="77"/>
      <c r="E17" s="77"/>
      <c r="F17" s="77"/>
      <c r="G17" s="77"/>
      <c r="H17" s="77"/>
      <c r="I17" s="77"/>
    </row>
    <row r="18" spans="1:9" ht="12.75">
      <c r="A18" s="71" t="s">
        <v>59</v>
      </c>
      <c r="B18" s="72"/>
      <c r="C18" s="72"/>
      <c r="D18" s="125"/>
      <c r="E18" s="126" t="s">
        <v>60</v>
      </c>
      <c r="F18" s="127" t="s">
        <v>61</v>
      </c>
      <c r="G18" s="128" t="s">
        <v>62</v>
      </c>
      <c r="H18" s="129"/>
      <c r="I18" s="130" t="s">
        <v>60</v>
      </c>
    </row>
    <row r="19" spans="1:53" ht="12.75">
      <c r="A19" s="64" t="s">
        <v>189</v>
      </c>
      <c r="B19" s="55"/>
      <c r="C19" s="55"/>
      <c r="D19" s="131"/>
      <c r="E19" s="132"/>
      <c r="F19" s="133"/>
      <c r="G19" s="134">
        <f aca="true" t="shared" si="0" ref="G19:G24">CHOOSE(BA19+1,HSV+PSV,HSV+PSV+Mont,HSV+PSV+Dodavka+Mont,HSV,PSV,Mont,Dodavka,Mont+Dodavka,0)</f>
        <v>0</v>
      </c>
      <c r="H19" s="135"/>
      <c r="I19" s="136">
        <f aca="true" t="shared" si="1" ref="I19:I24">E19+F19*G19/100</f>
        <v>0</v>
      </c>
      <c r="BA19">
        <v>0</v>
      </c>
    </row>
    <row r="20" spans="1:53" ht="12.75">
      <c r="A20" s="64" t="s">
        <v>190</v>
      </c>
      <c r="B20" s="55"/>
      <c r="C20" s="55"/>
      <c r="D20" s="131"/>
      <c r="E20" s="132"/>
      <c r="F20" s="133"/>
      <c r="G20" s="134">
        <f t="shared" si="0"/>
        <v>0</v>
      </c>
      <c r="H20" s="135"/>
      <c r="I20" s="136">
        <f t="shared" si="1"/>
        <v>0</v>
      </c>
      <c r="BA20">
        <v>0</v>
      </c>
    </row>
    <row r="21" spans="1:53" ht="12.75">
      <c r="A21" s="64" t="s">
        <v>191</v>
      </c>
      <c r="B21" s="55"/>
      <c r="C21" s="55"/>
      <c r="D21" s="131"/>
      <c r="E21" s="132"/>
      <c r="F21" s="133"/>
      <c r="G21" s="134">
        <f t="shared" si="0"/>
        <v>0</v>
      </c>
      <c r="H21" s="135"/>
      <c r="I21" s="136">
        <f t="shared" si="1"/>
        <v>0</v>
      </c>
      <c r="BA21">
        <v>0</v>
      </c>
    </row>
    <row r="22" spans="1:53" ht="12.75">
      <c r="A22" s="64" t="s">
        <v>192</v>
      </c>
      <c r="B22" s="55"/>
      <c r="C22" s="55"/>
      <c r="D22" s="131"/>
      <c r="E22" s="132"/>
      <c r="F22" s="133"/>
      <c r="G22" s="134">
        <f t="shared" si="0"/>
        <v>0</v>
      </c>
      <c r="H22" s="135"/>
      <c r="I22" s="136">
        <f t="shared" si="1"/>
        <v>0</v>
      </c>
      <c r="BA22">
        <v>1</v>
      </c>
    </row>
    <row r="23" spans="1:53" ht="12.75">
      <c r="A23" s="64" t="s">
        <v>193</v>
      </c>
      <c r="B23" s="55"/>
      <c r="C23" s="55"/>
      <c r="D23" s="131"/>
      <c r="E23" s="132"/>
      <c r="F23" s="133"/>
      <c r="G23" s="134">
        <f t="shared" si="0"/>
        <v>0</v>
      </c>
      <c r="H23" s="135"/>
      <c r="I23" s="136">
        <f t="shared" si="1"/>
        <v>0</v>
      </c>
      <c r="BA23">
        <v>1</v>
      </c>
    </row>
    <row r="24" spans="1:53" ht="12.75">
      <c r="A24" s="64" t="s">
        <v>194</v>
      </c>
      <c r="B24" s="55"/>
      <c r="C24" s="55"/>
      <c r="D24" s="131"/>
      <c r="E24" s="132"/>
      <c r="F24" s="133"/>
      <c r="G24" s="134">
        <f t="shared" si="0"/>
        <v>0</v>
      </c>
      <c r="H24" s="135"/>
      <c r="I24" s="136">
        <f t="shared" si="1"/>
        <v>0</v>
      </c>
      <c r="BA24">
        <v>2</v>
      </c>
    </row>
    <row r="25" spans="1:9" ht="13.5" thickBot="1">
      <c r="A25" s="137"/>
      <c r="B25" s="138" t="s">
        <v>63</v>
      </c>
      <c r="C25" s="139"/>
      <c r="D25" s="140"/>
      <c r="E25" s="141"/>
      <c r="F25" s="142"/>
      <c r="G25" s="142"/>
      <c r="H25" s="222">
        <f>SUM(I19:I24)</f>
        <v>0</v>
      </c>
      <c r="I25" s="223"/>
    </row>
    <row r="27" spans="2:9" ht="12.75">
      <c r="B27" s="123"/>
      <c r="F27" s="143"/>
      <c r="G27" s="144"/>
      <c r="H27" s="144"/>
      <c r="I27" s="145"/>
    </row>
    <row r="28" spans="6:9" ht="12.75">
      <c r="F28" s="143"/>
      <c r="G28" s="144"/>
      <c r="H28" s="144"/>
      <c r="I28" s="145"/>
    </row>
    <row r="29" spans="6:9" ht="12.75">
      <c r="F29" s="143"/>
      <c r="G29" s="144"/>
      <c r="H29" s="144"/>
      <c r="I29" s="145"/>
    </row>
    <row r="30" spans="6:9" ht="12.75">
      <c r="F30" s="143"/>
      <c r="G30" s="144"/>
      <c r="H30" s="144"/>
      <c r="I30" s="145"/>
    </row>
    <row r="31" spans="6:9" ht="12.75">
      <c r="F31" s="143"/>
      <c r="G31" s="144"/>
      <c r="H31" s="144"/>
      <c r="I31" s="145"/>
    </row>
    <row r="32" spans="6:9" ht="12.75">
      <c r="F32" s="143"/>
      <c r="G32" s="144"/>
      <c r="H32" s="144"/>
      <c r="I32" s="145"/>
    </row>
    <row r="33" spans="6:9" ht="12.75">
      <c r="F33" s="143"/>
      <c r="G33" s="144"/>
      <c r="H33" s="144"/>
      <c r="I33" s="145"/>
    </row>
    <row r="34" spans="6:9" ht="12.75">
      <c r="F34" s="143"/>
      <c r="G34" s="144"/>
      <c r="H34" s="144"/>
      <c r="I34" s="145"/>
    </row>
    <row r="35" spans="6:9" ht="12.75">
      <c r="F35" s="143"/>
      <c r="G35" s="144"/>
      <c r="H35" s="144"/>
      <c r="I35" s="145"/>
    </row>
    <row r="36" spans="6:9" ht="12.75">
      <c r="F36" s="143"/>
      <c r="G36" s="144"/>
      <c r="H36" s="144"/>
      <c r="I36" s="145"/>
    </row>
    <row r="37" spans="6:9" ht="12.75">
      <c r="F37" s="143"/>
      <c r="G37" s="144"/>
      <c r="H37" s="144"/>
      <c r="I37" s="145"/>
    </row>
    <row r="38" spans="6:9" ht="12.75">
      <c r="F38" s="143"/>
      <c r="G38" s="144"/>
      <c r="H38" s="144"/>
      <c r="I38" s="145"/>
    </row>
    <row r="39" spans="6:9" ht="12.75">
      <c r="F39" s="143"/>
      <c r="G39" s="144"/>
      <c r="H39" s="144"/>
      <c r="I39" s="145"/>
    </row>
    <row r="40" spans="6:9" ht="12.75">
      <c r="F40" s="143"/>
      <c r="G40" s="144"/>
      <c r="H40" s="144"/>
      <c r="I40" s="145"/>
    </row>
    <row r="41" spans="6:9" ht="12.75">
      <c r="F41" s="143"/>
      <c r="G41" s="144"/>
      <c r="H41" s="144"/>
      <c r="I41" s="145"/>
    </row>
    <row r="42" spans="6:9" ht="12.75">
      <c r="F42" s="143"/>
      <c r="G42" s="144"/>
      <c r="H42" s="144"/>
      <c r="I42" s="145"/>
    </row>
    <row r="43" spans="6:9" ht="12.75">
      <c r="F43" s="143"/>
      <c r="G43" s="144"/>
      <c r="H43" s="144"/>
      <c r="I43" s="145"/>
    </row>
    <row r="44" spans="6:9" ht="12.75">
      <c r="F44" s="143"/>
      <c r="G44" s="144"/>
      <c r="H44" s="144"/>
      <c r="I44" s="145"/>
    </row>
    <row r="45" spans="6:9" ht="12.75">
      <c r="F45" s="143"/>
      <c r="G45" s="144"/>
      <c r="H45" s="144"/>
      <c r="I45" s="145"/>
    </row>
    <row r="46" spans="6:9" ht="12.75">
      <c r="F46" s="143"/>
      <c r="G46" s="144"/>
      <c r="H46" s="144"/>
      <c r="I46" s="145"/>
    </row>
    <row r="47" spans="6:9" ht="12.75">
      <c r="F47" s="143"/>
      <c r="G47" s="144"/>
      <c r="H47" s="144"/>
      <c r="I47" s="145"/>
    </row>
    <row r="48" spans="6:9" ht="12.75">
      <c r="F48" s="143"/>
      <c r="G48" s="144"/>
      <c r="H48" s="144"/>
      <c r="I48" s="145"/>
    </row>
    <row r="49" spans="6:9" ht="12.75">
      <c r="F49" s="143"/>
      <c r="G49" s="144"/>
      <c r="H49" s="144"/>
      <c r="I49" s="145"/>
    </row>
    <row r="50" spans="6:9" ht="12.75">
      <c r="F50" s="143"/>
      <c r="G50" s="144"/>
      <c r="H50" s="144"/>
      <c r="I50" s="145"/>
    </row>
    <row r="51" spans="6:9" ht="12.75">
      <c r="F51" s="143"/>
      <c r="G51" s="144"/>
      <c r="H51" s="144"/>
      <c r="I51" s="145"/>
    </row>
    <row r="52" spans="6:9" ht="12.75">
      <c r="F52" s="143"/>
      <c r="G52" s="144"/>
      <c r="H52" s="144"/>
      <c r="I52" s="145"/>
    </row>
    <row r="53" spans="6:9" ht="12.75">
      <c r="F53" s="143"/>
      <c r="G53" s="144"/>
      <c r="H53" s="144"/>
      <c r="I53" s="145"/>
    </row>
    <row r="54" spans="6:9" ht="12.75">
      <c r="F54" s="143"/>
      <c r="G54" s="144"/>
      <c r="H54" s="144"/>
      <c r="I54" s="145"/>
    </row>
    <row r="55" spans="6:9" ht="12.75">
      <c r="F55" s="143"/>
      <c r="G55" s="144"/>
      <c r="H55" s="144"/>
      <c r="I55" s="145"/>
    </row>
    <row r="56" spans="6:9" ht="12.75">
      <c r="F56" s="143"/>
      <c r="G56" s="144"/>
      <c r="H56" s="144"/>
      <c r="I56" s="145"/>
    </row>
    <row r="57" spans="6:9" ht="12.75">
      <c r="F57" s="143"/>
      <c r="G57" s="144"/>
      <c r="H57" s="144"/>
      <c r="I57" s="145"/>
    </row>
    <row r="58" spans="6:9" ht="12.75">
      <c r="F58" s="143"/>
      <c r="G58" s="144"/>
      <c r="H58" s="144"/>
      <c r="I58" s="145"/>
    </row>
    <row r="59" spans="6:9" ht="12.75">
      <c r="F59" s="143"/>
      <c r="G59" s="144"/>
      <c r="H59" s="144"/>
      <c r="I59" s="145"/>
    </row>
    <row r="60" spans="6:9" ht="12.75">
      <c r="F60" s="143"/>
      <c r="G60" s="144"/>
      <c r="H60" s="144"/>
      <c r="I60" s="145"/>
    </row>
    <row r="61" spans="6:9" ht="12.75">
      <c r="F61" s="143"/>
      <c r="G61" s="144"/>
      <c r="H61" s="144"/>
      <c r="I61" s="145"/>
    </row>
    <row r="62" spans="6:9" ht="12.75">
      <c r="F62" s="143"/>
      <c r="G62" s="144"/>
      <c r="H62" s="144"/>
      <c r="I62" s="145"/>
    </row>
    <row r="63" spans="6:9" ht="12.75">
      <c r="F63" s="143"/>
      <c r="G63" s="144"/>
      <c r="H63" s="144"/>
      <c r="I63" s="145"/>
    </row>
    <row r="64" spans="6:9" ht="12.75">
      <c r="F64" s="143"/>
      <c r="G64" s="144"/>
      <c r="H64" s="144"/>
      <c r="I64" s="145"/>
    </row>
    <row r="65" spans="6:9" ht="12.75">
      <c r="F65" s="143"/>
      <c r="G65" s="144"/>
      <c r="H65" s="144"/>
      <c r="I65" s="145"/>
    </row>
    <row r="66" spans="6:9" ht="12.75">
      <c r="F66" s="143"/>
      <c r="G66" s="144"/>
      <c r="H66" s="144"/>
      <c r="I66" s="145"/>
    </row>
    <row r="67" spans="6:9" ht="12.75">
      <c r="F67" s="143"/>
      <c r="G67" s="144"/>
      <c r="H67" s="144"/>
      <c r="I67" s="145"/>
    </row>
    <row r="68" spans="6:9" ht="12.75">
      <c r="F68" s="143"/>
      <c r="G68" s="144"/>
      <c r="H68" s="144"/>
      <c r="I68" s="145"/>
    </row>
    <row r="69" spans="6:9" ht="12.75">
      <c r="F69" s="143"/>
      <c r="G69" s="144"/>
      <c r="H69" s="144"/>
      <c r="I69" s="145"/>
    </row>
    <row r="70" spans="6:9" ht="12.75">
      <c r="F70" s="143"/>
      <c r="G70" s="144"/>
      <c r="H70" s="144"/>
      <c r="I70" s="145"/>
    </row>
    <row r="71" spans="6:9" ht="12.75">
      <c r="F71" s="143"/>
      <c r="G71" s="144"/>
      <c r="H71" s="144"/>
      <c r="I71" s="145"/>
    </row>
    <row r="72" spans="6:9" ht="12.75">
      <c r="F72" s="143"/>
      <c r="G72" s="144"/>
      <c r="H72" s="144"/>
      <c r="I72" s="145"/>
    </row>
    <row r="73" spans="6:9" ht="12.75">
      <c r="F73" s="143"/>
      <c r="G73" s="144"/>
      <c r="H73" s="144"/>
      <c r="I73" s="145"/>
    </row>
    <row r="74" spans="6:9" ht="12.75">
      <c r="F74" s="143"/>
      <c r="G74" s="144"/>
      <c r="H74" s="144"/>
      <c r="I74" s="145"/>
    </row>
    <row r="75" spans="6:9" ht="12.75">
      <c r="F75" s="143"/>
      <c r="G75" s="144"/>
      <c r="H75" s="144"/>
      <c r="I75" s="145"/>
    </row>
    <row r="76" spans="6:9" ht="12.75">
      <c r="F76" s="143"/>
      <c r="G76" s="144"/>
      <c r="H76" s="144"/>
      <c r="I76" s="145"/>
    </row>
  </sheetData>
  <sheetProtection/>
  <mergeCells count="4">
    <mergeCell ref="A1:B1"/>
    <mergeCell ref="A2:B2"/>
    <mergeCell ref="G2:I2"/>
    <mergeCell ref="H25:I2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55"/>
  <sheetViews>
    <sheetView showGridLines="0" showZeros="0" tabSelected="1" zoomScalePageLayoutView="0" workbookViewId="0" topLeftCell="A1">
      <selection activeCell="J75" sqref="J75"/>
    </sheetView>
  </sheetViews>
  <sheetFormatPr defaultColWidth="9.00390625" defaultRowHeight="12.75"/>
  <cols>
    <col min="1" max="1" width="4.375" style="146" customWidth="1"/>
    <col min="2" max="2" width="11.625" style="146" customWidth="1"/>
    <col min="3" max="3" width="40.375" style="146" customWidth="1"/>
    <col min="4" max="4" width="5.625" style="146" customWidth="1"/>
    <col min="5" max="5" width="8.625" style="194" customWidth="1"/>
    <col min="6" max="6" width="9.875" style="146" customWidth="1"/>
    <col min="7" max="7" width="13.875" style="146" customWidth="1"/>
    <col min="8" max="11" width="9.125" style="146" customWidth="1"/>
    <col min="12" max="12" width="75.375" style="146" customWidth="1"/>
    <col min="13" max="13" width="45.25390625" style="146" customWidth="1"/>
    <col min="14" max="16384" width="9.125" style="146" customWidth="1"/>
  </cols>
  <sheetData>
    <row r="1" spans="1:7" ht="15.75">
      <c r="A1" s="226" t="s">
        <v>75</v>
      </c>
      <c r="B1" s="226"/>
      <c r="C1" s="226"/>
      <c r="D1" s="226"/>
      <c r="E1" s="226"/>
      <c r="F1" s="226"/>
      <c r="G1" s="226"/>
    </row>
    <row r="2" spans="1:7" ht="14.25" customHeight="1" thickBot="1">
      <c r="A2" s="147"/>
      <c r="B2" s="148"/>
      <c r="C2" s="149"/>
      <c r="D2" s="149"/>
      <c r="E2" s="150"/>
      <c r="F2" s="149"/>
      <c r="G2" s="149"/>
    </row>
    <row r="3" spans="1:7" ht="13.5" thickTop="1">
      <c r="A3" s="215" t="s">
        <v>48</v>
      </c>
      <c r="B3" s="216"/>
      <c r="C3" s="97" t="str">
        <f>CONCATENATE(cislostavby," ",nazevstavby)</f>
        <v>049 Město Studénka</v>
      </c>
      <c r="D3" s="151"/>
      <c r="E3" s="152" t="s">
        <v>64</v>
      </c>
      <c r="F3" s="153" t="str">
        <f>Rekapitulace!H1</f>
        <v>03</v>
      </c>
      <c r="G3" s="154"/>
    </row>
    <row r="4" spans="1:7" ht="13.5" thickBot="1">
      <c r="A4" s="227" t="s">
        <v>50</v>
      </c>
      <c r="B4" s="218"/>
      <c r="C4" s="103" t="str">
        <f>CONCATENATE(cisloobjektu," ",nazevobjektu)</f>
        <v>09 Dělnický dům</v>
      </c>
      <c r="D4" s="155"/>
      <c r="E4" s="228" t="str">
        <f>Rekapitulace!G2</f>
        <v>Oprava chodby v přísálí</v>
      </c>
      <c r="F4" s="229"/>
      <c r="G4" s="230"/>
    </row>
    <row r="5" spans="1:7" ht="13.5" thickTop="1">
      <c r="A5" s="156"/>
      <c r="B5" s="147"/>
      <c r="C5" s="147"/>
      <c r="D5" s="147"/>
      <c r="E5" s="157"/>
      <c r="F5" s="147"/>
      <c r="G5" s="158"/>
    </row>
    <row r="6" spans="1:7" ht="12.75">
      <c r="A6" s="159" t="s">
        <v>65</v>
      </c>
      <c r="B6" s="160" t="s">
        <v>66</v>
      </c>
      <c r="C6" s="160" t="s">
        <v>67</v>
      </c>
      <c r="D6" s="160" t="s">
        <v>68</v>
      </c>
      <c r="E6" s="161" t="s">
        <v>69</v>
      </c>
      <c r="F6" s="160" t="s">
        <v>70</v>
      </c>
      <c r="G6" s="162" t="s">
        <v>71</v>
      </c>
    </row>
    <row r="7" spans="1:15" ht="12.75">
      <c r="A7" s="163" t="s">
        <v>72</v>
      </c>
      <c r="B7" s="164" t="s">
        <v>83</v>
      </c>
      <c r="C7" s="165" t="s">
        <v>84</v>
      </c>
      <c r="D7" s="166"/>
      <c r="E7" s="167"/>
      <c r="F7" s="167"/>
      <c r="G7" s="168"/>
      <c r="H7" s="169"/>
      <c r="I7" s="169"/>
      <c r="O7" s="170">
        <v>1</v>
      </c>
    </row>
    <row r="8" spans="1:104" ht="12.75">
      <c r="A8" s="171">
        <v>1</v>
      </c>
      <c r="B8" s="172" t="s">
        <v>85</v>
      </c>
      <c r="C8" s="173" t="s">
        <v>86</v>
      </c>
      <c r="D8" s="174" t="s">
        <v>87</v>
      </c>
      <c r="E8" s="175">
        <v>27.45</v>
      </c>
      <c r="F8" s="175">
        <v>0</v>
      </c>
      <c r="G8" s="176">
        <f>E8*F8</f>
        <v>0</v>
      </c>
      <c r="O8" s="170">
        <v>2</v>
      </c>
      <c r="AA8" s="146">
        <v>1</v>
      </c>
      <c r="AB8" s="146">
        <v>1</v>
      </c>
      <c r="AC8" s="146">
        <v>1</v>
      </c>
      <c r="AZ8" s="146">
        <v>1</v>
      </c>
      <c r="BA8" s="146">
        <f>IF(AZ8=1,G8,0)</f>
        <v>0</v>
      </c>
      <c r="BB8" s="146">
        <f>IF(AZ8=2,G8,0)</f>
        <v>0</v>
      </c>
      <c r="BC8" s="146">
        <f>IF(AZ8=3,G8,0)</f>
        <v>0</v>
      </c>
      <c r="BD8" s="146">
        <f>IF(AZ8=4,G8,0)</f>
        <v>0</v>
      </c>
      <c r="BE8" s="146">
        <f>IF(AZ8=5,G8,0)</f>
        <v>0</v>
      </c>
      <c r="CA8" s="177">
        <v>1</v>
      </c>
      <c r="CB8" s="177">
        <v>1</v>
      </c>
      <c r="CZ8" s="146">
        <v>0.01401</v>
      </c>
    </row>
    <row r="9" spans="1:15" ht="12.75">
      <c r="A9" s="178"/>
      <c r="B9" s="180"/>
      <c r="C9" s="224" t="s">
        <v>88</v>
      </c>
      <c r="D9" s="225"/>
      <c r="E9" s="181">
        <v>27.45</v>
      </c>
      <c r="F9" s="182"/>
      <c r="G9" s="183"/>
      <c r="M9" s="179" t="s">
        <v>88</v>
      </c>
      <c r="O9" s="170"/>
    </row>
    <row r="10" spans="1:104" ht="22.5">
      <c r="A10" s="171">
        <v>2</v>
      </c>
      <c r="B10" s="172" t="s">
        <v>89</v>
      </c>
      <c r="C10" s="173" t="s">
        <v>90</v>
      </c>
      <c r="D10" s="174" t="s">
        <v>87</v>
      </c>
      <c r="E10" s="175">
        <v>27.45</v>
      </c>
      <c r="F10" s="175">
        <v>0</v>
      </c>
      <c r="G10" s="176">
        <f>E10*F10</f>
        <v>0</v>
      </c>
      <c r="O10" s="170">
        <v>2</v>
      </c>
      <c r="AA10" s="146">
        <v>1</v>
      </c>
      <c r="AB10" s="146">
        <v>1</v>
      </c>
      <c r="AC10" s="146">
        <v>1</v>
      </c>
      <c r="AZ10" s="146">
        <v>1</v>
      </c>
      <c r="BA10" s="146">
        <f>IF(AZ10=1,G10,0)</f>
        <v>0</v>
      </c>
      <c r="BB10" s="146">
        <f>IF(AZ10=2,G10,0)</f>
        <v>0</v>
      </c>
      <c r="BC10" s="146">
        <f>IF(AZ10=3,G10,0)</f>
        <v>0</v>
      </c>
      <c r="BD10" s="146">
        <f>IF(AZ10=4,G10,0)</f>
        <v>0</v>
      </c>
      <c r="BE10" s="146">
        <f>IF(AZ10=5,G10,0)</f>
        <v>0</v>
      </c>
      <c r="CA10" s="177">
        <v>1</v>
      </c>
      <c r="CB10" s="177">
        <v>1</v>
      </c>
      <c r="CZ10" s="146">
        <v>0.00411</v>
      </c>
    </row>
    <row r="11" spans="1:15" ht="12.75">
      <c r="A11" s="178"/>
      <c r="B11" s="180"/>
      <c r="C11" s="224" t="s">
        <v>88</v>
      </c>
      <c r="D11" s="225"/>
      <c r="E11" s="181">
        <v>27.45</v>
      </c>
      <c r="F11" s="182"/>
      <c r="G11" s="183"/>
      <c r="M11" s="179" t="s">
        <v>88</v>
      </c>
      <c r="O11" s="170"/>
    </row>
    <row r="12" spans="1:104" ht="12.75">
      <c r="A12" s="171">
        <v>3</v>
      </c>
      <c r="B12" s="172" t="s">
        <v>91</v>
      </c>
      <c r="C12" s="173" t="s">
        <v>92</v>
      </c>
      <c r="D12" s="174" t="s">
        <v>87</v>
      </c>
      <c r="E12" s="175">
        <v>80.64</v>
      </c>
      <c r="F12" s="175">
        <v>0</v>
      </c>
      <c r="G12" s="176">
        <f>E12*F12</f>
        <v>0</v>
      </c>
      <c r="O12" s="170">
        <v>2</v>
      </c>
      <c r="AA12" s="146">
        <v>1</v>
      </c>
      <c r="AB12" s="146">
        <v>1</v>
      </c>
      <c r="AC12" s="146">
        <v>1</v>
      </c>
      <c r="AZ12" s="146">
        <v>1</v>
      </c>
      <c r="BA12" s="146">
        <f>IF(AZ12=1,G12,0)</f>
        <v>0</v>
      </c>
      <c r="BB12" s="146">
        <f>IF(AZ12=2,G12,0)</f>
        <v>0</v>
      </c>
      <c r="BC12" s="146">
        <f>IF(AZ12=3,G12,0)</f>
        <v>0</v>
      </c>
      <c r="BD12" s="146">
        <f>IF(AZ12=4,G12,0)</f>
        <v>0</v>
      </c>
      <c r="BE12" s="146">
        <f>IF(AZ12=5,G12,0)</f>
        <v>0</v>
      </c>
      <c r="CA12" s="177">
        <v>1</v>
      </c>
      <c r="CB12" s="177">
        <v>1</v>
      </c>
      <c r="CZ12" s="146">
        <v>0.01312</v>
      </c>
    </row>
    <row r="13" spans="1:15" ht="12.75">
      <c r="A13" s="178"/>
      <c r="B13" s="180"/>
      <c r="C13" s="224" t="s">
        <v>93</v>
      </c>
      <c r="D13" s="225"/>
      <c r="E13" s="181">
        <v>80.64</v>
      </c>
      <c r="F13" s="182"/>
      <c r="G13" s="183"/>
      <c r="M13" s="179" t="s">
        <v>93</v>
      </c>
      <c r="O13" s="170"/>
    </row>
    <row r="14" spans="1:15" ht="12.75">
      <c r="A14" s="178"/>
      <c r="B14" s="180"/>
      <c r="C14" s="224"/>
      <c r="D14" s="225"/>
      <c r="E14" s="181"/>
      <c r="F14" s="182"/>
      <c r="G14" s="183"/>
      <c r="M14" s="179" t="s">
        <v>94</v>
      </c>
      <c r="O14" s="170"/>
    </row>
    <row r="15" spans="1:104" ht="22.5">
      <c r="A15" s="171">
        <v>4</v>
      </c>
      <c r="B15" s="172" t="s">
        <v>95</v>
      </c>
      <c r="C15" s="173" t="s">
        <v>96</v>
      </c>
      <c r="D15" s="174" t="s">
        <v>87</v>
      </c>
      <c r="E15" s="175">
        <v>80.64</v>
      </c>
      <c r="F15" s="175">
        <v>0</v>
      </c>
      <c r="G15" s="176">
        <f>E15*F15</f>
        <v>0</v>
      </c>
      <c r="O15" s="170">
        <v>2</v>
      </c>
      <c r="AA15" s="146">
        <v>1</v>
      </c>
      <c r="AB15" s="146">
        <v>1</v>
      </c>
      <c r="AC15" s="146">
        <v>1</v>
      </c>
      <c r="AZ15" s="146">
        <v>1</v>
      </c>
      <c r="BA15" s="146">
        <f>IF(AZ15=1,G15,0)</f>
        <v>0</v>
      </c>
      <c r="BB15" s="146">
        <f>IF(AZ15=2,G15,0)</f>
        <v>0</v>
      </c>
      <c r="BC15" s="146">
        <f>IF(AZ15=3,G15,0)</f>
        <v>0</v>
      </c>
      <c r="BD15" s="146">
        <f>IF(AZ15=4,G15,0)</f>
        <v>0</v>
      </c>
      <c r="BE15" s="146">
        <f>IF(AZ15=5,G15,0)</f>
        <v>0</v>
      </c>
      <c r="CA15" s="177">
        <v>1</v>
      </c>
      <c r="CB15" s="177">
        <v>1</v>
      </c>
      <c r="CZ15" s="146">
        <v>0.00367</v>
      </c>
    </row>
    <row r="16" spans="1:15" ht="12.75">
      <c r="A16" s="178"/>
      <c r="B16" s="180"/>
      <c r="C16" s="224" t="s">
        <v>93</v>
      </c>
      <c r="D16" s="225"/>
      <c r="E16" s="181">
        <v>80.64</v>
      </c>
      <c r="F16" s="182"/>
      <c r="G16" s="183"/>
      <c r="M16" s="179" t="s">
        <v>93</v>
      </c>
      <c r="O16" s="170"/>
    </row>
    <row r="17" spans="1:15" ht="12.75">
      <c r="A17" s="178"/>
      <c r="B17" s="180"/>
      <c r="C17" s="224"/>
      <c r="D17" s="225"/>
      <c r="E17" s="181"/>
      <c r="F17" s="182"/>
      <c r="G17" s="183"/>
      <c r="M17" s="179" t="s">
        <v>94</v>
      </c>
      <c r="O17" s="170"/>
    </row>
    <row r="18" spans="1:104" ht="22.5">
      <c r="A18" s="171">
        <v>5</v>
      </c>
      <c r="B18" s="172" t="s">
        <v>97</v>
      </c>
      <c r="C18" s="173" t="s">
        <v>98</v>
      </c>
      <c r="D18" s="174" t="s">
        <v>87</v>
      </c>
      <c r="E18" s="175">
        <v>28.725</v>
      </c>
      <c r="F18" s="175">
        <v>0</v>
      </c>
      <c r="G18" s="176">
        <f>E18*F18</f>
        <v>0</v>
      </c>
      <c r="O18" s="170">
        <v>2</v>
      </c>
      <c r="AA18" s="146">
        <v>1</v>
      </c>
      <c r="AB18" s="146">
        <v>1</v>
      </c>
      <c r="AC18" s="146">
        <v>1</v>
      </c>
      <c r="AZ18" s="146">
        <v>1</v>
      </c>
      <c r="BA18" s="146">
        <f>IF(AZ18=1,G18,0)</f>
        <v>0</v>
      </c>
      <c r="BB18" s="146">
        <f>IF(AZ18=2,G18,0)</f>
        <v>0</v>
      </c>
      <c r="BC18" s="146">
        <f>IF(AZ18=3,G18,0)</f>
        <v>0</v>
      </c>
      <c r="BD18" s="146">
        <f>IF(AZ18=4,G18,0)</f>
        <v>0</v>
      </c>
      <c r="BE18" s="146">
        <f>IF(AZ18=5,G18,0)</f>
        <v>0</v>
      </c>
      <c r="CA18" s="177">
        <v>1</v>
      </c>
      <c r="CB18" s="177">
        <v>1</v>
      </c>
      <c r="CZ18" s="146">
        <v>0.00331</v>
      </c>
    </row>
    <row r="19" spans="1:15" ht="12.75">
      <c r="A19" s="178"/>
      <c r="B19" s="180"/>
      <c r="C19" s="224" t="s">
        <v>99</v>
      </c>
      <c r="D19" s="225"/>
      <c r="E19" s="181">
        <v>28.725</v>
      </c>
      <c r="F19" s="182"/>
      <c r="G19" s="183"/>
      <c r="M19" s="179" t="s">
        <v>99</v>
      </c>
      <c r="O19" s="170"/>
    </row>
    <row r="20" spans="1:104" ht="12.75">
      <c r="A20" s="171">
        <v>6</v>
      </c>
      <c r="B20" s="172" t="s">
        <v>100</v>
      </c>
      <c r="C20" s="173" t="s">
        <v>101</v>
      </c>
      <c r="D20" s="174" t="s">
        <v>102</v>
      </c>
      <c r="E20" s="175">
        <v>1.642058625</v>
      </c>
      <c r="F20" s="175">
        <v>0</v>
      </c>
      <c r="G20" s="176">
        <f>E20*F20</f>
        <v>0</v>
      </c>
      <c r="O20" s="170">
        <v>2</v>
      </c>
      <c r="AA20" s="146">
        <v>7</v>
      </c>
      <c r="AB20" s="146">
        <v>1</v>
      </c>
      <c r="AC20" s="146">
        <v>2</v>
      </c>
      <c r="AZ20" s="146">
        <v>1</v>
      </c>
      <c r="BA20" s="146">
        <f>IF(AZ20=1,G20,0)</f>
        <v>0</v>
      </c>
      <c r="BB20" s="146">
        <f>IF(AZ20=2,G20,0)</f>
        <v>0</v>
      </c>
      <c r="BC20" s="146">
        <f>IF(AZ20=3,G20,0)</f>
        <v>0</v>
      </c>
      <c r="BD20" s="146">
        <f>IF(AZ20=4,G20,0)</f>
        <v>0</v>
      </c>
      <c r="BE20" s="146">
        <f>IF(AZ20=5,G20,0)</f>
        <v>0</v>
      </c>
      <c r="CA20" s="177">
        <v>7</v>
      </c>
      <c r="CB20" s="177">
        <v>1</v>
      </c>
      <c r="CZ20" s="146">
        <v>0</v>
      </c>
    </row>
    <row r="21" spans="1:57" ht="12.75">
      <c r="A21" s="184"/>
      <c r="B21" s="185" t="s">
        <v>73</v>
      </c>
      <c r="C21" s="186" t="str">
        <f>CONCATENATE(B7," ",C7)</f>
        <v>6 Úpravy povrchu, podlahy</v>
      </c>
      <c r="D21" s="187"/>
      <c r="E21" s="188"/>
      <c r="F21" s="189"/>
      <c r="G21" s="190">
        <f>SUM(G7:G20)</f>
        <v>0</v>
      </c>
      <c r="O21" s="170">
        <v>4</v>
      </c>
      <c r="BA21" s="191">
        <f>SUM(BA7:BA20)</f>
        <v>0</v>
      </c>
      <c r="BB21" s="191">
        <f>SUM(BB7:BB20)</f>
        <v>0</v>
      </c>
      <c r="BC21" s="191">
        <f>SUM(BC7:BC20)</f>
        <v>0</v>
      </c>
      <c r="BD21" s="191">
        <f>SUM(BD7:BD20)</f>
        <v>0</v>
      </c>
      <c r="BE21" s="191">
        <f>SUM(BE7:BE20)</f>
        <v>0</v>
      </c>
    </row>
    <row r="22" spans="1:15" ht="12.75">
      <c r="A22" s="163" t="s">
        <v>72</v>
      </c>
      <c r="B22" s="164" t="s">
        <v>103</v>
      </c>
      <c r="C22" s="165" t="s">
        <v>104</v>
      </c>
      <c r="D22" s="166"/>
      <c r="E22" s="167"/>
      <c r="F22" s="167"/>
      <c r="G22" s="168"/>
      <c r="H22" s="169"/>
      <c r="I22" s="169"/>
      <c r="O22" s="170">
        <v>1</v>
      </c>
    </row>
    <row r="23" spans="1:104" ht="12.75">
      <c r="A23" s="171">
        <v>7</v>
      </c>
      <c r="B23" s="172" t="s">
        <v>105</v>
      </c>
      <c r="C23" s="173" t="s">
        <v>106</v>
      </c>
      <c r="D23" s="174" t="s">
        <v>107</v>
      </c>
      <c r="E23" s="175">
        <v>4</v>
      </c>
      <c r="F23" s="175">
        <v>0</v>
      </c>
      <c r="G23" s="176">
        <f aca="true" t="shared" si="0" ref="G23:G28">E23*F23</f>
        <v>0</v>
      </c>
      <c r="O23" s="170">
        <v>2</v>
      </c>
      <c r="AA23" s="146">
        <v>1</v>
      </c>
      <c r="AB23" s="146">
        <v>0</v>
      </c>
      <c r="AC23" s="146">
        <v>0</v>
      </c>
      <c r="AZ23" s="146">
        <v>1</v>
      </c>
      <c r="BA23" s="146">
        <f aca="true" t="shared" si="1" ref="BA23:BA28">IF(AZ23=1,G23,0)</f>
        <v>0</v>
      </c>
      <c r="BB23" s="146">
        <f aca="true" t="shared" si="2" ref="BB23:BB28">IF(AZ23=2,G23,0)</f>
        <v>0</v>
      </c>
      <c r="BC23" s="146">
        <f aca="true" t="shared" si="3" ref="BC23:BC28">IF(AZ23=3,G23,0)</f>
        <v>0</v>
      </c>
      <c r="BD23" s="146">
        <f aca="true" t="shared" si="4" ref="BD23:BD28">IF(AZ23=4,G23,0)</f>
        <v>0</v>
      </c>
      <c r="BE23" s="146">
        <f aca="true" t="shared" si="5" ref="BE23:BE28">IF(AZ23=5,G23,0)</f>
        <v>0</v>
      </c>
      <c r="CA23" s="177">
        <v>1</v>
      </c>
      <c r="CB23" s="177">
        <v>0</v>
      </c>
      <c r="CZ23" s="146">
        <v>0</v>
      </c>
    </row>
    <row r="24" spans="1:104" ht="12.75">
      <c r="A24" s="171">
        <v>8</v>
      </c>
      <c r="B24" s="172" t="s">
        <v>108</v>
      </c>
      <c r="C24" s="173" t="s">
        <v>109</v>
      </c>
      <c r="D24" s="174" t="s">
        <v>87</v>
      </c>
      <c r="E24" s="175">
        <v>4</v>
      </c>
      <c r="F24" s="175">
        <v>0</v>
      </c>
      <c r="G24" s="176">
        <f t="shared" si="0"/>
        <v>0</v>
      </c>
      <c r="O24" s="170">
        <v>2</v>
      </c>
      <c r="AA24" s="146">
        <v>1</v>
      </c>
      <c r="AB24" s="146">
        <v>1</v>
      </c>
      <c r="AC24" s="146">
        <v>1</v>
      </c>
      <c r="AZ24" s="146">
        <v>1</v>
      </c>
      <c r="BA24" s="146">
        <f t="shared" si="1"/>
        <v>0</v>
      </c>
      <c r="BB24" s="146">
        <f t="shared" si="2"/>
        <v>0</v>
      </c>
      <c r="BC24" s="146">
        <f t="shared" si="3"/>
        <v>0</v>
      </c>
      <c r="BD24" s="146">
        <f t="shared" si="4"/>
        <v>0</v>
      </c>
      <c r="BE24" s="146">
        <f t="shared" si="5"/>
        <v>0</v>
      </c>
      <c r="CA24" s="177">
        <v>1</v>
      </c>
      <c r="CB24" s="177">
        <v>1</v>
      </c>
      <c r="CZ24" s="146">
        <v>0.00117</v>
      </c>
    </row>
    <row r="25" spans="1:104" ht="12.75">
      <c r="A25" s="171">
        <v>9</v>
      </c>
      <c r="B25" s="172" t="s">
        <v>110</v>
      </c>
      <c r="C25" s="173" t="s">
        <v>111</v>
      </c>
      <c r="D25" s="174" t="s">
        <v>102</v>
      </c>
      <c r="E25" s="175">
        <v>0.304</v>
      </c>
      <c r="F25" s="175">
        <v>0</v>
      </c>
      <c r="G25" s="176">
        <f t="shared" si="0"/>
        <v>0</v>
      </c>
      <c r="O25" s="170">
        <v>2</v>
      </c>
      <c r="AA25" s="146">
        <v>8</v>
      </c>
      <c r="AB25" s="146">
        <v>0</v>
      </c>
      <c r="AC25" s="146">
        <v>3</v>
      </c>
      <c r="AZ25" s="146">
        <v>1</v>
      </c>
      <c r="BA25" s="146">
        <f t="shared" si="1"/>
        <v>0</v>
      </c>
      <c r="BB25" s="146">
        <f t="shared" si="2"/>
        <v>0</v>
      </c>
      <c r="BC25" s="146">
        <f t="shared" si="3"/>
        <v>0</v>
      </c>
      <c r="BD25" s="146">
        <f t="shared" si="4"/>
        <v>0</v>
      </c>
      <c r="BE25" s="146">
        <f t="shared" si="5"/>
        <v>0</v>
      </c>
      <c r="CA25" s="177">
        <v>8</v>
      </c>
      <c r="CB25" s="177">
        <v>0</v>
      </c>
      <c r="CZ25" s="146">
        <v>0</v>
      </c>
    </row>
    <row r="26" spans="1:104" ht="12.75">
      <c r="A26" s="171">
        <v>10</v>
      </c>
      <c r="B26" s="172" t="s">
        <v>112</v>
      </c>
      <c r="C26" s="173" t="s">
        <v>113</v>
      </c>
      <c r="D26" s="174" t="s">
        <v>102</v>
      </c>
      <c r="E26" s="175">
        <v>0.608</v>
      </c>
      <c r="F26" s="175">
        <v>0</v>
      </c>
      <c r="G26" s="176">
        <f t="shared" si="0"/>
        <v>0</v>
      </c>
      <c r="O26" s="170">
        <v>2</v>
      </c>
      <c r="AA26" s="146">
        <v>8</v>
      </c>
      <c r="AB26" s="146">
        <v>0</v>
      </c>
      <c r="AC26" s="146">
        <v>3</v>
      </c>
      <c r="AZ26" s="146">
        <v>1</v>
      </c>
      <c r="BA26" s="146">
        <f t="shared" si="1"/>
        <v>0</v>
      </c>
      <c r="BB26" s="146">
        <f t="shared" si="2"/>
        <v>0</v>
      </c>
      <c r="BC26" s="146">
        <f t="shared" si="3"/>
        <v>0</v>
      </c>
      <c r="BD26" s="146">
        <f t="shared" si="4"/>
        <v>0</v>
      </c>
      <c r="BE26" s="146">
        <f t="shared" si="5"/>
        <v>0</v>
      </c>
      <c r="CA26" s="177">
        <v>8</v>
      </c>
      <c r="CB26" s="177">
        <v>0</v>
      </c>
      <c r="CZ26" s="146">
        <v>0</v>
      </c>
    </row>
    <row r="27" spans="1:104" ht="12.75">
      <c r="A27" s="171">
        <v>11</v>
      </c>
      <c r="B27" s="172" t="s">
        <v>114</v>
      </c>
      <c r="C27" s="173" t="s">
        <v>115</v>
      </c>
      <c r="D27" s="174" t="s">
        <v>116</v>
      </c>
      <c r="E27" s="175">
        <v>0.304</v>
      </c>
      <c r="F27" s="175">
        <v>0</v>
      </c>
      <c r="G27" s="176">
        <f t="shared" si="0"/>
        <v>0</v>
      </c>
      <c r="O27" s="170">
        <v>2</v>
      </c>
      <c r="AA27" s="146">
        <v>8</v>
      </c>
      <c r="AB27" s="146">
        <v>0</v>
      </c>
      <c r="AC27" s="146">
        <v>3</v>
      </c>
      <c r="AZ27" s="146">
        <v>1</v>
      </c>
      <c r="BA27" s="146">
        <f t="shared" si="1"/>
        <v>0</v>
      </c>
      <c r="BB27" s="146">
        <f t="shared" si="2"/>
        <v>0</v>
      </c>
      <c r="BC27" s="146">
        <f t="shared" si="3"/>
        <v>0</v>
      </c>
      <c r="BD27" s="146">
        <f t="shared" si="4"/>
        <v>0</v>
      </c>
      <c r="BE27" s="146">
        <f t="shared" si="5"/>
        <v>0</v>
      </c>
      <c r="CA27" s="177">
        <v>8</v>
      </c>
      <c r="CB27" s="177">
        <v>0</v>
      </c>
      <c r="CZ27" s="146">
        <v>0</v>
      </c>
    </row>
    <row r="28" spans="1:104" ht="12.75">
      <c r="A28" s="171">
        <v>12</v>
      </c>
      <c r="B28" s="172" t="s">
        <v>117</v>
      </c>
      <c r="C28" s="173" t="s">
        <v>118</v>
      </c>
      <c r="D28" s="174" t="s">
        <v>102</v>
      </c>
      <c r="E28" s="175">
        <v>0.304</v>
      </c>
      <c r="F28" s="175">
        <v>0</v>
      </c>
      <c r="G28" s="176">
        <f t="shared" si="0"/>
        <v>0</v>
      </c>
      <c r="O28" s="170">
        <v>2</v>
      </c>
      <c r="AA28" s="146">
        <v>8</v>
      </c>
      <c r="AB28" s="146">
        <v>0</v>
      </c>
      <c r="AC28" s="146">
        <v>3</v>
      </c>
      <c r="AZ28" s="146">
        <v>1</v>
      </c>
      <c r="BA28" s="146">
        <f t="shared" si="1"/>
        <v>0</v>
      </c>
      <c r="BB28" s="146">
        <f t="shared" si="2"/>
        <v>0</v>
      </c>
      <c r="BC28" s="146">
        <f t="shared" si="3"/>
        <v>0</v>
      </c>
      <c r="BD28" s="146">
        <f t="shared" si="4"/>
        <v>0</v>
      </c>
      <c r="BE28" s="146">
        <f t="shared" si="5"/>
        <v>0</v>
      </c>
      <c r="CA28" s="177">
        <v>8</v>
      </c>
      <c r="CB28" s="177">
        <v>0</v>
      </c>
      <c r="CZ28" s="146">
        <v>0</v>
      </c>
    </row>
    <row r="29" spans="1:57" ht="12.75">
      <c r="A29" s="184"/>
      <c r="B29" s="185" t="s">
        <v>73</v>
      </c>
      <c r="C29" s="186" t="str">
        <f>CONCATENATE(B22," ",C22)</f>
        <v>9 Ostatní konstrukce, bourání</v>
      </c>
      <c r="D29" s="187"/>
      <c r="E29" s="188"/>
      <c r="F29" s="189"/>
      <c r="G29" s="190">
        <f>SUM(G22:G28)</f>
        <v>0</v>
      </c>
      <c r="O29" s="170">
        <v>4</v>
      </c>
      <c r="BA29" s="191">
        <f>SUM(BA22:BA28)</f>
        <v>0</v>
      </c>
      <c r="BB29" s="191">
        <f>SUM(BB22:BB28)</f>
        <v>0</v>
      </c>
      <c r="BC29" s="191">
        <f>SUM(BC22:BC28)</f>
        <v>0</v>
      </c>
      <c r="BD29" s="191">
        <f>SUM(BD22:BD28)</f>
        <v>0</v>
      </c>
      <c r="BE29" s="191">
        <f>SUM(BE22:BE28)</f>
        <v>0</v>
      </c>
    </row>
    <row r="30" spans="1:15" ht="12.75">
      <c r="A30" s="163" t="s">
        <v>72</v>
      </c>
      <c r="B30" s="164" t="s">
        <v>119</v>
      </c>
      <c r="C30" s="165" t="s">
        <v>120</v>
      </c>
      <c r="D30" s="166"/>
      <c r="E30" s="167"/>
      <c r="F30" s="167"/>
      <c r="G30" s="168"/>
      <c r="H30" s="169"/>
      <c r="I30" s="169"/>
      <c r="O30" s="170">
        <v>1</v>
      </c>
    </row>
    <row r="31" spans="1:104" ht="22.5">
      <c r="A31" s="171">
        <v>13</v>
      </c>
      <c r="B31" s="172" t="s">
        <v>121</v>
      </c>
      <c r="C31" s="173" t="s">
        <v>122</v>
      </c>
      <c r="D31" s="174" t="s">
        <v>107</v>
      </c>
      <c r="E31" s="175">
        <v>1</v>
      </c>
      <c r="F31" s="175">
        <v>0</v>
      </c>
      <c r="G31" s="176">
        <f>E31*F31</f>
        <v>0</v>
      </c>
      <c r="O31" s="170">
        <v>2</v>
      </c>
      <c r="AA31" s="146">
        <v>1</v>
      </c>
      <c r="AB31" s="146">
        <v>7</v>
      </c>
      <c r="AC31" s="146">
        <v>7</v>
      </c>
      <c r="AZ31" s="146">
        <v>2</v>
      </c>
      <c r="BA31" s="146">
        <f>IF(AZ31=1,G31,0)</f>
        <v>0</v>
      </c>
      <c r="BB31" s="146">
        <f>IF(AZ31=2,G31,0)</f>
        <v>0</v>
      </c>
      <c r="BC31" s="146">
        <f>IF(AZ31=3,G31,0)</f>
        <v>0</v>
      </c>
      <c r="BD31" s="146">
        <f>IF(AZ31=4,G31,0)</f>
        <v>0</v>
      </c>
      <c r="BE31" s="146">
        <f>IF(AZ31=5,G31,0)</f>
        <v>0</v>
      </c>
      <c r="CA31" s="177">
        <v>1</v>
      </c>
      <c r="CB31" s="177">
        <v>7</v>
      </c>
      <c r="CZ31" s="146">
        <v>8E-05</v>
      </c>
    </row>
    <row r="32" spans="1:104" ht="12.75">
      <c r="A32" s="171">
        <v>14</v>
      </c>
      <c r="B32" s="172" t="s">
        <v>123</v>
      </c>
      <c r="C32" s="173" t="s">
        <v>124</v>
      </c>
      <c r="D32" s="174" t="s">
        <v>107</v>
      </c>
      <c r="E32" s="175">
        <v>1</v>
      </c>
      <c r="F32" s="175">
        <v>0</v>
      </c>
      <c r="G32" s="176">
        <f>E32*F32</f>
        <v>0</v>
      </c>
      <c r="O32" s="170">
        <v>2</v>
      </c>
      <c r="AA32" s="146">
        <v>1</v>
      </c>
      <c r="AB32" s="146">
        <v>7</v>
      </c>
      <c r="AC32" s="146">
        <v>7</v>
      </c>
      <c r="AZ32" s="146">
        <v>2</v>
      </c>
      <c r="BA32" s="146">
        <f>IF(AZ32=1,G32,0)</f>
        <v>0</v>
      </c>
      <c r="BB32" s="146">
        <f>IF(AZ32=2,G32,0)</f>
        <v>0</v>
      </c>
      <c r="BC32" s="146">
        <f>IF(AZ32=3,G32,0)</f>
        <v>0</v>
      </c>
      <c r="BD32" s="146">
        <f>IF(AZ32=4,G32,0)</f>
        <v>0</v>
      </c>
      <c r="BE32" s="146">
        <f>IF(AZ32=5,G32,0)</f>
        <v>0</v>
      </c>
      <c r="CA32" s="177">
        <v>1</v>
      </c>
      <c r="CB32" s="177">
        <v>7</v>
      </c>
      <c r="CZ32" s="146">
        <v>0</v>
      </c>
    </row>
    <row r="33" spans="1:104" ht="12.75">
      <c r="A33" s="171">
        <v>15</v>
      </c>
      <c r="B33" s="172" t="s">
        <v>125</v>
      </c>
      <c r="C33" s="173" t="s">
        <v>126</v>
      </c>
      <c r="D33" s="174" t="s">
        <v>87</v>
      </c>
      <c r="E33" s="175">
        <v>1</v>
      </c>
      <c r="F33" s="175">
        <v>0</v>
      </c>
      <c r="G33" s="176">
        <f>E33*F33</f>
        <v>0</v>
      </c>
      <c r="O33" s="170">
        <v>2</v>
      </c>
      <c r="AA33" s="146">
        <v>1</v>
      </c>
      <c r="AB33" s="146">
        <v>7</v>
      </c>
      <c r="AC33" s="146">
        <v>7</v>
      </c>
      <c r="AZ33" s="146">
        <v>2</v>
      </c>
      <c r="BA33" s="146">
        <f>IF(AZ33=1,G33,0)</f>
        <v>0</v>
      </c>
      <c r="BB33" s="146">
        <f>IF(AZ33=2,G33,0)</f>
        <v>0</v>
      </c>
      <c r="BC33" s="146">
        <f>IF(AZ33=3,G33,0)</f>
        <v>0</v>
      </c>
      <c r="BD33" s="146">
        <f>IF(AZ33=4,G33,0)</f>
        <v>0</v>
      </c>
      <c r="BE33" s="146">
        <f>IF(AZ33=5,G33,0)</f>
        <v>0</v>
      </c>
      <c r="CA33" s="177">
        <v>1</v>
      </c>
      <c r="CB33" s="177">
        <v>7</v>
      </c>
      <c r="CZ33" s="146">
        <v>0</v>
      </c>
    </row>
    <row r="34" spans="1:104" ht="12.75">
      <c r="A34" s="171">
        <v>16</v>
      </c>
      <c r="B34" s="172" t="s">
        <v>127</v>
      </c>
      <c r="C34" s="173" t="s">
        <v>128</v>
      </c>
      <c r="D34" s="174" t="s">
        <v>87</v>
      </c>
      <c r="E34" s="175">
        <v>1</v>
      </c>
      <c r="F34" s="175">
        <v>0</v>
      </c>
      <c r="G34" s="176">
        <f>E34*F34</f>
        <v>0</v>
      </c>
      <c r="O34" s="170">
        <v>2</v>
      </c>
      <c r="AA34" s="146">
        <v>1</v>
      </c>
      <c r="AB34" s="146">
        <v>7</v>
      </c>
      <c r="AC34" s="146">
        <v>7</v>
      </c>
      <c r="AZ34" s="146">
        <v>2</v>
      </c>
      <c r="BA34" s="146">
        <f>IF(AZ34=1,G34,0)</f>
        <v>0</v>
      </c>
      <c r="BB34" s="146">
        <f>IF(AZ34=2,G34,0)</f>
        <v>0</v>
      </c>
      <c r="BC34" s="146">
        <f>IF(AZ34=3,G34,0)</f>
        <v>0</v>
      </c>
      <c r="BD34" s="146">
        <f>IF(AZ34=4,G34,0)</f>
        <v>0</v>
      </c>
      <c r="BE34" s="146">
        <f>IF(AZ34=5,G34,0)</f>
        <v>0</v>
      </c>
      <c r="CA34" s="177">
        <v>1</v>
      </c>
      <c r="CB34" s="177">
        <v>7</v>
      </c>
      <c r="CZ34" s="146">
        <v>0</v>
      </c>
    </row>
    <row r="35" spans="1:104" ht="12.75">
      <c r="A35" s="171">
        <v>17</v>
      </c>
      <c r="B35" s="172" t="s">
        <v>129</v>
      </c>
      <c r="C35" s="173" t="s">
        <v>130</v>
      </c>
      <c r="D35" s="174" t="s">
        <v>102</v>
      </c>
      <c r="E35" s="175">
        <v>8E-05</v>
      </c>
      <c r="F35" s="175">
        <v>0</v>
      </c>
      <c r="G35" s="176">
        <f>E35*F35</f>
        <v>0</v>
      </c>
      <c r="O35" s="170">
        <v>2</v>
      </c>
      <c r="AA35" s="146">
        <v>7</v>
      </c>
      <c r="AB35" s="146">
        <v>1001</v>
      </c>
      <c r="AC35" s="146">
        <v>5</v>
      </c>
      <c r="AZ35" s="146">
        <v>2</v>
      </c>
      <c r="BA35" s="146">
        <f>IF(AZ35=1,G35,0)</f>
        <v>0</v>
      </c>
      <c r="BB35" s="146">
        <f>IF(AZ35=2,G35,0)</f>
        <v>0</v>
      </c>
      <c r="BC35" s="146">
        <f>IF(AZ35=3,G35,0)</f>
        <v>0</v>
      </c>
      <c r="BD35" s="146">
        <f>IF(AZ35=4,G35,0)</f>
        <v>0</v>
      </c>
      <c r="BE35" s="146">
        <f>IF(AZ35=5,G35,0)</f>
        <v>0</v>
      </c>
      <c r="CA35" s="177">
        <v>7</v>
      </c>
      <c r="CB35" s="177">
        <v>1001</v>
      </c>
      <c r="CZ35" s="146">
        <v>0</v>
      </c>
    </row>
    <row r="36" spans="1:57" ht="12.75">
      <c r="A36" s="184"/>
      <c r="B36" s="185" t="s">
        <v>73</v>
      </c>
      <c r="C36" s="186" t="str">
        <f>CONCATENATE(B30," ",C30)</f>
        <v>735 Otopná tělesa</v>
      </c>
      <c r="D36" s="187"/>
      <c r="E36" s="188"/>
      <c r="F36" s="189"/>
      <c r="G36" s="190">
        <f>SUM(G30:G35)</f>
        <v>0</v>
      </c>
      <c r="O36" s="170">
        <v>4</v>
      </c>
      <c r="BA36" s="191">
        <f>SUM(BA30:BA35)</f>
        <v>0</v>
      </c>
      <c r="BB36" s="191">
        <f>SUM(BB30:BB35)</f>
        <v>0</v>
      </c>
      <c r="BC36" s="191">
        <f>SUM(BC30:BC35)</f>
        <v>0</v>
      </c>
      <c r="BD36" s="191">
        <f>SUM(BD30:BD35)</f>
        <v>0</v>
      </c>
      <c r="BE36" s="191">
        <f>SUM(BE30:BE35)</f>
        <v>0</v>
      </c>
    </row>
    <row r="37" spans="1:15" ht="12.75">
      <c r="A37" s="163" t="s">
        <v>72</v>
      </c>
      <c r="B37" s="164" t="s">
        <v>131</v>
      </c>
      <c r="C37" s="165" t="s">
        <v>132</v>
      </c>
      <c r="D37" s="166"/>
      <c r="E37" s="167"/>
      <c r="F37" s="167"/>
      <c r="G37" s="168"/>
      <c r="H37" s="169"/>
      <c r="I37" s="169"/>
      <c r="O37" s="170">
        <v>1</v>
      </c>
    </row>
    <row r="38" spans="1:104" ht="12.75">
      <c r="A38" s="171">
        <v>18</v>
      </c>
      <c r="B38" s="172" t="s">
        <v>133</v>
      </c>
      <c r="C38" s="173" t="s">
        <v>134</v>
      </c>
      <c r="D38" s="174" t="s">
        <v>87</v>
      </c>
      <c r="E38" s="175">
        <v>8.797</v>
      </c>
      <c r="F38" s="175">
        <v>0</v>
      </c>
      <c r="G38" s="176">
        <f>E38*F38</f>
        <v>0</v>
      </c>
      <c r="O38" s="170">
        <v>2</v>
      </c>
      <c r="AA38" s="146">
        <v>1</v>
      </c>
      <c r="AB38" s="146">
        <v>7</v>
      </c>
      <c r="AC38" s="146">
        <v>7</v>
      </c>
      <c r="AZ38" s="146">
        <v>2</v>
      </c>
      <c r="BA38" s="146">
        <f>IF(AZ38=1,G38,0)</f>
        <v>0</v>
      </c>
      <c r="BB38" s="146">
        <f>IF(AZ38=2,G38,0)</f>
        <v>0</v>
      </c>
      <c r="BC38" s="146">
        <f>IF(AZ38=3,G38,0)</f>
        <v>0</v>
      </c>
      <c r="BD38" s="146">
        <f>IF(AZ38=4,G38,0)</f>
        <v>0</v>
      </c>
      <c r="BE38" s="146">
        <f>IF(AZ38=5,G38,0)</f>
        <v>0</v>
      </c>
      <c r="CA38" s="177">
        <v>1</v>
      </c>
      <c r="CB38" s="177">
        <v>7</v>
      </c>
      <c r="CZ38" s="146">
        <v>0</v>
      </c>
    </row>
    <row r="39" spans="1:15" ht="12.75">
      <c r="A39" s="178"/>
      <c r="B39" s="180"/>
      <c r="C39" s="224" t="s">
        <v>135</v>
      </c>
      <c r="D39" s="225"/>
      <c r="E39" s="181">
        <v>8.797</v>
      </c>
      <c r="F39" s="182"/>
      <c r="G39" s="183"/>
      <c r="M39" s="179" t="s">
        <v>135</v>
      </c>
      <c r="O39" s="170"/>
    </row>
    <row r="40" spans="1:104" ht="12.75">
      <c r="A40" s="171">
        <v>19</v>
      </c>
      <c r="B40" s="172" t="s">
        <v>136</v>
      </c>
      <c r="C40" s="173" t="s">
        <v>137</v>
      </c>
      <c r="D40" s="174" t="s">
        <v>107</v>
      </c>
      <c r="E40" s="175">
        <v>3</v>
      </c>
      <c r="F40" s="175">
        <v>0</v>
      </c>
      <c r="G40" s="176">
        <f aca="true" t="shared" si="6" ref="G40:G51">E40*F40</f>
        <v>0</v>
      </c>
      <c r="O40" s="170">
        <v>2</v>
      </c>
      <c r="AA40" s="146">
        <v>1</v>
      </c>
      <c r="AB40" s="146">
        <v>7</v>
      </c>
      <c r="AC40" s="146">
        <v>7</v>
      </c>
      <c r="AZ40" s="146">
        <v>2</v>
      </c>
      <c r="BA40" s="146">
        <f aca="true" t="shared" si="7" ref="BA40:BA51">IF(AZ40=1,G40,0)</f>
        <v>0</v>
      </c>
      <c r="BB40" s="146">
        <f aca="true" t="shared" si="8" ref="BB40:BB51">IF(AZ40=2,G40,0)</f>
        <v>0</v>
      </c>
      <c r="BC40" s="146">
        <f aca="true" t="shared" si="9" ref="BC40:BC51">IF(AZ40=3,G40,0)</f>
        <v>0</v>
      </c>
      <c r="BD40" s="146">
        <f aca="true" t="shared" si="10" ref="BD40:BD51">IF(AZ40=4,G40,0)</f>
        <v>0</v>
      </c>
      <c r="BE40" s="146">
        <f aca="true" t="shared" si="11" ref="BE40:BE51">IF(AZ40=5,G40,0)</f>
        <v>0</v>
      </c>
      <c r="CA40" s="177">
        <v>1</v>
      </c>
      <c r="CB40" s="177">
        <v>7</v>
      </c>
      <c r="CZ40" s="146">
        <v>0</v>
      </c>
    </row>
    <row r="41" spans="1:104" ht="12.75">
      <c r="A41" s="171">
        <v>20</v>
      </c>
      <c r="B41" s="172" t="s">
        <v>138</v>
      </c>
      <c r="C41" s="173" t="s">
        <v>139</v>
      </c>
      <c r="D41" s="174" t="s">
        <v>107</v>
      </c>
      <c r="E41" s="175">
        <v>4</v>
      </c>
      <c r="F41" s="175">
        <v>0</v>
      </c>
      <c r="G41" s="176">
        <f t="shared" si="6"/>
        <v>0</v>
      </c>
      <c r="O41" s="170">
        <v>2</v>
      </c>
      <c r="AA41" s="146">
        <v>1</v>
      </c>
      <c r="AB41" s="146">
        <v>7</v>
      </c>
      <c r="AC41" s="146">
        <v>7</v>
      </c>
      <c r="AZ41" s="146">
        <v>2</v>
      </c>
      <c r="BA41" s="146">
        <f t="shared" si="7"/>
        <v>0</v>
      </c>
      <c r="BB41" s="146">
        <f t="shared" si="8"/>
        <v>0</v>
      </c>
      <c r="BC41" s="146">
        <f t="shared" si="9"/>
        <v>0</v>
      </c>
      <c r="BD41" s="146">
        <f t="shared" si="10"/>
        <v>0</v>
      </c>
      <c r="BE41" s="146">
        <f t="shared" si="11"/>
        <v>0</v>
      </c>
      <c r="CA41" s="177">
        <v>1</v>
      </c>
      <c r="CB41" s="177">
        <v>7</v>
      </c>
      <c r="CZ41" s="146">
        <v>2E-05</v>
      </c>
    </row>
    <row r="42" spans="1:104" ht="12.75">
      <c r="A42" s="171">
        <v>21</v>
      </c>
      <c r="B42" s="172" t="s">
        <v>140</v>
      </c>
      <c r="C42" s="173" t="s">
        <v>141</v>
      </c>
      <c r="D42" s="174" t="s">
        <v>142</v>
      </c>
      <c r="E42" s="175">
        <v>1</v>
      </c>
      <c r="F42" s="175">
        <v>0</v>
      </c>
      <c r="G42" s="176">
        <f t="shared" si="6"/>
        <v>0</v>
      </c>
      <c r="O42" s="170">
        <v>2</v>
      </c>
      <c r="AA42" s="146">
        <v>1</v>
      </c>
      <c r="AB42" s="146">
        <v>7</v>
      </c>
      <c r="AC42" s="146">
        <v>7</v>
      </c>
      <c r="AZ42" s="146">
        <v>2</v>
      </c>
      <c r="BA42" s="146">
        <f t="shared" si="7"/>
        <v>0</v>
      </c>
      <c r="BB42" s="146">
        <f t="shared" si="8"/>
        <v>0</v>
      </c>
      <c r="BC42" s="146">
        <f t="shared" si="9"/>
        <v>0</v>
      </c>
      <c r="BD42" s="146">
        <f t="shared" si="10"/>
        <v>0</v>
      </c>
      <c r="BE42" s="146">
        <f t="shared" si="11"/>
        <v>0</v>
      </c>
      <c r="CA42" s="177">
        <v>1</v>
      </c>
      <c r="CB42" s="177">
        <v>7</v>
      </c>
      <c r="CZ42" s="146">
        <v>0</v>
      </c>
    </row>
    <row r="43" spans="1:104" ht="12.75">
      <c r="A43" s="171">
        <v>22</v>
      </c>
      <c r="B43" s="172" t="s">
        <v>143</v>
      </c>
      <c r="C43" s="173" t="s">
        <v>144</v>
      </c>
      <c r="D43" s="174" t="s">
        <v>107</v>
      </c>
      <c r="E43" s="175">
        <v>3</v>
      </c>
      <c r="F43" s="175">
        <v>0</v>
      </c>
      <c r="G43" s="176">
        <f t="shared" si="6"/>
        <v>0</v>
      </c>
      <c r="O43" s="170">
        <v>2</v>
      </c>
      <c r="AA43" s="146">
        <v>3</v>
      </c>
      <c r="AB43" s="146">
        <v>7</v>
      </c>
      <c r="AC43" s="146" t="s">
        <v>143</v>
      </c>
      <c r="AZ43" s="146">
        <v>2</v>
      </c>
      <c r="BA43" s="146">
        <f t="shared" si="7"/>
        <v>0</v>
      </c>
      <c r="BB43" s="146">
        <f t="shared" si="8"/>
        <v>0</v>
      </c>
      <c r="BC43" s="146">
        <f t="shared" si="9"/>
        <v>0</v>
      </c>
      <c r="BD43" s="146">
        <f t="shared" si="10"/>
        <v>0</v>
      </c>
      <c r="BE43" s="146">
        <f t="shared" si="11"/>
        <v>0</v>
      </c>
      <c r="CA43" s="177">
        <v>3</v>
      </c>
      <c r="CB43" s="177">
        <v>7</v>
      </c>
      <c r="CZ43" s="146">
        <v>0.016</v>
      </c>
    </row>
    <row r="44" spans="1:104" ht="12.75">
      <c r="A44" s="171">
        <v>23</v>
      </c>
      <c r="B44" s="172" t="s">
        <v>145</v>
      </c>
      <c r="C44" s="173" t="s">
        <v>146</v>
      </c>
      <c r="D44" s="174" t="s">
        <v>107</v>
      </c>
      <c r="E44" s="175">
        <v>1</v>
      </c>
      <c r="F44" s="175">
        <v>0</v>
      </c>
      <c r="G44" s="176">
        <f t="shared" si="6"/>
        <v>0</v>
      </c>
      <c r="O44" s="170">
        <v>2</v>
      </c>
      <c r="AA44" s="146">
        <v>3</v>
      </c>
      <c r="AB44" s="146">
        <v>7</v>
      </c>
      <c r="AC44" s="146" t="s">
        <v>145</v>
      </c>
      <c r="AZ44" s="146">
        <v>2</v>
      </c>
      <c r="BA44" s="146">
        <f t="shared" si="7"/>
        <v>0</v>
      </c>
      <c r="BB44" s="146">
        <f t="shared" si="8"/>
        <v>0</v>
      </c>
      <c r="BC44" s="146">
        <f t="shared" si="9"/>
        <v>0</v>
      </c>
      <c r="BD44" s="146">
        <f t="shared" si="10"/>
        <v>0</v>
      </c>
      <c r="BE44" s="146">
        <f t="shared" si="11"/>
        <v>0</v>
      </c>
      <c r="CA44" s="177">
        <v>3</v>
      </c>
      <c r="CB44" s="177">
        <v>7</v>
      </c>
      <c r="CZ44" s="146">
        <v>0.016</v>
      </c>
    </row>
    <row r="45" spans="1:104" ht="12.75">
      <c r="A45" s="171">
        <v>24</v>
      </c>
      <c r="B45" s="172" t="s">
        <v>147</v>
      </c>
      <c r="C45" s="173" t="s">
        <v>148</v>
      </c>
      <c r="D45" s="174" t="s">
        <v>107</v>
      </c>
      <c r="E45" s="175">
        <v>3</v>
      </c>
      <c r="F45" s="175">
        <v>0</v>
      </c>
      <c r="G45" s="176">
        <f t="shared" si="6"/>
        <v>0</v>
      </c>
      <c r="O45" s="170">
        <v>2</v>
      </c>
      <c r="AA45" s="146">
        <v>3</v>
      </c>
      <c r="AB45" s="146">
        <v>7</v>
      </c>
      <c r="AC45" s="146" t="s">
        <v>147</v>
      </c>
      <c r="AZ45" s="146">
        <v>2</v>
      </c>
      <c r="BA45" s="146">
        <f t="shared" si="7"/>
        <v>0</v>
      </c>
      <c r="BB45" s="146">
        <f t="shared" si="8"/>
        <v>0</v>
      </c>
      <c r="BC45" s="146">
        <f t="shared" si="9"/>
        <v>0</v>
      </c>
      <c r="BD45" s="146">
        <f t="shared" si="10"/>
        <v>0</v>
      </c>
      <c r="BE45" s="146">
        <f t="shared" si="11"/>
        <v>0</v>
      </c>
      <c r="CA45" s="177">
        <v>3</v>
      </c>
      <c r="CB45" s="177">
        <v>7</v>
      </c>
      <c r="CZ45" s="146">
        <v>0.025</v>
      </c>
    </row>
    <row r="46" spans="1:104" ht="12.75">
      <c r="A46" s="171">
        <v>25</v>
      </c>
      <c r="B46" s="172" t="s">
        <v>149</v>
      </c>
      <c r="C46" s="173" t="s">
        <v>150</v>
      </c>
      <c r="D46" s="174" t="s">
        <v>107</v>
      </c>
      <c r="E46" s="175">
        <v>1</v>
      </c>
      <c r="F46" s="175">
        <v>0</v>
      </c>
      <c r="G46" s="176">
        <f t="shared" si="6"/>
        <v>0</v>
      </c>
      <c r="O46" s="170">
        <v>2</v>
      </c>
      <c r="AA46" s="146">
        <v>3</v>
      </c>
      <c r="AB46" s="146">
        <v>7</v>
      </c>
      <c r="AC46" s="146" t="s">
        <v>149</v>
      </c>
      <c r="AZ46" s="146">
        <v>2</v>
      </c>
      <c r="BA46" s="146">
        <f t="shared" si="7"/>
        <v>0</v>
      </c>
      <c r="BB46" s="146">
        <f t="shared" si="8"/>
        <v>0</v>
      </c>
      <c r="BC46" s="146">
        <f t="shared" si="9"/>
        <v>0</v>
      </c>
      <c r="BD46" s="146">
        <f t="shared" si="10"/>
        <v>0</v>
      </c>
      <c r="BE46" s="146">
        <f t="shared" si="11"/>
        <v>0</v>
      </c>
      <c r="CA46" s="177">
        <v>3</v>
      </c>
      <c r="CB46" s="177">
        <v>7</v>
      </c>
      <c r="CZ46" s="146">
        <v>0.025</v>
      </c>
    </row>
    <row r="47" spans="1:104" ht="12.75">
      <c r="A47" s="171">
        <v>26</v>
      </c>
      <c r="B47" s="172" t="s">
        <v>151</v>
      </c>
      <c r="C47" s="173" t="s">
        <v>152</v>
      </c>
      <c r="D47" s="174" t="s">
        <v>102</v>
      </c>
      <c r="E47" s="175">
        <v>0.16408</v>
      </c>
      <c r="F47" s="175">
        <v>0</v>
      </c>
      <c r="G47" s="176">
        <f t="shared" si="6"/>
        <v>0</v>
      </c>
      <c r="O47" s="170">
        <v>2</v>
      </c>
      <c r="AA47" s="146">
        <v>7</v>
      </c>
      <c r="AB47" s="146">
        <v>1001</v>
      </c>
      <c r="AC47" s="146">
        <v>5</v>
      </c>
      <c r="AZ47" s="146">
        <v>2</v>
      </c>
      <c r="BA47" s="146">
        <f t="shared" si="7"/>
        <v>0</v>
      </c>
      <c r="BB47" s="146">
        <f t="shared" si="8"/>
        <v>0</v>
      </c>
      <c r="BC47" s="146">
        <f t="shared" si="9"/>
        <v>0</v>
      </c>
      <c r="BD47" s="146">
        <f t="shared" si="10"/>
        <v>0</v>
      </c>
      <c r="BE47" s="146">
        <f t="shared" si="11"/>
        <v>0</v>
      </c>
      <c r="CA47" s="177">
        <v>7</v>
      </c>
      <c r="CB47" s="177">
        <v>1001</v>
      </c>
      <c r="CZ47" s="146">
        <v>0</v>
      </c>
    </row>
    <row r="48" spans="1:104" ht="12.75">
      <c r="A48" s="171">
        <v>27</v>
      </c>
      <c r="B48" s="172" t="s">
        <v>110</v>
      </c>
      <c r="C48" s="173" t="s">
        <v>111</v>
      </c>
      <c r="D48" s="174" t="s">
        <v>102</v>
      </c>
      <c r="E48" s="175">
        <v>0.37277605</v>
      </c>
      <c r="F48" s="175">
        <v>0</v>
      </c>
      <c r="G48" s="176">
        <f t="shared" si="6"/>
        <v>0</v>
      </c>
      <c r="O48" s="170">
        <v>2</v>
      </c>
      <c r="AA48" s="146">
        <v>8</v>
      </c>
      <c r="AB48" s="146">
        <v>0</v>
      </c>
      <c r="AC48" s="146">
        <v>3</v>
      </c>
      <c r="AZ48" s="146">
        <v>2</v>
      </c>
      <c r="BA48" s="146">
        <f t="shared" si="7"/>
        <v>0</v>
      </c>
      <c r="BB48" s="146">
        <f t="shared" si="8"/>
        <v>0</v>
      </c>
      <c r="BC48" s="146">
        <f t="shared" si="9"/>
        <v>0</v>
      </c>
      <c r="BD48" s="146">
        <f t="shared" si="10"/>
        <v>0</v>
      </c>
      <c r="BE48" s="146">
        <f t="shared" si="11"/>
        <v>0</v>
      </c>
      <c r="CA48" s="177">
        <v>8</v>
      </c>
      <c r="CB48" s="177">
        <v>0</v>
      </c>
      <c r="CZ48" s="146">
        <v>0</v>
      </c>
    </row>
    <row r="49" spans="1:104" ht="12.75">
      <c r="A49" s="171">
        <v>28</v>
      </c>
      <c r="B49" s="172" t="s">
        <v>112</v>
      </c>
      <c r="C49" s="173" t="s">
        <v>113</v>
      </c>
      <c r="D49" s="174" t="s">
        <v>102</v>
      </c>
      <c r="E49" s="175">
        <v>0.7455521</v>
      </c>
      <c r="F49" s="175">
        <v>0</v>
      </c>
      <c r="G49" s="176">
        <f t="shared" si="6"/>
        <v>0</v>
      </c>
      <c r="O49" s="170">
        <v>2</v>
      </c>
      <c r="AA49" s="146">
        <v>8</v>
      </c>
      <c r="AB49" s="146">
        <v>0</v>
      </c>
      <c r="AC49" s="146">
        <v>3</v>
      </c>
      <c r="AZ49" s="146">
        <v>2</v>
      </c>
      <c r="BA49" s="146">
        <f t="shared" si="7"/>
        <v>0</v>
      </c>
      <c r="BB49" s="146">
        <f t="shared" si="8"/>
        <v>0</v>
      </c>
      <c r="BC49" s="146">
        <f t="shared" si="9"/>
        <v>0</v>
      </c>
      <c r="BD49" s="146">
        <f t="shared" si="10"/>
        <v>0</v>
      </c>
      <c r="BE49" s="146">
        <f t="shared" si="11"/>
        <v>0</v>
      </c>
      <c r="CA49" s="177">
        <v>8</v>
      </c>
      <c r="CB49" s="177">
        <v>0</v>
      </c>
      <c r="CZ49" s="146">
        <v>0</v>
      </c>
    </row>
    <row r="50" spans="1:104" ht="12.75">
      <c r="A50" s="171">
        <v>29</v>
      </c>
      <c r="B50" s="172" t="s">
        <v>114</v>
      </c>
      <c r="C50" s="173" t="s">
        <v>115</v>
      </c>
      <c r="D50" s="174" t="s">
        <v>116</v>
      </c>
      <c r="E50" s="175">
        <v>0.37277605</v>
      </c>
      <c r="F50" s="175">
        <v>0</v>
      </c>
      <c r="G50" s="176">
        <f t="shared" si="6"/>
        <v>0</v>
      </c>
      <c r="O50" s="170">
        <v>2</v>
      </c>
      <c r="AA50" s="146">
        <v>8</v>
      </c>
      <c r="AB50" s="146">
        <v>0</v>
      </c>
      <c r="AC50" s="146">
        <v>3</v>
      </c>
      <c r="AZ50" s="146">
        <v>2</v>
      </c>
      <c r="BA50" s="146">
        <f t="shared" si="7"/>
        <v>0</v>
      </c>
      <c r="BB50" s="146">
        <f t="shared" si="8"/>
        <v>0</v>
      </c>
      <c r="BC50" s="146">
        <f t="shared" si="9"/>
        <v>0</v>
      </c>
      <c r="BD50" s="146">
        <f t="shared" si="10"/>
        <v>0</v>
      </c>
      <c r="BE50" s="146">
        <f t="shared" si="11"/>
        <v>0</v>
      </c>
      <c r="CA50" s="177">
        <v>8</v>
      </c>
      <c r="CB50" s="177">
        <v>0</v>
      </c>
      <c r="CZ50" s="146">
        <v>0</v>
      </c>
    </row>
    <row r="51" spans="1:104" ht="12.75">
      <c r="A51" s="171">
        <v>30</v>
      </c>
      <c r="B51" s="172" t="s">
        <v>117</v>
      </c>
      <c r="C51" s="173" t="s">
        <v>118</v>
      </c>
      <c r="D51" s="174" t="s">
        <v>102</v>
      </c>
      <c r="E51" s="175">
        <v>0.37277605</v>
      </c>
      <c r="F51" s="175">
        <v>0</v>
      </c>
      <c r="G51" s="176">
        <f t="shared" si="6"/>
        <v>0</v>
      </c>
      <c r="O51" s="170">
        <v>2</v>
      </c>
      <c r="AA51" s="146">
        <v>8</v>
      </c>
      <c r="AB51" s="146">
        <v>0</v>
      </c>
      <c r="AC51" s="146">
        <v>3</v>
      </c>
      <c r="AZ51" s="146">
        <v>2</v>
      </c>
      <c r="BA51" s="146">
        <f t="shared" si="7"/>
        <v>0</v>
      </c>
      <c r="BB51" s="146">
        <f t="shared" si="8"/>
        <v>0</v>
      </c>
      <c r="BC51" s="146">
        <f t="shared" si="9"/>
        <v>0</v>
      </c>
      <c r="BD51" s="146">
        <f t="shared" si="10"/>
        <v>0</v>
      </c>
      <c r="BE51" s="146">
        <f t="shared" si="11"/>
        <v>0</v>
      </c>
      <c r="CA51" s="177">
        <v>8</v>
      </c>
      <c r="CB51" s="177">
        <v>0</v>
      </c>
      <c r="CZ51" s="146">
        <v>0</v>
      </c>
    </row>
    <row r="52" spans="1:57" ht="12.75">
      <c r="A52" s="184"/>
      <c r="B52" s="185" t="s">
        <v>73</v>
      </c>
      <c r="C52" s="186" t="str">
        <f>CONCATENATE(B37," ",C37)</f>
        <v>766 Konstrukce truhlářské</v>
      </c>
      <c r="D52" s="187"/>
      <c r="E52" s="188"/>
      <c r="F52" s="189"/>
      <c r="G52" s="190">
        <f>SUM(G37:G51)</f>
        <v>0</v>
      </c>
      <c r="O52" s="170">
        <v>4</v>
      </c>
      <c r="BA52" s="191">
        <f>SUM(BA37:BA51)</f>
        <v>0</v>
      </c>
      <c r="BB52" s="191">
        <f>SUM(BB37:BB51)</f>
        <v>0</v>
      </c>
      <c r="BC52" s="191">
        <f>SUM(BC37:BC51)</f>
        <v>0</v>
      </c>
      <c r="BD52" s="191">
        <f>SUM(BD37:BD51)</f>
        <v>0</v>
      </c>
      <c r="BE52" s="191">
        <f>SUM(BE37:BE51)</f>
        <v>0</v>
      </c>
    </row>
    <row r="53" spans="1:15" ht="12.75">
      <c r="A53" s="163" t="s">
        <v>72</v>
      </c>
      <c r="B53" s="164" t="s">
        <v>153</v>
      </c>
      <c r="C53" s="165" t="s">
        <v>154</v>
      </c>
      <c r="D53" s="166"/>
      <c r="E53" s="167"/>
      <c r="F53" s="167"/>
      <c r="G53" s="168"/>
      <c r="H53" s="169"/>
      <c r="I53" s="169"/>
      <c r="O53" s="170">
        <v>1</v>
      </c>
    </row>
    <row r="54" spans="1:104" ht="22.5">
      <c r="A54" s="171">
        <v>31</v>
      </c>
      <c r="B54" s="172" t="s">
        <v>155</v>
      </c>
      <c r="C54" s="173" t="s">
        <v>156</v>
      </c>
      <c r="D54" s="174" t="s">
        <v>157</v>
      </c>
      <c r="E54" s="175">
        <v>14.44</v>
      </c>
      <c r="F54" s="175">
        <v>0</v>
      </c>
      <c r="G54" s="176">
        <f>E54*F54</f>
        <v>0</v>
      </c>
      <c r="O54" s="170">
        <v>2</v>
      </c>
      <c r="AA54" s="146">
        <v>1</v>
      </c>
      <c r="AB54" s="146">
        <v>7</v>
      </c>
      <c r="AC54" s="146">
        <v>7</v>
      </c>
      <c r="AZ54" s="146">
        <v>2</v>
      </c>
      <c r="BA54" s="146">
        <f>IF(AZ54=1,G54,0)</f>
        <v>0</v>
      </c>
      <c r="BB54" s="146">
        <f>IF(AZ54=2,G54,0)</f>
        <v>0</v>
      </c>
      <c r="BC54" s="146">
        <f>IF(AZ54=3,G54,0)</f>
        <v>0</v>
      </c>
      <c r="BD54" s="146">
        <f>IF(AZ54=4,G54,0)</f>
        <v>0</v>
      </c>
      <c r="BE54" s="146">
        <f>IF(AZ54=5,G54,0)</f>
        <v>0</v>
      </c>
      <c r="CA54" s="177">
        <v>1</v>
      </c>
      <c r="CB54" s="177">
        <v>7</v>
      </c>
      <c r="CZ54" s="146">
        <v>8E-05</v>
      </c>
    </row>
    <row r="55" spans="1:15" ht="22.5">
      <c r="A55" s="178"/>
      <c r="B55" s="180"/>
      <c r="C55" s="224" t="s">
        <v>158</v>
      </c>
      <c r="D55" s="225"/>
      <c r="E55" s="181">
        <v>14.44</v>
      </c>
      <c r="F55" s="182"/>
      <c r="G55" s="183"/>
      <c r="M55" s="179" t="s">
        <v>158</v>
      </c>
      <c r="O55" s="170"/>
    </row>
    <row r="56" spans="1:104" ht="12.75">
      <c r="A56" s="171">
        <v>32</v>
      </c>
      <c r="B56" s="172" t="s">
        <v>159</v>
      </c>
      <c r="C56" s="173" t="s">
        <v>160</v>
      </c>
      <c r="D56" s="174" t="s">
        <v>87</v>
      </c>
      <c r="E56" s="175">
        <v>28.725</v>
      </c>
      <c r="F56" s="175">
        <v>0</v>
      </c>
      <c r="G56" s="176">
        <f>E56*F56</f>
        <v>0</v>
      </c>
      <c r="O56" s="170">
        <v>2</v>
      </c>
      <c r="AA56" s="146">
        <v>1</v>
      </c>
      <c r="AB56" s="146">
        <v>7</v>
      </c>
      <c r="AC56" s="146">
        <v>7</v>
      </c>
      <c r="AZ56" s="146">
        <v>2</v>
      </c>
      <c r="BA56" s="146">
        <f>IF(AZ56=1,G56,0)</f>
        <v>0</v>
      </c>
      <c r="BB56" s="146">
        <f>IF(AZ56=2,G56,0)</f>
        <v>0</v>
      </c>
      <c r="BC56" s="146">
        <f>IF(AZ56=3,G56,0)</f>
        <v>0</v>
      </c>
      <c r="BD56" s="146">
        <f>IF(AZ56=4,G56,0)</f>
        <v>0</v>
      </c>
      <c r="BE56" s="146">
        <f>IF(AZ56=5,G56,0)</f>
        <v>0</v>
      </c>
      <c r="CA56" s="177">
        <v>1</v>
      </c>
      <c r="CB56" s="177">
        <v>7</v>
      </c>
      <c r="CZ56" s="146">
        <v>0</v>
      </c>
    </row>
    <row r="57" spans="1:15" ht="12.75">
      <c r="A57" s="178"/>
      <c r="B57" s="180"/>
      <c r="C57" s="224" t="s">
        <v>99</v>
      </c>
      <c r="D57" s="225"/>
      <c r="E57" s="181">
        <v>28.725</v>
      </c>
      <c r="F57" s="182"/>
      <c r="G57" s="183"/>
      <c r="M57" s="179" t="s">
        <v>99</v>
      </c>
      <c r="O57" s="170"/>
    </row>
    <row r="58" spans="1:104" ht="22.5">
      <c r="A58" s="171">
        <v>33</v>
      </c>
      <c r="B58" s="172" t="s">
        <v>161</v>
      </c>
      <c r="C58" s="173" t="s">
        <v>162</v>
      </c>
      <c r="D58" s="174" t="s">
        <v>87</v>
      </c>
      <c r="E58" s="175">
        <v>28.725</v>
      </c>
      <c r="F58" s="175">
        <v>0</v>
      </c>
      <c r="G58" s="176">
        <f>E58*F58</f>
        <v>0</v>
      </c>
      <c r="O58" s="170">
        <v>2</v>
      </c>
      <c r="AA58" s="146">
        <v>1</v>
      </c>
      <c r="AB58" s="146">
        <v>7</v>
      </c>
      <c r="AC58" s="146">
        <v>7</v>
      </c>
      <c r="AZ58" s="146">
        <v>2</v>
      </c>
      <c r="BA58" s="146">
        <f>IF(AZ58=1,G58,0)</f>
        <v>0</v>
      </c>
      <c r="BB58" s="146">
        <f>IF(AZ58=2,G58,0)</f>
        <v>0</v>
      </c>
      <c r="BC58" s="146">
        <f>IF(AZ58=3,G58,0)</f>
        <v>0</v>
      </c>
      <c r="BD58" s="146">
        <f>IF(AZ58=4,G58,0)</f>
        <v>0</v>
      </c>
      <c r="BE58" s="146">
        <f>IF(AZ58=5,G58,0)</f>
        <v>0</v>
      </c>
      <c r="CA58" s="177">
        <v>1</v>
      </c>
      <c r="CB58" s="177">
        <v>7</v>
      </c>
      <c r="CZ58" s="146">
        <v>0.00347</v>
      </c>
    </row>
    <row r="59" spans="1:15" ht="12.75">
      <c r="A59" s="178"/>
      <c r="B59" s="180"/>
      <c r="C59" s="224" t="s">
        <v>163</v>
      </c>
      <c r="D59" s="225"/>
      <c r="E59" s="181">
        <v>28.725</v>
      </c>
      <c r="F59" s="182"/>
      <c r="G59" s="183"/>
      <c r="M59" s="179" t="s">
        <v>163</v>
      </c>
      <c r="O59" s="170"/>
    </row>
    <row r="60" spans="1:104" ht="12.75">
      <c r="A60" s="171">
        <v>34</v>
      </c>
      <c r="B60" s="172" t="s">
        <v>164</v>
      </c>
      <c r="C60" s="173" t="s">
        <v>165</v>
      </c>
      <c r="D60" s="174" t="s">
        <v>102</v>
      </c>
      <c r="E60" s="175">
        <v>0.10083095</v>
      </c>
      <c r="F60" s="175">
        <v>0</v>
      </c>
      <c r="G60" s="176">
        <f>E60*F60</f>
        <v>0</v>
      </c>
      <c r="O60" s="170">
        <v>2</v>
      </c>
      <c r="AA60" s="146">
        <v>7</v>
      </c>
      <c r="AB60" s="146">
        <v>1001</v>
      </c>
      <c r="AC60" s="146">
        <v>5</v>
      </c>
      <c r="AZ60" s="146">
        <v>2</v>
      </c>
      <c r="BA60" s="146">
        <f>IF(AZ60=1,G60,0)</f>
        <v>0</v>
      </c>
      <c r="BB60" s="146">
        <f>IF(AZ60=2,G60,0)</f>
        <v>0</v>
      </c>
      <c r="BC60" s="146">
        <f>IF(AZ60=3,G60,0)</f>
        <v>0</v>
      </c>
      <c r="BD60" s="146">
        <f>IF(AZ60=4,G60,0)</f>
        <v>0</v>
      </c>
      <c r="BE60" s="146">
        <f>IF(AZ60=5,G60,0)</f>
        <v>0</v>
      </c>
      <c r="CA60" s="177">
        <v>7</v>
      </c>
      <c r="CB60" s="177">
        <v>1001</v>
      </c>
      <c r="CZ60" s="146">
        <v>0</v>
      </c>
    </row>
    <row r="61" spans="1:104" ht="12.75">
      <c r="A61" s="171">
        <v>35</v>
      </c>
      <c r="B61" s="172" t="s">
        <v>110</v>
      </c>
      <c r="C61" s="173" t="s">
        <v>111</v>
      </c>
      <c r="D61" s="174" t="s">
        <v>102</v>
      </c>
      <c r="E61" s="175">
        <v>0.028725</v>
      </c>
      <c r="F61" s="175">
        <v>0</v>
      </c>
      <c r="G61" s="176">
        <f>E61*F61</f>
        <v>0</v>
      </c>
      <c r="O61" s="170">
        <v>2</v>
      </c>
      <c r="AA61" s="146">
        <v>8</v>
      </c>
      <c r="AB61" s="146">
        <v>0</v>
      </c>
      <c r="AC61" s="146">
        <v>3</v>
      </c>
      <c r="AZ61" s="146">
        <v>2</v>
      </c>
      <c r="BA61" s="146">
        <f>IF(AZ61=1,G61,0)</f>
        <v>0</v>
      </c>
      <c r="BB61" s="146">
        <f>IF(AZ61=2,G61,0)</f>
        <v>0</v>
      </c>
      <c r="BC61" s="146">
        <f>IF(AZ61=3,G61,0)</f>
        <v>0</v>
      </c>
      <c r="BD61" s="146">
        <f>IF(AZ61=4,G61,0)</f>
        <v>0</v>
      </c>
      <c r="BE61" s="146">
        <f>IF(AZ61=5,G61,0)</f>
        <v>0</v>
      </c>
      <c r="CA61" s="177">
        <v>8</v>
      </c>
      <c r="CB61" s="177">
        <v>0</v>
      </c>
      <c r="CZ61" s="146">
        <v>0</v>
      </c>
    </row>
    <row r="62" spans="1:104" ht="12.75">
      <c r="A62" s="171">
        <v>36</v>
      </c>
      <c r="B62" s="172" t="s">
        <v>112</v>
      </c>
      <c r="C62" s="173" t="s">
        <v>113</v>
      </c>
      <c r="D62" s="174" t="s">
        <v>102</v>
      </c>
      <c r="E62" s="175">
        <v>0.05745</v>
      </c>
      <c r="F62" s="175">
        <v>0</v>
      </c>
      <c r="G62" s="176">
        <f>E62*F62</f>
        <v>0</v>
      </c>
      <c r="O62" s="170">
        <v>2</v>
      </c>
      <c r="AA62" s="146">
        <v>8</v>
      </c>
      <c r="AB62" s="146">
        <v>0</v>
      </c>
      <c r="AC62" s="146">
        <v>3</v>
      </c>
      <c r="AZ62" s="146">
        <v>2</v>
      </c>
      <c r="BA62" s="146">
        <f>IF(AZ62=1,G62,0)</f>
        <v>0</v>
      </c>
      <c r="BB62" s="146">
        <f>IF(AZ62=2,G62,0)</f>
        <v>0</v>
      </c>
      <c r="BC62" s="146">
        <f>IF(AZ62=3,G62,0)</f>
        <v>0</v>
      </c>
      <c r="BD62" s="146">
        <f>IF(AZ62=4,G62,0)</f>
        <v>0</v>
      </c>
      <c r="BE62" s="146">
        <f>IF(AZ62=5,G62,0)</f>
        <v>0</v>
      </c>
      <c r="CA62" s="177">
        <v>8</v>
      </c>
      <c r="CB62" s="177">
        <v>0</v>
      </c>
      <c r="CZ62" s="146">
        <v>0</v>
      </c>
    </row>
    <row r="63" spans="1:104" ht="12.75">
      <c r="A63" s="171">
        <v>37</v>
      </c>
      <c r="B63" s="172" t="s">
        <v>166</v>
      </c>
      <c r="C63" s="173" t="s">
        <v>167</v>
      </c>
      <c r="D63" s="174" t="s">
        <v>102</v>
      </c>
      <c r="E63" s="175">
        <v>0.028725</v>
      </c>
      <c r="F63" s="175">
        <v>0</v>
      </c>
      <c r="G63" s="176">
        <f>E63*F63</f>
        <v>0</v>
      </c>
      <c r="O63" s="170">
        <v>2</v>
      </c>
      <c r="AA63" s="146">
        <v>8</v>
      </c>
      <c r="AB63" s="146">
        <v>0</v>
      </c>
      <c r="AC63" s="146">
        <v>3</v>
      </c>
      <c r="AZ63" s="146">
        <v>2</v>
      </c>
      <c r="BA63" s="146">
        <f>IF(AZ63=1,G63,0)</f>
        <v>0</v>
      </c>
      <c r="BB63" s="146">
        <f>IF(AZ63=2,G63,0)</f>
        <v>0</v>
      </c>
      <c r="BC63" s="146">
        <f>IF(AZ63=3,G63,0)</f>
        <v>0</v>
      </c>
      <c r="BD63" s="146">
        <f>IF(AZ63=4,G63,0)</f>
        <v>0</v>
      </c>
      <c r="BE63" s="146">
        <f>IF(AZ63=5,G63,0)</f>
        <v>0</v>
      </c>
      <c r="CA63" s="177">
        <v>8</v>
      </c>
      <c r="CB63" s="177">
        <v>0</v>
      </c>
      <c r="CZ63" s="146">
        <v>0</v>
      </c>
    </row>
    <row r="64" spans="1:104" ht="12.75">
      <c r="A64" s="171">
        <v>38</v>
      </c>
      <c r="B64" s="172" t="s">
        <v>168</v>
      </c>
      <c r="C64" s="173" t="s">
        <v>169</v>
      </c>
      <c r="D64" s="174" t="s">
        <v>102</v>
      </c>
      <c r="E64" s="175">
        <v>0.028725</v>
      </c>
      <c r="F64" s="175">
        <v>0</v>
      </c>
      <c r="G64" s="176">
        <f>E64*F64</f>
        <v>0</v>
      </c>
      <c r="O64" s="170">
        <v>2</v>
      </c>
      <c r="AA64" s="146">
        <v>8</v>
      </c>
      <c r="AB64" s="146">
        <v>0</v>
      </c>
      <c r="AC64" s="146">
        <v>3</v>
      </c>
      <c r="AZ64" s="146">
        <v>2</v>
      </c>
      <c r="BA64" s="146">
        <f>IF(AZ64=1,G64,0)</f>
        <v>0</v>
      </c>
      <c r="BB64" s="146">
        <f>IF(AZ64=2,G64,0)</f>
        <v>0</v>
      </c>
      <c r="BC64" s="146">
        <f>IF(AZ64=3,G64,0)</f>
        <v>0</v>
      </c>
      <c r="BD64" s="146">
        <f>IF(AZ64=4,G64,0)</f>
        <v>0</v>
      </c>
      <c r="BE64" s="146">
        <f>IF(AZ64=5,G64,0)</f>
        <v>0</v>
      </c>
      <c r="CA64" s="177">
        <v>8</v>
      </c>
      <c r="CB64" s="177">
        <v>0</v>
      </c>
      <c r="CZ64" s="146">
        <v>0</v>
      </c>
    </row>
    <row r="65" spans="1:57" ht="12.75">
      <c r="A65" s="184"/>
      <c r="B65" s="185" t="s">
        <v>73</v>
      </c>
      <c r="C65" s="186" t="str">
        <f>CONCATENATE(B53," ",C53)</f>
        <v>776 Podlahy povlakové</v>
      </c>
      <c r="D65" s="187"/>
      <c r="E65" s="188"/>
      <c r="F65" s="189"/>
      <c r="G65" s="190">
        <f>SUM(G53:G64)</f>
        <v>0</v>
      </c>
      <c r="O65" s="170">
        <v>4</v>
      </c>
      <c r="BA65" s="191">
        <f>SUM(BA53:BA64)</f>
        <v>0</v>
      </c>
      <c r="BB65" s="191">
        <f>SUM(BB53:BB64)</f>
        <v>0</v>
      </c>
      <c r="BC65" s="191">
        <f>SUM(BC53:BC64)</f>
        <v>0</v>
      </c>
      <c r="BD65" s="191">
        <f>SUM(BD53:BD64)</f>
        <v>0</v>
      </c>
      <c r="BE65" s="191">
        <f>SUM(BE53:BE64)</f>
        <v>0</v>
      </c>
    </row>
    <row r="66" spans="1:15" ht="12.75">
      <c r="A66" s="163" t="s">
        <v>72</v>
      </c>
      <c r="B66" s="164" t="s">
        <v>170</v>
      </c>
      <c r="C66" s="165" t="s">
        <v>171</v>
      </c>
      <c r="D66" s="166"/>
      <c r="E66" s="167"/>
      <c r="F66" s="167"/>
      <c r="G66" s="168"/>
      <c r="H66" s="169"/>
      <c r="I66" s="169"/>
      <c r="O66" s="170">
        <v>1</v>
      </c>
    </row>
    <row r="67" spans="1:104" ht="12.75">
      <c r="A67" s="171">
        <v>39</v>
      </c>
      <c r="B67" s="172" t="s">
        <v>172</v>
      </c>
      <c r="C67" s="173" t="s">
        <v>173</v>
      </c>
      <c r="D67" s="174" t="s">
        <v>87</v>
      </c>
      <c r="E67" s="175">
        <v>108.09</v>
      </c>
      <c r="F67" s="175">
        <v>0</v>
      </c>
      <c r="G67" s="176">
        <f>E67*F67</f>
        <v>0</v>
      </c>
      <c r="O67" s="170">
        <v>2</v>
      </c>
      <c r="AA67" s="146">
        <v>1</v>
      </c>
      <c r="AB67" s="146">
        <v>7</v>
      </c>
      <c r="AC67" s="146">
        <v>7</v>
      </c>
      <c r="AZ67" s="146">
        <v>2</v>
      </c>
      <c r="BA67" s="146">
        <f>IF(AZ67=1,G67,0)</f>
        <v>0</v>
      </c>
      <c r="BB67" s="146">
        <f>IF(AZ67=2,G67,0)</f>
        <v>0</v>
      </c>
      <c r="BC67" s="146">
        <f>IF(AZ67=3,G67,0)</f>
        <v>0</v>
      </c>
      <c r="BD67" s="146">
        <f>IF(AZ67=4,G67,0)</f>
        <v>0</v>
      </c>
      <c r="BE67" s="146">
        <f>IF(AZ67=5,G67,0)</f>
        <v>0</v>
      </c>
      <c r="CA67" s="177">
        <v>1</v>
      </c>
      <c r="CB67" s="177">
        <v>7</v>
      </c>
      <c r="CZ67" s="146">
        <v>7E-05</v>
      </c>
    </row>
    <row r="68" spans="1:15" ht="12.75">
      <c r="A68" s="178"/>
      <c r="B68" s="180"/>
      <c r="C68" s="224" t="s">
        <v>174</v>
      </c>
      <c r="D68" s="225"/>
      <c r="E68" s="181">
        <v>108.09</v>
      </c>
      <c r="F68" s="182"/>
      <c r="G68" s="183"/>
      <c r="M68" s="179" t="s">
        <v>174</v>
      </c>
      <c r="O68" s="170"/>
    </row>
    <row r="69" spans="1:15" ht="12.75">
      <c r="A69" s="178"/>
      <c r="B69" s="180"/>
      <c r="C69" s="224"/>
      <c r="D69" s="225"/>
      <c r="E69" s="181"/>
      <c r="F69" s="182"/>
      <c r="G69" s="183"/>
      <c r="M69" s="179" t="s">
        <v>94</v>
      </c>
      <c r="O69" s="170"/>
    </row>
    <row r="70" spans="1:104" ht="12.75">
      <c r="A70" s="171">
        <v>40</v>
      </c>
      <c r="B70" s="172" t="s">
        <v>175</v>
      </c>
      <c r="C70" s="173" t="s">
        <v>176</v>
      </c>
      <c r="D70" s="174" t="s">
        <v>87</v>
      </c>
      <c r="E70" s="175">
        <v>108.09</v>
      </c>
      <c r="F70" s="175">
        <v>0</v>
      </c>
      <c r="G70" s="176">
        <f>E70*F70</f>
        <v>0</v>
      </c>
      <c r="O70" s="170">
        <v>2</v>
      </c>
      <c r="AA70" s="146">
        <v>1</v>
      </c>
      <c r="AB70" s="146">
        <v>7</v>
      </c>
      <c r="AC70" s="146">
        <v>7</v>
      </c>
      <c r="AZ70" s="146">
        <v>2</v>
      </c>
      <c r="BA70" s="146">
        <f>IF(AZ70=1,G70,0)</f>
        <v>0</v>
      </c>
      <c r="BB70" s="146">
        <f>IF(AZ70=2,G70,0)</f>
        <v>0</v>
      </c>
      <c r="BC70" s="146">
        <f>IF(AZ70=3,G70,0)</f>
        <v>0</v>
      </c>
      <c r="BD70" s="146">
        <f>IF(AZ70=4,G70,0)</f>
        <v>0</v>
      </c>
      <c r="BE70" s="146">
        <f>IF(AZ70=5,G70,0)</f>
        <v>0</v>
      </c>
      <c r="CA70" s="177">
        <v>1</v>
      </c>
      <c r="CB70" s="177">
        <v>7</v>
      </c>
      <c r="CZ70" s="146">
        <v>0.00031</v>
      </c>
    </row>
    <row r="71" spans="1:15" ht="12.75">
      <c r="A71" s="178"/>
      <c r="B71" s="180"/>
      <c r="C71" s="224" t="s">
        <v>174</v>
      </c>
      <c r="D71" s="225"/>
      <c r="E71" s="181">
        <v>108.09</v>
      </c>
      <c r="F71" s="182"/>
      <c r="G71" s="183"/>
      <c r="M71" s="179" t="s">
        <v>174</v>
      </c>
      <c r="O71" s="170"/>
    </row>
    <row r="72" spans="1:15" ht="12.75">
      <c r="A72" s="178"/>
      <c r="B72" s="180"/>
      <c r="C72" s="224"/>
      <c r="D72" s="225"/>
      <c r="E72" s="181"/>
      <c r="F72" s="182"/>
      <c r="G72" s="183"/>
      <c r="M72" s="179" t="s">
        <v>94</v>
      </c>
      <c r="O72" s="170"/>
    </row>
    <row r="73" spans="1:104" ht="12.75">
      <c r="A73" s="171">
        <v>41</v>
      </c>
      <c r="B73" s="172" t="s">
        <v>177</v>
      </c>
      <c r="C73" s="173" t="s">
        <v>178</v>
      </c>
      <c r="D73" s="174" t="s">
        <v>87</v>
      </c>
      <c r="E73" s="175">
        <v>108.09</v>
      </c>
      <c r="F73" s="175">
        <v>0</v>
      </c>
      <c r="G73" s="176">
        <f>E73*F73</f>
        <v>0</v>
      </c>
      <c r="O73" s="170">
        <v>2</v>
      </c>
      <c r="AA73" s="146">
        <v>1</v>
      </c>
      <c r="AB73" s="146">
        <v>7</v>
      </c>
      <c r="AC73" s="146">
        <v>7</v>
      </c>
      <c r="AZ73" s="146">
        <v>2</v>
      </c>
      <c r="BA73" s="146">
        <f>IF(AZ73=1,G73,0)</f>
        <v>0</v>
      </c>
      <c r="BB73" s="146">
        <f>IF(AZ73=2,G73,0)</f>
        <v>0</v>
      </c>
      <c r="BC73" s="146">
        <f>IF(AZ73=3,G73,0)</f>
        <v>0</v>
      </c>
      <c r="BD73" s="146">
        <f>IF(AZ73=4,G73,0)</f>
        <v>0</v>
      </c>
      <c r="BE73" s="146">
        <f>IF(AZ73=5,G73,0)</f>
        <v>0</v>
      </c>
      <c r="CA73" s="177">
        <v>1</v>
      </c>
      <c r="CB73" s="177">
        <v>7</v>
      </c>
      <c r="CZ73" s="146">
        <v>0</v>
      </c>
    </row>
    <row r="74" spans="1:15" ht="12.75">
      <c r="A74" s="178"/>
      <c r="B74" s="180"/>
      <c r="C74" s="224" t="s">
        <v>174</v>
      </c>
      <c r="D74" s="225"/>
      <c r="E74" s="181">
        <v>108.09</v>
      </c>
      <c r="F74" s="182"/>
      <c r="G74" s="183"/>
      <c r="M74" s="179" t="s">
        <v>174</v>
      </c>
      <c r="O74" s="170"/>
    </row>
    <row r="75" spans="1:15" ht="12.75">
      <c r="A75" s="178"/>
      <c r="B75" s="180"/>
      <c r="C75" s="224"/>
      <c r="D75" s="225"/>
      <c r="E75" s="181"/>
      <c r="F75" s="182"/>
      <c r="G75" s="183"/>
      <c r="M75" s="179" t="s">
        <v>94</v>
      </c>
      <c r="O75" s="170"/>
    </row>
    <row r="76" spans="1:57" ht="12.75">
      <c r="A76" s="184"/>
      <c r="B76" s="185" t="s">
        <v>73</v>
      </c>
      <c r="C76" s="186" t="str">
        <f>CONCATENATE(B66," ",C66)</f>
        <v>784 Malby</v>
      </c>
      <c r="D76" s="187"/>
      <c r="E76" s="188"/>
      <c r="F76" s="189"/>
      <c r="G76" s="190">
        <f>SUM(G66:G75)</f>
        <v>0</v>
      </c>
      <c r="O76" s="170">
        <v>4</v>
      </c>
      <c r="BA76" s="191">
        <f>SUM(BA66:BA75)</f>
        <v>0</v>
      </c>
      <c r="BB76" s="191">
        <f>SUM(BB66:BB75)</f>
        <v>0</v>
      </c>
      <c r="BC76" s="191">
        <f>SUM(BC66:BC75)</f>
        <v>0</v>
      </c>
      <c r="BD76" s="191">
        <f>SUM(BD66:BD75)</f>
        <v>0</v>
      </c>
      <c r="BE76" s="191">
        <f>SUM(BE66:BE75)</f>
        <v>0</v>
      </c>
    </row>
    <row r="77" spans="1:15" ht="12.75">
      <c r="A77" s="163" t="s">
        <v>72</v>
      </c>
      <c r="B77" s="164" t="s">
        <v>179</v>
      </c>
      <c r="C77" s="165" t="s">
        <v>180</v>
      </c>
      <c r="D77" s="166"/>
      <c r="E77" s="167"/>
      <c r="F77" s="167"/>
      <c r="G77" s="168"/>
      <c r="H77" s="169"/>
      <c r="I77" s="169"/>
      <c r="O77" s="170">
        <v>1</v>
      </c>
    </row>
    <row r="78" spans="1:104" ht="12.75">
      <c r="A78" s="171">
        <v>42</v>
      </c>
      <c r="B78" s="172" t="s">
        <v>181</v>
      </c>
      <c r="C78" s="173" t="s">
        <v>182</v>
      </c>
      <c r="D78" s="174" t="s">
        <v>107</v>
      </c>
      <c r="E78" s="175">
        <v>1</v>
      </c>
      <c r="F78" s="175">
        <v>0</v>
      </c>
      <c r="G78" s="176">
        <f>E78*F78</f>
        <v>0</v>
      </c>
      <c r="O78" s="170">
        <v>2</v>
      </c>
      <c r="AA78" s="146">
        <v>1</v>
      </c>
      <c r="AB78" s="146">
        <v>9</v>
      </c>
      <c r="AC78" s="146">
        <v>9</v>
      </c>
      <c r="AZ78" s="146">
        <v>4</v>
      </c>
      <c r="BA78" s="146">
        <f>IF(AZ78=1,G78,0)</f>
        <v>0</v>
      </c>
      <c r="BB78" s="146">
        <f>IF(AZ78=2,G78,0)</f>
        <v>0</v>
      </c>
      <c r="BC78" s="146">
        <f>IF(AZ78=3,G78,0)</f>
        <v>0</v>
      </c>
      <c r="BD78" s="146">
        <f>IF(AZ78=4,G78,0)</f>
        <v>0</v>
      </c>
      <c r="BE78" s="146">
        <f>IF(AZ78=5,G78,0)</f>
        <v>0</v>
      </c>
      <c r="CA78" s="177">
        <v>1</v>
      </c>
      <c r="CB78" s="177">
        <v>9</v>
      </c>
      <c r="CZ78" s="146">
        <v>0</v>
      </c>
    </row>
    <row r="79" spans="1:104" ht="12.75">
      <c r="A79" s="171">
        <v>43</v>
      </c>
      <c r="B79" s="172" t="s">
        <v>183</v>
      </c>
      <c r="C79" s="173" t="s">
        <v>184</v>
      </c>
      <c r="D79" s="174" t="s">
        <v>107</v>
      </c>
      <c r="E79" s="175">
        <v>1</v>
      </c>
      <c r="F79" s="175">
        <v>0</v>
      </c>
      <c r="G79" s="176">
        <f>E79*F79</f>
        <v>0</v>
      </c>
      <c r="O79" s="170">
        <v>2</v>
      </c>
      <c r="AA79" s="146">
        <v>1</v>
      </c>
      <c r="AB79" s="146">
        <v>9</v>
      </c>
      <c r="AC79" s="146">
        <v>9</v>
      </c>
      <c r="AZ79" s="146">
        <v>4</v>
      </c>
      <c r="BA79" s="146">
        <f>IF(AZ79=1,G79,0)</f>
        <v>0</v>
      </c>
      <c r="BB79" s="146">
        <f>IF(AZ79=2,G79,0)</f>
        <v>0</v>
      </c>
      <c r="BC79" s="146">
        <f>IF(AZ79=3,G79,0)</f>
        <v>0</v>
      </c>
      <c r="BD79" s="146">
        <f>IF(AZ79=4,G79,0)</f>
        <v>0</v>
      </c>
      <c r="BE79" s="146">
        <f>IF(AZ79=5,G79,0)</f>
        <v>0</v>
      </c>
      <c r="CA79" s="177">
        <v>1</v>
      </c>
      <c r="CB79" s="177">
        <v>9</v>
      </c>
      <c r="CZ79" s="146">
        <v>0</v>
      </c>
    </row>
    <row r="80" spans="1:104" ht="12.75">
      <c r="A80" s="171">
        <v>44</v>
      </c>
      <c r="B80" s="172" t="s">
        <v>185</v>
      </c>
      <c r="C80" s="173" t="s">
        <v>186</v>
      </c>
      <c r="D80" s="174" t="s">
        <v>107</v>
      </c>
      <c r="E80" s="175">
        <v>1</v>
      </c>
      <c r="F80" s="175">
        <v>0</v>
      </c>
      <c r="G80" s="176">
        <f>E80*F80</f>
        <v>0</v>
      </c>
      <c r="O80" s="170">
        <v>2</v>
      </c>
      <c r="AA80" s="146">
        <v>3</v>
      </c>
      <c r="AB80" s="146">
        <v>9</v>
      </c>
      <c r="AC80" s="146" t="s">
        <v>185</v>
      </c>
      <c r="AZ80" s="146">
        <v>3</v>
      </c>
      <c r="BA80" s="146">
        <f>IF(AZ80=1,G80,0)</f>
        <v>0</v>
      </c>
      <c r="BB80" s="146">
        <f>IF(AZ80=2,G80,0)</f>
        <v>0</v>
      </c>
      <c r="BC80" s="146">
        <f>IF(AZ80=3,G80,0)</f>
        <v>0</v>
      </c>
      <c r="BD80" s="146">
        <f>IF(AZ80=4,G80,0)</f>
        <v>0</v>
      </c>
      <c r="BE80" s="146">
        <f>IF(AZ80=5,G80,0)</f>
        <v>0</v>
      </c>
      <c r="CA80" s="177">
        <v>3</v>
      </c>
      <c r="CB80" s="177">
        <v>9</v>
      </c>
      <c r="CZ80" s="146">
        <v>0</v>
      </c>
    </row>
    <row r="81" spans="1:104" ht="12.75">
      <c r="A81" s="171">
        <v>45</v>
      </c>
      <c r="B81" s="172" t="s">
        <v>187</v>
      </c>
      <c r="C81" s="173" t="s">
        <v>188</v>
      </c>
      <c r="D81" s="174" t="s">
        <v>107</v>
      </c>
      <c r="E81" s="175">
        <v>1</v>
      </c>
      <c r="F81" s="175">
        <v>0</v>
      </c>
      <c r="G81" s="176">
        <f>E81*F81</f>
        <v>0</v>
      </c>
      <c r="O81" s="170">
        <v>2</v>
      </c>
      <c r="AA81" s="146">
        <v>3</v>
      </c>
      <c r="AB81" s="146">
        <v>9</v>
      </c>
      <c r="AC81" s="146">
        <v>34828434</v>
      </c>
      <c r="AZ81" s="146">
        <v>3</v>
      </c>
      <c r="BA81" s="146">
        <f>IF(AZ81=1,G81,0)</f>
        <v>0</v>
      </c>
      <c r="BB81" s="146">
        <f>IF(AZ81=2,G81,0)</f>
        <v>0</v>
      </c>
      <c r="BC81" s="146">
        <f>IF(AZ81=3,G81,0)</f>
        <v>0</v>
      </c>
      <c r="BD81" s="146">
        <f>IF(AZ81=4,G81,0)</f>
        <v>0</v>
      </c>
      <c r="BE81" s="146">
        <f>IF(AZ81=5,G81,0)</f>
        <v>0</v>
      </c>
      <c r="CA81" s="177">
        <v>3</v>
      </c>
      <c r="CB81" s="177">
        <v>9</v>
      </c>
      <c r="CZ81" s="146">
        <v>0.00137</v>
      </c>
    </row>
    <row r="82" spans="1:57" ht="12.75">
      <c r="A82" s="184"/>
      <c r="B82" s="185" t="s">
        <v>73</v>
      </c>
      <c r="C82" s="186" t="str">
        <f>CONCATENATE(B77," ",C77)</f>
        <v>M2102 Elektroinstalace</v>
      </c>
      <c r="D82" s="187"/>
      <c r="E82" s="188"/>
      <c r="F82" s="189"/>
      <c r="G82" s="190">
        <f>SUM(G77:G81)</f>
        <v>0</v>
      </c>
      <c r="O82" s="170">
        <v>4</v>
      </c>
      <c r="BA82" s="191">
        <f>SUM(BA77:BA81)</f>
        <v>0</v>
      </c>
      <c r="BB82" s="191">
        <f>SUM(BB77:BB81)</f>
        <v>0</v>
      </c>
      <c r="BC82" s="191">
        <f>SUM(BC77:BC81)</f>
        <v>0</v>
      </c>
      <c r="BD82" s="191">
        <f>SUM(BD77:BD81)</f>
        <v>0</v>
      </c>
      <c r="BE82" s="191">
        <f>SUM(BE77:BE81)</f>
        <v>0</v>
      </c>
    </row>
    <row r="83" ht="12.75">
      <c r="E83" s="146"/>
    </row>
    <row r="84" ht="12.75">
      <c r="E84" s="146"/>
    </row>
    <row r="85" ht="12.75">
      <c r="E85" s="146"/>
    </row>
    <row r="86" ht="12.75">
      <c r="E86" s="146"/>
    </row>
    <row r="87" ht="12.75">
      <c r="E87" s="146"/>
    </row>
    <row r="88" ht="12.75">
      <c r="E88" s="146"/>
    </row>
    <row r="89" ht="12.75">
      <c r="E89" s="146"/>
    </row>
    <row r="90" ht="12.75">
      <c r="E90" s="146"/>
    </row>
    <row r="91" ht="12.75">
      <c r="E91" s="146"/>
    </row>
    <row r="92" ht="12.75">
      <c r="E92" s="146"/>
    </row>
    <row r="93" ht="12.75">
      <c r="E93" s="146"/>
    </row>
    <row r="94" ht="12.75">
      <c r="E94" s="146"/>
    </row>
    <row r="95" ht="12.75">
      <c r="E95" s="146"/>
    </row>
    <row r="96" ht="12.75">
      <c r="E96" s="146"/>
    </row>
    <row r="97" ht="12.75">
      <c r="E97" s="146"/>
    </row>
    <row r="98" ht="12.75">
      <c r="E98" s="146"/>
    </row>
    <row r="99" ht="12.75">
      <c r="E99" s="146"/>
    </row>
    <row r="100" ht="12.75">
      <c r="E100" s="146"/>
    </row>
    <row r="101" ht="12.75">
      <c r="E101" s="146"/>
    </row>
    <row r="102" ht="12.75">
      <c r="E102" s="146"/>
    </row>
    <row r="103" ht="12.75">
      <c r="E103" s="146"/>
    </row>
    <row r="104" ht="12.75">
      <c r="E104" s="146"/>
    </row>
    <row r="105" ht="12.75">
      <c r="E105" s="146"/>
    </row>
    <row r="106" spans="1:7" ht="12.75">
      <c r="A106" s="192"/>
      <c r="B106" s="192"/>
      <c r="C106" s="192"/>
      <c r="D106" s="192"/>
      <c r="E106" s="192"/>
      <c r="F106" s="192"/>
      <c r="G106" s="192"/>
    </row>
    <row r="107" spans="1:7" ht="12.75">
      <c r="A107" s="192"/>
      <c r="B107" s="192"/>
      <c r="C107" s="192"/>
      <c r="D107" s="192"/>
      <c r="E107" s="192"/>
      <c r="F107" s="192"/>
      <c r="G107" s="192"/>
    </row>
    <row r="108" spans="1:7" ht="12.75">
      <c r="A108" s="192"/>
      <c r="B108" s="192"/>
      <c r="C108" s="192"/>
      <c r="D108" s="192"/>
      <c r="E108" s="192"/>
      <c r="F108" s="192"/>
      <c r="G108" s="192"/>
    </row>
    <row r="109" spans="1:7" ht="12.75">
      <c r="A109" s="192"/>
      <c r="B109" s="192"/>
      <c r="C109" s="192"/>
      <c r="D109" s="192"/>
      <c r="E109" s="192"/>
      <c r="F109" s="192"/>
      <c r="G109" s="192"/>
    </row>
    <row r="110" ht="12.75">
      <c r="E110" s="146"/>
    </row>
    <row r="111" ht="12.75">
      <c r="E111" s="146"/>
    </row>
    <row r="112" ht="12.75">
      <c r="E112" s="146"/>
    </row>
    <row r="113" ht="12.75">
      <c r="E113" s="146"/>
    </row>
    <row r="114" ht="12.75">
      <c r="E114" s="146"/>
    </row>
    <row r="115" ht="12.75">
      <c r="E115" s="146"/>
    </row>
    <row r="116" ht="12.75">
      <c r="E116" s="146"/>
    </row>
    <row r="117" ht="12.75">
      <c r="E117" s="146"/>
    </row>
    <row r="118" ht="12.75">
      <c r="E118" s="146"/>
    </row>
    <row r="119" ht="12.75">
      <c r="E119" s="146"/>
    </row>
    <row r="120" ht="12.75">
      <c r="E120" s="146"/>
    </row>
    <row r="121" ht="12.75">
      <c r="E121" s="146"/>
    </row>
    <row r="122" ht="12.75">
      <c r="E122" s="146"/>
    </row>
    <row r="123" ht="12.75">
      <c r="E123" s="146"/>
    </row>
    <row r="124" ht="12.75">
      <c r="E124" s="146"/>
    </row>
    <row r="125" ht="12.75">
      <c r="E125" s="146"/>
    </row>
    <row r="126" ht="12.75">
      <c r="E126" s="146"/>
    </row>
    <row r="127" ht="12.75">
      <c r="E127" s="146"/>
    </row>
    <row r="128" ht="12.75">
      <c r="E128" s="146"/>
    </row>
    <row r="129" ht="12.75">
      <c r="E129" s="146"/>
    </row>
    <row r="130" ht="12.75">
      <c r="E130" s="146"/>
    </row>
    <row r="131" ht="12.75">
      <c r="E131" s="146"/>
    </row>
    <row r="132" ht="12.75">
      <c r="E132" s="146"/>
    </row>
    <row r="133" ht="12.75">
      <c r="E133" s="146"/>
    </row>
    <row r="134" ht="12.75">
      <c r="E134" s="146"/>
    </row>
    <row r="135" ht="12.75">
      <c r="E135" s="146"/>
    </row>
    <row r="136" ht="12.75">
      <c r="E136" s="146"/>
    </row>
    <row r="137" ht="12.75">
      <c r="E137" s="146"/>
    </row>
    <row r="138" ht="12.75">
      <c r="E138" s="146"/>
    </row>
    <row r="139" ht="12.75">
      <c r="E139" s="146"/>
    </row>
    <row r="140" ht="12.75">
      <c r="E140" s="146"/>
    </row>
    <row r="141" spans="1:2" ht="12.75">
      <c r="A141" s="193"/>
      <c r="B141" s="193"/>
    </row>
    <row r="142" spans="1:7" ht="12.75">
      <c r="A142" s="192"/>
      <c r="B142" s="192"/>
      <c r="C142" s="195"/>
      <c r="D142" s="195"/>
      <c r="E142" s="196"/>
      <c r="F142" s="195"/>
      <c r="G142" s="197"/>
    </row>
    <row r="143" spans="1:7" ht="12.75">
      <c r="A143" s="198"/>
      <c r="B143" s="198"/>
      <c r="C143" s="192"/>
      <c r="D143" s="192"/>
      <c r="E143" s="199"/>
      <c r="F143" s="192"/>
      <c r="G143" s="192"/>
    </row>
    <row r="144" spans="1:7" ht="12.75">
      <c r="A144" s="192"/>
      <c r="B144" s="192"/>
      <c r="C144" s="192"/>
      <c r="D144" s="192"/>
      <c r="E144" s="199"/>
      <c r="F144" s="192"/>
      <c r="G144" s="192"/>
    </row>
    <row r="145" spans="1:7" ht="12.75">
      <c r="A145" s="192"/>
      <c r="B145" s="192"/>
      <c r="C145" s="192"/>
      <c r="D145" s="192"/>
      <c r="E145" s="199"/>
      <c r="F145" s="192"/>
      <c r="G145" s="192"/>
    </row>
    <row r="146" spans="1:7" ht="12.75">
      <c r="A146" s="192"/>
      <c r="B146" s="192"/>
      <c r="C146" s="192"/>
      <c r="D146" s="192"/>
      <c r="E146" s="199"/>
      <c r="F146" s="192"/>
      <c r="G146" s="192"/>
    </row>
    <row r="147" spans="1:7" ht="12.75">
      <c r="A147" s="192"/>
      <c r="B147" s="192"/>
      <c r="C147" s="192"/>
      <c r="D147" s="192"/>
      <c r="E147" s="199"/>
      <c r="F147" s="192"/>
      <c r="G147" s="192"/>
    </row>
    <row r="148" spans="1:7" ht="12.75">
      <c r="A148" s="192"/>
      <c r="B148" s="192"/>
      <c r="C148" s="192"/>
      <c r="D148" s="192"/>
      <c r="E148" s="199"/>
      <c r="F148" s="192"/>
      <c r="G148" s="192"/>
    </row>
    <row r="149" spans="1:7" ht="12.75">
      <c r="A149" s="192"/>
      <c r="B149" s="192"/>
      <c r="C149" s="192"/>
      <c r="D149" s="192"/>
      <c r="E149" s="199"/>
      <c r="F149" s="192"/>
      <c r="G149" s="192"/>
    </row>
    <row r="150" spans="1:7" ht="12.75">
      <c r="A150" s="192"/>
      <c r="B150" s="192"/>
      <c r="C150" s="192"/>
      <c r="D150" s="192"/>
      <c r="E150" s="199"/>
      <c r="F150" s="192"/>
      <c r="G150" s="192"/>
    </row>
    <row r="151" spans="1:7" ht="12.75">
      <c r="A151" s="192"/>
      <c r="B151" s="192"/>
      <c r="C151" s="192"/>
      <c r="D151" s="192"/>
      <c r="E151" s="199"/>
      <c r="F151" s="192"/>
      <c r="G151" s="192"/>
    </row>
    <row r="152" spans="1:7" ht="12.75">
      <c r="A152" s="192"/>
      <c r="B152" s="192"/>
      <c r="C152" s="192"/>
      <c r="D152" s="192"/>
      <c r="E152" s="199"/>
      <c r="F152" s="192"/>
      <c r="G152" s="192"/>
    </row>
    <row r="153" spans="1:7" ht="12.75">
      <c r="A153" s="192"/>
      <c r="B153" s="192"/>
      <c r="C153" s="192"/>
      <c r="D153" s="192"/>
      <c r="E153" s="199"/>
      <c r="F153" s="192"/>
      <c r="G153" s="192"/>
    </row>
    <row r="154" spans="1:7" ht="12.75">
      <c r="A154" s="192"/>
      <c r="B154" s="192"/>
      <c r="C154" s="192"/>
      <c r="D154" s="192"/>
      <c r="E154" s="199"/>
      <c r="F154" s="192"/>
      <c r="G154" s="192"/>
    </row>
    <row r="155" spans="1:7" ht="12.75">
      <c r="A155" s="192"/>
      <c r="B155" s="192"/>
      <c r="C155" s="192"/>
      <c r="D155" s="192"/>
      <c r="E155" s="199"/>
      <c r="F155" s="192"/>
      <c r="G155" s="192"/>
    </row>
  </sheetData>
  <sheetProtection/>
  <mergeCells count="21">
    <mergeCell ref="C13:D13"/>
    <mergeCell ref="C14:D14"/>
    <mergeCell ref="A1:G1"/>
    <mergeCell ref="A3:B3"/>
    <mergeCell ref="A4:B4"/>
    <mergeCell ref="E4:G4"/>
    <mergeCell ref="C9:D9"/>
    <mergeCell ref="C11:D11"/>
    <mergeCell ref="C39:D39"/>
    <mergeCell ref="C55:D55"/>
    <mergeCell ref="C57:D57"/>
    <mergeCell ref="C59:D59"/>
    <mergeCell ref="C16:D16"/>
    <mergeCell ref="C17:D17"/>
    <mergeCell ref="C19:D19"/>
    <mergeCell ref="C68:D68"/>
    <mergeCell ref="C69:D69"/>
    <mergeCell ref="C71:D71"/>
    <mergeCell ref="C72:D72"/>
    <mergeCell ref="C74:D74"/>
    <mergeCell ref="C75:D7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HVP</dc:creator>
  <cp:keywords/>
  <dc:description/>
  <cp:lastModifiedBy>Kaňuščák Lukáš</cp:lastModifiedBy>
  <dcterms:created xsi:type="dcterms:W3CDTF">2017-05-09T13:51:41Z</dcterms:created>
  <dcterms:modified xsi:type="dcterms:W3CDTF">2017-06-16T08:00:30Z</dcterms:modified>
  <cp:category/>
  <cp:version/>
  <cp:contentType/>
  <cp:contentStatus/>
</cp:coreProperties>
</file>