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5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'Položky'!$A$1:$G$195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<sst xmlns="http://schemas.openxmlformats.org/spreadsheetml/2006/main" count="551" uniqueCount="272">
  <si>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</si>
  <si>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</si>
  <si>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</si>
  <si>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</si>
  <si>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</si>
  <si>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</si>
  <si>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</si>
  <si>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</si>
  <si>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</si>
  <si>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</si>
  <si>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</si>
  <si>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</si>
  <si>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</si>
  <si>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</si>
  <si>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</si>
  <si>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</si>
  <si>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</si>
  <si>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</si>
  <si>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</si>
  <si>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</si>
  <si>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</si>
  <si>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</si>
  <si>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</si>
  <si>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</si>
  <si>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</si>
  <si>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</si>
  <si>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</si>
  <si>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</si>
  <si>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</si>
  <si>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</si>
  <si>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</si>
  <si>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</si>
  <si>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</si>
  <si>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</si>
  <si>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</si>
  <si>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</si>
  <si>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</si>
  <si>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</si>
  <si>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</si>
  <si>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</si>
  <si>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</si>
  <si>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</si>
  <si>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</si>
  <si>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</si>
  <si>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</si>
  <si>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</si>
  <si>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</si>
  <si>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</si>
  <si>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</si>
  <si>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</si>
  <si>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</si>
  <si>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</si>
  <si>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</si>
  <si>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</si>
  <si>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</si>
  <si>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</si>
  <si>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</si>
  <si>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</si>
  <si>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</si>
  <si>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</si>
  <si>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</si>
  <si>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</si>
  <si>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</si>
  <si>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</si>
  <si>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</si>
  <si>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</si>
  <si>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</si>
  <si>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</si>
  <si>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</si>
  <si>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</si>
  <si>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</si>
  <si>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</si>
  <si>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</si>
  <si>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</si>
  <si>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</si>
  <si>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</si>
  <si>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049</t>
  </si>
  <si>
    <t>Město Studénka</t>
  </si>
  <si>
    <t>08</t>
  </si>
  <si>
    <t>Bytové domy č.p. 808-811</t>
  </si>
  <si>
    <t>803.55</t>
  </si>
  <si>
    <t>02</t>
  </si>
  <si>
    <t>Výměna střešní krytiny a oplechování - doplnění</t>
  </si>
  <si>
    <t>94</t>
  </si>
  <si>
    <t>Lešení a stavební výtahy</t>
  </si>
  <si>
    <t>941941031R00</t>
  </si>
  <si>
    <t xml:space="preserve">Montáž lešení leh.řad.s podlahami,š.do 1 m, H 10 m </t>
  </si>
  <si>
    <t>m2</t>
  </si>
  <si>
    <t>((38,5+2,5)*2+3,0*2+1,5*2+13,5*2)*12,5+(13,5+2,0)*0,5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</si>
  <si>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</si>
  <si>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</si>
  <si>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</si>
  <si>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</si>
  <si>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</si>
  <si>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</si>
  <si>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</si>
  <si>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</si>
  <si>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</si>
  <si>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</si>
  <si>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998011003R00</t>
  </si>
  <si>
    <t xml:space="preserve">Přesun hmot pro budovy zděné výšky do 24 m </t>
  </si>
  <si>
    <t>t</t>
  </si>
  <si>
    <t>712</t>
  </si>
  <si>
    <t>Živičné krytiny</t>
  </si>
  <si>
    <t>712400831R00</t>
  </si>
  <si>
    <t xml:space="preserve">Odstranění živičné krytiny střech do 30° 1vrstvé </t>
  </si>
  <si>
    <t>Plochy horní:7,15*(12,0+12,3)/2*2*2+8,75*12,6*2</t>
  </si>
  <si>
    <t>Plochy horní odečet balkony:-(7,15-5,6)*3,90*2</t>
  </si>
  <si>
    <t>Mansardy:3,70*(9,35+8,55)/2*2+3,70*4,65*2+((13,3+11,7)/2*3,7+11,7*2,45/2)*2</t>
  </si>
  <si>
    <t>Mansardy:12,3*3,7*2</t>
  </si>
  <si>
    <t>Mansardy odečet plochy:-(3,7-2,15)*3,0</t>
  </si>
  <si>
    <t>Okna odečet:-(1,5*1,5*6+1,8*1,5*5+1,2*2,1*2)</t>
  </si>
  <si>
    <t>vchod:3,0*(2,4/0,94)</t>
  </si>
  <si>
    <t>štíty:7,15*0,5*2*2</t>
  </si>
  <si>
    <t>712400834R00</t>
  </si>
  <si>
    <t xml:space="preserve">Příplatek za odstranění každé další vrstvy </t>
  </si>
  <si>
    <t>762</t>
  </si>
  <si>
    <t>Konstrukce tesařské</t>
  </si>
  <si>
    <t>762341620RT2</t>
  </si>
  <si>
    <t>Bednění okapových říms z palubek pero-drážka včetně dodávky řeziva, palubky SM tl. 12,5 mm</t>
  </si>
  <si>
    <t>římsy:(8,55+13,3+4,65)*0,96*2+(12,3+4,65+4,65)*0,96+3,0*2,42+0,15*16,2*2</t>
  </si>
  <si>
    <t>Okna :(1,5*6+1,8*5+2,1*2)*0,35+(0,35+0,69)/2*1,5*11+(0,35+0,69)/2*1,2*2</t>
  </si>
  <si>
    <t>štíty:(0,96+0,15)/2*3,6*5*2+(0,62+0,15)/2*2,1*2</t>
  </si>
  <si>
    <t>přídavek:1*25,0</t>
  </si>
  <si>
    <t>762342203RT2</t>
  </si>
  <si>
    <t>Montáž laťování střech, vzdálenost latí 22 - 36 cm včetně dodávky řeziva, latě 3/5 cm</t>
  </si>
  <si>
    <t>762342204RT4</t>
  </si>
  <si>
    <t>Montáž laťování střech, svislé, vzdálenost 100 cm včetně dodávky řeziva, latě 4/6 cm</t>
  </si>
  <si>
    <t>762343811R00</t>
  </si>
  <si>
    <t xml:space="preserve">Demontáž bednění okapů z prken do 32 mm </t>
  </si>
  <si>
    <t>998762103R00</t>
  </si>
  <si>
    <t xml:space="preserve">Přesun hmot pro tesařské konstrukce, výšky do 24 m </t>
  </si>
  <si>
    <t>979011311R00</t>
  </si>
  <si>
    <t xml:space="preserve">Svislá doprava suti a vybouraných hmot shozem </t>
  </si>
  <si>
    <t>979082111R00</t>
  </si>
  <si>
    <t xml:space="preserve">Vnitrostaveništní doprava suti do 10 m </t>
  </si>
  <si>
    <t>979083113R00</t>
  </si>
  <si>
    <t xml:space="preserve">Vodorovné přemístění suti na skládku do 2000 m </t>
  </si>
  <si>
    <t>979990121R00</t>
  </si>
  <si>
    <t xml:space="preserve">Poplatek za skládku suti - asfaltové pásy </t>
  </si>
  <si>
    <t>764</t>
  </si>
  <si>
    <t>Konstrukce klempířské</t>
  </si>
  <si>
    <t>764323820R00</t>
  </si>
  <si>
    <t xml:space="preserve">Demont. oplech. okapů, živičná krytina, rš 250 mm </t>
  </si>
  <si>
    <t>m</t>
  </si>
  <si>
    <t>okapy:(3,9+4,65+3,75+9,35+3,75+13,3)*2+12,3+4,65*2+3,0</t>
  </si>
  <si>
    <t>okna:1,5*3+1,5*3+1,8*3+1,8*2+2,1*2</t>
  </si>
  <si>
    <t>vchod:3,0</t>
  </si>
  <si>
    <t>764331830R00</t>
  </si>
  <si>
    <t xml:space="preserve">Demontáž lemování zdí, rš 250 a 330 mm, do 30° </t>
  </si>
  <si>
    <t>vchod:(1,8/0,94)*2+3,0</t>
  </si>
  <si>
    <t>764339330R00</t>
  </si>
  <si>
    <t xml:space="preserve">Lemování z Al, komínů na hladké krytině, v ploše </t>
  </si>
  <si>
    <t>komíny:0,61+0,61*2+0,74+0,61+0,61+0,47</t>
  </si>
  <si>
    <t>ventilační prostupy:0,1*0,1*4+0,3*0,3*5</t>
  </si>
  <si>
    <t>764339830R00</t>
  </si>
  <si>
    <t xml:space="preserve">Demontáž lemování komínů v ploše, hl. kryt, do 30° </t>
  </si>
  <si>
    <t>764345291R00</t>
  </si>
  <si>
    <t xml:space="preserve">Montáž ventilačních nástavců Pz, vlnitá krytina </t>
  </si>
  <si>
    <t>kus</t>
  </si>
  <si>
    <t>ventilace:4+5</t>
  </si>
  <si>
    <t>komíny:5*4+1*3+1*5</t>
  </si>
  <si>
    <t>764351836R00</t>
  </si>
  <si>
    <t xml:space="preserve">Demontáž háků, sklon do 30° </t>
  </si>
  <si>
    <t>balkony:((3,75+3,9+3,75+0,3*3)*2+(3,75+0,6+3,9+0,7+3,75+0,75)*2)*1,1</t>
  </si>
  <si>
    <t>vchod:4</t>
  </si>
  <si>
    <t>764351838R00</t>
  </si>
  <si>
    <t xml:space="preserve">Demontáž háků, sklon nad 45° </t>
  </si>
  <si>
    <t>((9,45+13,3+4,65)*2+12,3*2)*1,1</t>
  </si>
  <si>
    <t>okna:(1,5*3+1,5*3+1,8*3+1,8*2+2,1*2+0,3*13)*1,1</t>
  </si>
  <si>
    <t>764352800R00</t>
  </si>
  <si>
    <t xml:space="preserve">Demontáž žlabů půlkruh. rovných, rš 250 mm, do 30° </t>
  </si>
  <si>
    <t>balkony:(3,75+3,9+3,75+0,3*3)*2+(3,75+0,6+3,9+0,7+3,75+0,75)*2</t>
  </si>
  <si>
    <t>764352802R00</t>
  </si>
  <si>
    <t xml:space="preserve">Demontáž žlabů půlkruh. rovných, rš 250 mm,nad 45° </t>
  </si>
  <si>
    <t>(9,45+13,3+4,65)*2+12,3*2</t>
  </si>
  <si>
    <t>okna:1,5*3+1,5*3+1,8*3+1,8*2+2,1*2+0,3*13</t>
  </si>
  <si>
    <t>764359810R00</t>
  </si>
  <si>
    <t xml:space="preserve">Demontáž kotlíku kónického, sklon do 30° </t>
  </si>
  <si>
    <t>vchod:1</t>
  </si>
  <si>
    <t>764359812R00</t>
  </si>
  <si>
    <t xml:space="preserve">Demontáž kotlíku kónického, sklon nad 45° </t>
  </si>
  <si>
    <t>2+2+3+1</t>
  </si>
  <si>
    <t>764362810R00</t>
  </si>
  <si>
    <t xml:space="preserve">Demontáž střešního okna, hladká krytina, do 30° </t>
  </si>
  <si>
    <t>764391820R00</t>
  </si>
  <si>
    <t xml:space="preserve">Demontáž závětrné lišty, rš 250 a 330 mm, do 30° </t>
  </si>
  <si>
    <t>štíty:(8,75-7,15)*2*2</t>
  </si>
  <si>
    <t>mansardy:3,7*3*2+1,55*2</t>
  </si>
  <si>
    <t>okna:1,55*2*(6+5)+1,25*2*2</t>
  </si>
  <si>
    <t>vchod:0,8*2</t>
  </si>
  <si>
    <t>764410880RZ</t>
  </si>
  <si>
    <t xml:space="preserve">Demontáž oplechování parapetů,rš 1000 mm </t>
  </si>
  <si>
    <t>Okna :1,5*6+1,8*5+2,1*2</t>
  </si>
  <si>
    <t>764454801R00</t>
  </si>
  <si>
    <t xml:space="preserve">Demontáž odpadních trub kruhových,D 75 a 100 mm </t>
  </si>
  <si>
    <t>vchod:1,0</t>
  </si>
  <si>
    <t>764454802R00</t>
  </si>
  <si>
    <t xml:space="preserve">Demontáž odpadních trub kruhových,D 120 mm </t>
  </si>
  <si>
    <t>(8,8+0,3)*6+(9,3+0,3)*2</t>
  </si>
  <si>
    <t>764903101RT3</t>
  </si>
  <si>
    <t>Lindab, tašková tabule IDEAL 35,na dřevo,do 30° povrchová úprava Classic mat</t>
  </si>
  <si>
    <t>764903204RT2</t>
  </si>
  <si>
    <t>Lindab štítové lemování spodní, tl. 0,5 mm povrchová úprava Classic mat</t>
  </si>
  <si>
    <t>štíty:8,75*2*2</t>
  </si>
  <si>
    <t>764903205RT2</t>
  </si>
  <si>
    <t>Lindab, okapový plech FOTP, tl. 0,5 mm RŠ 205 mm, povrchová úprava Classic mat</t>
  </si>
  <si>
    <t>hrany mansardy:(4,65+8,55)*2+12,3*2</t>
  </si>
  <si>
    <t>764903302RT2</t>
  </si>
  <si>
    <t>Lindab hřebenáč, střecha jednoduchá, do 30° hřebenáč NTP UNI, povrchová úprava Classic mat</t>
  </si>
  <si>
    <t>hřeben:12,0*2+12,6</t>
  </si>
  <si>
    <t>nároží mansard:3,7*1,02*4+7,15*2+5,4*2-1,4-1,1</t>
  </si>
  <si>
    <t>764903311RT2</t>
  </si>
  <si>
    <t>Lindab, střešní vikýř, rozměr 580x600 mm povrchová úprava Classic mat</t>
  </si>
  <si>
    <t>764903313R00</t>
  </si>
  <si>
    <t xml:space="preserve">Lindab, sněhový rozražeč SNOKLY, do dřeva </t>
  </si>
  <si>
    <t>(38500-800*2)*2/500</t>
  </si>
  <si>
    <t>764906318RZ</t>
  </si>
  <si>
    <t>Lindab, lemování ke zdi podélné Classic mat, povrchová úprava</t>
  </si>
  <si>
    <t>vchod:2,4/0,94*2</t>
  </si>
  <si>
    <t>zdí:7,15*2*2</t>
  </si>
  <si>
    <t>764906319RZ</t>
  </si>
  <si>
    <t>Lindab, lemování ke zdi příčné Classic mat, povrchová úprava</t>
  </si>
  <si>
    <t>764908101RT2</t>
  </si>
  <si>
    <t>Lindab,kotlík žlabový kónický SOK,vel.žlabu 125 mm v ostatních barvách</t>
  </si>
  <si>
    <t>764908102RT2</t>
  </si>
  <si>
    <t>Lindab kotlík žlabový kónický SOK,vel.žlabu 150 mm v ostatních barvách</t>
  </si>
  <si>
    <t>764908104RT2</t>
  </si>
  <si>
    <t>Lindab žlab podokapní půlkruhový R,velikost 125 mm v ostatních barvách</t>
  </si>
  <si>
    <t>764908105RT2</t>
  </si>
  <si>
    <t>Lindab žlab podokapní půlkruhový R,velikost 150 mm v ostatních barvách</t>
  </si>
  <si>
    <t>764908109RT2</t>
  </si>
  <si>
    <t>Lindab odpadní trouby kruhové D 100 mm v ostatních barvách</t>
  </si>
  <si>
    <t>764908110RT2</t>
  </si>
  <si>
    <t>Lindab odpadní trouby kruhové D 120 mm v ostatních barvách</t>
  </si>
  <si>
    <t>764908304RZ</t>
  </si>
  <si>
    <t>Lindab, oplechování parapetů, rš 900 mm plech FOP/PO tl.0,5 mm, ostatní barvy</t>
  </si>
  <si>
    <t>764909401R00</t>
  </si>
  <si>
    <t xml:space="preserve">Lindab, izolační folie TYVEK-SOLID </t>
  </si>
  <si>
    <t>764918233Z01</t>
  </si>
  <si>
    <t xml:space="preserve">Z+M okapů z lak.pl. rš 400 mm </t>
  </si>
  <si>
    <t>764928304R00</t>
  </si>
  <si>
    <t xml:space="preserve">Z+M oplechování zdí z poplast. plechu, rš 500 mm </t>
  </si>
  <si>
    <t>štíty:7,15*2*2</t>
  </si>
  <si>
    <t>13851067</t>
  </si>
  <si>
    <t>Lindab tabule plechová FOP/DS tl.0,6mm 1250x2000</t>
  </si>
  <si>
    <t>štíty:(7,15*0,5*2*2)*1,1</t>
  </si>
  <si>
    <t>okna:(1,5*3+1,5*3+1,8*3+1,8*2+2,1*2+0,3*13)*0,40*1,1</t>
  </si>
  <si>
    <t>27344353</t>
  </si>
  <si>
    <t>Manžeta prostupová EPDM Lindab PR3  6 - 102 mm</t>
  </si>
  <si>
    <t>27344354</t>
  </si>
  <si>
    <t>Manžeta prostupová EPDM Lindab PR4  76 - 152 mm</t>
  </si>
  <si>
    <t>27344358</t>
  </si>
  <si>
    <t>Manžeta prostupová EPDM Lindab PR8  178 - 330 mm</t>
  </si>
  <si>
    <t>998764103R00</t>
  </si>
  <si>
    <t xml:space="preserve">Přesun hmot pro klempířské konstr., výšky do 24 m </t>
  </si>
  <si>
    <t>783</t>
  </si>
  <si>
    <t>Nátěry</t>
  </si>
  <si>
    <t>783626211RT2</t>
  </si>
  <si>
    <t>Nátěr truhlářských výrobků lazurovací BASF 2x Prince Color Decotop HLS</t>
  </si>
  <si>
    <t>M211</t>
  </si>
  <si>
    <t>Hromosvod</t>
  </si>
  <si>
    <t>210 22</t>
  </si>
  <si>
    <t>Hromosvod soubor včetně demontáže stávajícího rozvodu</t>
  </si>
  <si>
    <t>soubor</t>
  </si>
  <si>
    <t>Ztížené výrobní podmínky</t>
  </si>
  <si>
    <t>Oborová přirážka</t>
  </si>
  <si>
    <t>Mimostaveništní doprava</t>
  </si>
  <si>
    <t>Zařízení staveniště</t>
  </si>
  <si>
    <t>Provoz investora</t>
  </si>
  <si>
    <t>Rezerva rozpočtu</t>
  </si>
  <si>
    <t>Škopová Renata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</si>
</sst>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02</v>
      </c>
      <c r="D2" s="5" t="str">
        <f>Rekapitulace!G2</f>
        <v>Výměna střešní krytiny a oplechování - doplnění</v>
      </c>
      <c r="E2" s="6"/>
      <c r="F2" s="7" t="s">
        <v>1</v>
      </c>
      <c r="G2" s="8" t="s">
        <v>80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0" t="s">
        <v>271</v>
      </c>
      <c r="D8" s="210"/>
      <c r="E8" s="21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0" t="str">
        <f>Projektant</f>
        <v>Škopová Renata</v>
      </c>
      <c r="D9" s="210"/>
      <c r="E9" s="211"/>
      <c r="F9" s="13"/>
      <c r="G9" s="34"/>
      <c r="H9" s="35"/>
    </row>
    <row r="10" spans="1:8" ht="12.75">
      <c r="A10" s="29" t="s">
        <v>14</v>
      </c>
      <c r="B10" s="13"/>
      <c r="C10" s="210" t="s">
        <v>77</v>
      </c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>
        <v>49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Rekapitulace!A18</f>
        <v>Ztížené výrobní podmínky</v>
      </c>
      <c r="E15" s="58"/>
      <c r="F15" s="59"/>
      <c r="G15" s="56">
        <f>Rekapitulace!I18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Rekapitulace!A19</f>
        <v>Oborová přirážka</v>
      </c>
      <c r="E16" s="60"/>
      <c r="F16" s="61"/>
      <c r="G16" s="56">
        <f>Rekapitulace!I19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Rekapitulace!A20</f>
        <v>Mimostaveništní doprava</v>
      </c>
      <c r="E17" s="60"/>
      <c r="F17" s="61"/>
      <c r="G17" s="56">
        <f>Rekapitulace!I20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Rekapitulace!A21</f>
        <v>Zařízení staveniště</v>
      </c>
      <c r="E18" s="60"/>
      <c r="F18" s="61"/>
      <c r="G18" s="56">
        <f>Rekapitulace!I21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Rekapitulace!A22</f>
        <v>Provoz investora</v>
      </c>
      <c r="E19" s="60"/>
      <c r="F19" s="61"/>
      <c r="G19" s="56">
        <f>Rekapitulace!I22</f>
        <v>0</v>
      </c>
    </row>
    <row r="20" spans="1:7" ht="15.75" customHeight="1">
      <c r="A20" s="64"/>
      <c r="B20" s="55"/>
      <c r="C20" s="56"/>
      <c r="D20" s="9" t="str">
        <f>Rekapitulace!A23</f>
        <v>Rezerva rozpočtu</v>
      </c>
      <c r="E20" s="60"/>
      <c r="F20" s="61"/>
      <c r="G20" s="56">
        <f>Rekapitulace!I23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049 Město Studénka</v>
      </c>
      <c r="D1" s="98"/>
      <c r="E1" s="99"/>
      <c r="F1" s="98"/>
      <c r="G1" s="100" t="s">
        <v>49</v>
      </c>
      <c r="H1" s="101" t="s">
        <v>81</v>
      </c>
      <c r="I1" s="102"/>
    </row>
    <row r="2" spans="1:9" ht="13.5" thickBot="1">
      <c r="A2" s="217" t="s">
        <v>50</v>
      </c>
      <c r="B2" s="218"/>
      <c r="C2" s="103" t="str">
        <f>CONCATENATE(cisloobjektu," ",nazevobjektu)</f>
        <v>08 Bytové domy č.p. 808-811</v>
      </c>
      <c r="D2" s="104"/>
      <c r="E2" s="105"/>
      <c r="F2" s="104"/>
      <c r="G2" s="219" t="s">
        <v>82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94</v>
      </c>
      <c r="B7" s="115" t="str">
        <f>Položky!C7</f>
        <v>Lešení a stavební výtahy</v>
      </c>
      <c r="C7" s="66"/>
      <c r="D7" s="116"/>
      <c r="E7" s="201">
        <f>Položky!BA21</f>
        <v>0</v>
      </c>
      <c r="F7" s="202">
        <f>Položky!BB21</f>
        <v>0</v>
      </c>
      <c r="G7" s="202">
        <f>Položky!BC21</f>
        <v>0</v>
      </c>
      <c r="H7" s="202">
        <f>Položky!BD21</f>
        <v>0</v>
      </c>
      <c r="I7" s="203">
        <f>Položky!BE21</f>
        <v>0</v>
      </c>
    </row>
    <row r="8" spans="1:9" s="35" customFormat="1" ht="12.75">
      <c r="A8" s="200" t="str">
        <f>Položky!B22</f>
        <v>712</v>
      </c>
      <c r="B8" s="115" t="str">
        <f>Položky!C22</f>
        <v>Živičné krytiny</v>
      </c>
      <c r="C8" s="66"/>
      <c r="D8" s="116"/>
      <c r="E8" s="201">
        <f>Položky!BA41</f>
        <v>0</v>
      </c>
      <c r="F8" s="202">
        <f>Položky!BB41</f>
        <v>0</v>
      </c>
      <c r="G8" s="202">
        <f>Položky!BC41</f>
        <v>0</v>
      </c>
      <c r="H8" s="202">
        <f>Položky!BD41</f>
        <v>0</v>
      </c>
      <c r="I8" s="203">
        <f>Položky!BE41</f>
        <v>0</v>
      </c>
    </row>
    <row r="9" spans="1:9" s="35" customFormat="1" ht="12.75">
      <c r="A9" s="200" t="str">
        <f>Položky!B42</f>
        <v>762</v>
      </c>
      <c r="B9" s="115" t="str">
        <f>Položky!C42</f>
        <v>Konstrukce tesařské</v>
      </c>
      <c r="C9" s="66"/>
      <c r="D9" s="116"/>
      <c r="E9" s="201">
        <f>Položky!BA73</f>
        <v>0</v>
      </c>
      <c r="F9" s="202">
        <f>Položky!BB73</f>
        <v>0</v>
      </c>
      <c r="G9" s="202">
        <f>Položky!BC73</f>
        <v>0</v>
      </c>
      <c r="H9" s="202">
        <f>Položky!BD73</f>
        <v>0</v>
      </c>
      <c r="I9" s="203">
        <f>Položky!BE73</f>
        <v>0</v>
      </c>
    </row>
    <row r="10" spans="1:9" s="35" customFormat="1" ht="12.75">
      <c r="A10" s="200" t="str">
        <f>Položky!B74</f>
        <v>764</v>
      </c>
      <c r="B10" s="115" t="str">
        <f>Položky!C74</f>
        <v>Konstrukce klempířské</v>
      </c>
      <c r="C10" s="66"/>
      <c r="D10" s="116"/>
      <c r="E10" s="201">
        <f>Položky!BA185</f>
        <v>0</v>
      </c>
      <c r="F10" s="202">
        <f>Položky!BB185</f>
        <v>0</v>
      </c>
      <c r="G10" s="202">
        <f>Položky!BC185</f>
        <v>0</v>
      </c>
      <c r="H10" s="202">
        <f>Položky!BD185</f>
        <v>0</v>
      </c>
      <c r="I10" s="203">
        <f>Položky!BE185</f>
        <v>0</v>
      </c>
    </row>
    <row r="11" spans="1:9" s="35" customFormat="1" ht="12.75">
      <c r="A11" s="200" t="str">
        <f>Položky!B186</f>
        <v>783</v>
      </c>
      <c r="B11" s="115" t="str">
        <f>Položky!C186</f>
        <v>Nátěry</v>
      </c>
      <c r="C11" s="66"/>
      <c r="D11" s="116"/>
      <c r="E11" s="201">
        <f>Položky!BA192</f>
        <v>0</v>
      </c>
      <c r="F11" s="202">
        <f>Položky!BB192</f>
        <v>0</v>
      </c>
      <c r="G11" s="202">
        <f>Položky!BC192</f>
        <v>0</v>
      </c>
      <c r="H11" s="202">
        <f>Položky!BD192</f>
        <v>0</v>
      </c>
      <c r="I11" s="203">
        <f>Položky!BE192</f>
        <v>0</v>
      </c>
    </row>
    <row r="12" spans="1:9" s="35" customFormat="1" ht="13.5" thickBot="1">
      <c r="A12" s="200" t="str">
        <f>Položky!B193</f>
        <v>M211</v>
      </c>
      <c r="B12" s="115" t="str">
        <f>Položky!C193</f>
        <v>Hromosvod</v>
      </c>
      <c r="C12" s="66"/>
      <c r="D12" s="116"/>
      <c r="E12" s="201">
        <f>Položky!BA195</f>
        <v>0</v>
      </c>
      <c r="F12" s="202">
        <f>Položky!BB195</f>
        <v>0</v>
      </c>
      <c r="G12" s="202">
        <f>Položky!BC195</f>
        <v>0</v>
      </c>
      <c r="H12" s="202">
        <f>Položky!BD195</f>
        <v>0</v>
      </c>
      <c r="I12" s="203">
        <f>Položky!BE195</f>
        <v>0</v>
      </c>
    </row>
    <row r="13" spans="1:9" s="123" customFormat="1" ht="13.5" thickBot="1">
      <c r="A13" s="117"/>
      <c r="B13" s="118" t="s">
        <v>57</v>
      </c>
      <c r="C13" s="118"/>
      <c r="D13" s="119"/>
      <c r="E13" s="120">
        <f>SUM(E7:E12)</f>
        <v>0</v>
      </c>
      <c r="F13" s="121">
        <f>SUM(F7:F12)</f>
        <v>0</v>
      </c>
      <c r="G13" s="121">
        <f>SUM(G7:G12)</f>
        <v>0</v>
      </c>
      <c r="H13" s="121">
        <f>SUM(H7:H12)</f>
        <v>0</v>
      </c>
      <c r="I13" s="122">
        <f>SUM(I7:I12)</f>
        <v>0</v>
      </c>
    </row>
    <row r="14" spans="1:9" ht="12.75">
      <c r="A14" s="66"/>
      <c r="B14" s="66"/>
      <c r="C14" s="66"/>
      <c r="D14" s="66"/>
      <c r="E14" s="66"/>
      <c r="F14" s="66"/>
      <c r="G14" s="66"/>
      <c r="H14" s="66"/>
      <c r="I14" s="66"/>
    </row>
    <row r="15" spans="1:57" ht="19.5" customHeight="1">
      <c r="A15" s="107" t="s">
        <v>58</v>
      </c>
      <c r="B15" s="107"/>
      <c r="C15" s="107"/>
      <c r="D15" s="107"/>
      <c r="E15" s="107"/>
      <c r="F15" s="107"/>
      <c r="G15" s="124"/>
      <c r="H15" s="107"/>
      <c r="I15" s="107"/>
      <c r="BA15" s="41"/>
      <c r="BB15" s="41"/>
      <c r="BC15" s="41"/>
      <c r="BD15" s="41"/>
      <c r="BE15" s="41"/>
    </row>
    <row r="16" spans="1:9" ht="13.5" thickBot="1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1" t="s">
        <v>59</v>
      </c>
      <c r="B17" s="72"/>
      <c r="C17" s="72"/>
      <c r="D17" s="125"/>
      <c r="E17" s="126" t="s">
        <v>60</v>
      </c>
      <c r="F17" s="127" t="s">
        <v>61</v>
      </c>
      <c r="G17" s="128" t="s">
        <v>62</v>
      </c>
      <c r="H17" s="129"/>
      <c r="I17" s="130" t="s">
        <v>60</v>
      </c>
    </row>
    <row r="18" spans="1:53" ht="12.75">
      <c r="A18" s="64" t="s">
        <v>265</v>
      </c>
      <c r="B18" s="55"/>
      <c r="C18" s="55"/>
      <c r="D18" s="131"/>
      <c r="E18" s="132"/>
      <c r="F18" s="133"/>
      <c r="G18" s="134">
        <f aca="true" t="shared" si="0" ref="G18:G23">CHOOSE(BA18+1,HSV+PSV,HSV+PSV+Mont,HSV+PSV+Dodavka+Mont,HSV,PSV,Mont,Dodavka,Mont+Dodavka,0)</f>
        <v>0</v>
      </c>
      <c r="H18" s="135"/>
      <c r="I18" s="136">
        <f aca="true" t="shared" si="1" ref="I18:I23">E18+F18*G18/100</f>
        <v>0</v>
      </c>
      <c r="BA18">
        <v>0</v>
      </c>
    </row>
    <row r="19" spans="1:53" ht="12.75">
      <c r="A19" s="64" t="s">
        <v>266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267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268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1</v>
      </c>
    </row>
    <row r="22" spans="1:53" ht="12.75">
      <c r="A22" s="64" t="s">
        <v>269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 ht="12.75">
      <c r="A23" s="64" t="s">
        <v>270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9" ht="13.5" thickBot="1">
      <c r="A24" s="137"/>
      <c r="B24" s="138" t="s">
        <v>63</v>
      </c>
      <c r="C24" s="139"/>
      <c r="D24" s="140"/>
      <c r="E24" s="141"/>
      <c r="F24" s="142"/>
      <c r="G24" s="142"/>
      <c r="H24" s="222">
        <f>SUM(I18:I23)</f>
        <v>0</v>
      </c>
      <c r="I24" s="223"/>
    </row>
    <row r="26" spans="2:9" ht="12.75">
      <c r="B26" s="123"/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68"/>
  <sheetViews>
    <sheetView showGridLines="0" showZeros="0" tabSelected="1" zoomScalePageLayoutView="0" workbookViewId="0" topLeftCell="A79">
      <selection activeCell="A195" sqref="A195:IV197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75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7" t="str">
        <f>CONCATENATE(cislostavby," ",nazevstavby)</f>
        <v>049 Město Studénka</v>
      </c>
      <c r="D3" s="151"/>
      <c r="E3" s="152" t="s">
        <v>64</v>
      </c>
      <c r="F3" s="153" t="str">
        <f>Rekapitulace!H1</f>
        <v>02</v>
      </c>
      <c r="G3" s="154"/>
    </row>
    <row r="4" spans="1:7" ht="13.5" thickBot="1">
      <c r="A4" s="227" t="s">
        <v>50</v>
      </c>
      <c r="B4" s="218"/>
      <c r="C4" s="103" t="str">
        <f>CONCATENATE(cisloobjektu," ",nazevobjektu)</f>
        <v>08 Bytové domy č.p. 808-811</v>
      </c>
      <c r="D4" s="155"/>
      <c r="E4" s="228" t="str">
        <f>Rekapitulace!G2</f>
        <v>Výměna střešní krytiny a oplechování - doplnění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85</v>
      </c>
      <c r="C8" s="173" t="s">
        <v>86</v>
      </c>
      <c r="D8" s="174" t="s">
        <v>87</v>
      </c>
      <c r="E8" s="175">
        <v>1482.75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0.01838</v>
      </c>
    </row>
    <row r="9" spans="1:15" ht="12.75">
      <c r="A9" s="178"/>
      <c r="B9" s="180"/>
      <c r="C9" s="224" t="s">
        <v>88</v>
      </c>
      <c r="D9" s="225"/>
      <c r="E9" s="181">
        <v>1482.75</v>
      </c>
      <c r="F9" s="182"/>
      <c r="G9" s="183"/>
      <c r="M9" s="179" t="s">
        <v>88</v>
      </c>
      <c r="O9" s="170"/>
    </row>
    <row r="10" spans="1:104" ht="12.75">
      <c r="A10" s="171">
        <v>2</v>
      </c>
      <c r="B10" s="172" t="s">
        <v>89</v>
      </c>
      <c r="C10" s="173" t="s">
        <v>90</v>
      </c>
      <c r="D10" s="174" t="s">
        <v>87</v>
      </c>
      <c r="E10" s="175">
        <v>1482.75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0.00085</v>
      </c>
    </row>
    <row r="11" spans="1:15" ht="12.75">
      <c r="A11" s="178"/>
      <c r="B11" s="180"/>
      <c r="C11" s="224" t="s">
        <v>88</v>
      </c>
      <c r="D11" s="225"/>
      <c r="E11" s="181">
        <v>1482.75</v>
      </c>
      <c r="F11" s="182"/>
      <c r="G11" s="183"/>
      <c r="M11" s="179" t="s">
        <v>88</v>
      </c>
      <c r="O11" s="170"/>
    </row>
    <row r="12" spans="1:104" ht="12.75">
      <c r="A12" s="171">
        <v>3</v>
      </c>
      <c r="B12" s="172" t="s">
        <v>91</v>
      </c>
      <c r="C12" s="173" t="s">
        <v>92</v>
      </c>
      <c r="D12" s="174" t="s">
        <v>87</v>
      </c>
      <c r="E12" s="175">
        <v>1482.75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</v>
      </c>
    </row>
    <row r="13" spans="1:15" ht="12.75">
      <c r="A13" s="178"/>
      <c r="B13" s="180"/>
      <c r="C13" s="224" t="s">
        <v>88</v>
      </c>
      <c r="D13" s="225"/>
      <c r="E13" s="181">
        <v>1482.75</v>
      </c>
      <c r="F13" s="182"/>
      <c r="G13" s="183"/>
      <c r="M13" s="179" t="s">
        <v>88</v>
      </c>
      <c r="O13" s="170"/>
    </row>
    <row r="14" spans="1:104" ht="12.75">
      <c r="A14" s="171">
        <v>4</v>
      </c>
      <c r="B14" s="172" t="s">
        <v>93</v>
      </c>
      <c r="C14" s="173" t="s">
        <v>94</v>
      </c>
      <c r="D14" s="174" t="s">
        <v>87</v>
      </c>
      <c r="E14" s="175">
        <v>1482.75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</v>
      </c>
    </row>
    <row r="15" spans="1:15" ht="12.75">
      <c r="A15" s="178"/>
      <c r="B15" s="180"/>
      <c r="C15" s="224" t="s">
        <v>88</v>
      </c>
      <c r="D15" s="225"/>
      <c r="E15" s="181">
        <v>1482.75</v>
      </c>
      <c r="F15" s="182"/>
      <c r="G15" s="183"/>
      <c r="M15" s="179" t="s">
        <v>88</v>
      </c>
      <c r="O15" s="170"/>
    </row>
    <row r="16" spans="1:104" ht="12.75">
      <c r="A16" s="171">
        <v>5</v>
      </c>
      <c r="B16" s="172" t="s">
        <v>95</v>
      </c>
      <c r="C16" s="173" t="s">
        <v>96</v>
      </c>
      <c r="D16" s="174" t="s">
        <v>87</v>
      </c>
      <c r="E16" s="175">
        <v>1482.75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</v>
      </c>
    </row>
    <row r="17" spans="1:15" ht="12.75">
      <c r="A17" s="178"/>
      <c r="B17" s="180"/>
      <c r="C17" s="224" t="s">
        <v>88</v>
      </c>
      <c r="D17" s="225"/>
      <c r="E17" s="181">
        <v>1482.75</v>
      </c>
      <c r="F17" s="182"/>
      <c r="G17" s="183"/>
      <c r="M17" s="179" t="s">
        <v>88</v>
      </c>
      <c r="O17" s="170"/>
    </row>
    <row r="18" spans="1:104" ht="12.75">
      <c r="A18" s="171">
        <v>6</v>
      </c>
      <c r="B18" s="172" t="s">
        <v>97</v>
      </c>
      <c r="C18" s="173" t="s">
        <v>98</v>
      </c>
      <c r="D18" s="174" t="s">
        <v>87</v>
      </c>
      <c r="E18" s="175">
        <v>1482.75</v>
      </c>
      <c r="F18" s="175">
        <v>0</v>
      </c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</v>
      </c>
    </row>
    <row r="19" spans="1:15" ht="12.75">
      <c r="A19" s="178"/>
      <c r="B19" s="180"/>
      <c r="C19" s="224" t="s">
        <v>88</v>
      </c>
      <c r="D19" s="225"/>
      <c r="E19" s="181">
        <v>1482.75</v>
      </c>
      <c r="F19" s="182"/>
      <c r="G19" s="183"/>
      <c r="M19" s="179" t="s">
        <v>88</v>
      </c>
      <c r="O19" s="170"/>
    </row>
    <row r="20" spans="1:104" ht="12.75">
      <c r="A20" s="171">
        <v>7</v>
      </c>
      <c r="B20" s="172" t="s">
        <v>99</v>
      </c>
      <c r="C20" s="173" t="s">
        <v>100</v>
      </c>
      <c r="D20" s="174" t="s">
        <v>101</v>
      </c>
      <c r="E20" s="175">
        <v>28.5132825</v>
      </c>
      <c r="F20" s="175">
        <v>0</v>
      </c>
      <c r="G20" s="176">
        <f>E20*F20</f>
        <v>0</v>
      </c>
      <c r="O20" s="170">
        <v>2</v>
      </c>
      <c r="AA20" s="146">
        <v>7</v>
      </c>
      <c r="AB20" s="146">
        <v>1</v>
      </c>
      <c r="AC20" s="146">
        <v>2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7</v>
      </c>
      <c r="CB20" s="177">
        <v>1</v>
      </c>
      <c r="CZ20" s="146">
        <v>0</v>
      </c>
    </row>
    <row r="21" spans="1:57" ht="12.75">
      <c r="A21" s="184"/>
      <c r="B21" s="185" t="s">
        <v>73</v>
      </c>
      <c r="C21" s="186" t="str">
        <f>CONCATENATE(B7," ",C7)</f>
        <v>94 Lešení a stavební výtahy</v>
      </c>
      <c r="D21" s="187"/>
      <c r="E21" s="188"/>
      <c r="F21" s="189"/>
      <c r="G21" s="190">
        <f>SUM(G7:G20)</f>
        <v>0</v>
      </c>
      <c r="O21" s="170">
        <v>4</v>
      </c>
      <c r="BA21" s="191">
        <f>SUM(BA7:BA20)</f>
        <v>0</v>
      </c>
      <c r="BB21" s="191">
        <f>SUM(BB7:BB20)</f>
        <v>0</v>
      </c>
      <c r="BC21" s="191">
        <f>SUM(BC7:BC20)</f>
        <v>0</v>
      </c>
      <c r="BD21" s="191">
        <f>SUM(BD7:BD20)</f>
        <v>0</v>
      </c>
      <c r="BE21" s="191">
        <f>SUM(BE7:BE20)</f>
        <v>0</v>
      </c>
    </row>
    <row r="22" spans="1:15" ht="12.75">
      <c r="A22" s="163" t="s">
        <v>72</v>
      </c>
      <c r="B22" s="164" t="s">
        <v>102</v>
      </c>
      <c r="C22" s="165" t="s">
        <v>103</v>
      </c>
      <c r="D22" s="166"/>
      <c r="E22" s="167"/>
      <c r="F22" s="167"/>
      <c r="G22" s="168"/>
      <c r="H22" s="169"/>
      <c r="I22" s="169"/>
      <c r="O22" s="170">
        <v>1</v>
      </c>
    </row>
    <row r="23" spans="1:104" ht="12.75">
      <c r="A23" s="171">
        <v>8</v>
      </c>
      <c r="B23" s="172" t="s">
        <v>104</v>
      </c>
      <c r="C23" s="173" t="s">
        <v>105</v>
      </c>
      <c r="D23" s="174" t="s">
        <v>87</v>
      </c>
      <c r="E23" s="175">
        <v>853.9946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7</v>
      </c>
      <c r="AC23" s="146">
        <v>7</v>
      </c>
      <c r="AZ23" s="146">
        <v>2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7</v>
      </c>
      <c r="CZ23" s="146">
        <v>0</v>
      </c>
    </row>
    <row r="24" spans="1:15" ht="12.75">
      <c r="A24" s="178"/>
      <c r="B24" s="180"/>
      <c r="C24" s="224" t="s">
        <v>106</v>
      </c>
      <c r="D24" s="225"/>
      <c r="E24" s="181">
        <v>567.99</v>
      </c>
      <c r="F24" s="182"/>
      <c r="G24" s="183"/>
      <c r="M24" s="179" t="s">
        <v>106</v>
      </c>
      <c r="O24" s="170"/>
    </row>
    <row r="25" spans="1:15" ht="12.75">
      <c r="A25" s="178"/>
      <c r="B25" s="180"/>
      <c r="C25" s="224" t="s">
        <v>107</v>
      </c>
      <c r="D25" s="225"/>
      <c r="E25" s="181">
        <v>-12.09</v>
      </c>
      <c r="F25" s="182"/>
      <c r="G25" s="183"/>
      <c r="M25" s="179" t="s">
        <v>107</v>
      </c>
      <c r="O25" s="170"/>
    </row>
    <row r="26" spans="1:15" ht="22.5">
      <c r="A26" s="178"/>
      <c r="B26" s="180"/>
      <c r="C26" s="224" t="s">
        <v>108</v>
      </c>
      <c r="D26" s="225"/>
      <c r="E26" s="181">
        <v>221.805</v>
      </c>
      <c r="F26" s="182"/>
      <c r="G26" s="183"/>
      <c r="M26" s="179" t="s">
        <v>108</v>
      </c>
      <c r="O26" s="170"/>
    </row>
    <row r="27" spans="1:15" ht="12.75">
      <c r="A27" s="178"/>
      <c r="B27" s="180"/>
      <c r="C27" s="224" t="s">
        <v>109</v>
      </c>
      <c r="D27" s="225"/>
      <c r="E27" s="181">
        <v>91.02</v>
      </c>
      <c r="F27" s="182"/>
      <c r="G27" s="183"/>
      <c r="M27" s="179" t="s">
        <v>109</v>
      </c>
      <c r="O27" s="170"/>
    </row>
    <row r="28" spans="1:15" ht="12.75">
      <c r="A28" s="178"/>
      <c r="B28" s="180"/>
      <c r="C28" s="224" t="s">
        <v>110</v>
      </c>
      <c r="D28" s="225"/>
      <c r="E28" s="181">
        <v>-4.65</v>
      </c>
      <c r="F28" s="182"/>
      <c r="G28" s="183"/>
      <c r="M28" s="179" t="s">
        <v>110</v>
      </c>
      <c r="O28" s="170"/>
    </row>
    <row r="29" spans="1:15" ht="12.75">
      <c r="A29" s="178"/>
      <c r="B29" s="180"/>
      <c r="C29" s="224" t="s">
        <v>111</v>
      </c>
      <c r="D29" s="225"/>
      <c r="E29" s="181">
        <v>-32.04</v>
      </c>
      <c r="F29" s="182"/>
      <c r="G29" s="183"/>
      <c r="M29" s="179" t="s">
        <v>111</v>
      </c>
      <c r="O29" s="170"/>
    </row>
    <row r="30" spans="1:15" ht="12.75">
      <c r="A30" s="178"/>
      <c r="B30" s="180"/>
      <c r="C30" s="224" t="s">
        <v>112</v>
      </c>
      <c r="D30" s="225"/>
      <c r="E30" s="181">
        <v>7.6596</v>
      </c>
      <c r="F30" s="182"/>
      <c r="G30" s="183"/>
      <c r="M30" s="179" t="s">
        <v>112</v>
      </c>
      <c r="O30" s="170"/>
    </row>
    <row r="31" spans="1:15" ht="12.75">
      <c r="A31" s="178"/>
      <c r="B31" s="180"/>
      <c r="C31" s="224" t="s">
        <v>113</v>
      </c>
      <c r="D31" s="225"/>
      <c r="E31" s="181">
        <v>14.3</v>
      </c>
      <c r="F31" s="182"/>
      <c r="G31" s="183"/>
      <c r="M31" s="179" t="s">
        <v>113</v>
      </c>
      <c r="O31" s="170"/>
    </row>
    <row r="32" spans="1:104" ht="12.75">
      <c r="A32" s="171">
        <v>9</v>
      </c>
      <c r="B32" s="172" t="s">
        <v>114</v>
      </c>
      <c r="C32" s="173" t="s">
        <v>115</v>
      </c>
      <c r="D32" s="174" t="s">
        <v>87</v>
      </c>
      <c r="E32" s="175">
        <v>853.9946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7</v>
      </c>
      <c r="AC32" s="146">
        <v>7</v>
      </c>
      <c r="AZ32" s="146">
        <v>2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7</v>
      </c>
      <c r="CZ32" s="146">
        <v>0</v>
      </c>
    </row>
    <row r="33" spans="1:15" ht="12.75">
      <c r="A33" s="178"/>
      <c r="B33" s="180"/>
      <c r="C33" s="224" t="s">
        <v>106</v>
      </c>
      <c r="D33" s="225"/>
      <c r="E33" s="181">
        <v>567.99</v>
      </c>
      <c r="F33" s="182"/>
      <c r="G33" s="183"/>
      <c r="M33" s="179" t="s">
        <v>106</v>
      </c>
      <c r="O33" s="170"/>
    </row>
    <row r="34" spans="1:15" ht="12.75">
      <c r="A34" s="178"/>
      <c r="B34" s="180"/>
      <c r="C34" s="224" t="s">
        <v>107</v>
      </c>
      <c r="D34" s="225"/>
      <c r="E34" s="181">
        <v>-12.09</v>
      </c>
      <c r="F34" s="182"/>
      <c r="G34" s="183"/>
      <c r="M34" s="179" t="s">
        <v>107</v>
      </c>
      <c r="O34" s="170"/>
    </row>
    <row r="35" spans="1:15" ht="22.5">
      <c r="A35" s="178"/>
      <c r="B35" s="180"/>
      <c r="C35" s="224" t="s">
        <v>108</v>
      </c>
      <c r="D35" s="225"/>
      <c r="E35" s="181">
        <v>221.805</v>
      </c>
      <c r="F35" s="182"/>
      <c r="G35" s="183"/>
      <c r="M35" s="179" t="s">
        <v>108</v>
      </c>
      <c r="O35" s="170"/>
    </row>
    <row r="36" spans="1:15" ht="12.75">
      <c r="A36" s="178"/>
      <c r="B36" s="180"/>
      <c r="C36" s="224" t="s">
        <v>109</v>
      </c>
      <c r="D36" s="225"/>
      <c r="E36" s="181">
        <v>91.02</v>
      </c>
      <c r="F36" s="182"/>
      <c r="G36" s="183"/>
      <c r="M36" s="179" t="s">
        <v>109</v>
      </c>
      <c r="O36" s="170"/>
    </row>
    <row r="37" spans="1:15" ht="12.75">
      <c r="A37" s="178"/>
      <c r="B37" s="180"/>
      <c r="C37" s="224" t="s">
        <v>110</v>
      </c>
      <c r="D37" s="225"/>
      <c r="E37" s="181">
        <v>-4.65</v>
      </c>
      <c r="F37" s="182"/>
      <c r="G37" s="183"/>
      <c r="M37" s="179" t="s">
        <v>110</v>
      </c>
      <c r="O37" s="170"/>
    </row>
    <row r="38" spans="1:15" ht="12.75">
      <c r="A38" s="178"/>
      <c r="B38" s="180"/>
      <c r="C38" s="224" t="s">
        <v>111</v>
      </c>
      <c r="D38" s="225"/>
      <c r="E38" s="181">
        <v>-32.04</v>
      </c>
      <c r="F38" s="182"/>
      <c r="G38" s="183"/>
      <c r="M38" s="179" t="s">
        <v>111</v>
      </c>
      <c r="O38" s="170"/>
    </row>
    <row r="39" spans="1:15" ht="12.75">
      <c r="A39" s="178"/>
      <c r="B39" s="180"/>
      <c r="C39" s="224" t="s">
        <v>112</v>
      </c>
      <c r="D39" s="225"/>
      <c r="E39" s="181">
        <v>7.6596</v>
      </c>
      <c r="F39" s="182"/>
      <c r="G39" s="183"/>
      <c r="M39" s="179" t="s">
        <v>112</v>
      </c>
      <c r="O39" s="170"/>
    </row>
    <row r="40" spans="1:15" ht="12.75">
      <c r="A40" s="178"/>
      <c r="B40" s="180"/>
      <c r="C40" s="224" t="s">
        <v>113</v>
      </c>
      <c r="D40" s="225"/>
      <c r="E40" s="181">
        <v>14.3</v>
      </c>
      <c r="F40" s="182"/>
      <c r="G40" s="183"/>
      <c r="M40" s="179" t="s">
        <v>113</v>
      </c>
      <c r="O40" s="170"/>
    </row>
    <row r="41" spans="1:57" ht="12.75">
      <c r="A41" s="184"/>
      <c r="B41" s="185" t="s">
        <v>73</v>
      </c>
      <c r="C41" s="186" t="str">
        <f>CONCATENATE(B22," ",C22)</f>
        <v>712 Živičné krytiny</v>
      </c>
      <c r="D41" s="187"/>
      <c r="E41" s="188"/>
      <c r="F41" s="189"/>
      <c r="G41" s="190">
        <f>SUM(G22:G40)</f>
        <v>0</v>
      </c>
      <c r="O41" s="170">
        <v>4</v>
      </c>
      <c r="BA41" s="191">
        <f>SUM(BA22:BA40)</f>
        <v>0</v>
      </c>
      <c r="BB41" s="191">
        <f>SUM(BB22:BB40)</f>
        <v>0</v>
      </c>
      <c r="BC41" s="191">
        <f>SUM(BC22:BC40)</f>
        <v>0</v>
      </c>
      <c r="BD41" s="191">
        <f>SUM(BD22:BD40)</f>
        <v>0</v>
      </c>
      <c r="BE41" s="191">
        <f>SUM(BE22:BE40)</f>
        <v>0</v>
      </c>
    </row>
    <row r="42" spans="1:15" ht="12.75">
      <c r="A42" s="163" t="s">
        <v>72</v>
      </c>
      <c r="B42" s="164" t="s">
        <v>116</v>
      </c>
      <c r="C42" s="165" t="s">
        <v>117</v>
      </c>
      <c r="D42" s="166"/>
      <c r="E42" s="167"/>
      <c r="F42" s="167"/>
      <c r="G42" s="168"/>
      <c r="H42" s="169"/>
      <c r="I42" s="169"/>
      <c r="O42" s="170">
        <v>1</v>
      </c>
    </row>
    <row r="43" spans="1:104" ht="22.5">
      <c r="A43" s="171">
        <v>10</v>
      </c>
      <c r="B43" s="172" t="s">
        <v>118</v>
      </c>
      <c r="C43" s="173" t="s">
        <v>119</v>
      </c>
      <c r="D43" s="174" t="s">
        <v>87</v>
      </c>
      <c r="E43" s="175">
        <v>147.931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7</v>
      </c>
      <c r="AC43" s="146">
        <v>7</v>
      </c>
      <c r="AZ43" s="146">
        <v>2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7</v>
      </c>
      <c r="CZ43" s="146">
        <v>0.00656</v>
      </c>
    </row>
    <row r="44" spans="1:15" ht="22.5">
      <c r="A44" s="178"/>
      <c r="B44" s="180"/>
      <c r="C44" s="224" t="s">
        <v>120</v>
      </c>
      <c r="D44" s="225"/>
      <c r="E44" s="181">
        <v>83.736</v>
      </c>
      <c r="F44" s="182"/>
      <c r="G44" s="183"/>
      <c r="M44" s="179" t="s">
        <v>120</v>
      </c>
      <c r="O44" s="170"/>
    </row>
    <row r="45" spans="1:15" ht="33.75">
      <c r="A45" s="178"/>
      <c r="B45" s="180"/>
      <c r="C45" s="224" t="s">
        <v>121</v>
      </c>
      <c r="D45" s="225"/>
      <c r="E45" s="181">
        <v>17.598</v>
      </c>
      <c r="F45" s="182"/>
      <c r="G45" s="183"/>
      <c r="M45" s="179" t="s">
        <v>121</v>
      </c>
      <c r="O45" s="170"/>
    </row>
    <row r="46" spans="1:15" ht="12.75">
      <c r="A46" s="178"/>
      <c r="B46" s="180"/>
      <c r="C46" s="224" t="s">
        <v>122</v>
      </c>
      <c r="D46" s="225"/>
      <c r="E46" s="181">
        <v>21.597</v>
      </c>
      <c r="F46" s="182"/>
      <c r="G46" s="183"/>
      <c r="M46" s="179" t="s">
        <v>122</v>
      </c>
      <c r="O46" s="170"/>
    </row>
    <row r="47" spans="1:15" ht="12.75">
      <c r="A47" s="178"/>
      <c r="B47" s="180"/>
      <c r="C47" s="224" t="s">
        <v>123</v>
      </c>
      <c r="D47" s="225"/>
      <c r="E47" s="181">
        <v>25</v>
      </c>
      <c r="F47" s="182"/>
      <c r="G47" s="183"/>
      <c r="M47" s="179" t="s">
        <v>123</v>
      </c>
      <c r="O47" s="170"/>
    </row>
    <row r="48" spans="1:104" ht="22.5">
      <c r="A48" s="171">
        <v>11</v>
      </c>
      <c r="B48" s="172" t="s">
        <v>124</v>
      </c>
      <c r="C48" s="173" t="s">
        <v>125</v>
      </c>
      <c r="D48" s="174" t="s">
        <v>87</v>
      </c>
      <c r="E48" s="175">
        <v>839.6946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7</v>
      </c>
      <c r="AC48" s="146">
        <v>7</v>
      </c>
      <c r="AZ48" s="146">
        <v>2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7</v>
      </c>
      <c r="CZ48" s="146">
        <v>0.00275</v>
      </c>
    </row>
    <row r="49" spans="1:15" ht="12.75">
      <c r="A49" s="178"/>
      <c r="B49" s="180"/>
      <c r="C49" s="224" t="s">
        <v>106</v>
      </c>
      <c r="D49" s="225"/>
      <c r="E49" s="181">
        <v>567.99</v>
      </c>
      <c r="F49" s="182"/>
      <c r="G49" s="183"/>
      <c r="M49" s="179" t="s">
        <v>106</v>
      </c>
      <c r="O49" s="170"/>
    </row>
    <row r="50" spans="1:15" ht="12.75">
      <c r="A50" s="178"/>
      <c r="B50" s="180"/>
      <c r="C50" s="224" t="s">
        <v>107</v>
      </c>
      <c r="D50" s="225"/>
      <c r="E50" s="181">
        <v>-12.09</v>
      </c>
      <c r="F50" s="182"/>
      <c r="G50" s="183"/>
      <c r="M50" s="179" t="s">
        <v>107</v>
      </c>
      <c r="O50" s="170"/>
    </row>
    <row r="51" spans="1:15" ht="22.5">
      <c r="A51" s="178"/>
      <c r="B51" s="180"/>
      <c r="C51" s="224" t="s">
        <v>108</v>
      </c>
      <c r="D51" s="225"/>
      <c r="E51" s="181">
        <v>221.805</v>
      </c>
      <c r="F51" s="182"/>
      <c r="G51" s="183"/>
      <c r="M51" s="179" t="s">
        <v>108</v>
      </c>
      <c r="O51" s="170"/>
    </row>
    <row r="52" spans="1:15" ht="12.75">
      <c r="A52" s="178"/>
      <c r="B52" s="180"/>
      <c r="C52" s="224" t="s">
        <v>109</v>
      </c>
      <c r="D52" s="225"/>
      <c r="E52" s="181">
        <v>91.02</v>
      </c>
      <c r="F52" s="182"/>
      <c r="G52" s="183"/>
      <c r="M52" s="179" t="s">
        <v>109</v>
      </c>
      <c r="O52" s="170"/>
    </row>
    <row r="53" spans="1:15" ht="12.75">
      <c r="A53" s="178"/>
      <c r="B53" s="180"/>
      <c r="C53" s="224" t="s">
        <v>110</v>
      </c>
      <c r="D53" s="225"/>
      <c r="E53" s="181">
        <v>-4.65</v>
      </c>
      <c r="F53" s="182"/>
      <c r="G53" s="183"/>
      <c r="M53" s="179" t="s">
        <v>110</v>
      </c>
      <c r="O53" s="170"/>
    </row>
    <row r="54" spans="1:15" ht="12.75">
      <c r="A54" s="178"/>
      <c r="B54" s="180"/>
      <c r="C54" s="224" t="s">
        <v>111</v>
      </c>
      <c r="D54" s="225"/>
      <c r="E54" s="181">
        <v>-32.04</v>
      </c>
      <c r="F54" s="182"/>
      <c r="G54" s="183"/>
      <c r="M54" s="179" t="s">
        <v>111</v>
      </c>
      <c r="O54" s="170"/>
    </row>
    <row r="55" spans="1:15" ht="12.75">
      <c r="A55" s="178"/>
      <c r="B55" s="180"/>
      <c r="C55" s="224" t="s">
        <v>112</v>
      </c>
      <c r="D55" s="225"/>
      <c r="E55" s="181">
        <v>7.6596</v>
      </c>
      <c r="F55" s="182"/>
      <c r="G55" s="183"/>
      <c r="M55" s="179" t="s">
        <v>112</v>
      </c>
      <c r="O55" s="170"/>
    </row>
    <row r="56" spans="1:104" ht="22.5">
      <c r="A56" s="171">
        <v>12</v>
      </c>
      <c r="B56" s="172" t="s">
        <v>126</v>
      </c>
      <c r="C56" s="173" t="s">
        <v>127</v>
      </c>
      <c r="D56" s="174" t="s">
        <v>87</v>
      </c>
      <c r="E56" s="175">
        <v>839.6946</v>
      </c>
      <c r="F56" s="175">
        <v>0</v>
      </c>
      <c r="G56" s="176">
        <f>E56*F56</f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1</v>
      </c>
      <c r="CB56" s="177">
        <v>7</v>
      </c>
      <c r="CZ56" s="146">
        <v>0.00145</v>
      </c>
    </row>
    <row r="57" spans="1:15" ht="12.75">
      <c r="A57" s="178"/>
      <c r="B57" s="180"/>
      <c r="C57" s="224" t="s">
        <v>106</v>
      </c>
      <c r="D57" s="225"/>
      <c r="E57" s="181">
        <v>567.99</v>
      </c>
      <c r="F57" s="182"/>
      <c r="G57" s="183"/>
      <c r="M57" s="179" t="s">
        <v>106</v>
      </c>
      <c r="O57" s="170"/>
    </row>
    <row r="58" spans="1:15" ht="12.75">
      <c r="A58" s="178"/>
      <c r="B58" s="180"/>
      <c r="C58" s="224" t="s">
        <v>107</v>
      </c>
      <c r="D58" s="225"/>
      <c r="E58" s="181">
        <v>-12.09</v>
      </c>
      <c r="F58" s="182"/>
      <c r="G58" s="183"/>
      <c r="M58" s="179" t="s">
        <v>107</v>
      </c>
      <c r="O58" s="170"/>
    </row>
    <row r="59" spans="1:15" ht="22.5">
      <c r="A59" s="178"/>
      <c r="B59" s="180"/>
      <c r="C59" s="224" t="s">
        <v>108</v>
      </c>
      <c r="D59" s="225"/>
      <c r="E59" s="181">
        <v>221.805</v>
      </c>
      <c r="F59" s="182"/>
      <c r="G59" s="183"/>
      <c r="M59" s="179" t="s">
        <v>108</v>
      </c>
      <c r="O59" s="170"/>
    </row>
    <row r="60" spans="1:15" ht="12.75">
      <c r="A60" s="178"/>
      <c r="B60" s="180"/>
      <c r="C60" s="224" t="s">
        <v>109</v>
      </c>
      <c r="D60" s="225"/>
      <c r="E60" s="181">
        <v>91.02</v>
      </c>
      <c r="F60" s="182"/>
      <c r="G60" s="183"/>
      <c r="M60" s="179" t="s">
        <v>109</v>
      </c>
      <c r="O60" s="170"/>
    </row>
    <row r="61" spans="1:15" ht="12.75">
      <c r="A61" s="178"/>
      <c r="B61" s="180"/>
      <c r="C61" s="224" t="s">
        <v>110</v>
      </c>
      <c r="D61" s="225"/>
      <c r="E61" s="181">
        <v>-4.65</v>
      </c>
      <c r="F61" s="182"/>
      <c r="G61" s="183"/>
      <c r="M61" s="179" t="s">
        <v>110</v>
      </c>
      <c r="O61" s="170"/>
    </row>
    <row r="62" spans="1:15" ht="12.75">
      <c r="A62" s="178"/>
      <c r="B62" s="180"/>
      <c r="C62" s="224" t="s">
        <v>111</v>
      </c>
      <c r="D62" s="225"/>
      <c r="E62" s="181">
        <v>-32.04</v>
      </c>
      <c r="F62" s="182"/>
      <c r="G62" s="183"/>
      <c r="M62" s="179" t="s">
        <v>111</v>
      </c>
      <c r="O62" s="170"/>
    </row>
    <row r="63" spans="1:15" ht="12.75">
      <c r="A63" s="178"/>
      <c r="B63" s="180"/>
      <c r="C63" s="224" t="s">
        <v>112</v>
      </c>
      <c r="D63" s="225"/>
      <c r="E63" s="181">
        <v>7.6596</v>
      </c>
      <c r="F63" s="182"/>
      <c r="G63" s="183"/>
      <c r="M63" s="179" t="s">
        <v>112</v>
      </c>
      <c r="O63" s="170"/>
    </row>
    <row r="64" spans="1:104" ht="12.75">
      <c r="A64" s="171">
        <v>13</v>
      </c>
      <c r="B64" s="172" t="s">
        <v>128</v>
      </c>
      <c r="C64" s="173" t="s">
        <v>129</v>
      </c>
      <c r="D64" s="174" t="s">
        <v>87</v>
      </c>
      <c r="E64" s="175">
        <v>122.931</v>
      </c>
      <c r="F64" s="175">
        <v>0</v>
      </c>
      <c r="G64" s="176">
        <f>E64*F64</f>
        <v>0</v>
      </c>
      <c r="O64" s="170">
        <v>2</v>
      </c>
      <c r="AA64" s="146">
        <v>1</v>
      </c>
      <c r="AB64" s="146">
        <v>7</v>
      </c>
      <c r="AC64" s="146">
        <v>7</v>
      </c>
      <c r="AZ64" s="146">
        <v>2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</v>
      </c>
      <c r="CB64" s="177">
        <v>7</v>
      </c>
      <c r="CZ64" s="146">
        <v>0</v>
      </c>
    </row>
    <row r="65" spans="1:15" ht="22.5">
      <c r="A65" s="178"/>
      <c r="B65" s="180"/>
      <c r="C65" s="224" t="s">
        <v>120</v>
      </c>
      <c r="D65" s="225"/>
      <c r="E65" s="181">
        <v>83.736</v>
      </c>
      <c r="F65" s="182"/>
      <c r="G65" s="183"/>
      <c r="M65" s="179" t="s">
        <v>120</v>
      </c>
      <c r="O65" s="170"/>
    </row>
    <row r="66" spans="1:15" ht="33.75">
      <c r="A66" s="178"/>
      <c r="B66" s="180"/>
      <c r="C66" s="224" t="s">
        <v>121</v>
      </c>
      <c r="D66" s="225"/>
      <c r="E66" s="181">
        <v>17.598</v>
      </c>
      <c r="F66" s="182"/>
      <c r="G66" s="183"/>
      <c r="M66" s="179" t="s">
        <v>121</v>
      </c>
      <c r="O66" s="170"/>
    </row>
    <row r="67" spans="1:15" ht="12.75">
      <c r="A67" s="178"/>
      <c r="B67" s="180"/>
      <c r="C67" s="224" t="s">
        <v>122</v>
      </c>
      <c r="D67" s="225"/>
      <c r="E67" s="181">
        <v>21.597</v>
      </c>
      <c r="F67" s="182"/>
      <c r="G67" s="183"/>
      <c r="M67" s="179" t="s">
        <v>122</v>
      </c>
      <c r="O67" s="170"/>
    </row>
    <row r="68" spans="1:104" ht="12.75">
      <c r="A68" s="171">
        <v>14</v>
      </c>
      <c r="B68" s="172" t="s">
        <v>130</v>
      </c>
      <c r="C68" s="173" t="s">
        <v>131</v>
      </c>
      <c r="D68" s="174" t="s">
        <v>101</v>
      </c>
      <c r="E68" s="175">
        <v>4.49714468</v>
      </c>
      <c r="F68" s="175">
        <v>0</v>
      </c>
      <c r="G68" s="176">
        <f>E68*F68</f>
        <v>0</v>
      </c>
      <c r="O68" s="170">
        <v>2</v>
      </c>
      <c r="AA68" s="146">
        <v>7</v>
      </c>
      <c r="AB68" s="146">
        <v>1001</v>
      </c>
      <c r="AC68" s="146">
        <v>5</v>
      </c>
      <c r="AZ68" s="146">
        <v>2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7</v>
      </c>
      <c r="CB68" s="177">
        <v>1001</v>
      </c>
      <c r="CZ68" s="146">
        <v>0</v>
      </c>
    </row>
    <row r="69" spans="1:104" ht="12.75">
      <c r="A69" s="171">
        <v>15</v>
      </c>
      <c r="B69" s="172" t="s">
        <v>132</v>
      </c>
      <c r="C69" s="173" t="s">
        <v>133</v>
      </c>
      <c r="D69" s="174" t="s">
        <v>101</v>
      </c>
      <c r="E69" s="175">
        <v>24.6755244</v>
      </c>
      <c r="F69" s="175">
        <v>0</v>
      </c>
      <c r="G69" s="176">
        <f>E69*F69</f>
        <v>0</v>
      </c>
      <c r="O69" s="170">
        <v>2</v>
      </c>
      <c r="AA69" s="146">
        <v>8</v>
      </c>
      <c r="AB69" s="146">
        <v>0</v>
      </c>
      <c r="AC69" s="146">
        <v>3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8</v>
      </c>
      <c r="CB69" s="177">
        <v>0</v>
      </c>
      <c r="CZ69" s="146">
        <v>0</v>
      </c>
    </row>
    <row r="70" spans="1:104" ht="12.75">
      <c r="A70" s="171">
        <v>16</v>
      </c>
      <c r="B70" s="172" t="s">
        <v>134</v>
      </c>
      <c r="C70" s="173" t="s">
        <v>135</v>
      </c>
      <c r="D70" s="174" t="s">
        <v>101</v>
      </c>
      <c r="E70" s="175">
        <v>12.3377622</v>
      </c>
      <c r="F70" s="175">
        <v>0</v>
      </c>
      <c r="G70" s="176">
        <f>E70*F70</f>
        <v>0</v>
      </c>
      <c r="O70" s="170">
        <v>2</v>
      </c>
      <c r="AA70" s="146">
        <v>8</v>
      </c>
      <c r="AB70" s="146">
        <v>0</v>
      </c>
      <c r="AC70" s="146">
        <v>3</v>
      </c>
      <c r="AZ70" s="146">
        <v>2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8</v>
      </c>
      <c r="CB70" s="177">
        <v>0</v>
      </c>
      <c r="CZ70" s="146">
        <v>0</v>
      </c>
    </row>
    <row r="71" spans="1:104" ht="12.75">
      <c r="A71" s="171">
        <v>17</v>
      </c>
      <c r="B71" s="172" t="s">
        <v>136</v>
      </c>
      <c r="C71" s="173" t="s">
        <v>137</v>
      </c>
      <c r="D71" s="174" t="s">
        <v>101</v>
      </c>
      <c r="E71" s="175">
        <v>12.3377622</v>
      </c>
      <c r="F71" s="175">
        <v>0</v>
      </c>
      <c r="G71" s="176">
        <f>E71*F71</f>
        <v>0</v>
      </c>
      <c r="O71" s="170">
        <v>2</v>
      </c>
      <c r="AA71" s="146">
        <v>8</v>
      </c>
      <c r="AB71" s="146">
        <v>0</v>
      </c>
      <c r="AC71" s="146">
        <v>3</v>
      </c>
      <c r="AZ71" s="146">
        <v>2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8</v>
      </c>
      <c r="CB71" s="177">
        <v>0</v>
      </c>
      <c r="CZ71" s="146">
        <v>0</v>
      </c>
    </row>
    <row r="72" spans="1:104" ht="12.75">
      <c r="A72" s="171">
        <v>18</v>
      </c>
      <c r="B72" s="172" t="s">
        <v>138</v>
      </c>
      <c r="C72" s="173" t="s">
        <v>139</v>
      </c>
      <c r="D72" s="174" t="s">
        <v>101</v>
      </c>
      <c r="E72" s="175">
        <v>12.3377622</v>
      </c>
      <c r="F72" s="175">
        <v>0</v>
      </c>
      <c r="G72" s="176">
        <f>E72*F72</f>
        <v>0</v>
      </c>
      <c r="O72" s="170">
        <v>2</v>
      </c>
      <c r="AA72" s="146">
        <v>8</v>
      </c>
      <c r="AB72" s="146">
        <v>0</v>
      </c>
      <c r="AC72" s="146">
        <v>3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8</v>
      </c>
      <c r="CB72" s="177">
        <v>0</v>
      </c>
      <c r="CZ72" s="146">
        <v>0</v>
      </c>
    </row>
    <row r="73" spans="1:57" ht="12.75">
      <c r="A73" s="184"/>
      <c r="B73" s="185" t="s">
        <v>73</v>
      </c>
      <c r="C73" s="186" t="str">
        <f>CONCATENATE(B42," ",C42)</f>
        <v>762 Konstrukce tesařské</v>
      </c>
      <c r="D73" s="187"/>
      <c r="E73" s="188"/>
      <c r="F73" s="189"/>
      <c r="G73" s="190">
        <f>SUM(G42:G72)</f>
        <v>0</v>
      </c>
      <c r="O73" s="170">
        <v>4</v>
      </c>
      <c r="BA73" s="191">
        <f>SUM(BA42:BA72)</f>
        <v>0</v>
      </c>
      <c r="BB73" s="191">
        <f>SUM(BB42:BB72)</f>
        <v>0</v>
      </c>
      <c r="BC73" s="191">
        <f>SUM(BC42:BC72)</f>
        <v>0</v>
      </c>
      <c r="BD73" s="191">
        <f>SUM(BD42:BD72)</f>
        <v>0</v>
      </c>
      <c r="BE73" s="191">
        <f>SUM(BE42:BE72)</f>
        <v>0</v>
      </c>
    </row>
    <row r="74" spans="1:15" ht="12.75">
      <c r="A74" s="163" t="s">
        <v>72</v>
      </c>
      <c r="B74" s="164" t="s">
        <v>140</v>
      </c>
      <c r="C74" s="165" t="s">
        <v>141</v>
      </c>
      <c r="D74" s="166"/>
      <c r="E74" s="167"/>
      <c r="F74" s="167"/>
      <c r="G74" s="168"/>
      <c r="H74" s="169"/>
      <c r="I74" s="169"/>
      <c r="O74" s="170">
        <v>1</v>
      </c>
    </row>
    <row r="75" spans="1:104" ht="12.75">
      <c r="A75" s="171">
        <v>19</v>
      </c>
      <c r="B75" s="172" t="s">
        <v>142</v>
      </c>
      <c r="C75" s="173" t="s">
        <v>143</v>
      </c>
      <c r="D75" s="174" t="s">
        <v>144</v>
      </c>
      <c r="E75" s="175">
        <v>127.2</v>
      </c>
      <c r="F75" s="175">
        <v>0</v>
      </c>
      <c r="G75" s="176">
        <f>E75*F75</f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</v>
      </c>
      <c r="CB75" s="177">
        <v>7</v>
      </c>
      <c r="CZ75" s="146">
        <v>0</v>
      </c>
    </row>
    <row r="76" spans="1:15" ht="12.75">
      <c r="A76" s="178"/>
      <c r="B76" s="180"/>
      <c r="C76" s="224" t="s">
        <v>145</v>
      </c>
      <c r="D76" s="225"/>
      <c r="E76" s="181">
        <v>102</v>
      </c>
      <c r="F76" s="182"/>
      <c r="G76" s="183"/>
      <c r="M76" s="179" t="s">
        <v>145</v>
      </c>
      <c r="O76" s="170"/>
    </row>
    <row r="77" spans="1:15" ht="12.75">
      <c r="A77" s="178"/>
      <c r="B77" s="180"/>
      <c r="C77" s="224" t="s">
        <v>146</v>
      </c>
      <c r="D77" s="225"/>
      <c r="E77" s="181">
        <v>22.2</v>
      </c>
      <c r="F77" s="182"/>
      <c r="G77" s="183"/>
      <c r="M77" s="179" t="s">
        <v>146</v>
      </c>
      <c r="O77" s="170"/>
    </row>
    <row r="78" spans="1:15" ht="12.75">
      <c r="A78" s="178"/>
      <c r="B78" s="180"/>
      <c r="C78" s="224" t="s">
        <v>147</v>
      </c>
      <c r="D78" s="225"/>
      <c r="E78" s="181">
        <v>3</v>
      </c>
      <c r="F78" s="182"/>
      <c r="G78" s="183"/>
      <c r="M78" s="179" t="s">
        <v>147</v>
      </c>
      <c r="O78" s="170"/>
    </row>
    <row r="79" spans="1:104" ht="12.75">
      <c r="A79" s="171">
        <v>20</v>
      </c>
      <c r="B79" s="172" t="s">
        <v>148</v>
      </c>
      <c r="C79" s="173" t="s">
        <v>149</v>
      </c>
      <c r="D79" s="174" t="s">
        <v>144</v>
      </c>
      <c r="E79" s="175">
        <v>6.8298</v>
      </c>
      <c r="F79" s="175">
        <v>0</v>
      </c>
      <c r="G79" s="176">
        <f>E79*F79</f>
        <v>0</v>
      </c>
      <c r="O79" s="170">
        <v>2</v>
      </c>
      <c r="AA79" s="146">
        <v>1</v>
      </c>
      <c r="AB79" s="146">
        <v>7</v>
      </c>
      <c r="AC79" s="146">
        <v>7</v>
      </c>
      <c r="AZ79" s="146">
        <v>2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</v>
      </c>
      <c r="CB79" s="177">
        <v>7</v>
      </c>
      <c r="CZ79" s="146">
        <v>0</v>
      </c>
    </row>
    <row r="80" spans="1:15" ht="12.75">
      <c r="A80" s="178"/>
      <c r="B80" s="180"/>
      <c r="C80" s="224" t="s">
        <v>150</v>
      </c>
      <c r="D80" s="225"/>
      <c r="E80" s="181">
        <v>6.8298</v>
      </c>
      <c r="F80" s="182"/>
      <c r="G80" s="183"/>
      <c r="M80" s="179" t="s">
        <v>150</v>
      </c>
      <c r="O80" s="170"/>
    </row>
    <row r="81" spans="1:104" ht="12.75">
      <c r="A81" s="171">
        <v>21</v>
      </c>
      <c r="B81" s="172" t="s">
        <v>151</v>
      </c>
      <c r="C81" s="173" t="s">
        <v>152</v>
      </c>
      <c r="D81" s="174" t="s">
        <v>87</v>
      </c>
      <c r="E81" s="175">
        <v>4.75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7</v>
      </c>
      <c r="AC81" s="146">
        <v>7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1</v>
      </c>
      <c r="CB81" s="177">
        <v>7</v>
      </c>
      <c r="CZ81" s="146">
        <v>0.00433</v>
      </c>
    </row>
    <row r="82" spans="1:15" ht="12.75">
      <c r="A82" s="178"/>
      <c r="B82" s="180"/>
      <c r="C82" s="224" t="s">
        <v>153</v>
      </c>
      <c r="D82" s="225"/>
      <c r="E82" s="181">
        <v>4.26</v>
      </c>
      <c r="F82" s="182"/>
      <c r="G82" s="183"/>
      <c r="M82" s="179" t="s">
        <v>153</v>
      </c>
      <c r="O82" s="170"/>
    </row>
    <row r="83" spans="1:15" ht="12.75">
      <c r="A83" s="178"/>
      <c r="B83" s="180"/>
      <c r="C83" s="224" t="s">
        <v>154</v>
      </c>
      <c r="D83" s="225"/>
      <c r="E83" s="181">
        <v>0.49</v>
      </c>
      <c r="F83" s="182"/>
      <c r="G83" s="183"/>
      <c r="M83" s="179" t="s">
        <v>154</v>
      </c>
      <c r="O83" s="170"/>
    </row>
    <row r="84" spans="1:104" ht="12.75">
      <c r="A84" s="171">
        <v>22</v>
      </c>
      <c r="B84" s="172" t="s">
        <v>155</v>
      </c>
      <c r="C84" s="173" t="s">
        <v>156</v>
      </c>
      <c r="D84" s="174" t="s">
        <v>87</v>
      </c>
      <c r="E84" s="175">
        <v>4.75</v>
      </c>
      <c r="F84" s="175">
        <v>0</v>
      </c>
      <c r="G84" s="176">
        <f>E84*F84</f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7</v>
      </c>
      <c r="CZ84" s="146">
        <v>0</v>
      </c>
    </row>
    <row r="85" spans="1:15" ht="12.75">
      <c r="A85" s="178"/>
      <c r="B85" s="180"/>
      <c r="C85" s="224" t="s">
        <v>153</v>
      </c>
      <c r="D85" s="225"/>
      <c r="E85" s="181">
        <v>4.26</v>
      </c>
      <c r="F85" s="182"/>
      <c r="G85" s="183"/>
      <c r="M85" s="179" t="s">
        <v>153</v>
      </c>
      <c r="O85" s="170"/>
    </row>
    <row r="86" spans="1:15" ht="12.75">
      <c r="A86" s="178"/>
      <c r="B86" s="180"/>
      <c r="C86" s="224" t="s">
        <v>154</v>
      </c>
      <c r="D86" s="225"/>
      <c r="E86" s="181">
        <v>0.49</v>
      </c>
      <c r="F86" s="182"/>
      <c r="G86" s="183"/>
      <c r="M86" s="179" t="s">
        <v>154</v>
      </c>
      <c r="O86" s="170"/>
    </row>
    <row r="87" spans="1:104" ht="12.75">
      <c r="A87" s="171">
        <v>23</v>
      </c>
      <c r="B87" s="172" t="s">
        <v>157</v>
      </c>
      <c r="C87" s="173" t="s">
        <v>158</v>
      </c>
      <c r="D87" s="174" t="s">
        <v>159</v>
      </c>
      <c r="E87" s="175">
        <v>37</v>
      </c>
      <c r="F87" s="175">
        <v>0</v>
      </c>
      <c r="G87" s="176">
        <f>E87*F87</f>
        <v>0</v>
      </c>
      <c r="O87" s="170">
        <v>2</v>
      </c>
      <c r="AA87" s="146">
        <v>1</v>
      </c>
      <c r="AB87" s="146">
        <v>7</v>
      </c>
      <c r="AC87" s="146">
        <v>7</v>
      </c>
      <c r="AZ87" s="146">
        <v>2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1</v>
      </c>
      <c r="CB87" s="177">
        <v>7</v>
      </c>
      <c r="CZ87" s="146">
        <v>0.00053</v>
      </c>
    </row>
    <row r="88" spans="1:15" ht="12.75">
      <c r="A88" s="178"/>
      <c r="B88" s="180"/>
      <c r="C88" s="224" t="s">
        <v>160</v>
      </c>
      <c r="D88" s="225"/>
      <c r="E88" s="181">
        <v>9</v>
      </c>
      <c r="F88" s="182"/>
      <c r="G88" s="183"/>
      <c r="M88" s="179" t="s">
        <v>160</v>
      </c>
      <c r="O88" s="170"/>
    </row>
    <row r="89" spans="1:15" ht="12.75">
      <c r="A89" s="178"/>
      <c r="B89" s="180"/>
      <c r="C89" s="224" t="s">
        <v>161</v>
      </c>
      <c r="D89" s="225"/>
      <c r="E89" s="181">
        <v>28</v>
      </c>
      <c r="F89" s="182"/>
      <c r="G89" s="183"/>
      <c r="M89" s="179" t="s">
        <v>161</v>
      </c>
      <c r="O89" s="170"/>
    </row>
    <row r="90" spans="1:104" ht="12.75">
      <c r="A90" s="171">
        <v>24</v>
      </c>
      <c r="B90" s="172" t="s">
        <v>162</v>
      </c>
      <c r="C90" s="173" t="s">
        <v>163</v>
      </c>
      <c r="D90" s="174" t="s">
        <v>159</v>
      </c>
      <c r="E90" s="175">
        <v>60.65</v>
      </c>
      <c r="F90" s="175">
        <v>0</v>
      </c>
      <c r="G90" s="176">
        <f>E90*F90</f>
        <v>0</v>
      </c>
      <c r="O90" s="170">
        <v>2</v>
      </c>
      <c r="AA90" s="146">
        <v>1</v>
      </c>
      <c r="AB90" s="146">
        <v>7</v>
      </c>
      <c r="AC90" s="146">
        <v>7</v>
      </c>
      <c r="AZ90" s="146">
        <v>2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7">
        <v>1</v>
      </c>
      <c r="CB90" s="177">
        <v>7</v>
      </c>
      <c r="CZ90" s="146">
        <v>0</v>
      </c>
    </row>
    <row r="91" spans="1:15" ht="22.5">
      <c r="A91" s="178"/>
      <c r="B91" s="180"/>
      <c r="C91" s="224" t="s">
        <v>164</v>
      </c>
      <c r="D91" s="225"/>
      <c r="E91" s="181">
        <v>56.65</v>
      </c>
      <c r="F91" s="182"/>
      <c r="G91" s="183"/>
      <c r="M91" s="179" t="s">
        <v>164</v>
      </c>
      <c r="O91" s="170"/>
    </row>
    <row r="92" spans="1:15" ht="12.75">
      <c r="A92" s="178"/>
      <c r="B92" s="180"/>
      <c r="C92" s="224" t="s">
        <v>165</v>
      </c>
      <c r="D92" s="225"/>
      <c r="E92" s="181">
        <v>4</v>
      </c>
      <c r="F92" s="182"/>
      <c r="G92" s="183"/>
      <c r="M92" s="179" t="s">
        <v>165</v>
      </c>
      <c r="O92" s="170"/>
    </row>
    <row r="93" spans="1:104" ht="12.75">
      <c r="A93" s="171">
        <v>25</v>
      </c>
      <c r="B93" s="172" t="s">
        <v>166</v>
      </c>
      <c r="C93" s="173" t="s">
        <v>167</v>
      </c>
      <c r="D93" s="174" t="s">
        <v>159</v>
      </c>
      <c r="E93" s="175">
        <v>116.05</v>
      </c>
      <c r="F93" s="175">
        <v>0</v>
      </c>
      <c r="G93" s="176">
        <f>E93*F93</f>
        <v>0</v>
      </c>
      <c r="O93" s="170">
        <v>2</v>
      </c>
      <c r="AA93" s="146">
        <v>1</v>
      </c>
      <c r="AB93" s="146">
        <v>7</v>
      </c>
      <c r="AC93" s="146">
        <v>7</v>
      </c>
      <c r="AZ93" s="146">
        <v>2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1</v>
      </c>
      <c r="CB93" s="177">
        <v>7</v>
      </c>
      <c r="CZ93" s="146">
        <v>0</v>
      </c>
    </row>
    <row r="94" spans="1:15" ht="12.75">
      <c r="A94" s="178"/>
      <c r="B94" s="180"/>
      <c r="C94" s="224" t="s">
        <v>168</v>
      </c>
      <c r="D94" s="225"/>
      <c r="E94" s="181">
        <v>87.34</v>
      </c>
      <c r="F94" s="182"/>
      <c r="G94" s="183"/>
      <c r="M94" s="179" t="s">
        <v>168</v>
      </c>
      <c r="O94" s="170"/>
    </row>
    <row r="95" spans="1:15" ht="12.75">
      <c r="A95" s="178"/>
      <c r="B95" s="180"/>
      <c r="C95" s="224" t="s">
        <v>169</v>
      </c>
      <c r="D95" s="225"/>
      <c r="E95" s="181">
        <v>28.71</v>
      </c>
      <c r="F95" s="182"/>
      <c r="G95" s="183"/>
      <c r="M95" s="179" t="s">
        <v>169</v>
      </c>
      <c r="O95" s="170"/>
    </row>
    <row r="96" spans="1:104" ht="12.75">
      <c r="A96" s="171">
        <v>26</v>
      </c>
      <c r="B96" s="172" t="s">
        <v>170</v>
      </c>
      <c r="C96" s="173" t="s">
        <v>171</v>
      </c>
      <c r="D96" s="174" t="s">
        <v>144</v>
      </c>
      <c r="E96" s="175">
        <v>54.5</v>
      </c>
      <c r="F96" s="175">
        <v>0</v>
      </c>
      <c r="G96" s="176">
        <f>E96*F96</f>
        <v>0</v>
      </c>
      <c r="O96" s="170">
        <v>2</v>
      </c>
      <c r="AA96" s="146">
        <v>1</v>
      </c>
      <c r="AB96" s="146">
        <v>7</v>
      </c>
      <c r="AC96" s="146">
        <v>7</v>
      </c>
      <c r="AZ96" s="146">
        <v>2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7">
        <v>1</v>
      </c>
      <c r="CB96" s="177">
        <v>7</v>
      </c>
      <c r="CZ96" s="146">
        <v>0</v>
      </c>
    </row>
    <row r="97" spans="1:15" ht="22.5">
      <c r="A97" s="178"/>
      <c r="B97" s="180"/>
      <c r="C97" s="224" t="s">
        <v>172</v>
      </c>
      <c r="D97" s="225"/>
      <c r="E97" s="181">
        <v>51.5</v>
      </c>
      <c r="F97" s="182"/>
      <c r="G97" s="183"/>
      <c r="M97" s="179" t="s">
        <v>172</v>
      </c>
      <c r="O97" s="170"/>
    </row>
    <row r="98" spans="1:15" ht="12.75">
      <c r="A98" s="178"/>
      <c r="B98" s="180"/>
      <c r="C98" s="224" t="s">
        <v>147</v>
      </c>
      <c r="D98" s="225"/>
      <c r="E98" s="181">
        <v>3</v>
      </c>
      <c r="F98" s="182"/>
      <c r="G98" s="183"/>
      <c r="M98" s="179" t="s">
        <v>147</v>
      </c>
      <c r="O98" s="170"/>
    </row>
    <row r="99" spans="1:104" ht="12.75">
      <c r="A99" s="171">
        <v>27</v>
      </c>
      <c r="B99" s="172" t="s">
        <v>173</v>
      </c>
      <c r="C99" s="173" t="s">
        <v>174</v>
      </c>
      <c r="D99" s="174" t="s">
        <v>144</v>
      </c>
      <c r="E99" s="175">
        <v>105.5</v>
      </c>
      <c r="F99" s="175">
        <v>0</v>
      </c>
      <c r="G99" s="176">
        <f>E99*F99</f>
        <v>0</v>
      </c>
      <c r="O99" s="170">
        <v>2</v>
      </c>
      <c r="AA99" s="146">
        <v>1</v>
      </c>
      <c r="AB99" s="146">
        <v>7</v>
      </c>
      <c r="AC99" s="146">
        <v>7</v>
      </c>
      <c r="AZ99" s="146">
        <v>2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7">
        <v>1</v>
      </c>
      <c r="CB99" s="177">
        <v>7</v>
      </c>
      <c r="CZ99" s="146">
        <v>0</v>
      </c>
    </row>
    <row r="100" spans="1:15" ht="12.75">
      <c r="A100" s="178"/>
      <c r="B100" s="180"/>
      <c r="C100" s="224" t="s">
        <v>175</v>
      </c>
      <c r="D100" s="225"/>
      <c r="E100" s="181">
        <v>79.4</v>
      </c>
      <c r="F100" s="182"/>
      <c r="G100" s="183"/>
      <c r="M100" s="179" t="s">
        <v>175</v>
      </c>
      <c r="O100" s="170"/>
    </row>
    <row r="101" spans="1:15" ht="12.75">
      <c r="A101" s="178"/>
      <c r="B101" s="180"/>
      <c r="C101" s="224" t="s">
        <v>176</v>
      </c>
      <c r="D101" s="225"/>
      <c r="E101" s="181">
        <v>26.1</v>
      </c>
      <c r="F101" s="182"/>
      <c r="G101" s="183"/>
      <c r="M101" s="179" t="s">
        <v>176</v>
      </c>
      <c r="O101" s="170"/>
    </row>
    <row r="102" spans="1:104" ht="12.75">
      <c r="A102" s="171">
        <v>28</v>
      </c>
      <c r="B102" s="172" t="s">
        <v>177</v>
      </c>
      <c r="C102" s="173" t="s">
        <v>178</v>
      </c>
      <c r="D102" s="174" t="s">
        <v>159</v>
      </c>
      <c r="E102" s="175">
        <v>1</v>
      </c>
      <c r="F102" s="175">
        <v>0</v>
      </c>
      <c r="G102" s="176">
        <f>E102*F102</f>
        <v>0</v>
      </c>
      <c r="O102" s="170">
        <v>2</v>
      </c>
      <c r="AA102" s="146">
        <v>1</v>
      </c>
      <c r="AB102" s="146">
        <v>7</v>
      </c>
      <c r="AC102" s="146">
        <v>7</v>
      </c>
      <c r="AZ102" s="146">
        <v>2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7">
        <v>1</v>
      </c>
      <c r="CB102" s="177">
        <v>7</v>
      </c>
      <c r="CZ102" s="146">
        <v>0</v>
      </c>
    </row>
    <row r="103" spans="1:15" ht="12.75">
      <c r="A103" s="178"/>
      <c r="B103" s="180"/>
      <c r="C103" s="224" t="s">
        <v>179</v>
      </c>
      <c r="D103" s="225"/>
      <c r="E103" s="181">
        <v>1</v>
      </c>
      <c r="F103" s="182"/>
      <c r="G103" s="183"/>
      <c r="M103" s="179" t="s">
        <v>179</v>
      </c>
      <c r="O103" s="170"/>
    </row>
    <row r="104" spans="1:104" ht="12.75">
      <c r="A104" s="171">
        <v>29</v>
      </c>
      <c r="B104" s="172" t="s">
        <v>180</v>
      </c>
      <c r="C104" s="173" t="s">
        <v>181</v>
      </c>
      <c r="D104" s="174" t="s">
        <v>159</v>
      </c>
      <c r="E104" s="175">
        <v>8</v>
      </c>
      <c r="F104" s="175">
        <v>0</v>
      </c>
      <c r="G104" s="176">
        <f>E104*F104</f>
        <v>0</v>
      </c>
      <c r="O104" s="170">
        <v>2</v>
      </c>
      <c r="AA104" s="146">
        <v>1</v>
      </c>
      <c r="AB104" s="146">
        <v>7</v>
      </c>
      <c r="AC104" s="146">
        <v>7</v>
      </c>
      <c r="AZ104" s="146">
        <v>2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7">
        <v>1</v>
      </c>
      <c r="CB104" s="177">
        <v>7</v>
      </c>
      <c r="CZ104" s="146">
        <v>0</v>
      </c>
    </row>
    <row r="105" spans="1:15" ht="12.75">
      <c r="A105" s="178"/>
      <c r="B105" s="180"/>
      <c r="C105" s="224" t="s">
        <v>182</v>
      </c>
      <c r="D105" s="225"/>
      <c r="E105" s="181">
        <v>8</v>
      </c>
      <c r="F105" s="182"/>
      <c r="G105" s="183"/>
      <c r="M105" s="179" t="s">
        <v>182</v>
      </c>
      <c r="O105" s="170"/>
    </row>
    <row r="106" spans="1:104" ht="12.75">
      <c r="A106" s="171">
        <v>30</v>
      </c>
      <c r="B106" s="172" t="s">
        <v>183</v>
      </c>
      <c r="C106" s="173" t="s">
        <v>184</v>
      </c>
      <c r="D106" s="174" t="s">
        <v>159</v>
      </c>
      <c r="E106" s="175">
        <v>3</v>
      </c>
      <c r="F106" s="175">
        <v>0</v>
      </c>
      <c r="G106" s="176">
        <f>E106*F106</f>
        <v>0</v>
      </c>
      <c r="O106" s="170">
        <v>2</v>
      </c>
      <c r="AA106" s="146">
        <v>1</v>
      </c>
      <c r="AB106" s="146">
        <v>7</v>
      </c>
      <c r="AC106" s="146">
        <v>7</v>
      </c>
      <c r="AZ106" s="146">
        <v>2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1</v>
      </c>
      <c r="CB106" s="177">
        <v>7</v>
      </c>
      <c r="CZ106" s="146">
        <v>0</v>
      </c>
    </row>
    <row r="107" spans="1:104" ht="12.75">
      <c r="A107" s="171">
        <v>31</v>
      </c>
      <c r="B107" s="172" t="s">
        <v>185</v>
      </c>
      <c r="C107" s="173" t="s">
        <v>186</v>
      </c>
      <c r="D107" s="174" t="s">
        <v>144</v>
      </c>
      <c r="E107" s="175">
        <v>72.4</v>
      </c>
      <c r="F107" s="175">
        <v>0</v>
      </c>
      <c r="G107" s="176">
        <f>E107*F107</f>
        <v>0</v>
      </c>
      <c r="O107" s="170">
        <v>2</v>
      </c>
      <c r="AA107" s="146">
        <v>1</v>
      </c>
      <c r="AB107" s="146">
        <v>7</v>
      </c>
      <c r="AC107" s="146">
        <v>7</v>
      </c>
      <c r="AZ107" s="146">
        <v>2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7">
        <v>1</v>
      </c>
      <c r="CB107" s="177">
        <v>7</v>
      </c>
      <c r="CZ107" s="146">
        <v>0</v>
      </c>
    </row>
    <row r="108" spans="1:15" ht="12.75">
      <c r="A108" s="178"/>
      <c r="B108" s="180"/>
      <c r="C108" s="224" t="s">
        <v>187</v>
      </c>
      <c r="D108" s="225"/>
      <c r="E108" s="181">
        <v>6.4</v>
      </c>
      <c r="F108" s="182"/>
      <c r="G108" s="183"/>
      <c r="M108" s="179" t="s">
        <v>187</v>
      </c>
      <c r="O108" s="170"/>
    </row>
    <row r="109" spans="1:15" ht="12.75">
      <c r="A109" s="178"/>
      <c r="B109" s="180"/>
      <c r="C109" s="224" t="s">
        <v>188</v>
      </c>
      <c r="D109" s="225"/>
      <c r="E109" s="181">
        <v>25.3</v>
      </c>
      <c r="F109" s="182"/>
      <c r="G109" s="183"/>
      <c r="M109" s="179" t="s">
        <v>188</v>
      </c>
      <c r="O109" s="170"/>
    </row>
    <row r="110" spans="1:15" ht="12.75">
      <c r="A110" s="178"/>
      <c r="B110" s="180"/>
      <c r="C110" s="224" t="s">
        <v>189</v>
      </c>
      <c r="D110" s="225"/>
      <c r="E110" s="181">
        <v>39.1</v>
      </c>
      <c r="F110" s="182"/>
      <c r="G110" s="183"/>
      <c r="M110" s="179" t="s">
        <v>189</v>
      </c>
      <c r="O110" s="170"/>
    </row>
    <row r="111" spans="1:15" ht="12.75">
      <c r="A111" s="178"/>
      <c r="B111" s="180"/>
      <c r="C111" s="224" t="s">
        <v>190</v>
      </c>
      <c r="D111" s="225"/>
      <c r="E111" s="181">
        <v>1.6</v>
      </c>
      <c r="F111" s="182"/>
      <c r="G111" s="183"/>
      <c r="M111" s="179" t="s">
        <v>190</v>
      </c>
      <c r="O111" s="170"/>
    </row>
    <row r="112" spans="1:104" ht="12.75">
      <c r="A112" s="171">
        <v>32</v>
      </c>
      <c r="B112" s="172" t="s">
        <v>191</v>
      </c>
      <c r="C112" s="173" t="s">
        <v>192</v>
      </c>
      <c r="D112" s="174" t="s">
        <v>144</v>
      </c>
      <c r="E112" s="175">
        <v>22.2</v>
      </c>
      <c r="F112" s="175">
        <v>0</v>
      </c>
      <c r="G112" s="176">
        <f>E112*F112</f>
        <v>0</v>
      </c>
      <c r="O112" s="170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</v>
      </c>
      <c r="CB112" s="177">
        <v>7</v>
      </c>
      <c r="CZ112" s="146">
        <v>0</v>
      </c>
    </row>
    <row r="113" spans="1:15" ht="12.75">
      <c r="A113" s="178"/>
      <c r="B113" s="180"/>
      <c r="C113" s="224" t="s">
        <v>193</v>
      </c>
      <c r="D113" s="225"/>
      <c r="E113" s="181">
        <v>22.2</v>
      </c>
      <c r="F113" s="182"/>
      <c r="G113" s="183"/>
      <c r="M113" s="179" t="s">
        <v>193</v>
      </c>
      <c r="O113" s="170"/>
    </row>
    <row r="114" spans="1:104" ht="12.75">
      <c r="A114" s="171">
        <v>33</v>
      </c>
      <c r="B114" s="172" t="s">
        <v>194</v>
      </c>
      <c r="C114" s="173" t="s">
        <v>195</v>
      </c>
      <c r="D114" s="174" t="s">
        <v>144</v>
      </c>
      <c r="E114" s="175">
        <v>1</v>
      </c>
      <c r="F114" s="175">
        <v>0</v>
      </c>
      <c r="G114" s="176">
        <f>E114*F114</f>
        <v>0</v>
      </c>
      <c r="O114" s="170">
        <v>2</v>
      </c>
      <c r="AA114" s="146">
        <v>1</v>
      </c>
      <c r="AB114" s="146">
        <v>7</v>
      </c>
      <c r="AC114" s="146">
        <v>7</v>
      </c>
      <c r="AZ114" s="146">
        <v>2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1</v>
      </c>
      <c r="CB114" s="177">
        <v>7</v>
      </c>
      <c r="CZ114" s="146">
        <v>0</v>
      </c>
    </row>
    <row r="115" spans="1:15" ht="12.75">
      <c r="A115" s="178"/>
      <c r="B115" s="180"/>
      <c r="C115" s="224" t="s">
        <v>196</v>
      </c>
      <c r="D115" s="225"/>
      <c r="E115" s="181">
        <v>1</v>
      </c>
      <c r="F115" s="182"/>
      <c r="G115" s="183"/>
      <c r="M115" s="179" t="s">
        <v>196</v>
      </c>
      <c r="O115" s="170"/>
    </row>
    <row r="116" spans="1:104" ht="12.75">
      <c r="A116" s="171">
        <v>34</v>
      </c>
      <c r="B116" s="172" t="s">
        <v>197</v>
      </c>
      <c r="C116" s="173" t="s">
        <v>198</v>
      </c>
      <c r="D116" s="174" t="s">
        <v>144</v>
      </c>
      <c r="E116" s="175">
        <v>73.8</v>
      </c>
      <c r="F116" s="175">
        <v>0</v>
      </c>
      <c r="G116" s="176">
        <f>E116*F116</f>
        <v>0</v>
      </c>
      <c r="O116" s="170">
        <v>2</v>
      </c>
      <c r="AA116" s="146">
        <v>1</v>
      </c>
      <c r="AB116" s="146">
        <v>7</v>
      </c>
      <c r="AC116" s="146">
        <v>7</v>
      </c>
      <c r="AZ116" s="146">
        <v>2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7">
        <v>1</v>
      </c>
      <c r="CB116" s="177">
        <v>7</v>
      </c>
      <c r="CZ116" s="146">
        <v>0</v>
      </c>
    </row>
    <row r="117" spans="1:15" ht="12.75">
      <c r="A117" s="178"/>
      <c r="B117" s="180"/>
      <c r="C117" s="224" t="s">
        <v>199</v>
      </c>
      <c r="D117" s="225"/>
      <c r="E117" s="181">
        <v>73.8</v>
      </c>
      <c r="F117" s="182"/>
      <c r="G117" s="183"/>
      <c r="M117" s="179" t="s">
        <v>199</v>
      </c>
      <c r="O117" s="170"/>
    </row>
    <row r="118" spans="1:104" ht="22.5">
      <c r="A118" s="171">
        <v>35</v>
      </c>
      <c r="B118" s="172" t="s">
        <v>200</v>
      </c>
      <c r="C118" s="173" t="s">
        <v>201</v>
      </c>
      <c r="D118" s="174" t="s">
        <v>87</v>
      </c>
      <c r="E118" s="175">
        <v>839.6946</v>
      </c>
      <c r="F118" s="175">
        <v>0</v>
      </c>
      <c r="G118" s="176">
        <f>E118*F118</f>
        <v>0</v>
      </c>
      <c r="O118" s="170">
        <v>2</v>
      </c>
      <c r="AA118" s="146">
        <v>1</v>
      </c>
      <c r="AB118" s="146">
        <v>7</v>
      </c>
      <c r="AC118" s="146">
        <v>7</v>
      </c>
      <c r="AZ118" s="146">
        <v>2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</v>
      </c>
      <c r="CB118" s="177">
        <v>7</v>
      </c>
      <c r="CZ118" s="146">
        <v>0.00548</v>
      </c>
    </row>
    <row r="119" spans="1:15" ht="12.75">
      <c r="A119" s="178"/>
      <c r="B119" s="180"/>
      <c r="C119" s="224" t="s">
        <v>106</v>
      </c>
      <c r="D119" s="225"/>
      <c r="E119" s="181">
        <v>567.99</v>
      </c>
      <c r="F119" s="182"/>
      <c r="G119" s="183"/>
      <c r="M119" s="179" t="s">
        <v>106</v>
      </c>
      <c r="O119" s="170"/>
    </row>
    <row r="120" spans="1:15" ht="12.75">
      <c r="A120" s="178"/>
      <c r="B120" s="180"/>
      <c r="C120" s="224" t="s">
        <v>107</v>
      </c>
      <c r="D120" s="225"/>
      <c r="E120" s="181">
        <v>-12.09</v>
      </c>
      <c r="F120" s="182"/>
      <c r="G120" s="183"/>
      <c r="M120" s="179" t="s">
        <v>107</v>
      </c>
      <c r="O120" s="170"/>
    </row>
    <row r="121" spans="1:15" ht="22.5">
      <c r="A121" s="178"/>
      <c r="B121" s="180"/>
      <c r="C121" s="224" t="s">
        <v>108</v>
      </c>
      <c r="D121" s="225"/>
      <c r="E121" s="181">
        <v>221.805</v>
      </c>
      <c r="F121" s="182"/>
      <c r="G121" s="183"/>
      <c r="M121" s="179" t="s">
        <v>108</v>
      </c>
      <c r="O121" s="170"/>
    </row>
    <row r="122" spans="1:15" ht="12.75">
      <c r="A122" s="178"/>
      <c r="B122" s="180"/>
      <c r="C122" s="224" t="s">
        <v>109</v>
      </c>
      <c r="D122" s="225"/>
      <c r="E122" s="181">
        <v>91.02</v>
      </c>
      <c r="F122" s="182"/>
      <c r="G122" s="183"/>
      <c r="M122" s="179" t="s">
        <v>109</v>
      </c>
      <c r="O122" s="170"/>
    </row>
    <row r="123" spans="1:15" ht="12.75">
      <c r="A123" s="178"/>
      <c r="B123" s="180"/>
      <c r="C123" s="224" t="s">
        <v>110</v>
      </c>
      <c r="D123" s="225"/>
      <c r="E123" s="181">
        <v>-4.65</v>
      </c>
      <c r="F123" s="182"/>
      <c r="G123" s="183"/>
      <c r="M123" s="179" t="s">
        <v>110</v>
      </c>
      <c r="O123" s="170"/>
    </row>
    <row r="124" spans="1:15" ht="12.75">
      <c r="A124" s="178"/>
      <c r="B124" s="180"/>
      <c r="C124" s="224" t="s">
        <v>111</v>
      </c>
      <c r="D124" s="225"/>
      <c r="E124" s="181">
        <v>-32.04</v>
      </c>
      <c r="F124" s="182"/>
      <c r="G124" s="183"/>
      <c r="M124" s="179" t="s">
        <v>111</v>
      </c>
      <c r="O124" s="170"/>
    </row>
    <row r="125" spans="1:15" ht="12.75">
      <c r="A125" s="178"/>
      <c r="B125" s="180"/>
      <c r="C125" s="224" t="s">
        <v>112</v>
      </c>
      <c r="D125" s="225"/>
      <c r="E125" s="181">
        <v>7.6596</v>
      </c>
      <c r="F125" s="182"/>
      <c r="G125" s="183"/>
      <c r="M125" s="179" t="s">
        <v>112</v>
      </c>
      <c r="O125" s="170"/>
    </row>
    <row r="126" spans="1:104" ht="22.5">
      <c r="A126" s="171">
        <v>36</v>
      </c>
      <c r="B126" s="172" t="s">
        <v>202</v>
      </c>
      <c r="C126" s="173" t="s">
        <v>203</v>
      </c>
      <c r="D126" s="174" t="s">
        <v>144</v>
      </c>
      <c r="E126" s="175">
        <v>101</v>
      </c>
      <c r="F126" s="175">
        <v>0</v>
      </c>
      <c r="G126" s="176">
        <f>E126*F126</f>
        <v>0</v>
      </c>
      <c r="O126" s="170">
        <v>2</v>
      </c>
      <c r="AA126" s="146">
        <v>1</v>
      </c>
      <c r="AB126" s="146">
        <v>7</v>
      </c>
      <c r="AC126" s="146">
        <v>7</v>
      </c>
      <c r="AZ126" s="146">
        <v>2</v>
      </c>
      <c r="BA126" s="146">
        <f>IF(AZ126=1,G126,0)</f>
        <v>0</v>
      </c>
      <c r="BB126" s="146">
        <f>IF(AZ126=2,G126,0)</f>
        <v>0</v>
      </c>
      <c r="BC126" s="146">
        <f>IF(AZ126=3,G126,0)</f>
        <v>0</v>
      </c>
      <c r="BD126" s="146">
        <f>IF(AZ126=4,G126,0)</f>
        <v>0</v>
      </c>
      <c r="BE126" s="146">
        <f>IF(AZ126=5,G126,0)</f>
        <v>0</v>
      </c>
      <c r="CA126" s="177">
        <v>1</v>
      </c>
      <c r="CB126" s="177">
        <v>7</v>
      </c>
      <c r="CZ126" s="146">
        <v>0.00128</v>
      </c>
    </row>
    <row r="127" spans="1:15" ht="12.75">
      <c r="A127" s="178"/>
      <c r="B127" s="180"/>
      <c r="C127" s="224" t="s">
        <v>204</v>
      </c>
      <c r="D127" s="225"/>
      <c r="E127" s="181">
        <v>35</v>
      </c>
      <c r="F127" s="182"/>
      <c r="G127" s="183"/>
      <c r="M127" s="179" t="s">
        <v>204</v>
      </c>
      <c r="O127" s="170"/>
    </row>
    <row r="128" spans="1:15" ht="12.75">
      <c r="A128" s="178"/>
      <c r="B128" s="180"/>
      <c r="C128" s="224" t="s">
        <v>188</v>
      </c>
      <c r="D128" s="225"/>
      <c r="E128" s="181">
        <v>25.3</v>
      </c>
      <c r="F128" s="182"/>
      <c r="G128" s="183"/>
      <c r="M128" s="179" t="s">
        <v>188</v>
      </c>
      <c r="O128" s="170"/>
    </row>
    <row r="129" spans="1:15" ht="12.75">
      <c r="A129" s="178"/>
      <c r="B129" s="180"/>
      <c r="C129" s="224" t="s">
        <v>189</v>
      </c>
      <c r="D129" s="225"/>
      <c r="E129" s="181">
        <v>39.1</v>
      </c>
      <c r="F129" s="182"/>
      <c r="G129" s="183"/>
      <c r="M129" s="179" t="s">
        <v>189</v>
      </c>
      <c r="O129" s="170"/>
    </row>
    <row r="130" spans="1:15" ht="12.75">
      <c r="A130" s="178"/>
      <c r="B130" s="180"/>
      <c r="C130" s="224" t="s">
        <v>190</v>
      </c>
      <c r="D130" s="225"/>
      <c r="E130" s="181">
        <v>1.6</v>
      </c>
      <c r="F130" s="182"/>
      <c r="G130" s="183"/>
      <c r="M130" s="179" t="s">
        <v>190</v>
      </c>
      <c r="O130" s="170"/>
    </row>
    <row r="131" spans="1:104" ht="22.5">
      <c r="A131" s="171">
        <v>37</v>
      </c>
      <c r="B131" s="172" t="s">
        <v>205</v>
      </c>
      <c r="C131" s="173" t="s">
        <v>206</v>
      </c>
      <c r="D131" s="174" t="s">
        <v>144</v>
      </c>
      <c r="E131" s="175">
        <v>178.2</v>
      </c>
      <c r="F131" s="175">
        <v>0</v>
      </c>
      <c r="G131" s="176">
        <f>E131*F131</f>
        <v>0</v>
      </c>
      <c r="O131" s="170">
        <v>2</v>
      </c>
      <c r="AA131" s="146">
        <v>1</v>
      </c>
      <c r="AB131" s="146">
        <v>7</v>
      </c>
      <c r="AC131" s="146">
        <v>7</v>
      </c>
      <c r="AZ131" s="146">
        <v>2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1</v>
      </c>
      <c r="CB131" s="177">
        <v>7</v>
      </c>
      <c r="CZ131" s="146">
        <v>0.00085</v>
      </c>
    </row>
    <row r="132" spans="1:15" ht="12.75">
      <c r="A132" s="178"/>
      <c r="B132" s="180"/>
      <c r="C132" s="224" t="s">
        <v>145</v>
      </c>
      <c r="D132" s="225"/>
      <c r="E132" s="181">
        <v>102</v>
      </c>
      <c r="F132" s="182"/>
      <c r="G132" s="183"/>
      <c r="M132" s="179" t="s">
        <v>145</v>
      </c>
      <c r="O132" s="170"/>
    </row>
    <row r="133" spans="1:15" ht="12.75">
      <c r="A133" s="178"/>
      <c r="B133" s="180"/>
      <c r="C133" s="224" t="s">
        <v>207</v>
      </c>
      <c r="D133" s="225"/>
      <c r="E133" s="181">
        <v>51</v>
      </c>
      <c r="F133" s="182"/>
      <c r="G133" s="183"/>
      <c r="M133" s="179" t="s">
        <v>207</v>
      </c>
      <c r="O133" s="170"/>
    </row>
    <row r="134" spans="1:15" ht="12.75">
      <c r="A134" s="178"/>
      <c r="B134" s="180"/>
      <c r="C134" s="224" t="s">
        <v>146</v>
      </c>
      <c r="D134" s="225"/>
      <c r="E134" s="181">
        <v>22.2</v>
      </c>
      <c r="F134" s="182"/>
      <c r="G134" s="183"/>
      <c r="M134" s="179" t="s">
        <v>146</v>
      </c>
      <c r="O134" s="170"/>
    </row>
    <row r="135" spans="1:15" ht="12.75">
      <c r="A135" s="178"/>
      <c r="B135" s="180"/>
      <c r="C135" s="224" t="s">
        <v>147</v>
      </c>
      <c r="D135" s="225"/>
      <c r="E135" s="181">
        <v>3</v>
      </c>
      <c r="F135" s="182"/>
      <c r="G135" s="183"/>
      <c r="M135" s="179" t="s">
        <v>147</v>
      </c>
      <c r="O135" s="170"/>
    </row>
    <row r="136" spans="1:104" ht="22.5">
      <c r="A136" s="171">
        <v>38</v>
      </c>
      <c r="B136" s="172" t="s">
        <v>208</v>
      </c>
      <c r="C136" s="173" t="s">
        <v>209</v>
      </c>
      <c r="D136" s="174" t="s">
        <v>144</v>
      </c>
      <c r="E136" s="175">
        <v>74.296</v>
      </c>
      <c r="F136" s="175">
        <v>0</v>
      </c>
      <c r="G136" s="176">
        <f>E136*F136</f>
        <v>0</v>
      </c>
      <c r="O136" s="170">
        <v>2</v>
      </c>
      <c r="AA136" s="146">
        <v>1</v>
      </c>
      <c r="AB136" s="146">
        <v>7</v>
      </c>
      <c r="AC136" s="146">
        <v>7</v>
      </c>
      <c r="AZ136" s="146">
        <v>2</v>
      </c>
      <c r="BA136" s="146">
        <f>IF(AZ136=1,G136,0)</f>
        <v>0</v>
      </c>
      <c r="BB136" s="146">
        <f>IF(AZ136=2,G136,0)</f>
        <v>0</v>
      </c>
      <c r="BC136" s="146">
        <f>IF(AZ136=3,G136,0)</f>
        <v>0</v>
      </c>
      <c r="BD136" s="146">
        <f>IF(AZ136=4,G136,0)</f>
        <v>0</v>
      </c>
      <c r="BE136" s="146">
        <f>IF(AZ136=5,G136,0)</f>
        <v>0</v>
      </c>
      <c r="CA136" s="177">
        <v>1</v>
      </c>
      <c r="CB136" s="177">
        <v>7</v>
      </c>
      <c r="CZ136" s="146">
        <v>1E-05</v>
      </c>
    </row>
    <row r="137" spans="1:15" ht="12.75">
      <c r="A137" s="178"/>
      <c r="B137" s="180"/>
      <c r="C137" s="224" t="s">
        <v>210</v>
      </c>
      <c r="D137" s="225"/>
      <c r="E137" s="181">
        <v>36.6</v>
      </c>
      <c r="F137" s="182"/>
      <c r="G137" s="183"/>
      <c r="M137" s="179" t="s">
        <v>210</v>
      </c>
      <c r="O137" s="170"/>
    </row>
    <row r="138" spans="1:15" ht="12.75">
      <c r="A138" s="178"/>
      <c r="B138" s="180"/>
      <c r="C138" s="224" t="s">
        <v>211</v>
      </c>
      <c r="D138" s="225"/>
      <c r="E138" s="181">
        <v>37.696</v>
      </c>
      <c r="F138" s="182"/>
      <c r="G138" s="183"/>
      <c r="M138" s="179" t="s">
        <v>211</v>
      </c>
      <c r="O138" s="170"/>
    </row>
    <row r="139" spans="1:104" ht="22.5">
      <c r="A139" s="171">
        <v>39</v>
      </c>
      <c r="B139" s="172" t="s">
        <v>212</v>
      </c>
      <c r="C139" s="173" t="s">
        <v>213</v>
      </c>
      <c r="D139" s="174" t="s">
        <v>159</v>
      </c>
      <c r="E139" s="175">
        <v>3</v>
      </c>
      <c r="F139" s="175">
        <v>0</v>
      </c>
      <c r="G139" s="176">
        <f>E139*F139</f>
        <v>0</v>
      </c>
      <c r="O139" s="170">
        <v>2</v>
      </c>
      <c r="AA139" s="146">
        <v>1</v>
      </c>
      <c r="AB139" s="146">
        <v>7</v>
      </c>
      <c r="AC139" s="146">
        <v>7</v>
      </c>
      <c r="AZ139" s="146">
        <v>2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7">
        <v>1</v>
      </c>
      <c r="CB139" s="177">
        <v>7</v>
      </c>
      <c r="CZ139" s="146">
        <v>0.01051</v>
      </c>
    </row>
    <row r="140" spans="1:104" ht="12.75">
      <c r="A140" s="171">
        <v>40</v>
      </c>
      <c r="B140" s="172" t="s">
        <v>214</v>
      </c>
      <c r="C140" s="173" t="s">
        <v>215</v>
      </c>
      <c r="D140" s="174" t="s">
        <v>159</v>
      </c>
      <c r="E140" s="175">
        <v>147.6</v>
      </c>
      <c r="F140" s="175">
        <v>0</v>
      </c>
      <c r="G140" s="176">
        <f>E140*F140</f>
        <v>0</v>
      </c>
      <c r="O140" s="170">
        <v>2</v>
      </c>
      <c r="AA140" s="146">
        <v>1</v>
      </c>
      <c r="AB140" s="146">
        <v>7</v>
      </c>
      <c r="AC140" s="146">
        <v>7</v>
      </c>
      <c r="AZ140" s="146">
        <v>2</v>
      </c>
      <c r="BA140" s="146">
        <f>IF(AZ140=1,G140,0)</f>
        <v>0</v>
      </c>
      <c r="BB140" s="146">
        <f>IF(AZ140=2,G140,0)</f>
        <v>0</v>
      </c>
      <c r="BC140" s="146">
        <f>IF(AZ140=3,G140,0)</f>
        <v>0</v>
      </c>
      <c r="BD140" s="146">
        <f>IF(AZ140=4,G140,0)</f>
        <v>0</v>
      </c>
      <c r="BE140" s="146">
        <f>IF(AZ140=5,G140,0)</f>
        <v>0</v>
      </c>
      <c r="CA140" s="177">
        <v>1</v>
      </c>
      <c r="CB140" s="177">
        <v>7</v>
      </c>
      <c r="CZ140" s="146">
        <v>0.0001</v>
      </c>
    </row>
    <row r="141" spans="1:15" ht="12.75">
      <c r="A141" s="178"/>
      <c r="B141" s="180"/>
      <c r="C141" s="224" t="s">
        <v>216</v>
      </c>
      <c r="D141" s="225"/>
      <c r="E141" s="181">
        <v>147.6</v>
      </c>
      <c r="F141" s="182"/>
      <c r="G141" s="183"/>
      <c r="M141" s="179" t="s">
        <v>216</v>
      </c>
      <c r="O141" s="170"/>
    </row>
    <row r="142" spans="1:104" ht="22.5">
      <c r="A142" s="171">
        <v>41</v>
      </c>
      <c r="B142" s="172" t="s">
        <v>217</v>
      </c>
      <c r="C142" s="173" t="s">
        <v>218</v>
      </c>
      <c r="D142" s="174" t="s">
        <v>144</v>
      </c>
      <c r="E142" s="175">
        <v>33.7064</v>
      </c>
      <c r="F142" s="175">
        <v>0</v>
      </c>
      <c r="G142" s="176">
        <f>E142*F142</f>
        <v>0</v>
      </c>
      <c r="O142" s="170">
        <v>2</v>
      </c>
      <c r="AA142" s="146">
        <v>1</v>
      </c>
      <c r="AB142" s="146">
        <v>7</v>
      </c>
      <c r="AC142" s="146">
        <v>7</v>
      </c>
      <c r="AZ142" s="146">
        <v>2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7">
        <v>1</v>
      </c>
      <c r="CB142" s="177">
        <v>7</v>
      </c>
      <c r="CZ142" s="146">
        <v>0.00231</v>
      </c>
    </row>
    <row r="143" spans="1:15" ht="12.75">
      <c r="A143" s="178"/>
      <c r="B143" s="180"/>
      <c r="C143" s="224" t="s">
        <v>219</v>
      </c>
      <c r="D143" s="225"/>
      <c r="E143" s="181">
        <v>5.1064</v>
      </c>
      <c r="F143" s="182"/>
      <c r="G143" s="183"/>
      <c r="M143" s="179" t="s">
        <v>219</v>
      </c>
      <c r="O143" s="170"/>
    </row>
    <row r="144" spans="1:15" ht="12.75">
      <c r="A144" s="178"/>
      <c r="B144" s="180"/>
      <c r="C144" s="224" t="s">
        <v>220</v>
      </c>
      <c r="D144" s="225"/>
      <c r="E144" s="181">
        <v>28.6</v>
      </c>
      <c r="F144" s="182"/>
      <c r="G144" s="183"/>
      <c r="M144" s="179" t="s">
        <v>220</v>
      </c>
      <c r="O144" s="170"/>
    </row>
    <row r="145" spans="1:104" ht="22.5">
      <c r="A145" s="171">
        <v>42</v>
      </c>
      <c r="B145" s="172" t="s">
        <v>221</v>
      </c>
      <c r="C145" s="173" t="s">
        <v>222</v>
      </c>
      <c r="D145" s="174" t="s">
        <v>144</v>
      </c>
      <c r="E145" s="175">
        <v>3</v>
      </c>
      <c r="F145" s="175">
        <v>0</v>
      </c>
      <c r="G145" s="176">
        <f>E145*F145</f>
        <v>0</v>
      </c>
      <c r="O145" s="170">
        <v>2</v>
      </c>
      <c r="AA145" s="146">
        <v>1</v>
      </c>
      <c r="AB145" s="146">
        <v>7</v>
      </c>
      <c r="AC145" s="146">
        <v>7</v>
      </c>
      <c r="AZ145" s="146">
        <v>2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7">
        <v>1</v>
      </c>
      <c r="CB145" s="177">
        <v>7</v>
      </c>
      <c r="CZ145" s="146">
        <v>0.00248</v>
      </c>
    </row>
    <row r="146" spans="1:15" ht="12.75">
      <c r="A146" s="178"/>
      <c r="B146" s="180"/>
      <c r="C146" s="224" t="s">
        <v>147</v>
      </c>
      <c r="D146" s="225"/>
      <c r="E146" s="181">
        <v>3</v>
      </c>
      <c r="F146" s="182"/>
      <c r="G146" s="183"/>
      <c r="M146" s="179" t="s">
        <v>147</v>
      </c>
      <c r="O146" s="170"/>
    </row>
    <row r="147" spans="1:104" ht="22.5">
      <c r="A147" s="171">
        <v>43</v>
      </c>
      <c r="B147" s="172" t="s">
        <v>223</v>
      </c>
      <c r="C147" s="173" t="s">
        <v>224</v>
      </c>
      <c r="D147" s="174" t="s">
        <v>159</v>
      </c>
      <c r="E147" s="175">
        <v>1</v>
      </c>
      <c r="F147" s="175">
        <v>0</v>
      </c>
      <c r="G147" s="176">
        <f>E147*F147</f>
        <v>0</v>
      </c>
      <c r="O147" s="170">
        <v>2</v>
      </c>
      <c r="AA147" s="146">
        <v>1</v>
      </c>
      <c r="AB147" s="146">
        <v>7</v>
      </c>
      <c r="AC147" s="146">
        <v>7</v>
      </c>
      <c r="AZ147" s="146">
        <v>2</v>
      </c>
      <c r="BA147" s="146">
        <f>IF(AZ147=1,G147,0)</f>
        <v>0</v>
      </c>
      <c r="BB147" s="146">
        <f>IF(AZ147=2,G147,0)</f>
        <v>0</v>
      </c>
      <c r="BC147" s="146">
        <f>IF(AZ147=3,G147,0)</f>
        <v>0</v>
      </c>
      <c r="BD147" s="146">
        <f>IF(AZ147=4,G147,0)</f>
        <v>0</v>
      </c>
      <c r="BE147" s="146">
        <f>IF(AZ147=5,G147,0)</f>
        <v>0</v>
      </c>
      <c r="CA147" s="177">
        <v>1</v>
      </c>
      <c r="CB147" s="177">
        <v>7</v>
      </c>
      <c r="CZ147" s="146">
        <v>0.00034</v>
      </c>
    </row>
    <row r="148" spans="1:15" ht="12.75">
      <c r="A148" s="178"/>
      <c r="B148" s="180"/>
      <c r="C148" s="224" t="s">
        <v>179</v>
      </c>
      <c r="D148" s="225"/>
      <c r="E148" s="181">
        <v>1</v>
      </c>
      <c r="F148" s="182"/>
      <c r="G148" s="183"/>
      <c r="M148" s="179" t="s">
        <v>179</v>
      </c>
      <c r="O148" s="170"/>
    </row>
    <row r="149" spans="1:104" ht="22.5">
      <c r="A149" s="171">
        <v>44</v>
      </c>
      <c r="B149" s="172" t="s">
        <v>225</v>
      </c>
      <c r="C149" s="173" t="s">
        <v>226</v>
      </c>
      <c r="D149" s="174" t="s">
        <v>159</v>
      </c>
      <c r="E149" s="175">
        <v>8</v>
      </c>
      <c r="F149" s="175">
        <v>0</v>
      </c>
      <c r="G149" s="176">
        <f>E149*F149</f>
        <v>0</v>
      </c>
      <c r="O149" s="170">
        <v>2</v>
      </c>
      <c r="AA149" s="146">
        <v>1</v>
      </c>
      <c r="AB149" s="146">
        <v>7</v>
      </c>
      <c r="AC149" s="146">
        <v>7</v>
      </c>
      <c r="AZ149" s="146">
        <v>2</v>
      </c>
      <c r="BA149" s="146">
        <f>IF(AZ149=1,G149,0)</f>
        <v>0</v>
      </c>
      <c r="BB149" s="146">
        <f>IF(AZ149=2,G149,0)</f>
        <v>0</v>
      </c>
      <c r="BC149" s="146">
        <f>IF(AZ149=3,G149,0)</f>
        <v>0</v>
      </c>
      <c r="BD149" s="146">
        <f>IF(AZ149=4,G149,0)</f>
        <v>0</v>
      </c>
      <c r="BE149" s="146">
        <f>IF(AZ149=5,G149,0)</f>
        <v>0</v>
      </c>
      <c r="CA149" s="177">
        <v>1</v>
      </c>
      <c r="CB149" s="177">
        <v>7</v>
      </c>
      <c r="CZ149" s="146">
        <v>0.0004</v>
      </c>
    </row>
    <row r="150" spans="1:15" ht="12.75">
      <c r="A150" s="178"/>
      <c r="B150" s="180"/>
      <c r="C150" s="224" t="s">
        <v>182</v>
      </c>
      <c r="D150" s="225"/>
      <c r="E150" s="181">
        <v>8</v>
      </c>
      <c r="F150" s="182"/>
      <c r="G150" s="183"/>
      <c r="M150" s="179" t="s">
        <v>182</v>
      </c>
      <c r="O150" s="170"/>
    </row>
    <row r="151" spans="1:104" ht="22.5">
      <c r="A151" s="171">
        <v>45</v>
      </c>
      <c r="B151" s="172" t="s">
        <v>227</v>
      </c>
      <c r="C151" s="173" t="s">
        <v>228</v>
      </c>
      <c r="D151" s="174" t="s">
        <v>144</v>
      </c>
      <c r="E151" s="175">
        <v>54.5</v>
      </c>
      <c r="F151" s="175">
        <v>0</v>
      </c>
      <c r="G151" s="176">
        <f>E151*F151</f>
        <v>0</v>
      </c>
      <c r="O151" s="170">
        <v>2</v>
      </c>
      <c r="AA151" s="146">
        <v>1</v>
      </c>
      <c r="AB151" s="146">
        <v>7</v>
      </c>
      <c r="AC151" s="146">
        <v>7</v>
      </c>
      <c r="AZ151" s="146">
        <v>2</v>
      </c>
      <c r="BA151" s="146">
        <f>IF(AZ151=1,G151,0)</f>
        <v>0</v>
      </c>
      <c r="BB151" s="146">
        <f>IF(AZ151=2,G151,0)</f>
        <v>0</v>
      </c>
      <c r="BC151" s="146">
        <f>IF(AZ151=3,G151,0)</f>
        <v>0</v>
      </c>
      <c r="BD151" s="146">
        <f>IF(AZ151=4,G151,0)</f>
        <v>0</v>
      </c>
      <c r="BE151" s="146">
        <f>IF(AZ151=5,G151,0)</f>
        <v>0</v>
      </c>
      <c r="CA151" s="177">
        <v>1</v>
      </c>
      <c r="CB151" s="177">
        <v>7</v>
      </c>
      <c r="CZ151" s="146">
        <v>0.00205</v>
      </c>
    </row>
    <row r="152" spans="1:15" ht="22.5">
      <c r="A152" s="178"/>
      <c r="B152" s="180"/>
      <c r="C152" s="224" t="s">
        <v>172</v>
      </c>
      <c r="D152" s="225"/>
      <c r="E152" s="181">
        <v>51.5</v>
      </c>
      <c r="F152" s="182"/>
      <c r="G152" s="183"/>
      <c r="M152" s="179" t="s">
        <v>172</v>
      </c>
      <c r="O152" s="170"/>
    </row>
    <row r="153" spans="1:15" ht="12.75">
      <c r="A153" s="178"/>
      <c r="B153" s="180"/>
      <c r="C153" s="224" t="s">
        <v>147</v>
      </c>
      <c r="D153" s="225"/>
      <c r="E153" s="181">
        <v>3</v>
      </c>
      <c r="F153" s="182"/>
      <c r="G153" s="183"/>
      <c r="M153" s="179" t="s">
        <v>147</v>
      </c>
      <c r="O153" s="170"/>
    </row>
    <row r="154" spans="1:104" ht="22.5">
      <c r="A154" s="171">
        <v>46</v>
      </c>
      <c r="B154" s="172" t="s">
        <v>229</v>
      </c>
      <c r="C154" s="173" t="s">
        <v>230</v>
      </c>
      <c r="D154" s="174" t="s">
        <v>144</v>
      </c>
      <c r="E154" s="175">
        <v>79.4</v>
      </c>
      <c r="F154" s="175">
        <v>0</v>
      </c>
      <c r="G154" s="176">
        <f>E154*F154</f>
        <v>0</v>
      </c>
      <c r="O154" s="170">
        <v>2</v>
      </c>
      <c r="AA154" s="146">
        <v>1</v>
      </c>
      <c r="AB154" s="146">
        <v>7</v>
      </c>
      <c r="AC154" s="146">
        <v>7</v>
      </c>
      <c r="AZ154" s="146">
        <v>2</v>
      </c>
      <c r="BA154" s="146">
        <f>IF(AZ154=1,G154,0)</f>
        <v>0</v>
      </c>
      <c r="BB154" s="146">
        <f>IF(AZ154=2,G154,0)</f>
        <v>0</v>
      </c>
      <c r="BC154" s="146">
        <f>IF(AZ154=3,G154,0)</f>
        <v>0</v>
      </c>
      <c r="BD154" s="146">
        <f>IF(AZ154=4,G154,0)</f>
        <v>0</v>
      </c>
      <c r="BE154" s="146">
        <f>IF(AZ154=5,G154,0)</f>
        <v>0</v>
      </c>
      <c r="CA154" s="177">
        <v>1</v>
      </c>
      <c r="CB154" s="177">
        <v>7</v>
      </c>
      <c r="CZ154" s="146">
        <v>0.00225</v>
      </c>
    </row>
    <row r="155" spans="1:15" ht="12.75">
      <c r="A155" s="178"/>
      <c r="B155" s="180"/>
      <c r="C155" s="224" t="s">
        <v>175</v>
      </c>
      <c r="D155" s="225"/>
      <c r="E155" s="181">
        <v>79.4</v>
      </c>
      <c r="F155" s="182"/>
      <c r="G155" s="183"/>
      <c r="M155" s="179" t="s">
        <v>175</v>
      </c>
      <c r="O155" s="170"/>
    </row>
    <row r="156" spans="1:104" ht="22.5">
      <c r="A156" s="171">
        <v>47</v>
      </c>
      <c r="B156" s="172" t="s">
        <v>231</v>
      </c>
      <c r="C156" s="173" t="s">
        <v>232</v>
      </c>
      <c r="D156" s="174" t="s">
        <v>144</v>
      </c>
      <c r="E156" s="175">
        <v>1</v>
      </c>
      <c r="F156" s="175">
        <v>0</v>
      </c>
      <c r="G156" s="176">
        <f>E156*F156</f>
        <v>0</v>
      </c>
      <c r="O156" s="170">
        <v>2</v>
      </c>
      <c r="AA156" s="146">
        <v>1</v>
      </c>
      <c r="AB156" s="146">
        <v>7</v>
      </c>
      <c r="AC156" s="146">
        <v>7</v>
      </c>
      <c r="AZ156" s="146">
        <v>2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1</v>
      </c>
      <c r="CB156" s="177">
        <v>7</v>
      </c>
      <c r="CZ156" s="146">
        <v>0.00312</v>
      </c>
    </row>
    <row r="157" spans="1:15" ht="12.75">
      <c r="A157" s="178"/>
      <c r="B157" s="180"/>
      <c r="C157" s="224" t="s">
        <v>196</v>
      </c>
      <c r="D157" s="225"/>
      <c r="E157" s="181">
        <v>1</v>
      </c>
      <c r="F157" s="182"/>
      <c r="G157" s="183"/>
      <c r="M157" s="179" t="s">
        <v>196</v>
      </c>
      <c r="O157" s="170"/>
    </row>
    <row r="158" spans="1:104" ht="22.5">
      <c r="A158" s="171">
        <v>48</v>
      </c>
      <c r="B158" s="172" t="s">
        <v>233</v>
      </c>
      <c r="C158" s="173" t="s">
        <v>234</v>
      </c>
      <c r="D158" s="174" t="s">
        <v>144</v>
      </c>
      <c r="E158" s="175">
        <v>73.8</v>
      </c>
      <c r="F158" s="175">
        <v>0</v>
      </c>
      <c r="G158" s="176">
        <f>E158*F158</f>
        <v>0</v>
      </c>
      <c r="O158" s="170">
        <v>2</v>
      </c>
      <c r="AA158" s="146">
        <v>1</v>
      </c>
      <c r="AB158" s="146">
        <v>7</v>
      </c>
      <c r="AC158" s="146">
        <v>7</v>
      </c>
      <c r="AZ158" s="146">
        <v>2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1</v>
      </c>
      <c r="CB158" s="177">
        <v>7</v>
      </c>
      <c r="CZ158" s="146">
        <v>0.00345</v>
      </c>
    </row>
    <row r="159" spans="1:15" ht="12.75">
      <c r="A159" s="178"/>
      <c r="B159" s="180"/>
      <c r="C159" s="224" t="s">
        <v>199</v>
      </c>
      <c r="D159" s="225"/>
      <c r="E159" s="181">
        <v>73.8</v>
      </c>
      <c r="F159" s="182"/>
      <c r="G159" s="183"/>
      <c r="M159" s="179" t="s">
        <v>199</v>
      </c>
      <c r="O159" s="170"/>
    </row>
    <row r="160" spans="1:104" ht="22.5">
      <c r="A160" s="171">
        <v>49</v>
      </c>
      <c r="B160" s="172" t="s">
        <v>235</v>
      </c>
      <c r="C160" s="173" t="s">
        <v>236</v>
      </c>
      <c r="D160" s="174" t="s">
        <v>144</v>
      </c>
      <c r="E160" s="175">
        <v>22.2</v>
      </c>
      <c r="F160" s="175">
        <v>0</v>
      </c>
      <c r="G160" s="176">
        <f>E160*F160</f>
        <v>0</v>
      </c>
      <c r="O160" s="170">
        <v>2</v>
      </c>
      <c r="AA160" s="146">
        <v>1</v>
      </c>
      <c r="AB160" s="146">
        <v>7</v>
      </c>
      <c r="AC160" s="146">
        <v>7</v>
      </c>
      <c r="AZ160" s="146">
        <v>2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7">
        <v>1</v>
      </c>
      <c r="CB160" s="177">
        <v>7</v>
      </c>
      <c r="CZ160" s="146">
        <v>0.00335</v>
      </c>
    </row>
    <row r="161" spans="1:15" ht="12.75">
      <c r="A161" s="178"/>
      <c r="B161" s="180"/>
      <c r="C161" s="224" t="s">
        <v>193</v>
      </c>
      <c r="D161" s="225"/>
      <c r="E161" s="181">
        <v>22.2</v>
      </c>
      <c r="F161" s="182"/>
      <c r="G161" s="183"/>
      <c r="M161" s="179" t="s">
        <v>193</v>
      </c>
      <c r="O161" s="170"/>
    </row>
    <row r="162" spans="1:104" ht="12.75">
      <c r="A162" s="171">
        <v>50</v>
      </c>
      <c r="B162" s="172" t="s">
        <v>237</v>
      </c>
      <c r="C162" s="173" t="s">
        <v>238</v>
      </c>
      <c r="D162" s="174" t="s">
        <v>87</v>
      </c>
      <c r="E162" s="175">
        <v>839.6946</v>
      </c>
      <c r="F162" s="175">
        <v>0</v>
      </c>
      <c r="G162" s="176">
        <f>E162*F162</f>
        <v>0</v>
      </c>
      <c r="O162" s="170">
        <v>2</v>
      </c>
      <c r="AA162" s="146">
        <v>1</v>
      </c>
      <c r="AB162" s="146">
        <v>7</v>
      </c>
      <c r="AC162" s="146">
        <v>7</v>
      </c>
      <c r="AZ162" s="146">
        <v>2</v>
      </c>
      <c r="BA162" s="146">
        <f>IF(AZ162=1,G162,0)</f>
        <v>0</v>
      </c>
      <c r="BB162" s="146">
        <f>IF(AZ162=2,G162,0)</f>
        <v>0</v>
      </c>
      <c r="BC162" s="146">
        <f>IF(AZ162=3,G162,0)</f>
        <v>0</v>
      </c>
      <c r="BD162" s="146">
        <f>IF(AZ162=4,G162,0)</f>
        <v>0</v>
      </c>
      <c r="BE162" s="146">
        <f>IF(AZ162=5,G162,0)</f>
        <v>0</v>
      </c>
      <c r="CA162" s="177">
        <v>1</v>
      </c>
      <c r="CB162" s="177">
        <v>7</v>
      </c>
      <c r="CZ162" s="146">
        <v>9E-05</v>
      </c>
    </row>
    <row r="163" spans="1:15" ht="12.75">
      <c r="A163" s="178"/>
      <c r="B163" s="180"/>
      <c r="C163" s="224" t="s">
        <v>106</v>
      </c>
      <c r="D163" s="225"/>
      <c r="E163" s="181">
        <v>567.99</v>
      </c>
      <c r="F163" s="182"/>
      <c r="G163" s="183"/>
      <c r="M163" s="179" t="s">
        <v>106</v>
      </c>
      <c r="O163" s="170"/>
    </row>
    <row r="164" spans="1:15" ht="12.75">
      <c r="A164" s="178"/>
      <c r="B164" s="180"/>
      <c r="C164" s="224" t="s">
        <v>107</v>
      </c>
      <c r="D164" s="225"/>
      <c r="E164" s="181">
        <v>-12.09</v>
      </c>
      <c r="F164" s="182"/>
      <c r="G164" s="183"/>
      <c r="M164" s="179" t="s">
        <v>107</v>
      </c>
      <c r="O164" s="170"/>
    </row>
    <row r="165" spans="1:15" ht="22.5">
      <c r="A165" s="178"/>
      <c r="B165" s="180"/>
      <c r="C165" s="224" t="s">
        <v>108</v>
      </c>
      <c r="D165" s="225"/>
      <c r="E165" s="181">
        <v>221.805</v>
      </c>
      <c r="F165" s="182"/>
      <c r="G165" s="183"/>
      <c r="M165" s="179" t="s">
        <v>108</v>
      </c>
      <c r="O165" s="170"/>
    </row>
    <row r="166" spans="1:15" ht="12.75">
      <c r="A166" s="178"/>
      <c r="B166" s="180"/>
      <c r="C166" s="224" t="s">
        <v>109</v>
      </c>
      <c r="D166" s="225"/>
      <c r="E166" s="181">
        <v>91.02</v>
      </c>
      <c r="F166" s="182"/>
      <c r="G166" s="183"/>
      <c r="M166" s="179" t="s">
        <v>109</v>
      </c>
      <c r="O166" s="170"/>
    </row>
    <row r="167" spans="1:15" ht="12.75">
      <c r="A167" s="178"/>
      <c r="B167" s="180"/>
      <c r="C167" s="224" t="s">
        <v>110</v>
      </c>
      <c r="D167" s="225"/>
      <c r="E167" s="181">
        <v>-4.65</v>
      </c>
      <c r="F167" s="182"/>
      <c r="G167" s="183"/>
      <c r="M167" s="179" t="s">
        <v>110</v>
      </c>
      <c r="O167" s="170"/>
    </row>
    <row r="168" spans="1:15" ht="12.75">
      <c r="A168" s="178"/>
      <c r="B168" s="180"/>
      <c r="C168" s="224" t="s">
        <v>111</v>
      </c>
      <c r="D168" s="225"/>
      <c r="E168" s="181">
        <v>-32.04</v>
      </c>
      <c r="F168" s="182"/>
      <c r="G168" s="183"/>
      <c r="M168" s="179" t="s">
        <v>111</v>
      </c>
      <c r="O168" s="170"/>
    </row>
    <row r="169" spans="1:15" ht="12.75">
      <c r="A169" s="178"/>
      <c r="B169" s="180"/>
      <c r="C169" s="224" t="s">
        <v>112</v>
      </c>
      <c r="D169" s="225"/>
      <c r="E169" s="181">
        <v>7.6596</v>
      </c>
      <c r="F169" s="182"/>
      <c r="G169" s="183"/>
      <c r="M169" s="179" t="s">
        <v>112</v>
      </c>
      <c r="O169" s="170"/>
    </row>
    <row r="170" spans="1:104" ht="12.75">
      <c r="A170" s="171">
        <v>51</v>
      </c>
      <c r="B170" s="172" t="s">
        <v>239</v>
      </c>
      <c r="C170" s="173" t="s">
        <v>240</v>
      </c>
      <c r="D170" s="174" t="s">
        <v>144</v>
      </c>
      <c r="E170" s="175">
        <v>26.1</v>
      </c>
      <c r="F170" s="175">
        <v>0</v>
      </c>
      <c r="G170" s="176">
        <f>E170*F170</f>
        <v>0</v>
      </c>
      <c r="O170" s="170">
        <v>2</v>
      </c>
      <c r="AA170" s="146">
        <v>1</v>
      </c>
      <c r="AB170" s="146">
        <v>7</v>
      </c>
      <c r="AC170" s="146">
        <v>7</v>
      </c>
      <c r="AZ170" s="146">
        <v>2</v>
      </c>
      <c r="BA170" s="146">
        <f>IF(AZ170=1,G170,0)</f>
        <v>0</v>
      </c>
      <c r="BB170" s="146">
        <f>IF(AZ170=2,G170,0)</f>
        <v>0</v>
      </c>
      <c r="BC170" s="146">
        <f>IF(AZ170=3,G170,0)</f>
        <v>0</v>
      </c>
      <c r="BD170" s="146">
        <f>IF(AZ170=4,G170,0)</f>
        <v>0</v>
      </c>
      <c r="BE170" s="146">
        <f>IF(AZ170=5,G170,0)</f>
        <v>0</v>
      </c>
      <c r="CA170" s="177">
        <v>1</v>
      </c>
      <c r="CB170" s="177">
        <v>7</v>
      </c>
      <c r="CZ170" s="146">
        <v>0.00158</v>
      </c>
    </row>
    <row r="171" spans="1:15" ht="12.75">
      <c r="A171" s="178"/>
      <c r="B171" s="180"/>
      <c r="C171" s="224" t="s">
        <v>176</v>
      </c>
      <c r="D171" s="225"/>
      <c r="E171" s="181">
        <v>26.1</v>
      </c>
      <c r="F171" s="182"/>
      <c r="G171" s="183"/>
      <c r="M171" s="179" t="s">
        <v>176</v>
      </c>
      <c r="O171" s="170"/>
    </row>
    <row r="172" spans="1:104" ht="12.75">
      <c r="A172" s="171">
        <v>52</v>
      </c>
      <c r="B172" s="172" t="s">
        <v>241</v>
      </c>
      <c r="C172" s="173" t="s">
        <v>242</v>
      </c>
      <c r="D172" s="174" t="s">
        <v>144</v>
      </c>
      <c r="E172" s="175">
        <v>28.6</v>
      </c>
      <c r="F172" s="175">
        <v>0</v>
      </c>
      <c r="G172" s="176">
        <f>E172*F172</f>
        <v>0</v>
      </c>
      <c r="O172" s="170">
        <v>2</v>
      </c>
      <c r="AA172" s="146">
        <v>1</v>
      </c>
      <c r="AB172" s="146">
        <v>7</v>
      </c>
      <c r="AC172" s="146">
        <v>7</v>
      </c>
      <c r="AZ172" s="146">
        <v>2</v>
      </c>
      <c r="BA172" s="146">
        <f>IF(AZ172=1,G172,0)</f>
        <v>0</v>
      </c>
      <c r="BB172" s="146">
        <f>IF(AZ172=2,G172,0)</f>
        <v>0</v>
      </c>
      <c r="BC172" s="146">
        <f>IF(AZ172=3,G172,0)</f>
        <v>0</v>
      </c>
      <c r="BD172" s="146">
        <f>IF(AZ172=4,G172,0)</f>
        <v>0</v>
      </c>
      <c r="BE172" s="146">
        <f>IF(AZ172=5,G172,0)</f>
        <v>0</v>
      </c>
      <c r="CA172" s="177">
        <v>1</v>
      </c>
      <c r="CB172" s="177">
        <v>7</v>
      </c>
      <c r="CZ172" s="146">
        <v>0.00158</v>
      </c>
    </row>
    <row r="173" spans="1:15" ht="12.75">
      <c r="A173" s="178"/>
      <c r="B173" s="180"/>
      <c r="C173" s="224" t="s">
        <v>243</v>
      </c>
      <c r="D173" s="225"/>
      <c r="E173" s="181">
        <v>28.6</v>
      </c>
      <c r="F173" s="182"/>
      <c r="G173" s="183"/>
      <c r="M173" s="179" t="s">
        <v>243</v>
      </c>
      <c r="O173" s="170"/>
    </row>
    <row r="174" spans="1:104" ht="12.75">
      <c r="A174" s="171">
        <v>53</v>
      </c>
      <c r="B174" s="172" t="s">
        <v>244</v>
      </c>
      <c r="C174" s="173" t="s">
        <v>245</v>
      </c>
      <c r="D174" s="174" t="s">
        <v>87</v>
      </c>
      <c r="E174" s="175">
        <v>27.214</v>
      </c>
      <c r="F174" s="175">
        <v>0</v>
      </c>
      <c r="G174" s="176">
        <f>E174*F174</f>
        <v>0</v>
      </c>
      <c r="O174" s="170">
        <v>2</v>
      </c>
      <c r="AA174" s="146">
        <v>3</v>
      </c>
      <c r="AB174" s="146">
        <v>7</v>
      </c>
      <c r="AC174" s="146">
        <v>13851067</v>
      </c>
      <c r="AZ174" s="146">
        <v>2</v>
      </c>
      <c r="BA174" s="146">
        <f>IF(AZ174=1,G174,0)</f>
        <v>0</v>
      </c>
      <c r="BB174" s="146">
        <f>IF(AZ174=2,G174,0)</f>
        <v>0</v>
      </c>
      <c r="BC174" s="146">
        <f>IF(AZ174=3,G174,0)</f>
        <v>0</v>
      </c>
      <c r="BD174" s="146">
        <f>IF(AZ174=4,G174,0)</f>
        <v>0</v>
      </c>
      <c r="BE174" s="146">
        <f>IF(AZ174=5,G174,0)</f>
        <v>0</v>
      </c>
      <c r="CA174" s="177">
        <v>3</v>
      </c>
      <c r="CB174" s="177">
        <v>7</v>
      </c>
      <c r="CZ174" s="146">
        <v>0.0048</v>
      </c>
    </row>
    <row r="175" spans="1:15" ht="12.75">
      <c r="A175" s="178"/>
      <c r="B175" s="180"/>
      <c r="C175" s="224" t="s">
        <v>246</v>
      </c>
      <c r="D175" s="225"/>
      <c r="E175" s="181">
        <v>15.73</v>
      </c>
      <c r="F175" s="182"/>
      <c r="G175" s="183"/>
      <c r="M175" s="179" t="s">
        <v>246</v>
      </c>
      <c r="O175" s="170"/>
    </row>
    <row r="176" spans="1:15" ht="12.75">
      <c r="A176" s="178"/>
      <c r="B176" s="180"/>
      <c r="C176" s="224" t="s">
        <v>247</v>
      </c>
      <c r="D176" s="225"/>
      <c r="E176" s="181">
        <v>11.484</v>
      </c>
      <c r="F176" s="182"/>
      <c r="G176" s="183"/>
      <c r="M176" s="179" t="s">
        <v>247</v>
      </c>
      <c r="O176" s="170"/>
    </row>
    <row r="177" spans="1:104" ht="12.75">
      <c r="A177" s="171">
        <v>54</v>
      </c>
      <c r="B177" s="172" t="s">
        <v>248</v>
      </c>
      <c r="C177" s="173" t="s">
        <v>249</v>
      </c>
      <c r="D177" s="174" t="s">
        <v>159</v>
      </c>
      <c r="E177" s="175">
        <v>4</v>
      </c>
      <c r="F177" s="175">
        <v>0</v>
      </c>
      <c r="G177" s="176">
        <f>E177*F177</f>
        <v>0</v>
      </c>
      <c r="O177" s="170">
        <v>2</v>
      </c>
      <c r="AA177" s="146">
        <v>3</v>
      </c>
      <c r="AB177" s="146">
        <v>7</v>
      </c>
      <c r="AC177" s="146">
        <v>27344353</v>
      </c>
      <c r="AZ177" s="146">
        <v>2</v>
      </c>
      <c r="BA177" s="146">
        <f>IF(AZ177=1,G177,0)</f>
        <v>0</v>
      </c>
      <c r="BB177" s="146">
        <f>IF(AZ177=2,G177,0)</f>
        <v>0</v>
      </c>
      <c r="BC177" s="146">
        <f>IF(AZ177=3,G177,0)</f>
        <v>0</v>
      </c>
      <c r="BD177" s="146">
        <f>IF(AZ177=4,G177,0)</f>
        <v>0</v>
      </c>
      <c r="BE177" s="146">
        <f>IF(AZ177=5,G177,0)</f>
        <v>0</v>
      </c>
      <c r="CA177" s="177">
        <v>3</v>
      </c>
      <c r="CB177" s="177">
        <v>7</v>
      </c>
      <c r="CZ177" s="146">
        <v>0.001</v>
      </c>
    </row>
    <row r="178" spans="1:104" ht="12.75">
      <c r="A178" s="171">
        <v>55</v>
      </c>
      <c r="B178" s="172" t="s">
        <v>250</v>
      </c>
      <c r="C178" s="173" t="s">
        <v>251</v>
      </c>
      <c r="D178" s="174" t="s">
        <v>159</v>
      </c>
      <c r="E178" s="175">
        <v>28</v>
      </c>
      <c r="F178" s="175">
        <v>0</v>
      </c>
      <c r="G178" s="176">
        <f>E178*F178</f>
        <v>0</v>
      </c>
      <c r="O178" s="170">
        <v>2</v>
      </c>
      <c r="AA178" s="146">
        <v>3</v>
      </c>
      <c r="AB178" s="146">
        <v>7</v>
      </c>
      <c r="AC178" s="146">
        <v>27344354</v>
      </c>
      <c r="AZ178" s="146">
        <v>2</v>
      </c>
      <c r="BA178" s="146">
        <f>IF(AZ178=1,G178,0)</f>
        <v>0</v>
      </c>
      <c r="BB178" s="146">
        <f>IF(AZ178=2,G178,0)</f>
        <v>0</v>
      </c>
      <c r="BC178" s="146">
        <f>IF(AZ178=3,G178,0)</f>
        <v>0</v>
      </c>
      <c r="BD178" s="146">
        <f>IF(AZ178=4,G178,0)</f>
        <v>0</v>
      </c>
      <c r="BE178" s="146">
        <f>IF(AZ178=5,G178,0)</f>
        <v>0</v>
      </c>
      <c r="CA178" s="177">
        <v>3</v>
      </c>
      <c r="CB178" s="177">
        <v>7</v>
      </c>
      <c r="CZ178" s="146">
        <v>0.0015</v>
      </c>
    </row>
    <row r="179" spans="1:15" ht="12.75">
      <c r="A179" s="178"/>
      <c r="B179" s="180"/>
      <c r="C179" s="224" t="s">
        <v>161</v>
      </c>
      <c r="D179" s="225"/>
      <c r="E179" s="181">
        <v>28</v>
      </c>
      <c r="F179" s="182"/>
      <c r="G179" s="183"/>
      <c r="M179" s="179" t="s">
        <v>161</v>
      </c>
      <c r="O179" s="170"/>
    </row>
    <row r="180" spans="1:104" ht="12.75">
      <c r="A180" s="171">
        <v>56</v>
      </c>
      <c r="B180" s="172" t="s">
        <v>252</v>
      </c>
      <c r="C180" s="173" t="s">
        <v>253</v>
      </c>
      <c r="D180" s="174" t="s">
        <v>159</v>
      </c>
      <c r="E180" s="175">
        <v>5</v>
      </c>
      <c r="F180" s="175">
        <v>0</v>
      </c>
      <c r="G180" s="176">
        <f>E180*F180</f>
        <v>0</v>
      </c>
      <c r="O180" s="170">
        <v>2</v>
      </c>
      <c r="AA180" s="146">
        <v>3</v>
      </c>
      <c r="AB180" s="146">
        <v>7</v>
      </c>
      <c r="AC180" s="146">
        <v>27344358</v>
      </c>
      <c r="AZ180" s="146">
        <v>2</v>
      </c>
      <c r="BA180" s="146">
        <f>IF(AZ180=1,G180,0)</f>
        <v>0</v>
      </c>
      <c r="BB180" s="146">
        <f>IF(AZ180=2,G180,0)</f>
        <v>0</v>
      </c>
      <c r="BC180" s="146">
        <f>IF(AZ180=3,G180,0)</f>
        <v>0</v>
      </c>
      <c r="BD180" s="146">
        <f>IF(AZ180=4,G180,0)</f>
        <v>0</v>
      </c>
      <c r="BE180" s="146">
        <f>IF(AZ180=5,G180,0)</f>
        <v>0</v>
      </c>
      <c r="CA180" s="177">
        <v>3</v>
      </c>
      <c r="CB180" s="177">
        <v>7</v>
      </c>
      <c r="CZ180" s="146">
        <v>0.005</v>
      </c>
    </row>
    <row r="181" spans="1:104" ht="12.75">
      <c r="A181" s="171">
        <v>57</v>
      </c>
      <c r="B181" s="172" t="s">
        <v>254</v>
      </c>
      <c r="C181" s="173" t="s">
        <v>255</v>
      </c>
      <c r="D181" s="174" t="s">
        <v>101</v>
      </c>
      <c r="E181" s="175">
        <v>6.044429366</v>
      </c>
      <c r="F181" s="175">
        <v>0</v>
      </c>
      <c r="G181" s="176">
        <f>E181*F181</f>
        <v>0</v>
      </c>
      <c r="O181" s="170">
        <v>2</v>
      </c>
      <c r="AA181" s="146">
        <v>7</v>
      </c>
      <c r="AB181" s="146">
        <v>1001</v>
      </c>
      <c r="AC181" s="146">
        <v>5</v>
      </c>
      <c r="AZ181" s="146">
        <v>2</v>
      </c>
      <c r="BA181" s="146">
        <f>IF(AZ181=1,G181,0)</f>
        <v>0</v>
      </c>
      <c r="BB181" s="146">
        <f>IF(AZ181=2,G181,0)</f>
        <v>0</v>
      </c>
      <c r="BC181" s="146">
        <f>IF(AZ181=3,G181,0)</f>
        <v>0</v>
      </c>
      <c r="BD181" s="146">
        <f>IF(AZ181=4,G181,0)</f>
        <v>0</v>
      </c>
      <c r="BE181" s="146">
        <f>IF(AZ181=5,G181,0)</f>
        <v>0</v>
      </c>
      <c r="CA181" s="177">
        <v>7</v>
      </c>
      <c r="CB181" s="177">
        <v>1001</v>
      </c>
      <c r="CZ181" s="146">
        <v>0</v>
      </c>
    </row>
    <row r="182" spans="1:104" ht="12.75">
      <c r="A182" s="171">
        <v>58</v>
      </c>
      <c r="B182" s="172" t="s">
        <v>132</v>
      </c>
      <c r="C182" s="173" t="s">
        <v>133</v>
      </c>
      <c r="D182" s="174" t="s">
        <v>101</v>
      </c>
      <c r="E182" s="175">
        <v>3.00710118</v>
      </c>
      <c r="F182" s="175">
        <v>0</v>
      </c>
      <c r="G182" s="176">
        <f>E182*F182</f>
        <v>0</v>
      </c>
      <c r="O182" s="170">
        <v>2</v>
      </c>
      <c r="AA182" s="146">
        <v>8</v>
      </c>
      <c r="AB182" s="146">
        <v>0</v>
      </c>
      <c r="AC182" s="146">
        <v>3</v>
      </c>
      <c r="AZ182" s="146">
        <v>2</v>
      </c>
      <c r="BA182" s="146">
        <f>IF(AZ182=1,G182,0)</f>
        <v>0</v>
      </c>
      <c r="BB182" s="146">
        <f>IF(AZ182=2,G182,0)</f>
        <v>0</v>
      </c>
      <c r="BC182" s="146">
        <f>IF(AZ182=3,G182,0)</f>
        <v>0</v>
      </c>
      <c r="BD182" s="146">
        <f>IF(AZ182=4,G182,0)</f>
        <v>0</v>
      </c>
      <c r="BE182" s="146">
        <f>IF(AZ182=5,G182,0)</f>
        <v>0</v>
      </c>
      <c r="CA182" s="177">
        <v>8</v>
      </c>
      <c r="CB182" s="177">
        <v>0</v>
      </c>
      <c r="CZ182" s="146">
        <v>0</v>
      </c>
    </row>
    <row r="183" spans="1:104" ht="12.75">
      <c r="A183" s="171">
        <v>59</v>
      </c>
      <c r="B183" s="172" t="s">
        <v>134</v>
      </c>
      <c r="C183" s="173" t="s">
        <v>135</v>
      </c>
      <c r="D183" s="174" t="s">
        <v>101</v>
      </c>
      <c r="E183" s="175">
        <v>1.50355059</v>
      </c>
      <c r="F183" s="175">
        <v>0</v>
      </c>
      <c r="G183" s="176">
        <f>E183*F183</f>
        <v>0</v>
      </c>
      <c r="O183" s="170">
        <v>2</v>
      </c>
      <c r="AA183" s="146">
        <v>8</v>
      </c>
      <c r="AB183" s="146">
        <v>0</v>
      </c>
      <c r="AC183" s="146">
        <v>3</v>
      </c>
      <c r="AZ183" s="146">
        <v>2</v>
      </c>
      <c r="BA183" s="146">
        <f>IF(AZ183=1,G183,0)</f>
        <v>0</v>
      </c>
      <c r="BB183" s="146">
        <f>IF(AZ183=2,G183,0)</f>
        <v>0</v>
      </c>
      <c r="BC183" s="146">
        <f>IF(AZ183=3,G183,0)</f>
        <v>0</v>
      </c>
      <c r="BD183" s="146">
        <f>IF(AZ183=4,G183,0)</f>
        <v>0</v>
      </c>
      <c r="BE183" s="146">
        <f>IF(AZ183=5,G183,0)</f>
        <v>0</v>
      </c>
      <c r="CA183" s="177">
        <v>8</v>
      </c>
      <c r="CB183" s="177">
        <v>0</v>
      </c>
      <c r="CZ183" s="146">
        <v>0</v>
      </c>
    </row>
    <row r="184" spans="1:104" ht="12.75">
      <c r="A184" s="171">
        <v>60</v>
      </c>
      <c r="B184" s="172" t="s">
        <v>136</v>
      </c>
      <c r="C184" s="173" t="s">
        <v>137</v>
      </c>
      <c r="D184" s="174" t="s">
        <v>101</v>
      </c>
      <c r="E184" s="175">
        <v>1.50355059</v>
      </c>
      <c r="F184" s="175">
        <v>0</v>
      </c>
      <c r="G184" s="176">
        <f>E184*F184</f>
        <v>0</v>
      </c>
      <c r="O184" s="170">
        <v>2</v>
      </c>
      <c r="AA184" s="146">
        <v>8</v>
      </c>
      <c r="AB184" s="146">
        <v>0</v>
      </c>
      <c r="AC184" s="146">
        <v>3</v>
      </c>
      <c r="AZ184" s="146">
        <v>2</v>
      </c>
      <c r="BA184" s="146">
        <f>IF(AZ184=1,G184,0)</f>
        <v>0</v>
      </c>
      <c r="BB184" s="146">
        <f>IF(AZ184=2,G184,0)</f>
        <v>0</v>
      </c>
      <c r="BC184" s="146">
        <f>IF(AZ184=3,G184,0)</f>
        <v>0</v>
      </c>
      <c r="BD184" s="146">
        <f>IF(AZ184=4,G184,0)</f>
        <v>0</v>
      </c>
      <c r="BE184" s="146">
        <f>IF(AZ184=5,G184,0)</f>
        <v>0</v>
      </c>
      <c r="CA184" s="177">
        <v>8</v>
      </c>
      <c r="CB184" s="177">
        <v>0</v>
      </c>
      <c r="CZ184" s="146">
        <v>0</v>
      </c>
    </row>
    <row r="185" spans="1:57" ht="12.75">
      <c r="A185" s="184"/>
      <c r="B185" s="185" t="s">
        <v>73</v>
      </c>
      <c r="C185" s="186" t="str">
        <f>CONCATENATE(B74," ",C74)</f>
        <v>764 Konstrukce klempířské</v>
      </c>
      <c r="D185" s="187"/>
      <c r="E185" s="188"/>
      <c r="F185" s="189"/>
      <c r="G185" s="190">
        <f>SUM(G74:G184)</f>
        <v>0</v>
      </c>
      <c r="O185" s="170">
        <v>4</v>
      </c>
      <c r="BA185" s="191">
        <f>SUM(BA74:BA184)</f>
        <v>0</v>
      </c>
      <c r="BB185" s="191">
        <f>SUM(BB74:BB184)</f>
        <v>0</v>
      </c>
      <c r="BC185" s="191">
        <f>SUM(BC74:BC184)</f>
        <v>0</v>
      </c>
      <c r="BD185" s="191">
        <f>SUM(BD74:BD184)</f>
        <v>0</v>
      </c>
      <c r="BE185" s="191">
        <f>SUM(BE74:BE184)</f>
        <v>0</v>
      </c>
    </row>
    <row r="186" spans="1:15" ht="12.75">
      <c r="A186" s="163" t="s">
        <v>72</v>
      </c>
      <c r="B186" s="164" t="s">
        <v>256</v>
      </c>
      <c r="C186" s="165" t="s">
        <v>257</v>
      </c>
      <c r="D186" s="166"/>
      <c r="E186" s="167"/>
      <c r="F186" s="167"/>
      <c r="G186" s="168"/>
      <c r="H186" s="169"/>
      <c r="I186" s="169"/>
      <c r="O186" s="170">
        <v>1</v>
      </c>
    </row>
    <row r="187" spans="1:104" ht="22.5">
      <c r="A187" s="171">
        <v>61</v>
      </c>
      <c r="B187" s="172" t="s">
        <v>258</v>
      </c>
      <c r="C187" s="173" t="s">
        <v>259</v>
      </c>
      <c r="D187" s="174" t="s">
        <v>87</v>
      </c>
      <c r="E187" s="175">
        <v>147.931</v>
      </c>
      <c r="F187" s="175">
        <v>0</v>
      </c>
      <c r="G187" s="176">
        <f>E187*F187</f>
        <v>0</v>
      </c>
      <c r="O187" s="170">
        <v>2</v>
      </c>
      <c r="AA187" s="146">
        <v>1</v>
      </c>
      <c r="AB187" s="146">
        <v>7</v>
      </c>
      <c r="AC187" s="146">
        <v>7</v>
      </c>
      <c r="AZ187" s="146">
        <v>2</v>
      </c>
      <c r="BA187" s="146">
        <f>IF(AZ187=1,G187,0)</f>
        <v>0</v>
      </c>
      <c r="BB187" s="146">
        <f>IF(AZ187=2,G187,0)</f>
        <v>0</v>
      </c>
      <c r="BC187" s="146">
        <f>IF(AZ187=3,G187,0)</f>
        <v>0</v>
      </c>
      <c r="BD187" s="146">
        <f>IF(AZ187=4,G187,0)</f>
        <v>0</v>
      </c>
      <c r="BE187" s="146">
        <f>IF(AZ187=5,G187,0)</f>
        <v>0</v>
      </c>
      <c r="CA187" s="177">
        <v>1</v>
      </c>
      <c r="CB187" s="177">
        <v>7</v>
      </c>
      <c r="CZ187" s="146">
        <v>0.00032</v>
      </c>
    </row>
    <row r="188" spans="1:15" ht="22.5">
      <c r="A188" s="178"/>
      <c r="B188" s="180"/>
      <c r="C188" s="224" t="s">
        <v>120</v>
      </c>
      <c r="D188" s="225"/>
      <c r="E188" s="181">
        <v>83.736</v>
      </c>
      <c r="F188" s="182"/>
      <c r="G188" s="183"/>
      <c r="M188" s="179" t="s">
        <v>120</v>
      </c>
      <c r="O188" s="170"/>
    </row>
    <row r="189" spans="1:15" ht="33.75">
      <c r="A189" s="178"/>
      <c r="B189" s="180"/>
      <c r="C189" s="224" t="s">
        <v>121</v>
      </c>
      <c r="D189" s="225"/>
      <c r="E189" s="181">
        <v>17.598</v>
      </c>
      <c r="F189" s="182"/>
      <c r="G189" s="183"/>
      <c r="M189" s="179" t="s">
        <v>121</v>
      </c>
      <c r="O189" s="170"/>
    </row>
    <row r="190" spans="1:15" ht="12.75">
      <c r="A190" s="178"/>
      <c r="B190" s="180"/>
      <c r="C190" s="224" t="s">
        <v>122</v>
      </c>
      <c r="D190" s="225"/>
      <c r="E190" s="181">
        <v>21.597</v>
      </c>
      <c r="F190" s="182"/>
      <c r="G190" s="183"/>
      <c r="M190" s="179" t="s">
        <v>122</v>
      </c>
      <c r="O190" s="170"/>
    </row>
    <row r="191" spans="1:15" ht="12.75">
      <c r="A191" s="178"/>
      <c r="B191" s="180"/>
      <c r="C191" s="224" t="s">
        <v>123</v>
      </c>
      <c r="D191" s="225"/>
      <c r="E191" s="181">
        <v>25</v>
      </c>
      <c r="F191" s="182"/>
      <c r="G191" s="183"/>
      <c r="M191" s="179" t="s">
        <v>123</v>
      </c>
      <c r="O191" s="170"/>
    </row>
    <row r="192" spans="1:57" ht="12.75">
      <c r="A192" s="184"/>
      <c r="B192" s="185" t="s">
        <v>73</v>
      </c>
      <c r="C192" s="186" t="str">
        <f>CONCATENATE(B186," ",C186)</f>
        <v>783 Nátěry</v>
      </c>
      <c r="D192" s="187"/>
      <c r="E192" s="188"/>
      <c r="F192" s="189"/>
      <c r="G192" s="190">
        <f>SUM(G186:G191)</f>
        <v>0</v>
      </c>
      <c r="O192" s="170">
        <v>4</v>
      </c>
      <c r="BA192" s="191">
        <f>SUM(BA186:BA191)</f>
        <v>0</v>
      </c>
      <c r="BB192" s="191">
        <f>SUM(BB186:BB191)</f>
        <v>0</v>
      </c>
      <c r="BC192" s="191">
        <f>SUM(BC186:BC191)</f>
        <v>0</v>
      </c>
      <c r="BD192" s="191">
        <f>SUM(BD186:BD191)</f>
        <v>0</v>
      </c>
      <c r="BE192" s="191">
        <f>SUM(BE186:BE191)</f>
        <v>0</v>
      </c>
    </row>
    <row r="193" spans="1:15" ht="12.75">
      <c r="A193" s="163" t="s">
        <v>72</v>
      </c>
      <c r="B193" s="164" t="s">
        <v>260</v>
      </c>
      <c r="C193" s="165" t="s">
        <v>261</v>
      </c>
      <c r="D193" s="166"/>
      <c r="E193" s="167"/>
      <c r="F193" s="167"/>
      <c r="G193" s="168"/>
      <c r="H193" s="169"/>
      <c r="I193" s="169"/>
      <c r="O193" s="170">
        <v>1</v>
      </c>
    </row>
    <row r="194" spans="1:104" ht="22.5">
      <c r="A194" s="171">
        <v>62</v>
      </c>
      <c r="B194" s="172" t="s">
        <v>262</v>
      </c>
      <c r="C194" s="173" t="s">
        <v>263</v>
      </c>
      <c r="D194" s="174" t="s">
        <v>264</v>
      </c>
      <c r="E194" s="175">
        <v>1</v>
      </c>
      <c r="F194" s="175">
        <v>0</v>
      </c>
      <c r="G194" s="176">
        <f>E194*F194</f>
        <v>0</v>
      </c>
      <c r="O194" s="170">
        <v>2</v>
      </c>
      <c r="AA194" s="146">
        <v>12</v>
      </c>
      <c r="AB194" s="146">
        <v>0</v>
      </c>
      <c r="AC194" s="146">
        <v>23</v>
      </c>
      <c r="AZ194" s="146">
        <v>4</v>
      </c>
      <c r="BA194" s="146">
        <f>IF(AZ194=1,G194,0)</f>
        <v>0</v>
      </c>
      <c r="BB194" s="146">
        <f>IF(AZ194=2,G194,0)</f>
        <v>0</v>
      </c>
      <c r="BC194" s="146">
        <f>IF(AZ194=3,G194,0)</f>
        <v>0</v>
      </c>
      <c r="BD194" s="146">
        <f>IF(AZ194=4,G194,0)</f>
        <v>0</v>
      </c>
      <c r="BE194" s="146">
        <f>IF(AZ194=5,G194,0)</f>
        <v>0</v>
      </c>
      <c r="CA194" s="177">
        <v>12</v>
      </c>
      <c r="CB194" s="177">
        <v>0</v>
      </c>
      <c r="CZ194" s="146">
        <v>0</v>
      </c>
    </row>
    <row r="195" spans="1:57" ht="12.75">
      <c r="A195" s="184"/>
      <c r="B195" s="185" t="s">
        <v>73</v>
      </c>
      <c r="C195" s="186" t="str">
        <f>CONCATENATE(B193," ",C193)</f>
        <v>M211 Hromosvod</v>
      </c>
      <c r="D195" s="187"/>
      <c r="E195" s="188"/>
      <c r="F195" s="189"/>
      <c r="G195" s="190">
        <f>SUM(G193:G194)</f>
        <v>0</v>
      </c>
      <c r="O195" s="170">
        <v>4</v>
      </c>
      <c r="BA195" s="191">
        <f>SUM(BA193:BA194)</f>
        <v>0</v>
      </c>
      <c r="BB195" s="191">
        <f>SUM(BB193:BB194)</f>
        <v>0</v>
      </c>
      <c r="BC195" s="191">
        <f>SUM(BC193:BC194)</f>
        <v>0</v>
      </c>
      <c r="BD195" s="191">
        <f>SUM(BD193:BD194)</f>
        <v>0</v>
      </c>
      <c r="BE195" s="191">
        <f>SUM(BE193:BE194)</f>
        <v>0</v>
      </c>
    </row>
    <row r="196" ht="12.75">
      <c r="E196" s="146"/>
    </row>
    <row r="197" ht="12.75">
      <c r="E197" s="146"/>
    </row>
    <row r="198" ht="12.75">
      <c r="E198" s="146"/>
    </row>
    <row r="199" ht="12.75">
      <c r="E199" s="146"/>
    </row>
    <row r="200" ht="12.75">
      <c r="E200" s="146"/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ht="12.75">
      <c r="E209" s="146"/>
    </row>
    <row r="210" ht="12.75">
      <c r="E210" s="146"/>
    </row>
    <row r="211" ht="12.75">
      <c r="E211" s="146"/>
    </row>
    <row r="212" ht="12.75">
      <c r="E212" s="146"/>
    </row>
    <row r="213" ht="12.75">
      <c r="E213" s="146"/>
    </row>
    <row r="214" ht="12.75">
      <c r="E214" s="146"/>
    </row>
    <row r="215" ht="12.75">
      <c r="E215" s="146"/>
    </row>
    <row r="216" ht="12.75">
      <c r="E216" s="146"/>
    </row>
    <row r="217" ht="12.75">
      <c r="E217" s="146"/>
    </row>
    <row r="218" ht="12.75">
      <c r="E218" s="146"/>
    </row>
    <row r="219" spans="1:7" ht="12.75">
      <c r="A219" s="192"/>
      <c r="B219" s="192"/>
      <c r="C219" s="192"/>
      <c r="D219" s="192"/>
      <c r="E219" s="192"/>
      <c r="F219" s="192"/>
      <c r="G219" s="192"/>
    </row>
    <row r="220" spans="1:7" ht="12.75">
      <c r="A220" s="192"/>
      <c r="B220" s="192"/>
      <c r="C220" s="192"/>
      <c r="D220" s="192"/>
      <c r="E220" s="192"/>
      <c r="F220" s="192"/>
      <c r="G220" s="192"/>
    </row>
    <row r="221" spans="1:7" ht="12.75">
      <c r="A221" s="192"/>
      <c r="B221" s="192"/>
      <c r="C221" s="192"/>
      <c r="D221" s="192"/>
      <c r="E221" s="192"/>
      <c r="F221" s="192"/>
      <c r="G221" s="192"/>
    </row>
    <row r="222" spans="1:7" ht="12.75">
      <c r="A222" s="192"/>
      <c r="B222" s="192"/>
      <c r="C222" s="192"/>
      <c r="D222" s="192"/>
      <c r="E222" s="192"/>
      <c r="F222" s="192"/>
      <c r="G222" s="192"/>
    </row>
    <row r="223" ht="12.75">
      <c r="E223" s="146"/>
    </row>
    <row r="224" ht="12.75">
      <c r="E224" s="146"/>
    </row>
    <row r="225" ht="12.75">
      <c r="E225" s="146"/>
    </row>
    <row r="226" ht="12.75">
      <c r="E226" s="146"/>
    </row>
    <row r="227" ht="12.75">
      <c r="E227" s="146"/>
    </row>
    <row r="228" ht="12.75">
      <c r="E228" s="146"/>
    </row>
    <row r="229" ht="12.75">
      <c r="E229" s="146"/>
    </row>
    <row r="230" ht="12.75">
      <c r="E230" s="146"/>
    </row>
    <row r="231" ht="12.75">
      <c r="E231" s="146"/>
    </row>
    <row r="232" ht="12.75">
      <c r="E232" s="146"/>
    </row>
    <row r="233" ht="12.75">
      <c r="E233" s="146"/>
    </row>
    <row r="234" ht="12.75">
      <c r="E234" s="146"/>
    </row>
    <row r="235" ht="12.75">
      <c r="E235" s="146"/>
    </row>
    <row r="236" ht="12.75">
      <c r="E236" s="146"/>
    </row>
    <row r="237" ht="12.75">
      <c r="E237" s="146"/>
    </row>
    <row r="238" ht="12.75">
      <c r="E238" s="146"/>
    </row>
    <row r="239" ht="12.75">
      <c r="E239" s="146"/>
    </row>
    <row r="240" ht="12.75">
      <c r="E240" s="146"/>
    </row>
    <row r="241" ht="12.75">
      <c r="E241" s="146"/>
    </row>
    <row r="242" ht="12.75">
      <c r="E242" s="146"/>
    </row>
    <row r="243" ht="12.75">
      <c r="E243" s="146"/>
    </row>
    <row r="244" ht="12.75">
      <c r="E244" s="146"/>
    </row>
    <row r="245" ht="12.75">
      <c r="E245" s="146"/>
    </row>
    <row r="246" ht="12.75">
      <c r="E246" s="146"/>
    </row>
    <row r="247" ht="12.75">
      <c r="E247" s="146"/>
    </row>
    <row r="248" ht="12.75">
      <c r="E248" s="146"/>
    </row>
    <row r="249" ht="12.75">
      <c r="E249" s="146"/>
    </row>
    <row r="250" ht="12.75">
      <c r="E250" s="146"/>
    </row>
    <row r="251" ht="12.75">
      <c r="E251" s="146"/>
    </row>
    <row r="252" ht="12.75">
      <c r="E252" s="146"/>
    </row>
    <row r="253" ht="12.75">
      <c r="E253" s="146"/>
    </row>
    <row r="254" spans="1:2" ht="12.75">
      <c r="A254" s="193"/>
      <c r="B254" s="193"/>
    </row>
    <row r="255" spans="1:7" ht="12.75">
      <c r="A255" s="192"/>
      <c r="B255" s="192"/>
      <c r="C255" s="195"/>
      <c r="D255" s="195"/>
      <c r="E255" s="196"/>
      <c r="F255" s="195"/>
      <c r="G255" s="197"/>
    </row>
    <row r="256" spans="1:7" ht="12.75">
      <c r="A256" s="198"/>
      <c r="B256" s="198"/>
      <c r="C256" s="192"/>
      <c r="D256" s="192"/>
      <c r="E256" s="199"/>
      <c r="F256" s="192"/>
      <c r="G256" s="192"/>
    </row>
    <row r="257" spans="1:7" ht="12.75">
      <c r="A257" s="192"/>
      <c r="B257" s="192"/>
      <c r="C257" s="192"/>
      <c r="D257" s="192"/>
      <c r="E257" s="199"/>
      <c r="F257" s="192"/>
      <c r="G257" s="192"/>
    </row>
    <row r="258" spans="1:7" ht="12.75">
      <c r="A258" s="192"/>
      <c r="B258" s="192"/>
      <c r="C258" s="192"/>
      <c r="D258" s="192"/>
      <c r="E258" s="199"/>
      <c r="F258" s="192"/>
      <c r="G258" s="192"/>
    </row>
    <row r="259" spans="1:7" ht="12.75">
      <c r="A259" s="192"/>
      <c r="B259" s="192"/>
      <c r="C259" s="192"/>
      <c r="D259" s="192"/>
      <c r="E259" s="199"/>
      <c r="F259" s="192"/>
      <c r="G259" s="192"/>
    </row>
    <row r="260" spans="1:7" ht="12.75">
      <c r="A260" s="192"/>
      <c r="B260" s="192"/>
      <c r="C260" s="192"/>
      <c r="D260" s="192"/>
      <c r="E260" s="199"/>
      <c r="F260" s="192"/>
      <c r="G260" s="192"/>
    </row>
    <row r="261" spans="1:7" ht="12.75">
      <c r="A261" s="192"/>
      <c r="B261" s="192"/>
      <c r="C261" s="192"/>
      <c r="D261" s="192"/>
      <c r="E261" s="199"/>
      <c r="F261" s="192"/>
      <c r="G261" s="192"/>
    </row>
    <row r="262" spans="1:7" ht="12.75">
      <c r="A262" s="192"/>
      <c r="B262" s="192"/>
      <c r="C262" s="192"/>
      <c r="D262" s="192"/>
      <c r="E262" s="199"/>
      <c r="F262" s="192"/>
      <c r="G262" s="192"/>
    </row>
    <row r="263" spans="1:7" ht="12.75">
      <c r="A263" s="192"/>
      <c r="B263" s="192"/>
      <c r="C263" s="192"/>
      <c r="D263" s="192"/>
      <c r="E263" s="199"/>
      <c r="F263" s="192"/>
      <c r="G263" s="192"/>
    </row>
    <row r="264" spans="1:7" ht="12.75">
      <c r="A264" s="192"/>
      <c r="B264" s="192"/>
      <c r="C264" s="192"/>
      <c r="D264" s="192"/>
      <c r="E264" s="199"/>
      <c r="F264" s="192"/>
      <c r="G264" s="192"/>
    </row>
    <row r="265" spans="1:7" ht="12.75">
      <c r="A265" s="192"/>
      <c r="B265" s="192"/>
      <c r="C265" s="192"/>
      <c r="D265" s="192"/>
      <c r="E265" s="199"/>
      <c r="F265" s="192"/>
      <c r="G265" s="192"/>
    </row>
    <row r="266" spans="1:7" ht="12.75">
      <c r="A266" s="192"/>
      <c r="B266" s="192"/>
      <c r="C266" s="192"/>
      <c r="D266" s="192"/>
      <c r="E266" s="199"/>
      <c r="F266" s="192"/>
      <c r="G266" s="192"/>
    </row>
    <row r="267" spans="1:7" ht="12.75">
      <c r="A267" s="192"/>
      <c r="B267" s="192"/>
      <c r="C267" s="192"/>
      <c r="D267" s="192"/>
      <c r="E267" s="199"/>
      <c r="F267" s="192"/>
      <c r="G267" s="192"/>
    </row>
    <row r="268" spans="1:7" ht="12.75">
      <c r="A268" s="192"/>
      <c r="B268" s="192"/>
      <c r="C268" s="192"/>
      <c r="D268" s="192"/>
      <c r="E268" s="199"/>
      <c r="F268" s="192"/>
      <c r="G268" s="192"/>
    </row>
  </sheetData>
  <sheetProtection/>
  <mergeCells count="119">
    <mergeCell ref="C28:D28"/>
    <mergeCell ref="C29:D29"/>
    <mergeCell ref="A1:G1"/>
    <mergeCell ref="A3:B3"/>
    <mergeCell ref="A4:B4"/>
    <mergeCell ref="E4:G4"/>
    <mergeCell ref="C9:D9"/>
    <mergeCell ref="C11:D11"/>
    <mergeCell ref="C13:D13"/>
    <mergeCell ref="C15:D15"/>
    <mergeCell ref="C17:D17"/>
    <mergeCell ref="C19:D19"/>
    <mergeCell ref="C24:D24"/>
    <mergeCell ref="C25:D25"/>
    <mergeCell ref="C26:D26"/>
    <mergeCell ref="C27:D27"/>
    <mergeCell ref="C46:D46"/>
    <mergeCell ref="C47:D47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44:D44"/>
    <mergeCell ref="C45:D45"/>
    <mergeCell ref="C49:D49"/>
    <mergeCell ref="C50:D50"/>
    <mergeCell ref="C51:D51"/>
    <mergeCell ref="C52:D52"/>
    <mergeCell ref="C53:D53"/>
    <mergeCell ref="C54:D54"/>
    <mergeCell ref="C89:D89"/>
    <mergeCell ref="C91:D91"/>
    <mergeCell ref="C92:D92"/>
    <mergeCell ref="C94:D94"/>
    <mergeCell ref="C55:D55"/>
    <mergeCell ref="C57:D57"/>
    <mergeCell ref="C58:D58"/>
    <mergeCell ref="C59:D59"/>
    <mergeCell ref="C60:D60"/>
    <mergeCell ref="C61:D61"/>
    <mergeCell ref="C85:D85"/>
    <mergeCell ref="C86:D86"/>
    <mergeCell ref="C88:D88"/>
    <mergeCell ref="C62:D62"/>
    <mergeCell ref="C63:D63"/>
    <mergeCell ref="C65:D65"/>
    <mergeCell ref="C66:D66"/>
    <mergeCell ref="C67:D67"/>
    <mergeCell ref="C76:D76"/>
    <mergeCell ref="C77:D77"/>
    <mergeCell ref="C78:D78"/>
    <mergeCell ref="C80:D80"/>
    <mergeCell ref="C82:D82"/>
    <mergeCell ref="C83:D83"/>
    <mergeCell ref="C95:D95"/>
    <mergeCell ref="C97:D97"/>
    <mergeCell ref="C98:D98"/>
    <mergeCell ref="C100:D100"/>
    <mergeCell ref="C101:D101"/>
    <mergeCell ref="C103:D103"/>
    <mergeCell ref="C105:D105"/>
    <mergeCell ref="C108:D108"/>
    <mergeCell ref="C109:D109"/>
    <mergeCell ref="C110:D110"/>
    <mergeCell ref="C111:D111"/>
    <mergeCell ref="C113:D113"/>
    <mergeCell ref="C115:D115"/>
    <mergeCell ref="C117:D117"/>
    <mergeCell ref="C119:D119"/>
    <mergeCell ref="C120:D120"/>
    <mergeCell ref="C121:D121"/>
    <mergeCell ref="C122:D122"/>
    <mergeCell ref="C123:D123"/>
    <mergeCell ref="C124:D124"/>
    <mergeCell ref="C125:D125"/>
    <mergeCell ref="C127:D127"/>
    <mergeCell ref="C128:D128"/>
    <mergeCell ref="C129:D129"/>
    <mergeCell ref="C130:D130"/>
    <mergeCell ref="C132:D132"/>
    <mergeCell ref="C133:D133"/>
    <mergeCell ref="C134:D134"/>
    <mergeCell ref="C135:D135"/>
    <mergeCell ref="C137:D137"/>
    <mergeCell ref="C138:D138"/>
    <mergeCell ref="C141:D141"/>
    <mergeCell ref="C143:D143"/>
    <mergeCell ref="C144:D144"/>
    <mergeCell ref="C146:D146"/>
    <mergeCell ref="C148:D148"/>
    <mergeCell ref="C150:D150"/>
    <mergeCell ref="C152:D152"/>
    <mergeCell ref="C153:D153"/>
    <mergeCell ref="C155:D155"/>
    <mergeCell ref="C157:D157"/>
    <mergeCell ref="C159:D159"/>
    <mergeCell ref="C176:D176"/>
    <mergeCell ref="C161:D161"/>
    <mergeCell ref="C163:D163"/>
    <mergeCell ref="C164:D164"/>
    <mergeCell ref="C165:D165"/>
    <mergeCell ref="C166:D166"/>
    <mergeCell ref="C167:D167"/>
    <mergeCell ref="C179:D179"/>
    <mergeCell ref="C188:D188"/>
    <mergeCell ref="C189:D189"/>
    <mergeCell ref="C190:D190"/>
    <mergeCell ref="C191:D191"/>
    <mergeCell ref="C168:D168"/>
    <mergeCell ref="C169:D169"/>
    <mergeCell ref="C171:D171"/>
    <mergeCell ref="C173:D173"/>
    <mergeCell ref="C175:D17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HVP</dc:creator>
  <cp:keywords/>
  <dc:description/>
  <cp:lastModifiedBy>Tichavská Milena</cp:lastModifiedBy>
  <dcterms:created xsi:type="dcterms:W3CDTF">2017-03-06T19:23:38Z</dcterms:created>
  <dcterms:modified xsi:type="dcterms:W3CDTF">2017-03-08T06:00:48Z</dcterms:modified>
  <cp:category/>
  <cp:version/>
  <cp:contentType/>
  <cp:contentStatus/>
</cp:coreProperties>
</file>