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30" windowHeight="10980" activeTab="0"/>
  </bookViews>
  <sheets>
    <sheet name="Rekapitulace" sheetId="1" r:id="rId1"/>
    <sheet name="Rozpočet" sheetId="2" r:id="rId2"/>
    <sheet name="Parametry" sheetId="3" r:id="rId3"/>
  </sheets>
  <definedNames/>
  <calcPr fullCalcOnLoad="1"/>
</workbook>
</file>

<file path=xl/sharedStrings.xml><?xml version="1.0" encoding="utf-8"?>
<sst xmlns="http://schemas.openxmlformats.org/spreadsheetml/2006/main" count="375" uniqueCount="193">
  <si>
    <t>Název</t>
  </si>
  <si>
    <t>Hodnota</t>
  </si>
  <si>
    <t>Nadpis rekapitulace</t>
  </si>
  <si>
    <t>Seznam prací a dodávek elektrotechnických zařízení</t>
  </si>
  <si>
    <t>Akce</t>
  </si>
  <si>
    <t>Hřbitov Butovice - Parkoviště</t>
  </si>
  <si>
    <t>Projekt</t>
  </si>
  <si>
    <t>Veřejné osvětlení</t>
  </si>
  <si>
    <t>Investor</t>
  </si>
  <si>
    <t>Město Studénka, nám. Republiky 762, 742 Studénka</t>
  </si>
  <si>
    <t>Z. č.</t>
  </si>
  <si>
    <t/>
  </si>
  <si>
    <t>A. č.</t>
  </si>
  <si>
    <t>Smlouva</t>
  </si>
  <si>
    <t>Vypracoval</t>
  </si>
  <si>
    <t>V.Hochmann</t>
  </si>
  <si>
    <t>Kontroloval</t>
  </si>
  <si>
    <t>Ing. J.Holáň</t>
  </si>
  <si>
    <t>Datum</t>
  </si>
  <si>
    <t>12.12.2017</t>
  </si>
  <si>
    <t>Zpracovatel</t>
  </si>
  <si>
    <t>Amper design s.r.o., Ruská 398/43, 703 00 Ostrava - Vítkovice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</si>
  <si>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</si>
  <si>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</si>
  <si>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</si>
  <si>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</si>
  <si>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</si>
  <si>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</si>
  <si>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</si>
  <si>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</si>
  <si>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</si>
  <si>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</si>
  <si>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</si>
  <si>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</si>
  <si>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</si>
  <si>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</si>
  <si>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</si>
  <si>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</si>
  <si>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</si>
  <si>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</si>
  <si>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</si>
  <si>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</si>
  <si>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</si>
  <si>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</si>
  <si>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</si>
  <si>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</si>
  <si>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</si>
  <si>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15</t>
  </si>
  <si>
    <t>Procento PM %</t>
  </si>
  <si>
    <t>Pozice</t>
  </si>
  <si>
    <t>Mj</t>
  </si>
  <si>
    <t>Počet</t>
  </si>
  <si>
    <t>Materiál</t>
  </si>
  <si>
    <t>Materiál celkem</t>
  </si>
  <si>
    <t>Montáž</t>
  </si>
  <si>
    <t>Montáž celkem</t>
  </si>
  <si>
    <t>Cena celkem</t>
  </si>
  <si>
    <t>Poznámka 1</t>
  </si>
  <si>
    <t>Elektromontáže</t>
  </si>
  <si>
    <t>KABEL SILOVÝ,IZOLACE PVC</t>
  </si>
  <si>
    <t>1</t>
  </si>
  <si>
    <t>CYKY-J 3x1.5 mm2, volně</t>
  </si>
  <si>
    <t>m</t>
  </si>
  <si>
    <t>výk.č. EY-01</t>
  </si>
  <si>
    <t>2</t>
  </si>
  <si>
    <t>CYKY-J 5x16 mm2, volně</t>
  </si>
  <si>
    <t>CHRÁNIČKY</t>
  </si>
  <si>
    <t>3</t>
  </si>
  <si>
    <t>OCHRANNÁ OHEBNÁ DVOUPLÁŠŤOVÁ KORUNGOVANÁ CHRÁNIČKA, ČERVENÁ PR. 75/61MM, 450N/20CM, HDPE NENÍ SAMOZHÁŠIVÝ BEZHALOGENOVÝ</t>
  </si>
  <si>
    <t>SLOUP VEŘEJNÉHO OSVĚTLENÍ</t>
  </si>
  <si>
    <t>4</t>
  </si>
  <si>
    <t>Parkový osvětlovací stožár bezpaticový K-6 -133/89/60 (6,3m) s manžetou, třístupňový, vetknutí 0,8m, povrchová úprava žárový zinek</t>
  </si>
  <si>
    <t>ks</t>
  </si>
  <si>
    <t>PŘÍSLUŠENSTVÍ SLOUPŮ VEŘEJNÉHO OSVĚTLENÍ, STOŽÁROVÁ ROZVODNICE</t>
  </si>
  <si>
    <t>5</t>
  </si>
  <si>
    <t>Svorkovnice s 1xE14 Un, IP22, pro připojení 2x 4x16mm2</t>
  </si>
  <si>
    <t>6</t>
  </si>
  <si>
    <t>Svorkovnice s 1xE14 Un, IP22 pro připojení  3x 4x16mm2</t>
  </si>
  <si>
    <t>SVÍTIDLA</t>
  </si>
  <si>
    <t>7</t>
  </si>
  <si>
    <t>Výbojkové svítidlo 70W, parkové, OCP 70-PC/II k instalaci na dřík pr.  48mm, vč. eko poplatku a zdroje</t>
  </si>
  <si>
    <t>Ukončení vodičů izolovaných s označením a zapojením v rozváděči nebo na přístroji</t>
  </si>
  <si>
    <t>8</t>
  </si>
  <si>
    <t xml:space="preserve"> do 2,5 mm2</t>
  </si>
  <si>
    <t>9</t>
  </si>
  <si>
    <t xml:space="preserve"> 16 mm2</t>
  </si>
  <si>
    <t>STROJNÍ ZAŽÍZENÍ</t>
  </si>
  <si>
    <t>10</t>
  </si>
  <si>
    <t xml:space="preserve"> autojeřáb Tatra, zdvih do 20m</t>
  </si>
  <si>
    <t>hod</t>
  </si>
  <si>
    <t>11</t>
  </si>
  <si>
    <t xml:space="preserve"> mobilní plošina , zdvih min. 10m</t>
  </si>
  <si>
    <t>den</t>
  </si>
  <si>
    <t>POJISTKA ZÁVITOVÁ E27,2110-30</t>
  </si>
  <si>
    <t>12</t>
  </si>
  <si>
    <t>E14 10A,char.normální</t>
  </si>
  <si>
    <t>HODINOVE ZUCTOVACI SAZBY</t>
  </si>
  <si>
    <t>13</t>
  </si>
  <si>
    <t xml:space="preserve"> Napojeni na stavajici zarizeni</t>
  </si>
  <si>
    <t>KOORDINACE POSTUPU PRACI</t>
  </si>
  <si>
    <t>14</t>
  </si>
  <si>
    <t xml:space="preserve"> S ostatnimi profesemi</t>
  </si>
  <si>
    <t>PROVEDENI REVIZNICH ZKOUSEK DLE CSN 331500</t>
  </si>
  <si>
    <t xml:space="preserve"> Revizni technik</t>
  </si>
  <si>
    <t>16</t>
  </si>
  <si>
    <t xml:space="preserve"> Měření zemních odporů strojených zemničů</t>
  </si>
  <si>
    <t>kpl</t>
  </si>
  <si>
    <t>17</t>
  </si>
  <si>
    <t xml:space="preserve"> Měření přechodných odporů propojení úložných konstrukcí (vyrovnání potenciálu)</t>
  </si>
  <si>
    <t>18</t>
  </si>
  <si>
    <t>Podružný materiál</t>
  </si>
  <si>
    <t>Elektromontáže - celkem</t>
  </si>
  <si>
    <t>Uzemnění</t>
  </si>
  <si>
    <t>ZINKOVANÉ PROVEDENÍ OCELOVÝ DRÁT POZINKOVANÝ</t>
  </si>
  <si>
    <t>19</t>
  </si>
  <si>
    <t xml:space="preserve"> Pásek FeZn 30x4mm pro napojení sloupu VO, včetně nákladů na spoje - sváry (min. 100mm2) nebo svorkové spoje, dilatační díly, antikorozní ochranu spojů a svorek, uložení, vytvarování a spolupráce s jinými profesemi. , volně</t>
  </si>
  <si>
    <t>20</t>
  </si>
  <si>
    <t>Drát 10 drát o 10mm(0,62kg/m), volně</t>
  </si>
  <si>
    <t>Uzemnění - celkem</t>
  </si>
  <si>
    <t>Zemní práce</t>
  </si>
  <si>
    <t>GEODETICKÉ ZAMĚŘENÍ</t>
  </si>
  <si>
    <t>22</t>
  </si>
  <si>
    <t xml:space="preserve"> Geodetické zaměření před zahájením stavby</t>
  </si>
  <si>
    <t>23</t>
  </si>
  <si>
    <t xml:space="preserve"> Geodetické zaměření skutečného stavu</t>
  </si>
  <si>
    <t>VÝKOP JÁMY PRO STOŽÁR,BETONOVÝ
ZÁKLAD A JINÉ ZAŘÍZENÍ</t>
  </si>
  <si>
    <t>24</t>
  </si>
  <si>
    <t xml:space="preserve"> Výkop jámy pro pouzdrový základ, 110x110x0,95cm, ručně, zemina tř.5</t>
  </si>
  <si>
    <t>m3</t>
  </si>
  <si>
    <t>výk.č. EY-02</t>
  </si>
  <si>
    <t>POUZDROVÝ ZÁKL.PRO STOŽ.VENK.
 OSVĚTLENÍ V OSE TRASY KABELU</t>
  </si>
  <si>
    <t>25</t>
  </si>
  <si>
    <t>Pouzdrový základ pro sloup s vetknutím 0,8m, vč. betonové trubky TBH-Q 50/100, betobová směs B20 (cca 0,22m3), písek (cca 0,1m3), chránička KF 09050 (cca 2m)</t>
  </si>
  <si>
    <t>HLOUBENÍ KABELOVÉ RÝHY V ZEMINĚ TŘÍDY 5</t>
  </si>
  <si>
    <t>26</t>
  </si>
  <si>
    <t xml:space="preserve"> Šíře 500mm,hloubka 800mm</t>
  </si>
  <si>
    <t>27</t>
  </si>
  <si>
    <t xml:space="preserve"> Šíře 650mm,hloubka 1200mm</t>
  </si>
  <si>
    <t>ZŘÍZENÍ KABEL.LOŽE</t>
  </si>
  <si>
    <t>28</t>
  </si>
  <si>
    <t xml:space="preserve"> Provedení spodní betonové desky do š=650mm, v=100mm</t>
  </si>
  <si>
    <t>29</t>
  </si>
  <si>
    <t xml:space="preserve"> Provedení obetonování chrániček - viz. vzorový řez</t>
  </si>
  <si>
    <t>FOLIE VÝSTRAŽNÁ Z PVC</t>
  </si>
  <si>
    <t>30</t>
  </si>
  <si>
    <t xml:space="preserve"> Červaná, šířka 33cm</t>
  </si>
  <si>
    <t>ZÁHOZ KABEL.RÝHY-ZEMINA TŘ.5</t>
  </si>
  <si>
    <t>31</t>
  </si>
  <si>
    <t>32</t>
  </si>
  <si>
    <t xml:space="preserve"> Šíře 500mm,hloubka 1200mm</t>
  </si>
  <si>
    <t>PROVIZORNÍ ÚPRAVA TERÉNU</t>
  </si>
  <si>
    <t>V PŘÍRODNÍ ZEMINĚ</t>
  </si>
  <si>
    <t>33</t>
  </si>
  <si>
    <t xml:space="preserve"> Zemina třídy 3</t>
  </si>
  <si>
    <t>m2</t>
  </si>
  <si>
    <t>Zemní práce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</si>
  <si>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</si>
  <si>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</si>
  <si>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</si>
  <si>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</si>
  <si>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</si>
  <si>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</si>
  <si>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</si>
  <si>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</si>
  <si>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1,00% z montáže: materiál + práce</t>
  </si>
  <si>
    <t>Nátěry</t>
  </si>
  <si>
    <t>PPV 0,00% z nátěrů a zemních prací</t>
  </si>
  <si>
    <t>Mezisoučet 2</t>
  </si>
  <si>
    <t>Dodav. dokumentace 1,00%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</si>
  <si>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</si>
  <si>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</si>
  <si>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</si>
  <si>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</si>
  <si>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</si>
  <si>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</si>
  <si>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</si>
  <si>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</si>
  <si>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</si>
  <si>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</si>
  <si>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</si>
  <si>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</si>
  <si>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Roční nárůst cen 0,00%</t>
  </si>
  <si>
    <t>Součty odstavců</t>
  </si>
  <si>
    <t>Redukce na sloup pr. 48/60 pro svítidla, barva černá</t>
  </si>
  <si>
    <t>34</t>
  </si>
  <si>
    <t>NEŘÍZENÝ PROTLAK</t>
  </si>
  <si>
    <t>35</t>
  </si>
  <si>
    <t>Výkop vstupní a výstupní zápichové jámy 1,5x1,5x1,5m  v třádě zeminy 5</t>
  </si>
  <si>
    <t>36</t>
  </si>
  <si>
    <t>Zához zápichové jámy 1,5x1,5x1,5m</t>
  </si>
  <si>
    <t>37</t>
  </si>
  <si>
    <t>Podružný materiál (3% z montážního materiálu)</t>
  </si>
  <si>
    <t>Neřízený protlak, vč. zatažení polyetylénového potrubí (DN100) do země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</si>
</sst>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敓潧⁥䥕戀圷㉈»☸_x0008_"/>
      <family val="0"/>
    </font>
    <font>
      <b/>
      <sz val="11"/>
      <color indexed="8"/>
      <name val="敓潧⁥䥕戀圷㉈»☸_x0008_"/>
      <family val="0"/>
    </font>
    <font>
      <b/>
      <sz val="10"/>
      <color indexed="8"/>
      <name val="敓潧⁥䥕戀圷㉈»☸_x0008_"/>
      <family val="0"/>
    </font>
    <font>
      <b/>
      <sz val="9"/>
      <color indexed="8"/>
      <name val="敓潧⁥䥕戀圷㉈»☸_x0008_"/>
      <family val="0"/>
    </font>
    <font>
      <i/>
      <sz val="10"/>
      <color indexed="8"/>
      <name val="敓潧⁥䥕戀圷㉈»☸_x0008_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9"/>
      <color rgb="FF000000"/>
      <name val="敓潧⁥䥕戀圷㉈»☸_x0008_"/>
      <family val="0"/>
    </font>
    <font>
      <b/>
      <sz val="11"/>
      <color rgb="FF000000"/>
      <name val="敓潧⁥䥕戀圷㉈»☸_x0008_"/>
      <family val="0"/>
    </font>
    <font>
      <b/>
      <sz val="10"/>
      <color rgb="FF000000"/>
      <name val="敓潧⁥䥕戀圷㉈»☸_x0008_"/>
      <family val="0"/>
    </font>
    <font>
      <b/>
      <sz val="9"/>
      <color rgb="FF000000"/>
      <name val="敓潧⁥䥕戀圷㉈»☸_x0008_"/>
      <family val="0"/>
    </font>
    <font>
      <i/>
      <sz val="10"/>
      <color rgb="FF000000"/>
      <name val="敓潧⁥䥕戀圷㉈»☸_x0008_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9" fillId="33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49" fontId="40" fillId="34" borderId="10" xfId="0" applyNumberFormat="1" applyFont="1" applyFill="1" applyBorder="1" applyAlignment="1">
      <alignment horizontal="left"/>
    </xf>
    <xf numFmtId="49" fontId="41" fillId="35" borderId="10" xfId="0" applyNumberFormat="1" applyFont="1" applyFill="1" applyBorder="1" applyAlignment="1">
      <alignment horizontal="left"/>
    </xf>
    <xf numFmtId="49" fontId="39" fillId="36" borderId="10" xfId="0" applyNumberFormat="1" applyFont="1" applyFill="1" applyBorder="1" applyAlignment="1">
      <alignment horizontal="left"/>
    </xf>
    <xf numFmtId="49" fontId="42" fillId="37" borderId="10" xfId="0" applyNumberFormat="1" applyFont="1" applyFill="1" applyBorder="1" applyAlignment="1">
      <alignment horizontal="left"/>
    </xf>
    <xf numFmtId="49" fontId="39" fillId="33" borderId="10" xfId="0" applyNumberFormat="1" applyFont="1" applyFill="1" applyBorder="1" applyAlignment="1">
      <alignment horizontal="left" wrapText="1"/>
    </xf>
    <xf numFmtId="0" fontId="0" fillId="0" borderId="0" xfId="0" applyAlignment="1" applyProtection="1">
      <alignment/>
      <protection/>
    </xf>
    <xf numFmtId="4" fontId="0" fillId="0" borderId="0" xfId="0" applyNumberFormat="1" applyAlignment="1">
      <alignment/>
    </xf>
    <xf numFmtId="4" fontId="39" fillId="33" borderId="10" xfId="0" applyNumberFormat="1" applyFont="1" applyFill="1" applyBorder="1" applyAlignment="1">
      <alignment horizontal="left"/>
    </xf>
    <xf numFmtId="4" fontId="40" fillId="34" borderId="10" xfId="0" applyNumberFormat="1" applyFont="1" applyFill="1" applyBorder="1" applyAlignment="1">
      <alignment horizontal="right"/>
    </xf>
    <xf numFmtId="49" fontId="43" fillId="38" borderId="10" xfId="0" applyNumberFormat="1" applyFont="1" applyFill="1" applyBorder="1" applyAlignment="1">
      <alignment horizontal="left"/>
    </xf>
    <xf numFmtId="4" fontId="43" fillId="38" borderId="10" xfId="0" applyNumberFormat="1" applyFont="1" applyFill="1" applyBorder="1" applyAlignment="1">
      <alignment horizontal="right"/>
    </xf>
    <xf numFmtId="4" fontId="39" fillId="36" borderId="10" xfId="0" applyNumberFormat="1" applyFont="1" applyFill="1" applyBorder="1" applyAlignment="1">
      <alignment horizontal="right"/>
    </xf>
    <xf numFmtId="49" fontId="43" fillId="38" borderId="10" xfId="0" applyNumberFormat="1" applyFont="1" applyFill="1" applyBorder="1" applyAlignment="1">
      <alignment horizontal="left" wrapText="1"/>
    </xf>
    <xf numFmtId="4" fontId="41" fillId="35" borderId="10" xfId="0" applyNumberFormat="1" applyFont="1" applyFill="1" applyBorder="1" applyAlignment="1">
      <alignment horizontal="right"/>
    </xf>
    <xf numFmtId="4" fontId="42" fillId="37" borderId="10" xfId="0" applyNumberFormat="1" applyFont="1" applyFill="1" applyBorder="1" applyAlignment="1">
      <alignment horizontal="right"/>
    </xf>
    <xf numFmtId="49" fontId="41" fillId="35" borderId="10" xfId="0" applyNumberFormat="1" applyFont="1" applyFill="1" applyBorder="1" applyAlignment="1">
      <alignment horizontal="center"/>
    </xf>
    <xf numFmtId="4" fontId="41" fillId="35" borderId="10" xfId="0" applyNumberFormat="1" applyFont="1" applyFill="1" applyBorder="1" applyAlignment="1">
      <alignment horizontal="center"/>
    </xf>
    <xf numFmtId="4" fontId="39" fillId="36" borderId="10" xfId="0" applyNumberFormat="1" applyFont="1" applyFill="1" applyBorder="1" applyAlignment="1">
      <alignment horizontal="center"/>
    </xf>
    <xf numFmtId="49" fontId="40" fillId="34" borderId="10" xfId="0" applyNumberFormat="1" applyFont="1" applyFill="1" applyBorder="1" applyAlignment="1">
      <alignment horizontal="left" wrapText="1"/>
    </xf>
    <xf numFmtId="49" fontId="39" fillId="36" borderId="10" xfId="0" applyNumberFormat="1" applyFont="1" applyFill="1" applyBorder="1" applyAlignment="1">
      <alignment horizontal="lef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">
      <selection activeCell="G44" sqref="G44"/>
    </sheetView>
  </sheetViews>
  <sheetFormatPr defaultColWidth="9.140625" defaultRowHeight="15"/>
  <cols>
    <col min="1" max="1" width="39.28125" style="1" bestFit="1" customWidth="1"/>
    <col min="2" max="2" width="15.00390625" style="10" bestFit="1" customWidth="1"/>
    <col min="3" max="3" width="11.28125" style="10" bestFit="1" customWidth="1"/>
    <col min="6" max="6" width="0" style="9" hidden="1" customWidth="1"/>
  </cols>
  <sheetData>
    <row r="1" spans="1:4" ht="15">
      <c r="A1" s="2" t="s">
        <v>0</v>
      </c>
      <c r="B1" s="11" t="s">
        <v>156</v>
      </c>
      <c r="C1" s="11" t="s">
        <v>157</v>
      </c>
      <c r="D1" s="3"/>
    </row>
    <row r="2" spans="1:4" ht="15">
      <c r="A2" s="5" t="s">
        <v>158</v>
      </c>
      <c r="B2" s="17"/>
      <c r="C2" s="17"/>
      <c r="D2" s="3"/>
    </row>
    <row r="3" spans="1:4" ht="15">
      <c r="A3" s="6" t="s">
        <v>159</v>
      </c>
      <c r="B3" s="15">
        <f>0</f>
        <v>0</v>
      </c>
      <c r="C3" s="15"/>
      <c r="D3" s="3"/>
    </row>
    <row r="4" spans="1:4" ht="15">
      <c r="A4" s="6" t="s">
        <v>160</v>
      </c>
      <c r="B4" s="15">
        <f>B3*Parametry!B16/100</f>
        <v>0</v>
      </c>
      <c r="C4" s="15">
        <f>B3*Parametry!B17/100</f>
        <v>0</v>
      </c>
      <c r="D4" s="3"/>
    </row>
    <row r="5" spans="1:4" ht="15">
      <c r="A5" s="6" t="s">
        <v>161</v>
      </c>
      <c r="B5" s="15"/>
      <c r="C5" s="15">
        <f>(Rozpočet!F33+Rozpočet!F39)+0</f>
        <v>0</v>
      </c>
      <c r="D5" s="3"/>
    </row>
    <row r="6" spans="1:4" ht="15">
      <c r="A6" s="6" t="s">
        <v>162</v>
      </c>
      <c r="B6" s="15"/>
      <c r="C6" s="15">
        <f>0+(Rozpočet!H33+Rozpočet!H39)+0</f>
        <v>0</v>
      </c>
      <c r="D6" s="3"/>
    </row>
    <row r="7" spans="1:4" ht="15">
      <c r="A7" s="7" t="s">
        <v>163</v>
      </c>
      <c r="B7" s="18">
        <f>B3+B4</f>
        <v>0</v>
      </c>
      <c r="C7" s="18">
        <f>C3+C4+C5+C6</f>
        <v>0</v>
      </c>
      <c r="D7" s="3"/>
    </row>
    <row r="8" spans="1:4" ht="15">
      <c r="A8" s="6" t="s">
        <v>164</v>
      </c>
      <c r="B8" s="15"/>
      <c r="C8" s="15">
        <f>(C5+C6)*Parametry!B18/100</f>
        <v>0</v>
      </c>
      <c r="D8" s="3"/>
    </row>
    <row r="9" spans="1:4" ht="15">
      <c r="A9" s="6" t="s">
        <v>165</v>
      </c>
      <c r="B9" s="15"/>
      <c r="C9" s="15">
        <f>0+0</f>
        <v>0</v>
      </c>
      <c r="D9" s="3"/>
    </row>
    <row r="10" spans="1:4" ht="15">
      <c r="A10" s="6" t="s">
        <v>119</v>
      </c>
      <c r="B10" s="15"/>
      <c r="C10" s="15">
        <f>(Rozpočet!F66)+(Rozpočet!H66)</f>
        <v>0</v>
      </c>
      <c r="D10" s="3"/>
    </row>
    <row r="11" spans="1:4" ht="15">
      <c r="A11" s="6" t="s">
        <v>166</v>
      </c>
      <c r="B11" s="15"/>
      <c r="C11" s="15">
        <f>(C9+C10)*Parametry!B19/100</f>
        <v>0</v>
      </c>
      <c r="D11" s="3"/>
    </row>
    <row r="12" spans="1:4" ht="15">
      <c r="A12" s="7" t="s">
        <v>167</v>
      </c>
      <c r="B12" s="18">
        <f>B7</f>
        <v>0</v>
      </c>
      <c r="C12" s="18">
        <f>C7+C8+C9+C10+C11</f>
        <v>0</v>
      </c>
      <c r="D12" s="3"/>
    </row>
    <row r="13" spans="1:4" ht="15">
      <c r="A13" s="6" t="s">
        <v>168</v>
      </c>
      <c r="B13" s="15"/>
      <c r="C13" s="15">
        <f>(B12+C12)*Parametry!B20/100</f>
        <v>0</v>
      </c>
      <c r="D13" s="3"/>
    </row>
    <row r="14" spans="1:4" ht="15">
      <c r="A14" s="6" t="s">
        <v>169</v>
      </c>
      <c r="B14" s="15"/>
      <c r="C14" s="15">
        <f>(B12+C12)*Parametry!B21/100</f>
        <v>0</v>
      </c>
      <c r="D14" s="3"/>
    </row>
    <row r="15" spans="1:4" ht="15">
      <c r="A15" s="6" t="s">
        <v>170</v>
      </c>
      <c r="B15" s="15"/>
      <c r="C15" s="15">
        <f>(B7+C7)*Parametry!B22/100</f>
        <v>0</v>
      </c>
      <c r="D15" s="3"/>
    </row>
    <row r="16" spans="1:4" ht="15">
      <c r="A16" s="5" t="s">
        <v>171</v>
      </c>
      <c r="B16" s="17"/>
      <c r="C16" s="17">
        <f>B12+C12+C13+C14+C15</f>
        <v>0</v>
      </c>
      <c r="D16" s="3"/>
    </row>
    <row r="17" spans="1:4" ht="15">
      <c r="A17" s="6" t="s">
        <v>11</v>
      </c>
      <c r="B17" s="15"/>
      <c r="C17" s="15"/>
      <c r="D17" s="3"/>
    </row>
    <row r="18" spans="1:4" ht="15">
      <c r="A18" s="5" t="s">
        <v>172</v>
      </c>
      <c r="B18" s="17"/>
      <c r="C18" s="17"/>
      <c r="D18" s="3"/>
    </row>
    <row r="19" spans="1:4" ht="15">
      <c r="A19" s="6" t="s">
        <v>173</v>
      </c>
      <c r="B19" s="15"/>
      <c r="C19" s="15">
        <f>C12*Parametry!B23/100</f>
        <v>0</v>
      </c>
      <c r="D19" s="3"/>
    </row>
    <row r="20" spans="1:4" ht="15">
      <c r="A20" s="6" t="s">
        <v>174</v>
      </c>
      <c r="B20" s="15"/>
      <c r="C20" s="15">
        <f>C12*Parametry!B24/100</f>
        <v>0</v>
      </c>
      <c r="D20" s="3"/>
    </row>
    <row r="21" spans="1:4" ht="15">
      <c r="A21" s="5" t="s">
        <v>175</v>
      </c>
      <c r="B21" s="17"/>
      <c r="C21" s="17">
        <f>C19+C20</f>
        <v>0</v>
      </c>
      <c r="D21" s="3"/>
    </row>
    <row r="22" spans="1:4" ht="15">
      <c r="A22" s="6" t="s">
        <v>176</v>
      </c>
      <c r="B22" s="15"/>
      <c r="C22" s="15">
        <f>Parametry!B25*Parametry!B28*(C16*Parametry!B27)^Parametry!B26</f>
        <v>0</v>
      </c>
      <c r="D22" s="3"/>
    </row>
    <row r="23" spans="1:4" ht="15">
      <c r="A23" s="6" t="s">
        <v>11</v>
      </c>
      <c r="B23" s="15"/>
      <c r="C23" s="15"/>
      <c r="D23" s="3"/>
    </row>
    <row r="24" spans="1:4" ht="15">
      <c r="A24" s="4" t="s">
        <v>177</v>
      </c>
      <c r="B24" s="12"/>
      <c r="C24" s="12">
        <f>C16+C21+C22</f>
        <v>0</v>
      </c>
      <c r="D24" s="3"/>
    </row>
    <row r="25" spans="1:4" ht="15">
      <c r="A25" s="6" t="s">
        <v>178</v>
      </c>
      <c r="B25" s="15">
        <f>(SUM(Rozpočet!F35:F38)+SUM(Rozpočet!F41:F61))+(SUM(Rozpočet!H35:H37)+SUM(Rozpočet!H41:H61))+B4+C4+C8+C11+C13+C14+C15+C21+C22</f>
        <v>0</v>
      </c>
      <c r="C25" s="15">
        <f>B25*Parametry!B31/100</f>
        <v>0</v>
      </c>
      <c r="D25" s="3"/>
    </row>
    <row r="26" spans="1:4" ht="15">
      <c r="A26" s="6" t="s">
        <v>179</v>
      </c>
      <c r="B26" s="15">
        <f>(SUM(Rozpočet!F35)+SUM(Rozpočet!F41,Rozpočet!F44,Rozpočet!F46,Rozpočet!F48,Rozpočet!F51,Rozpočet!F54,Rozpočet!F56,Rozpočet!F59:F60))+(SUM(Rozpočet!H35)+SUM(Rozpočet!H41,Rozpočet!H44,Rozpočet!H46,Rozpočet!H48,Rozpočet!H51,Rozpočet!H54,Rozpočet!H56,Rozpočet!H59:H60))</f>
        <v>0</v>
      </c>
      <c r="C26" s="15">
        <f>B26*Parametry!B32/100</f>
        <v>0</v>
      </c>
      <c r="D26" s="3"/>
    </row>
    <row r="27" spans="1:4" ht="15">
      <c r="A27" s="4" t="s">
        <v>180</v>
      </c>
      <c r="B27" s="12"/>
      <c r="C27" s="12">
        <f>C24+C25+C26</f>
        <v>0</v>
      </c>
      <c r="D27" s="3"/>
    </row>
    <row r="28" spans="1:4" ht="15">
      <c r="A28" s="6" t="s">
        <v>11</v>
      </c>
      <c r="B28" s="15"/>
      <c r="C28" s="15"/>
      <c r="D28" s="3"/>
    </row>
    <row r="29" spans="1:4" ht="15">
      <c r="A29" s="6" t="s">
        <v>181</v>
      </c>
      <c r="B29" s="15"/>
      <c r="C29" s="15">
        <f>C24*Parametry!B29/100</f>
        <v>0</v>
      </c>
      <c r="D29" s="3"/>
    </row>
    <row r="30" spans="1:4" ht="15">
      <c r="A30" s="6" t="s">
        <v>181</v>
      </c>
      <c r="B30" s="15"/>
      <c r="C30" s="15">
        <f>C24*Parametry!B30/100</f>
        <v>0</v>
      </c>
      <c r="D30" s="3"/>
    </row>
    <row r="31" spans="1:4" ht="15">
      <c r="A31" s="5" t="s">
        <v>182</v>
      </c>
      <c r="B31" s="19" t="s">
        <v>52</v>
      </c>
      <c r="C31" s="19" t="s">
        <v>54</v>
      </c>
      <c r="D31" s="3"/>
    </row>
    <row r="32" spans="1:4" ht="15">
      <c r="A32" s="6" t="s">
        <v>58</v>
      </c>
      <c r="B32" s="15">
        <f>(Rozpočet!F33)</f>
        <v>0</v>
      </c>
      <c r="C32" s="15">
        <f>(Rozpočet!H33)</f>
        <v>0</v>
      </c>
      <c r="D32" s="3"/>
    </row>
    <row r="33" spans="1:4" ht="15">
      <c r="A33" s="6" t="s">
        <v>112</v>
      </c>
      <c r="B33" s="15">
        <f>(Rozpočet!F39)</f>
        <v>0</v>
      </c>
      <c r="C33" s="15">
        <f>(Rozpočet!H39)</f>
        <v>0</v>
      </c>
      <c r="D33" s="3"/>
    </row>
    <row r="34" spans="1:4" ht="15">
      <c r="A34" s="6" t="s">
        <v>119</v>
      </c>
      <c r="B34" s="15">
        <f>(Rozpočet!F66)</f>
        <v>0</v>
      </c>
      <c r="C34" s="15">
        <f>(Rozpočet!H66)</f>
        <v>0</v>
      </c>
      <c r="D34" s="3"/>
    </row>
    <row r="35" spans="1:4" ht="15">
      <c r="A35" s="6" t="s">
        <v>11</v>
      </c>
      <c r="B35" s="15"/>
      <c r="C35" s="15"/>
      <c r="D35" s="3"/>
    </row>
    <row r="36" spans="1:4" ht="15">
      <c r="A36" s="5"/>
      <c r="B36" s="19"/>
      <c r="C36" s="20"/>
      <c r="D36" s="3"/>
    </row>
    <row r="37" spans="1:4" ht="15">
      <c r="A37" s="6"/>
      <c r="B37" s="21"/>
      <c r="C37" s="15"/>
      <c r="D37" s="3"/>
    </row>
    <row r="38" spans="1:4" ht="15">
      <c r="A38" s="6"/>
      <c r="B38" s="21"/>
      <c r="C38" s="15"/>
      <c r="D38" s="3"/>
    </row>
    <row r="39" spans="1:4" ht="15">
      <c r="A39" s="6"/>
      <c r="B39" s="21"/>
      <c r="C39" s="15"/>
      <c r="D39" s="3"/>
    </row>
    <row r="40" spans="1:4" ht="15">
      <c r="A40" s="6"/>
      <c r="B40" s="21"/>
      <c r="C40" s="15"/>
      <c r="D40" s="3"/>
    </row>
    <row r="41" spans="1:4" ht="15">
      <c r="A41" s="6"/>
      <c r="B41" s="21"/>
      <c r="C41" s="15"/>
      <c r="D41" s="3"/>
    </row>
    <row r="42" spans="1:4" ht="15">
      <c r="A42" s="6"/>
      <c r="B42" s="21"/>
      <c r="C42" s="15"/>
      <c r="D42" s="3"/>
    </row>
    <row r="43" spans="1:4" ht="15">
      <c r="A43" s="6"/>
      <c r="B43" s="21"/>
      <c r="C43" s="15"/>
      <c r="D43" s="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G66" sqref="G66"/>
    </sheetView>
  </sheetViews>
  <sheetFormatPr defaultColWidth="9.140625" defaultRowHeight="15"/>
  <cols>
    <col min="1" max="1" width="6.140625" style="1" bestFit="1" customWidth="1"/>
    <col min="2" max="2" width="75.421875" style="24" customWidth="1"/>
    <col min="3" max="3" width="4.00390625" style="1" bestFit="1" customWidth="1"/>
    <col min="4" max="4" width="6.421875" style="10" bestFit="1" customWidth="1"/>
    <col min="5" max="5" width="7.8515625" style="10" bestFit="1" customWidth="1"/>
    <col min="6" max="6" width="13.421875" style="10" bestFit="1" customWidth="1"/>
    <col min="7" max="7" width="7.8515625" style="10" bestFit="1" customWidth="1"/>
    <col min="8" max="8" width="12.57421875" style="10" bestFit="1" customWidth="1"/>
    <col min="9" max="9" width="11.421875" style="10" bestFit="1" customWidth="1"/>
    <col min="10" max="10" width="14.421875" style="1" bestFit="1" customWidth="1"/>
    <col min="13" max="13" width="0" style="9" hidden="1" customWidth="1"/>
  </cols>
  <sheetData>
    <row r="1" spans="1:12" ht="15">
      <c r="A1" s="2" t="s">
        <v>49</v>
      </c>
      <c r="B1" s="8" t="s">
        <v>0</v>
      </c>
      <c r="C1" s="2" t="s">
        <v>50</v>
      </c>
      <c r="D1" s="11" t="s">
        <v>51</v>
      </c>
      <c r="E1" s="11" t="s">
        <v>52</v>
      </c>
      <c r="F1" s="11" t="s">
        <v>53</v>
      </c>
      <c r="G1" s="11" t="s">
        <v>54</v>
      </c>
      <c r="H1" s="11" t="s">
        <v>55</v>
      </c>
      <c r="I1" s="11" t="s">
        <v>56</v>
      </c>
      <c r="J1" s="2" t="s">
        <v>57</v>
      </c>
      <c r="K1" s="3"/>
      <c r="L1" s="3"/>
    </row>
    <row r="2" spans="1:12" ht="15">
      <c r="A2" s="4" t="s">
        <v>11</v>
      </c>
      <c r="B2" s="22" t="s">
        <v>58</v>
      </c>
      <c r="C2" s="4" t="s">
        <v>11</v>
      </c>
      <c r="D2" s="12"/>
      <c r="E2" s="12"/>
      <c r="F2" s="12"/>
      <c r="G2" s="12"/>
      <c r="H2" s="12"/>
      <c r="I2" s="12"/>
      <c r="J2" s="4" t="s">
        <v>11</v>
      </c>
      <c r="K2" s="3"/>
      <c r="L2" s="3"/>
    </row>
    <row r="3" spans="1:12" ht="15">
      <c r="A3" s="13" t="s">
        <v>11</v>
      </c>
      <c r="B3" s="16" t="s">
        <v>59</v>
      </c>
      <c r="C3" s="13" t="s">
        <v>11</v>
      </c>
      <c r="D3" s="14"/>
      <c r="E3" s="14"/>
      <c r="F3" s="14"/>
      <c r="G3" s="14"/>
      <c r="H3" s="14"/>
      <c r="I3" s="14"/>
      <c r="J3" s="13" t="s">
        <v>11</v>
      </c>
      <c r="K3" s="3"/>
      <c r="L3" s="3"/>
    </row>
    <row r="4" spans="1:12" ht="15">
      <c r="A4" s="6" t="s">
        <v>60</v>
      </c>
      <c r="B4" s="23" t="s">
        <v>61</v>
      </c>
      <c r="C4" s="6" t="s">
        <v>62</v>
      </c>
      <c r="D4" s="15">
        <v>30</v>
      </c>
      <c r="E4" s="15">
        <v>0</v>
      </c>
      <c r="F4" s="15">
        <f>D4*E4</f>
        <v>0</v>
      </c>
      <c r="G4" s="15">
        <v>0</v>
      </c>
      <c r="H4" s="15">
        <f>D4*G4</f>
        <v>0</v>
      </c>
      <c r="I4" s="15">
        <f>F4+H4</f>
        <v>0</v>
      </c>
      <c r="J4" s="6" t="s">
        <v>63</v>
      </c>
      <c r="K4" s="3"/>
      <c r="L4" s="3"/>
    </row>
    <row r="5" spans="1:12" ht="15">
      <c r="A5" s="6" t="s">
        <v>64</v>
      </c>
      <c r="B5" s="23" t="s">
        <v>65</v>
      </c>
      <c r="C5" s="6" t="s">
        <v>62</v>
      </c>
      <c r="D5" s="15">
        <v>165</v>
      </c>
      <c r="E5" s="15">
        <v>0</v>
      </c>
      <c r="F5" s="15">
        <f>D5*E5</f>
        <v>0</v>
      </c>
      <c r="G5" s="15">
        <v>0</v>
      </c>
      <c r="H5" s="15">
        <f>D5*G5</f>
        <v>0</v>
      </c>
      <c r="I5" s="15">
        <f>F5+H5</f>
        <v>0</v>
      </c>
      <c r="J5" s="6" t="s">
        <v>63</v>
      </c>
      <c r="K5" s="3"/>
      <c r="L5" s="3"/>
    </row>
    <row r="6" spans="1:12" ht="15">
      <c r="A6" s="13" t="s">
        <v>11</v>
      </c>
      <c r="B6" s="16" t="s">
        <v>66</v>
      </c>
      <c r="C6" s="13" t="s">
        <v>11</v>
      </c>
      <c r="D6" s="14"/>
      <c r="E6" s="14"/>
      <c r="F6" s="14"/>
      <c r="G6" s="14"/>
      <c r="H6" s="14"/>
      <c r="I6" s="14"/>
      <c r="J6" s="13" t="s">
        <v>11</v>
      </c>
      <c r="K6" s="3"/>
      <c r="L6" s="3"/>
    </row>
    <row r="7" spans="1:12" ht="24.75">
      <c r="A7" s="6" t="s">
        <v>67</v>
      </c>
      <c r="B7" s="23" t="s">
        <v>68</v>
      </c>
      <c r="C7" s="6" t="s">
        <v>62</v>
      </c>
      <c r="D7" s="15">
        <v>140</v>
      </c>
      <c r="E7" s="15">
        <v>0</v>
      </c>
      <c r="F7" s="15">
        <f>D7*E7</f>
        <v>0</v>
      </c>
      <c r="G7" s="15">
        <v>0</v>
      </c>
      <c r="H7" s="15">
        <f>D7*G7</f>
        <v>0</v>
      </c>
      <c r="I7" s="15">
        <f>F7+H7</f>
        <v>0</v>
      </c>
      <c r="J7" s="6" t="s">
        <v>63</v>
      </c>
      <c r="K7" s="3"/>
      <c r="L7" s="3"/>
    </row>
    <row r="8" spans="1:12" ht="15">
      <c r="A8" s="13" t="s">
        <v>11</v>
      </c>
      <c r="B8" s="16" t="s">
        <v>69</v>
      </c>
      <c r="C8" s="13" t="s">
        <v>11</v>
      </c>
      <c r="D8" s="14"/>
      <c r="E8" s="14"/>
      <c r="F8" s="14"/>
      <c r="G8" s="14"/>
      <c r="H8" s="14"/>
      <c r="I8" s="14"/>
      <c r="J8" s="13" t="s">
        <v>11</v>
      </c>
      <c r="K8" s="3"/>
      <c r="L8" s="3"/>
    </row>
    <row r="9" spans="1:12" ht="24.75">
      <c r="A9" s="6" t="s">
        <v>70</v>
      </c>
      <c r="B9" s="23" t="s">
        <v>71</v>
      </c>
      <c r="C9" s="6" t="s">
        <v>72</v>
      </c>
      <c r="D9" s="15">
        <v>5</v>
      </c>
      <c r="E9" s="15">
        <v>0</v>
      </c>
      <c r="F9" s="15">
        <f>D9*E9</f>
        <v>0</v>
      </c>
      <c r="G9" s="15">
        <v>0</v>
      </c>
      <c r="H9" s="15">
        <f>D9*G9</f>
        <v>0</v>
      </c>
      <c r="I9" s="15">
        <f>F9+H9</f>
        <v>0</v>
      </c>
      <c r="J9" s="6" t="s">
        <v>63</v>
      </c>
      <c r="K9" s="3"/>
      <c r="L9" s="3"/>
    </row>
    <row r="10" spans="1:12" ht="15">
      <c r="A10" s="13" t="s">
        <v>11</v>
      </c>
      <c r="B10" s="16" t="s">
        <v>73</v>
      </c>
      <c r="C10" s="13" t="s">
        <v>11</v>
      </c>
      <c r="D10" s="14"/>
      <c r="E10" s="14"/>
      <c r="F10" s="14"/>
      <c r="G10" s="14"/>
      <c r="H10" s="14"/>
      <c r="I10" s="14"/>
      <c r="J10" s="13" t="s">
        <v>11</v>
      </c>
      <c r="K10" s="3"/>
      <c r="L10" s="3"/>
    </row>
    <row r="11" spans="1:12" ht="15">
      <c r="A11" s="6" t="s">
        <v>74</v>
      </c>
      <c r="B11" s="23" t="s">
        <v>75</v>
      </c>
      <c r="C11" s="6" t="s">
        <v>72</v>
      </c>
      <c r="D11" s="15">
        <v>4</v>
      </c>
      <c r="E11" s="15">
        <v>0</v>
      </c>
      <c r="F11" s="15">
        <f>D11*E11</f>
        <v>0</v>
      </c>
      <c r="G11" s="15">
        <v>0</v>
      </c>
      <c r="H11" s="15">
        <f>D11*G11</f>
        <v>0</v>
      </c>
      <c r="I11" s="15">
        <f>F11+H11</f>
        <v>0</v>
      </c>
      <c r="J11" s="6" t="s">
        <v>11</v>
      </c>
      <c r="K11" s="3"/>
      <c r="L11" s="3"/>
    </row>
    <row r="12" spans="1:12" ht="15">
      <c r="A12" s="6" t="s">
        <v>76</v>
      </c>
      <c r="B12" s="23" t="s">
        <v>77</v>
      </c>
      <c r="C12" s="6" t="s">
        <v>72</v>
      </c>
      <c r="D12" s="15">
        <v>1</v>
      </c>
      <c r="E12" s="15">
        <v>0</v>
      </c>
      <c r="F12" s="15">
        <f>D12*E12</f>
        <v>0</v>
      </c>
      <c r="G12" s="15">
        <v>0</v>
      </c>
      <c r="H12" s="15">
        <f>D12*G12</f>
        <v>0</v>
      </c>
      <c r="I12" s="15">
        <f>F12+H12</f>
        <v>0</v>
      </c>
      <c r="J12" s="6" t="s">
        <v>11</v>
      </c>
      <c r="K12" s="3"/>
      <c r="L12" s="3"/>
    </row>
    <row r="13" spans="1:12" ht="15">
      <c r="A13" s="13" t="s">
        <v>11</v>
      </c>
      <c r="B13" s="16" t="s">
        <v>78</v>
      </c>
      <c r="C13" s="13" t="s">
        <v>11</v>
      </c>
      <c r="D13" s="14"/>
      <c r="E13" s="14"/>
      <c r="F13" s="14"/>
      <c r="G13" s="14"/>
      <c r="H13" s="14"/>
      <c r="I13" s="14"/>
      <c r="J13" s="13" t="s">
        <v>11</v>
      </c>
      <c r="K13" s="3"/>
      <c r="L13" s="3"/>
    </row>
    <row r="14" spans="1:12" ht="24.75">
      <c r="A14" s="6" t="s">
        <v>79</v>
      </c>
      <c r="B14" s="23" t="s">
        <v>80</v>
      </c>
      <c r="C14" s="6" t="s">
        <v>72</v>
      </c>
      <c r="D14" s="15">
        <v>5</v>
      </c>
      <c r="E14" s="15">
        <v>0</v>
      </c>
      <c r="F14" s="15">
        <f>D14*E14</f>
        <v>0</v>
      </c>
      <c r="G14" s="15">
        <v>0</v>
      </c>
      <c r="H14" s="15">
        <f>D14*G14</f>
        <v>0</v>
      </c>
      <c r="I14" s="15">
        <f>F14+H14</f>
        <v>0</v>
      </c>
      <c r="J14" s="6" t="s">
        <v>63</v>
      </c>
      <c r="K14" s="3"/>
      <c r="L14" s="3"/>
    </row>
    <row r="15" spans="1:12" ht="15">
      <c r="A15" s="6" t="s">
        <v>82</v>
      </c>
      <c r="B15" s="25" t="s">
        <v>183</v>
      </c>
      <c r="C15" s="6" t="s">
        <v>72</v>
      </c>
      <c r="D15" s="15">
        <v>5</v>
      </c>
      <c r="E15" s="15">
        <v>0</v>
      </c>
      <c r="F15" s="15">
        <f>D15*E15</f>
        <v>0</v>
      </c>
      <c r="G15" s="15">
        <v>0</v>
      </c>
      <c r="H15" s="15">
        <f>D15*G15</f>
        <v>0</v>
      </c>
      <c r="I15" s="15">
        <f>F15+H15</f>
        <v>0</v>
      </c>
      <c r="J15" s="6"/>
      <c r="K15" s="3"/>
      <c r="L15" s="3"/>
    </row>
    <row r="16" spans="1:12" ht="15">
      <c r="A16" s="13" t="s">
        <v>11</v>
      </c>
      <c r="B16" s="16" t="s">
        <v>81</v>
      </c>
      <c r="C16" s="13" t="s">
        <v>11</v>
      </c>
      <c r="D16" s="14"/>
      <c r="E16" s="14"/>
      <c r="F16" s="14"/>
      <c r="G16" s="14"/>
      <c r="H16" s="14"/>
      <c r="I16" s="14"/>
      <c r="J16" s="13" t="s">
        <v>11</v>
      </c>
      <c r="K16" s="3"/>
      <c r="L16" s="3"/>
    </row>
    <row r="17" spans="1:12" ht="15">
      <c r="A17" s="6" t="s">
        <v>84</v>
      </c>
      <c r="B17" s="23" t="s">
        <v>83</v>
      </c>
      <c r="C17" s="6" t="s">
        <v>72</v>
      </c>
      <c r="D17" s="15">
        <v>30</v>
      </c>
      <c r="E17" s="15">
        <v>0</v>
      </c>
      <c r="F17" s="15">
        <f>D17*E17</f>
        <v>0</v>
      </c>
      <c r="G17" s="15">
        <v>0</v>
      </c>
      <c r="H17" s="15">
        <f>D17*G17</f>
        <v>0</v>
      </c>
      <c r="I17" s="15">
        <f>F17+H17</f>
        <v>0</v>
      </c>
      <c r="J17" s="6" t="s">
        <v>11</v>
      </c>
      <c r="K17" s="3"/>
      <c r="L17" s="3"/>
    </row>
    <row r="18" spans="1:12" ht="15">
      <c r="A18" s="6" t="s">
        <v>87</v>
      </c>
      <c r="B18" s="23" t="s">
        <v>85</v>
      </c>
      <c r="C18" s="6" t="s">
        <v>72</v>
      </c>
      <c r="D18" s="15">
        <v>50</v>
      </c>
      <c r="E18" s="15">
        <v>0</v>
      </c>
      <c r="F18" s="15">
        <f>D18*E18</f>
        <v>0</v>
      </c>
      <c r="G18" s="15">
        <v>0</v>
      </c>
      <c r="H18" s="15">
        <f>D18*G18</f>
        <v>0</v>
      </c>
      <c r="I18" s="15">
        <f>F18+H18</f>
        <v>0</v>
      </c>
      <c r="J18" s="6" t="s">
        <v>11</v>
      </c>
      <c r="K18" s="3"/>
      <c r="L18" s="3"/>
    </row>
    <row r="19" spans="1:12" ht="15">
      <c r="A19" s="13" t="s">
        <v>11</v>
      </c>
      <c r="B19" s="16" t="s">
        <v>86</v>
      </c>
      <c r="C19" s="13" t="s">
        <v>11</v>
      </c>
      <c r="D19" s="14"/>
      <c r="E19" s="14"/>
      <c r="F19" s="14"/>
      <c r="G19" s="14"/>
      <c r="H19" s="14"/>
      <c r="I19" s="14"/>
      <c r="J19" s="13" t="s">
        <v>11</v>
      </c>
      <c r="K19" s="3"/>
      <c r="L19" s="3"/>
    </row>
    <row r="20" spans="1:12" ht="15">
      <c r="A20" s="6" t="s">
        <v>90</v>
      </c>
      <c r="B20" s="23" t="s">
        <v>88</v>
      </c>
      <c r="C20" s="6" t="s">
        <v>89</v>
      </c>
      <c r="D20" s="15">
        <v>7</v>
      </c>
      <c r="E20" s="15">
        <v>0</v>
      </c>
      <c r="F20" s="15">
        <f>D20*E20</f>
        <v>0</v>
      </c>
      <c r="G20" s="15">
        <v>0</v>
      </c>
      <c r="H20" s="15">
        <f>D20*G20</f>
        <v>0</v>
      </c>
      <c r="I20" s="15">
        <f>F20+H20</f>
        <v>0</v>
      </c>
      <c r="J20" s="6" t="s">
        <v>11</v>
      </c>
      <c r="K20" s="3"/>
      <c r="L20" s="3"/>
    </row>
    <row r="21" spans="1:12" ht="15">
      <c r="A21" s="6" t="s">
        <v>94</v>
      </c>
      <c r="B21" s="23" t="s">
        <v>91</v>
      </c>
      <c r="C21" s="6" t="s">
        <v>92</v>
      </c>
      <c r="D21" s="15">
        <v>1</v>
      </c>
      <c r="E21" s="15">
        <v>0</v>
      </c>
      <c r="F21" s="15">
        <f>D21*E21</f>
        <v>0</v>
      </c>
      <c r="G21" s="15">
        <v>0</v>
      </c>
      <c r="H21" s="15">
        <f>D21*G21</f>
        <v>0</v>
      </c>
      <c r="I21" s="15">
        <f>F21+H21</f>
        <v>0</v>
      </c>
      <c r="J21" s="6" t="s">
        <v>11</v>
      </c>
      <c r="K21" s="3"/>
      <c r="L21" s="3"/>
    </row>
    <row r="22" spans="1:12" ht="15">
      <c r="A22" s="13" t="s">
        <v>11</v>
      </c>
      <c r="B22" s="16" t="s">
        <v>93</v>
      </c>
      <c r="C22" s="13" t="s">
        <v>11</v>
      </c>
      <c r="D22" s="14"/>
      <c r="E22" s="14"/>
      <c r="F22" s="14"/>
      <c r="G22" s="14"/>
      <c r="H22" s="14"/>
      <c r="I22" s="14"/>
      <c r="J22" s="13" t="s">
        <v>11</v>
      </c>
      <c r="K22" s="3"/>
      <c r="L22" s="3"/>
    </row>
    <row r="23" spans="1:12" ht="15">
      <c r="A23" s="6" t="s">
        <v>97</v>
      </c>
      <c r="B23" s="23" t="s">
        <v>95</v>
      </c>
      <c r="C23" s="6" t="s">
        <v>72</v>
      </c>
      <c r="D23" s="15">
        <v>5</v>
      </c>
      <c r="E23" s="15">
        <v>0</v>
      </c>
      <c r="F23" s="15">
        <f>D23*E23</f>
        <v>0</v>
      </c>
      <c r="G23" s="15">
        <v>0</v>
      </c>
      <c r="H23" s="15">
        <f>D23*G23</f>
        <v>0</v>
      </c>
      <c r="I23" s="15">
        <f>F23+H23</f>
        <v>0</v>
      </c>
      <c r="J23" s="6" t="s">
        <v>63</v>
      </c>
      <c r="K23" s="3"/>
      <c r="L23" s="3"/>
    </row>
    <row r="24" spans="1:12" ht="15">
      <c r="A24" s="13" t="s">
        <v>11</v>
      </c>
      <c r="B24" s="16" t="s">
        <v>96</v>
      </c>
      <c r="C24" s="13" t="s">
        <v>11</v>
      </c>
      <c r="D24" s="14"/>
      <c r="E24" s="14"/>
      <c r="F24" s="14"/>
      <c r="G24" s="14"/>
      <c r="H24" s="14"/>
      <c r="I24" s="14"/>
      <c r="J24" s="13" t="s">
        <v>11</v>
      </c>
      <c r="K24" s="3"/>
      <c r="L24" s="3"/>
    </row>
    <row r="25" spans="1:12" ht="15">
      <c r="A25" s="6" t="s">
        <v>100</v>
      </c>
      <c r="B25" s="23" t="s">
        <v>98</v>
      </c>
      <c r="C25" s="6" t="s">
        <v>89</v>
      </c>
      <c r="D25" s="15">
        <v>1</v>
      </c>
      <c r="E25" s="15">
        <v>0</v>
      </c>
      <c r="F25" s="15">
        <f>D25*E25</f>
        <v>0</v>
      </c>
      <c r="G25" s="15">
        <v>0</v>
      </c>
      <c r="H25" s="15">
        <f>D25*G25</f>
        <v>0</v>
      </c>
      <c r="I25" s="15">
        <f>F25+H25</f>
        <v>0</v>
      </c>
      <c r="J25" s="6" t="s">
        <v>11</v>
      </c>
      <c r="K25" s="3"/>
      <c r="L25" s="3"/>
    </row>
    <row r="26" spans="1:12" ht="15">
      <c r="A26" s="13" t="s">
        <v>11</v>
      </c>
      <c r="B26" s="16" t="s">
        <v>99</v>
      </c>
      <c r="C26" s="13" t="s">
        <v>11</v>
      </c>
      <c r="D26" s="14"/>
      <c r="E26" s="14"/>
      <c r="F26" s="14"/>
      <c r="G26" s="14"/>
      <c r="H26" s="14"/>
      <c r="I26" s="14"/>
      <c r="J26" s="13" t="s">
        <v>11</v>
      </c>
      <c r="K26" s="3"/>
      <c r="L26" s="3"/>
    </row>
    <row r="27" spans="1:12" ht="15">
      <c r="A27" s="6" t="s">
        <v>47</v>
      </c>
      <c r="B27" s="23" t="s">
        <v>101</v>
      </c>
      <c r="C27" s="6" t="s">
        <v>89</v>
      </c>
      <c r="D27" s="15">
        <v>5</v>
      </c>
      <c r="E27" s="15">
        <v>0</v>
      </c>
      <c r="F27" s="15">
        <f>D27*E27</f>
        <v>0</v>
      </c>
      <c r="G27" s="15">
        <v>0</v>
      </c>
      <c r="H27" s="15">
        <f>D27*G27</f>
        <v>0</v>
      </c>
      <c r="I27" s="15">
        <f>F27+H27</f>
        <v>0</v>
      </c>
      <c r="J27" s="6" t="s">
        <v>11</v>
      </c>
      <c r="K27" s="3"/>
      <c r="L27" s="3"/>
    </row>
    <row r="28" spans="1:12" ht="15">
      <c r="A28" s="13" t="s">
        <v>11</v>
      </c>
      <c r="B28" s="16" t="s">
        <v>102</v>
      </c>
      <c r="C28" s="13" t="s">
        <v>11</v>
      </c>
      <c r="D28" s="14"/>
      <c r="E28" s="14"/>
      <c r="F28" s="14"/>
      <c r="G28" s="14"/>
      <c r="H28" s="14"/>
      <c r="I28" s="14"/>
      <c r="J28" s="13" t="s">
        <v>11</v>
      </c>
      <c r="K28" s="3"/>
      <c r="L28" s="3"/>
    </row>
    <row r="29" spans="1:12" ht="15">
      <c r="A29" s="6" t="s">
        <v>104</v>
      </c>
      <c r="B29" s="23" t="s">
        <v>103</v>
      </c>
      <c r="C29" s="6" t="s">
        <v>89</v>
      </c>
      <c r="D29" s="15">
        <v>22</v>
      </c>
      <c r="E29" s="15">
        <v>0</v>
      </c>
      <c r="F29" s="15">
        <f>D29*E29</f>
        <v>0</v>
      </c>
      <c r="G29" s="15">
        <v>0</v>
      </c>
      <c r="H29" s="15">
        <f>D29*G29</f>
        <v>0</v>
      </c>
      <c r="I29" s="15">
        <f>F29+H29</f>
        <v>0</v>
      </c>
      <c r="J29" s="6" t="s">
        <v>11</v>
      </c>
      <c r="K29" s="3"/>
      <c r="L29" s="3"/>
    </row>
    <row r="30" spans="1:12" ht="15">
      <c r="A30" s="6" t="s">
        <v>107</v>
      </c>
      <c r="B30" s="23" t="s">
        <v>105</v>
      </c>
      <c r="C30" s="6" t="s">
        <v>106</v>
      </c>
      <c r="D30" s="15">
        <v>1</v>
      </c>
      <c r="E30" s="15">
        <v>0</v>
      </c>
      <c r="F30" s="15">
        <f>D30*E30</f>
        <v>0</v>
      </c>
      <c r="G30" s="15">
        <v>0</v>
      </c>
      <c r="H30" s="15">
        <f>D30*G30</f>
        <v>0</v>
      </c>
      <c r="I30" s="15">
        <f>F30+H30</f>
        <v>0</v>
      </c>
      <c r="J30" s="6" t="s">
        <v>11</v>
      </c>
      <c r="K30" s="3"/>
      <c r="L30" s="3"/>
    </row>
    <row r="31" spans="1:12" ht="15">
      <c r="A31" s="6" t="s">
        <v>109</v>
      </c>
      <c r="B31" s="23" t="s">
        <v>108</v>
      </c>
      <c r="C31" s="6" t="s">
        <v>106</v>
      </c>
      <c r="D31" s="15">
        <v>1</v>
      </c>
      <c r="E31" s="15">
        <v>0</v>
      </c>
      <c r="F31" s="15">
        <f>D31*E31</f>
        <v>0</v>
      </c>
      <c r="G31" s="15">
        <v>0</v>
      </c>
      <c r="H31" s="15">
        <f>D31*G31</f>
        <v>0</v>
      </c>
      <c r="I31" s="15">
        <f>F31+H31</f>
        <v>0</v>
      </c>
      <c r="J31" s="6" t="s">
        <v>11</v>
      </c>
      <c r="K31" s="3"/>
      <c r="L31" s="3"/>
    </row>
    <row r="32" spans="1:12" ht="15">
      <c r="A32" s="6" t="s">
        <v>114</v>
      </c>
      <c r="B32" s="23" t="s">
        <v>191</v>
      </c>
      <c r="C32" s="6" t="s">
        <v>11</v>
      </c>
      <c r="D32" s="15"/>
      <c r="E32" s="15"/>
      <c r="F32" s="15">
        <f>Parametry!B33/100*F4+Parametry!B33/100*F5+Parametry!B33/100*F7+Parametry!B33/100*F9+Parametry!B33/100*F11+Parametry!B33/100*F12+Parametry!B33/100*F14+Parametry!B33/100*F17+Parametry!B33/100*F18+Parametry!B33/100*F20+Parametry!B33/100*F21+Parametry!B33/100*F23+Parametry!B33/100*F25+Parametry!B33/100*F27+Parametry!B33/100*F29+Parametry!B33/100*F30+Parametry!B33/100*F31+Parametry!B33/100*F36+Parametry!B33/100*F37</f>
        <v>0</v>
      </c>
      <c r="G32" s="15"/>
      <c r="H32" s="15"/>
      <c r="I32" s="15">
        <f>F32+H32</f>
        <v>0</v>
      </c>
      <c r="J32" s="6" t="s">
        <v>11</v>
      </c>
      <c r="K32" s="3"/>
      <c r="L32" s="3"/>
    </row>
    <row r="33" spans="1:12" ht="15">
      <c r="A33" s="4" t="s">
        <v>11</v>
      </c>
      <c r="B33" s="22" t="s">
        <v>111</v>
      </c>
      <c r="C33" s="4" t="s">
        <v>11</v>
      </c>
      <c r="D33" s="12"/>
      <c r="E33" s="12"/>
      <c r="F33" s="12">
        <f>SUM(F3:F32)</f>
        <v>0</v>
      </c>
      <c r="G33" s="12"/>
      <c r="H33" s="12">
        <f>SUM(H3:H32)</f>
        <v>0</v>
      </c>
      <c r="I33" s="12">
        <f>SUM(I3:I32)</f>
        <v>0</v>
      </c>
      <c r="J33" s="4" t="s">
        <v>11</v>
      </c>
      <c r="K33" s="3"/>
      <c r="L33" s="3"/>
    </row>
    <row r="34" spans="1:12" ht="15">
      <c r="A34" s="4" t="s">
        <v>11</v>
      </c>
      <c r="B34" s="22" t="s">
        <v>112</v>
      </c>
      <c r="C34" s="4" t="s">
        <v>11</v>
      </c>
      <c r="D34" s="12"/>
      <c r="E34" s="12"/>
      <c r="F34" s="12"/>
      <c r="G34" s="12"/>
      <c r="H34" s="12"/>
      <c r="I34" s="12"/>
      <c r="J34" s="4" t="s">
        <v>11</v>
      </c>
      <c r="K34" s="3"/>
      <c r="L34" s="3"/>
    </row>
    <row r="35" spans="1:12" ht="15">
      <c r="A35" s="13" t="s">
        <v>11</v>
      </c>
      <c r="B35" s="16" t="s">
        <v>113</v>
      </c>
      <c r="C35" s="13" t="s">
        <v>11</v>
      </c>
      <c r="D35" s="14"/>
      <c r="E35" s="14"/>
      <c r="F35" s="14"/>
      <c r="G35" s="14"/>
      <c r="H35" s="14"/>
      <c r="I35" s="14"/>
      <c r="J35" s="13" t="s">
        <v>11</v>
      </c>
      <c r="K35" s="3"/>
      <c r="L35" s="3"/>
    </row>
    <row r="36" spans="1:12" ht="36.75">
      <c r="A36" s="6" t="s">
        <v>116</v>
      </c>
      <c r="B36" s="23" t="s">
        <v>115</v>
      </c>
      <c r="C36" s="6" t="s">
        <v>62</v>
      </c>
      <c r="D36" s="15">
        <v>150</v>
      </c>
      <c r="E36" s="15">
        <v>0</v>
      </c>
      <c r="F36" s="15">
        <f>D36*E36</f>
        <v>0</v>
      </c>
      <c r="G36" s="15">
        <v>0</v>
      </c>
      <c r="H36" s="15">
        <f>D36*G36</f>
        <v>0</v>
      </c>
      <c r="I36" s="15">
        <f>F36+H36</f>
        <v>0</v>
      </c>
      <c r="J36" s="6" t="s">
        <v>63</v>
      </c>
      <c r="K36" s="3"/>
      <c r="L36" s="3"/>
    </row>
    <row r="37" spans="1:12" ht="15">
      <c r="A37" s="6" t="s">
        <v>45</v>
      </c>
      <c r="B37" s="23" t="s">
        <v>117</v>
      </c>
      <c r="C37" s="6" t="s">
        <v>62</v>
      </c>
      <c r="D37" s="15">
        <v>10</v>
      </c>
      <c r="E37" s="15">
        <v>0</v>
      </c>
      <c r="F37" s="15">
        <f>D37*E37</f>
        <v>0</v>
      </c>
      <c r="G37" s="15">
        <v>0</v>
      </c>
      <c r="H37" s="15">
        <f>D37*G37</f>
        <v>0</v>
      </c>
      <c r="I37" s="15">
        <f>F37+H37</f>
        <v>0</v>
      </c>
      <c r="J37" s="6" t="s">
        <v>63</v>
      </c>
      <c r="K37" s="3"/>
      <c r="L37" s="3"/>
    </row>
    <row r="38" spans="1:12" ht="15">
      <c r="A38" s="6" t="s">
        <v>121</v>
      </c>
      <c r="B38" s="23" t="s">
        <v>110</v>
      </c>
      <c r="C38" s="6" t="s">
        <v>11</v>
      </c>
      <c r="D38" s="15"/>
      <c r="E38" s="15"/>
      <c r="F38" s="15">
        <f>Parametry!B33/100*F4+Parametry!B33/100*F5+Parametry!B33/100*F7+Parametry!B33/100*F9+Parametry!B33/100*F11+Parametry!B33/100*F12+Parametry!B33/100*F14+Parametry!B33/100*F17+Parametry!B33/100*F18+Parametry!B33/100*F20+Parametry!B33/100*F21+Parametry!B33/100*F23+Parametry!B33/100*F25+Parametry!B33/100*F27+Parametry!B33/100*F29+Parametry!B33/100*F30+Parametry!B33/100*F31+Parametry!B33/100*F36+Parametry!B33/100*F37</f>
        <v>0</v>
      </c>
      <c r="G38" s="15"/>
      <c r="H38" s="15"/>
      <c r="I38" s="15">
        <f>F38+H38</f>
        <v>0</v>
      </c>
      <c r="J38" s="6" t="s">
        <v>11</v>
      </c>
      <c r="K38" s="3"/>
      <c r="L38" s="3"/>
    </row>
    <row r="39" spans="1:12" ht="15">
      <c r="A39" s="4" t="s">
        <v>11</v>
      </c>
      <c r="B39" s="22" t="s">
        <v>118</v>
      </c>
      <c r="C39" s="4" t="s">
        <v>11</v>
      </c>
      <c r="D39" s="12"/>
      <c r="E39" s="12"/>
      <c r="F39" s="12">
        <f>SUM(F35:F38)</f>
        <v>0</v>
      </c>
      <c r="G39" s="12"/>
      <c r="H39" s="12">
        <f>SUM(H35:H38)</f>
        <v>0</v>
      </c>
      <c r="I39" s="12">
        <f>SUM(I35:I38)</f>
        <v>0</v>
      </c>
      <c r="J39" s="4" t="s">
        <v>11</v>
      </c>
      <c r="K39" s="3"/>
      <c r="L39" s="3"/>
    </row>
    <row r="40" spans="1:12" ht="15">
      <c r="A40" s="4" t="s">
        <v>11</v>
      </c>
      <c r="B40" s="22" t="s">
        <v>119</v>
      </c>
      <c r="C40" s="4" t="s">
        <v>11</v>
      </c>
      <c r="D40" s="12"/>
      <c r="E40" s="12"/>
      <c r="F40" s="12"/>
      <c r="G40" s="12"/>
      <c r="H40" s="12"/>
      <c r="I40" s="12"/>
      <c r="J40" s="4" t="s">
        <v>11</v>
      </c>
      <c r="K40" s="3"/>
      <c r="L40" s="3"/>
    </row>
    <row r="41" spans="1:12" ht="15">
      <c r="A41" s="13" t="s">
        <v>11</v>
      </c>
      <c r="B41" s="16" t="s">
        <v>120</v>
      </c>
      <c r="C41" s="13" t="s">
        <v>11</v>
      </c>
      <c r="D41" s="14"/>
      <c r="E41" s="14"/>
      <c r="F41" s="14"/>
      <c r="G41" s="14"/>
      <c r="H41" s="14"/>
      <c r="I41" s="14"/>
      <c r="J41" s="13" t="s">
        <v>11</v>
      </c>
      <c r="K41" s="3"/>
      <c r="L41" s="3"/>
    </row>
    <row r="42" spans="1:12" ht="15">
      <c r="A42" s="6" t="s">
        <v>123</v>
      </c>
      <c r="B42" s="23" t="s">
        <v>122</v>
      </c>
      <c r="C42" s="6" t="s">
        <v>106</v>
      </c>
      <c r="D42" s="15">
        <v>1</v>
      </c>
      <c r="E42" s="15">
        <v>0</v>
      </c>
      <c r="F42" s="15">
        <f>D42*E42</f>
        <v>0</v>
      </c>
      <c r="G42" s="15">
        <v>0</v>
      </c>
      <c r="H42" s="15">
        <f>D42*G42</f>
        <v>0</v>
      </c>
      <c r="I42" s="15">
        <f>F42+H42</f>
        <v>0</v>
      </c>
      <c r="J42" s="6" t="s">
        <v>63</v>
      </c>
      <c r="K42" s="3"/>
      <c r="L42" s="3"/>
    </row>
    <row r="43" spans="1:12" ht="15">
      <c r="A43" s="6" t="s">
        <v>126</v>
      </c>
      <c r="B43" s="23" t="s">
        <v>124</v>
      </c>
      <c r="C43" s="6" t="s">
        <v>106</v>
      </c>
      <c r="D43" s="15">
        <v>1</v>
      </c>
      <c r="E43" s="15">
        <v>0</v>
      </c>
      <c r="F43" s="15">
        <f>D43*E43</f>
        <v>0</v>
      </c>
      <c r="G43" s="15">
        <v>0</v>
      </c>
      <c r="H43" s="15">
        <f>D43*G43</f>
        <v>0</v>
      </c>
      <c r="I43" s="15">
        <f>F43+H43</f>
        <v>0</v>
      </c>
      <c r="J43" s="6" t="s">
        <v>63</v>
      </c>
      <c r="K43" s="3"/>
      <c r="L43" s="3"/>
    </row>
    <row r="44" spans="1:12" ht="26.25">
      <c r="A44" s="13" t="s">
        <v>11</v>
      </c>
      <c r="B44" s="16" t="s">
        <v>125</v>
      </c>
      <c r="C44" s="13" t="s">
        <v>11</v>
      </c>
      <c r="D44" s="14"/>
      <c r="E44" s="14"/>
      <c r="F44" s="14"/>
      <c r="G44" s="14"/>
      <c r="H44" s="14"/>
      <c r="I44" s="14"/>
      <c r="J44" s="13" t="s">
        <v>11</v>
      </c>
      <c r="K44" s="3"/>
      <c r="L44" s="3"/>
    </row>
    <row r="45" spans="1:12" ht="15">
      <c r="A45" s="6" t="s">
        <v>131</v>
      </c>
      <c r="B45" s="23" t="s">
        <v>127</v>
      </c>
      <c r="C45" s="6" t="s">
        <v>128</v>
      </c>
      <c r="D45" s="15">
        <v>6.3</v>
      </c>
      <c r="E45" s="15">
        <v>0</v>
      </c>
      <c r="F45" s="15">
        <f>D45*E45</f>
        <v>0</v>
      </c>
      <c r="G45" s="15">
        <v>0</v>
      </c>
      <c r="H45" s="15">
        <f>D45*G45</f>
        <v>0</v>
      </c>
      <c r="I45" s="15">
        <f>F45+H45</f>
        <v>0</v>
      </c>
      <c r="J45" s="6" t="s">
        <v>129</v>
      </c>
      <c r="K45" s="3"/>
      <c r="L45" s="3"/>
    </row>
    <row r="46" spans="1:12" ht="26.25">
      <c r="A46" s="13" t="s">
        <v>11</v>
      </c>
      <c r="B46" s="16" t="s">
        <v>130</v>
      </c>
      <c r="C46" s="13" t="s">
        <v>11</v>
      </c>
      <c r="D46" s="14"/>
      <c r="E46" s="14"/>
      <c r="F46" s="14"/>
      <c r="G46" s="14"/>
      <c r="H46" s="14"/>
      <c r="I46" s="14"/>
      <c r="J46" s="13" t="s">
        <v>11</v>
      </c>
      <c r="K46" s="3"/>
      <c r="L46" s="3"/>
    </row>
    <row r="47" spans="1:12" ht="24.75">
      <c r="A47" s="6" t="s">
        <v>134</v>
      </c>
      <c r="B47" s="23" t="s">
        <v>132</v>
      </c>
      <c r="C47" s="6" t="s">
        <v>72</v>
      </c>
      <c r="D47" s="15">
        <v>5</v>
      </c>
      <c r="E47" s="15">
        <v>0</v>
      </c>
      <c r="F47" s="15">
        <f>D47*E47</f>
        <v>0</v>
      </c>
      <c r="G47" s="15">
        <v>0</v>
      </c>
      <c r="H47" s="15">
        <f>D47*G47</f>
        <v>0</v>
      </c>
      <c r="I47" s="15">
        <f>F47+H47</f>
        <v>0</v>
      </c>
      <c r="J47" s="6" t="s">
        <v>129</v>
      </c>
      <c r="K47" s="3"/>
      <c r="L47" s="3"/>
    </row>
    <row r="48" spans="1:12" ht="15">
      <c r="A48" s="13" t="s">
        <v>11</v>
      </c>
      <c r="B48" s="16" t="s">
        <v>133</v>
      </c>
      <c r="C48" s="13" t="s">
        <v>11</v>
      </c>
      <c r="D48" s="14"/>
      <c r="E48" s="14"/>
      <c r="F48" s="14"/>
      <c r="G48" s="14"/>
      <c r="H48" s="14"/>
      <c r="I48" s="14"/>
      <c r="J48" s="13" t="s">
        <v>11</v>
      </c>
      <c r="K48" s="3"/>
      <c r="L48" s="3"/>
    </row>
    <row r="49" spans="1:12" ht="15">
      <c r="A49" s="6" t="s">
        <v>136</v>
      </c>
      <c r="B49" s="23" t="s">
        <v>135</v>
      </c>
      <c r="C49" s="6" t="s">
        <v>62</v>
      </c>
      <c r="D49" s="15">
        <v>120</v>
      </c>
      <c r="E49" s="15">
        <v>0</v>
      </c>
      <c r="F49" s="15">
        <f>D49*E49</f>
        <v>0</v>
      </c>
      <c r="G49" s="15">
        <v>0</v>
      </c>
      <c r="H49" s="15">
        <f>D49*G49</f>
        <v>0</v>
      </c>
      <c r="I49" s="15">
        <f>F49+H49</f>
        <v>0</v>
      </c>
      <c r="J49" s="6" t="s">
        <v>63</v>
      </c>
      <c r="K49" s="3"/>
      <c r="L49" s="3"/>
    </row>
    <row r="50" spans="1:12" ht="15">
      <c r="A50" s="6" t="s">
        <v>139</v>
      </c>
      <c r="B50" s="23" t="s">
        <v>137</v>
      </c>
      <c r="C50" s="6" t="s">
        <v>62</v>
      </c>
      <c r="D50" s="15">
        <v>10</v>
      </c>
      <c r="E50" s="15">
        <v>0</v>
      </c>
      <c r="F50" s="15">
        <f>D50*E50</f>
        <v>0</v>
      </c>
      <c r="G50" s="15">
        <v>0</v>
      </c>
      <c r="H50" s="15">
        <f>D50*G50</f>
        <v>0</v>
      </c>
      <c r="I50" s="15">
        <f>F50+H50</f>
        <v>0</v>
      </c>
      <c r="J50" s="6" t="s">
        <v>63</v>
      </c>
      <c r="K50" s="3"/>
      <c r="L50" s="3"/>
    </row>
    <row r="51" spans="1:12" ht="15">
      <c r="A51" s="13" t="s">
        <v>11</v>
      </c>
      <c r="B51" s="16" t="s">
        <v>138</v>
      </c>
      <c r="C51" s="13" t="s">
        <v>11</v>
      </c>
      <c r="D51" s="14"/>
      <c r="E51" s="14"/>
      <c r="F51" s="14"/>
      <c r="G51" s="14"/>
      <c r="H51" s="14"/>
      <c r="I51" s="14"/>
      <c r="J51" s="13" t="s">
        <v>11</v>
      </c>
      <c r="K51" s="3"/>
      <c r="L51" s="3"/>
    </row>
    <row r="52" spans="1:12" ht="15">
      <c r="A52" s="6" t="s">
        <v>141</v>
      </c>
      <c r="B52" s="23" t="s">
        <v>140</v>
      </c>
      <c r="C52" s="6" t="s">
        <v>128</v>
      </c>
      <c r="D52" s="15">
        <v>6.5</v>
      </c>
      <c r="E52" s="15">
        <v>0</v>
      </c>
      <c r="F52" s="15">
        <f>D52*E52</f>
        <v>0</v>
      </c>
      <c r="G52" s="15">
        <v>0</v>
      </c>
      <c r="H52" s="15">
        <f>D52*G52</f>
        <v>0</v>
      </c>
      <c r="I52" s="15">
        <f>F52+H52</f>
        <v>0</v>
      </c>
      <c r="J52" s="6" t="s">
        <v>11</v>
      </c>
      <c r="K52" s="3"/>
      <c r="L52" s="3"/>
    </row>
    <row r="53" spans="1:12" ht="15">
      <c r="A53" s="6" t="s">
        <v>144</v>
      </c>
      <c r="B53" s="23" t="s">
        <v>142</v>
      </c>
      <c r="C53" s="6" t="s">
        <v>128</v>
      </c>
      <c r="D53" s="15">
        <v>0.7</v>
      </c>
      <c r="E53" s="15">
        <v>0</v>
      </c>
      <c r="F53" s="15">
        <f>D53*E53</f>
        <v>0</v>
      </c>
      <c r="G53" s="15">
        <v>0</v>
      </c>
      <c r="H53" s="15">
        <f>D53*G53</f>
        <v>0</v>
      </c>
      <c r="I53" s="15">
        <f>F53+H53</f>
        <v>0</v>
      </c>
      <c r="J53" s="6" t="s">
        <v>11</v>
      </c>
      <c r="K53" s="3"/>
      <c r="L53" s="3"/>
    </row>
    <row r="54" spans="1:12" ht="15">
      <c r="A54" s="13" t="s">
        <v>11</v>
      </c>
      <c r="B54" s="16" t="s">
        <v>143</v>
      </c>
      <c r="C54" s="13" t="s">
        <v>11</v>
      </c>
      <c r="D54" s="14"/>
      <c r="E54" s="14"/>
      <c r="F54" s="14"/>
      <c r="G54" s="14"/>
      <c r="H54" s="14"/>
      <c r="I54" s="14"/>
      <c r="J54" s="13" t="s">
        <v>11</v>
      </c>
      <c r="K54" s="3"/>
      <c r="L54" s="3"/>
    </row>
    <row r="55" spans="1:12" ht="15">
      <c r="A55" s="6" t="s">
        <v>147</v>
      </c>
      <c r="B55" s="23" t="s">
        <v>145</v>
      </c>
      <c r="C55" s="6" t="s">
        <v>62</v>
      </c>
      <c r="D55" s="15">
        <v>130</v>
      </c>
      <c r="E55" s="15">
        <v>0</v>
      </c>
      <c r="F55" s="15">
        <f>D55*E55</f>
        <v>0</v>
      </c>
      <c r="G55" s="15">
        <v>0</v>
      </c>
      <c r="H55" s="15">
        <f>D55*G55</f>
        <v>0</v>
      </c>
      <c r="I55" s="15">
        <f>F55+H55</f>
        <v>0</v>
      </c>
      <c r="J55" s="6" t="s">
        <v>63</v>
      </c>
      <c r="K55" s="3"/>
      <c r="L55" s="3"/>
    </row>
    <row r="56" spans="1:12" ht="15">
      <c r="A56" s="13" t="s">
        <v>11</v>
      </c>
      <c r="B56" s="16" t="s">
        <v>146</v>
      </c>
      <c r="C56" s="13" t="s">
        <v>11</v>
      </c>
      <c r="D56" s="14"/>
      <c r="E56" s="14"/>
      <c r="F56" s="14"/>
      <c r="G56" s="14"/>
      <c r="H56" s="14"/>
      <c r="I56" s="14"/>
      <c r="J56" s="13" t="s">
        <v>11</v>
      </c>
      <c r="K56" s="3"/>
      <c r="L56" s="3"/>
    </row>
    <row r="57" spans="1:12" ht="15">
      <c r="A57" s="6" t="s">
        <v>148</v>
      </c>
      <c r="B57" s="23" t="s">
        <v>135</v>
      </c>
      <c r="C57" s="6" t="s">
        <v>62</v>
      </c>
      <c r="D57" s="15">
        <v>120</v>
      </c>
      <c r="E57" s="15">
        <v>0</v>
      </c>
      <c r="F57" s="15">
        <f>D57*E57</f>
        <v>0</v>
      </c>
      <c r="G57" s="15">
        <v>0</v>
      </c>
      <c r="H57" s="15">
        <f>D57*G57</f>
        <v>0</v>
      </c>
      <c r="I57" s="15">
        <f>F57+H57</f>
        <v>0</v>
      </c>
      <c r="J57" s="6" t="s">
        <v>63</v>
      </c>
      <c r="K57" s="3"/>
      <c r="L57" s="3"/>
    </row>
    <row r="58" spans="1:12" ht="15">
      <c r="A58" s="6" t="s">
        <v>152</v>
      </c>
      <c r="B58" s="23" t="s">
        <v>149</v>
      </c>
      <c r="C58" s="6" t="s">
        <v>62</v>
      </c>
      <c r="D58" s="15">
        <v>10</v>
      </c>
      <c r="E58" s="15">
        <v>0</v>
      </c>
      <c r="F58" s="15">
        <f>D58*E58</f>
        <v>0</v>
      </c>
      <c r="G58" s="15">
        <v>0</v>
      </c>
      <c r="H58" s="15">
        <f>D58*G58</f>
        <v>0</v>
      </c>
      <c r="I58" s="15">
        <f>F58+H58</f>
        <v>0</v>
      </c>
      <c r="J58" s="6" t="s">
        <v>63</v>
      </c>
      <c r="K58" s="3"/>
      <c r="L58" s="3"/>
    </row>
    <row r="59" spans="1:12" ht="15">
      <c r="A59" s="13" t="s">
        <v>11</v>
      </c>
      <c r="B59" s="16" t="s">
        <v>150</v>
      </c>
      <c r="C59" s="13" t="s">
        <v>11</v>
      </c>
      <c r="D59" s="14"/>
      <c r="E59" s="14"/>
      <c r="F59" s="14"/>
      <c r="G59" s="14"/>
      <c r="H59" s="14"/>
      <c r="I59" s="14"/>
      <c r="J59" s="13" t="s">
        <v>11</v>
      </c>
      <c r="K59" s="3"/>
      <c r="L59" s="3"/>
    </row>
    <row r="60" spans="1:12" ht="15">
      <c r="A60" s="13" t="s">
        <v>11</v>
      </c>
      <c r="B60" s="16" t="s">
        <v>151</v>
      </c>
      <c r="C60" s="13" t="s">
        <v>11</v>
      </c>
      <c r="D60" s="14"/>
      <c r="E60" s="14"/>
      <c r="F60" s="14"/>
      <c r="G60" s="14"/>
      <c r="H60" s="14"/>
      <c r="I60" s="14"/>
      <c r="J60" s="13" t="s">
        <v>11</v>
      </c>
      <c r="K60" s="3"/>
      <c r="L60" s="3"/>
    </row>
    <row r="61" spans="1:12" ht="15">
      <c r="A61" s="6" t="s">
        <v>184</v>
      </c>
      <c r="B61" s="23" t="s">
        <v>153</v>
      </c>
      <c r="C61" s="6" t="s">
        <v>154</v>
      </c>
      <c r="D61" s="15">
        <v>140</v>
      </c>
      <c r="E61" s="15">
        <v>0</v>
      </c>
      <c r="F61" s="15">
        <f>D61*E61</f>
        <v>0</v>
      </c>
      <c r="G61" s="15">
        <v>0</v>
      </c>
      <c r="H61" s="15">
        <f>D61*G61</f>
        <v>0</v>
      </c>
      <c r="I61" s="15">
        <f>F61+H61</f>
        <v>0</v>
      </c>
      <c r="J61" s="6" t="s">
        <v>11</v>
      </c>
      <c r="K61" s="3"/>
      <c r="L61" s="3"/>
    </row>
    <row r="62" spans="1:12" ht="15">
      <c r="A62" s="13" t="s">
        <v>11</v>
      </c>
      <c r="B62" s="16" t="s">
        <v>185</v>
      </c>
      <c r="C62" s="13" t="s">
        <v>11</v>
      </c>
      <c r="D62" s="14"/>
      <c r="E62" s="14"/>
      <c r="F62" s="14"/>
      <c r="G62" s="14"/>
      <c r="H62" s="14"/>
      <c r="I62" s="14"/>
      <c r="J62" s="13" t="s">
        <v>11</v>
      </c>
      <c r="K62" s="3"/>
      <c r="L62" s="3"/>
    </row>
    <row r="63" spans="1:12" ht="15">
      <c r="A63" s="6" t="s">
        <v>186</v>
      </c>
      <c r="B63" s="23" t="s">
        <v>187</v>
      </c>
      <c r="C63" s="6" t="s">
        <v>72</v>
      </c>
      <c r="D63" s="15">
        <v>2</v>
      </c>
      <c r="E63" s="15">
        <v>0</v>
      </c>
      <c r="F63" s="15">
        <f>D63*E63</f>
        <v>0</v>
      </c>
      <c r="G63" s="15">
        <v>0</v>
      </c>
      <c r="H63" s="15">
        <f>D63*G63</f>
        <v>0</v>
      </c>
      <c r="I63" s="15">
        <f>F63+H63</f>
        <v>0</v>
      </c>
      <c r="J63" s="6" t="s">
        <v>63</v>
      </c>
      <c r="K63" s="3"/>
      <c r="L63" s="3"/>
    </row>
    <row r="64" spans="1:12" ht="15">
      <c r="A64" s="6" t="s">
        <v>188</v>
      </c>
      <c r="B64" s="23" t="s">
        <v>189</v>
      </c>
      <c r="C64" s="6" t="s">
        <v>72</v>
      </c>
      <c r="D64" s="15">
        <v>2</v>
      </c>
      <c r="E64" s="15">
        <v>0</v>
      </c>
      <c r="F64" s="15">
        <f>D64*E64</f>
        <v>0</v>
      </c>
      <c r="G64" s="15">
        <v>0</v>
      </c>
      <c r="H64" s="15">
        <f>D64*G64</f>
        <v>0</v>
      </c>
      <c r="I64" s="15">
        <f>F64+H64</f>
        <v>0</v>
      </c>
      <c r="J64" s="6"/>
      <c r="K64" s="3"/>
      <c r="L64" s="3"/>
    </row>
    <row r="65" spans="1:12" ht="15">
      <c r="A65" s="6" t="s">
        <v>190</v>
      </c>
      <c r="B65" s="23" t="s">
        <v>192</v>
      </c>
      <c r="C65" s="6" t="s">
        <v>62</v>
      </c>
      <c r="D65" s="15">
        <v>9</v>
      </c>
      <c r="E65" s="15">
        <v>0</v>
      </c>
      <c r="F65" s="15">
        <f>D65*E65</f>
        <v>0</v>
      </c>
      <c r="G65" s="15">
        <v>0</v>
      </c>
      <c r="H65" s="15">
        <f>D65*G65</f>
        <v>0</v>
      </c>
      <c r="I65" s="15">
        <f>F65+H65</f>
        <v>0</v>
      </c>
      <c r="J65" s="6"/>
      <c r="K65" s="3"/>
      <c r="L65" s="3"/>
    </row>
    <row r="66" spans="1:12" ht="15">
      <c r="A66" s="4" t="s">
        <v>11</v>
      </c>
      <c r="B66" s="22" t="s">
        <v>155</v>
      </c>
      <c r="C66" s="4" t="s">
        <v>11</v>
      </c>
      <c r="D66" s="12"/>
      <c r="E66" s="12"/>
      <c r="F66" s="12">
        <f>SUM(F41:F65)</f>
        <v>0</v>
      </c>
      <c r="G66" s="12"/>
      <c r="H66" s="12">
        <f>SUM(H41:H65)</f>
        <v>0</v>
      </c>
      <c r="I66" s="12">
        <f>SUM(I41:I65)</f>
        <v>0</v>
      </c>
      <c r="J66" s="4" t="s">
        <v>11</v>
      </c>
      <c r="K66" s="3"/>
      <c r="L66" s="3"/>
    </row>
    <row r="67" spans="1:12" ht="15">
      <c r="A67" s="6" t="s">
        <v>11</v>
      </c>
      <c r="B67" s="23" t="s">
        <v>11</v>
      </c>
      <c r="C67" s="6" t="s">
        <v>11</v>
      </c>
      <c r="D67" s="15"/>
      <c r="E67" s="15"/>
      <c r="F67" s="15"/>
      <c r="G67" s="15"/>
      <c r="H67" s="15"/>
      <c r="I67" s="15">
        <f>F67+H67</f>
        <v>0</v>
      </c>
      <c r="J67" s="6" t="s">
        <v>11</v>
      </c>
      <c r="K67" s="3"/>
      <c r="L67" s="3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421875" style="1" bestFit="1" customWidth="1"/>
    <col min="2" max="2" width="63.421875" style="1" bestFit="1" customWidth="1"/>
    <col min="4" max="4" width="0" style="9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15">
      <c r="A3" s="2" t="s">
        <v>4</v>
      </c>
      <c r="B3" s="5" t="s">
        <v>5</v>
      </c>
      <c r="C3" s="3"/>
    </row>
    <row r="4" spans="1:3" ht="15">
      <c r="A4" s="2" t="s">
        <v>6</v>
      </c>
      <c r="B4" s="5" t="s">
        <v>7</v>
      </c>
      <c r="C4" s="3"/>
    </row>
    <row r="5" spans="1:3" ht="15">
      <c r="A5" s="2" t="s">
        <v>8</v>
      </c>
      <c r="B5" s="5" t="s">
        <v>9</v>
      </c>
      <c r="C5" s="3"/>
    </row>
    <row r="6" spans="1:3" ht="15">
      <c r="A6" s="2" t="s">
        <v>10</v>
      </c>
      <c r="B6" s="5" t="s">
        <v>11</v>
      </c>
      <c r="C6" s="3"/>
    </row>
    <row r="7" spans="1:3" ht="15">
      <c r="A7" s="2" t="s">
        <v>12</v>
      </c>
      <c r="B7" s="5" t="s">
        <v>11</v>
      </c>
      <c r="C7" s="3"/>
    </row>
    <row r="8" spans="1:3" ht="15">
      <c r="A8" s="2" t="s">
        <v>13</v>
      </c>
      <c r="B8" s="5" t="s">
        <v>11</v>
      </c>
      <c r="C8" s="3"/>
    </row>
    <row r="9" spans="1:3" ht="15">
      <c r="A9" s="2" t="s">
        <v>14</v>
      </c>
      <c r="B9" s="5" t="s">
        <v>15</v>
      </c>
      <c r="C9" s="3"/>
    </row>
    <row r="10" spans="1:3" ht="15">
      <c r="A10" s="2" t="s">
        <v>16</v>
      </c>
      <c r="B10" s="5" t="s">
        <v>17</v>
      </c>
      <c r="C10" s="3"/>
    </row>
    <row r="11" spans="1:3" ht="15">
      <c r="A11" s="2" t="s">
        <v>18</v>
      </c>
      <c r="B11" s="5" t="s">
        <v>19</v>
      </c>
      <c r="C11" s="3"/>
    </row>
    <row r="12" spans="1:3" ht="15">
      <c r="A12" s="2" t="s">
        <v>20</v>
      </c>
      <c r="B12" s="5" t="s">
        <v>21</v>
      </c>
      <c r="C12" s="3"/>
    </row>
    <row r="13" spans="1:3" ht="15">
      <c r="A13" s="2" t="s">
        <v>22</v>
      </c>
      <c r="B13" s="5" t="s">
        <v>11</v>
      </c>
      <c r="C13" s="3"/>
    </row>
    <row r="14" spans="1:3" ht="15">
      <c r="A14" s="2" t="s">
        <v>23</v>
      </c>
      <c r="B14" s="5" t="s">
        <v>24</v>
      </c>
      <c r="C14" s="3"/>
    </row>
    <row r="15" spans="1:3" ht="15">
      <c r="A15" s="2" t="s">
        <v>11</v>
      </c>
      <c r="B15" s="6" t="s">
        <v>11</v>
      </c>
      <c r="C15" s="3"/>
    </row>
    <row r="16" spans="1:3" ht="15">
      <c r="A16" s="2" t="s">
        <v>25</v>
      </c>
      <c r="B16" s="7" t="s">
        <v>26</v>
      </c>
      <c r="C16" s="3"/>
    </row>
    <row r="17" spans="1:3" ht="15">
      <c r="A17" s="2" t="s">
        <v>27</v>
      </c>
      <c r="B17" s="7" t="s">
        <v>28</v>
      </c>
      <c r="C17" s="3"/>
    </row>
    <row r="18" spans="1:3" ht="15">
      <c r="A18" s="2" t="s">
        <v>29</v>
      </c>
      <c r="B18" s="7" t="s">
        <v>28</v>
      </c>
      <c r="C18" s="3"/>
    </row>
    <row r="19" spans="1:3" ht="15">
      <c r="A19" s="2" t="s">
        <v>30</v>
      </c>
      <c r="B19" s="7" t="s">
        <v>31</v>
      </c>
      <c r="C19" s="3"/>
    </row>
    <row r="20" spans="1:3" ht="15">
      <c r="A20" s="2" t="s">
        <v>32</v>
      </c>
      <c r="B20" s="7" t="s">
        <v>28</v>
      </c>
      <c r="C20" s="3"/>
    </row>
    <row r="21" spans="1:3" ht="15">
      <c r="A21" s="2" t="s">
        <v>33</v>
      </c>
      <c r="B21" s="7" t="s">
        <v>31</v>
      </c>
      <c r="C21" s="3"/>
    </row>
    <row r="22" spans="1:3" ht="15">
      <c r="A22" s="2" t="s">
        <v>34</v>
      </c>
      <c r="B22" s="7" t="s">
        <v>31</v>
      </c>
      <c r="C22" s="3"/>
    </row>
    <row r="23" spans="1:3" ht="15">
      <c r="A23" s="2" t="s">
        <v>35</v>
      </c>
      <c r="B23" s="7" t="s">
        <v>31</v>
      </c>
      <c r="C23" s="3"/>
    </row>
    <row r="24" spans="1:3" ht="15">
      <c r="A24" s="2" t="s">
        <v>36</v>
      </c>
      <c r="B24" s="7" t="s">
        <v>31</v>
      </c>
      <c r="C24" s="3"/>
    </row>
    <row r="25" spans="1:3" ht="15">
      <c r="A25" s="2" t="s">
        <v>37</v>
      </c>
      <c r="B25" s="7" t="s">
        <v>31</v>
      </c>
      <c r="C25" s="3"/>
    </row>
    <row r="26" spans="1:3" ht="15">
      <c r="A26" s="2" t="s">
        <v>38</v>
      </c>
      <c r="B26" s="7" t="s">
        <v>39</v>
      </c>
      <c r="C26" s="3"/>
    </row>
    <row r="27" spans="1:3" ht="15">
      <c r="A27" s="2" t="s">
        <v>40</v>
      </c>
      <c r="B27" s="7" t="s">
        <v>31</v>
      </c>
      <c r="C27" s="3"/>
    </row>
    <row r="28" spans="1:3" ht="15">
      <c r="A28" s="2" t="s">
        <v>41</v>
      </c>
      <c r="B28" s="7" t="s">
        <v>31</v>
      </c>
      <c r="C28" s="3"/>
    </row>
    <row r="29" spans="1:3" ht="15">
      <c r="A29" s="2" t="s">
        <v>42</v>
      </c>
      <c r="B29" s="7" t="s">
        <v>31</v>
      </c>
      <c r="C29" s="3"/>
    </row>
    <row r="30" spans="1:3" ht="15">
      <c r="A30" s="2" t="s">
        <v>43</v>
      </c>
      <c r="B30" s="7" t="s">
        <v>31</v>
      </c>
      <c r="C30" s="3"/>
    </row>
    <row r="31" spans="1:3" ht="24.75">
      <c r="A31" s="8" t="s">
        <v>44</v>
      </c>
      <c r="B31" s="7" t="s">
        <v>45</v>
      </c>
      <c r="C31" s="3"/>
    </row>
    <row r="32" spans="1:3" ht="15">
      <c r="A32" s="2" t="s">
        <v>46</v>
      </c>
      <c r="B32" s="7" t="s">
        <v>47</v>
      </c>
      <c r="C32" s="3"/>
    </row>
    <row r="33" spans="1:2" ht="15">
      <c r="A33" s="1" t="s">
        <v>48</v>
      </c>
      <c r="B33" s="1">
        <v>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Hochmann</dc:creator>
  <cp:keywords/>
  <dc:description/>
  <cp:lastModifiedBy>Vícha David</cp:lastModifiedBy>
  <dcterms:created xsi:type="dcterms:W3CDTF">2017-12-18T15:46:31Z</dcterms:created>
  <dcterms:modified xsi:type="dcterms:W3CDTF">2018-05-03T11:17:47Z</dcterms:modified>
  <cp:category/>
  <cp:version/>
  <cp:contentType/>
  <cp:contentStatus/>
</cp:coreProperties>
</file>