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Zpevněná plocha" sheetId="2" r:id="rId2"/>
    <sheet name="02 - Sanace pláně" sheetId="3" r:id="rId3"/>
    <sheet name="03 - Vedlejší náklady" sheetId="4" r:id="rId4"/>
    <sheet name="Pokyny pro vyplnění" sheetId="5" r:id="rId5"/>
  </sheets>
  <definedNames>
    <definedName name="_xlnm.Print_Area" localSheetId="0">'Rekapitulace stavby'!$D$4:$AO$33,'Rekapitulace stavby'!$C$39:$AQ$55</definedName>
    <definedName name="_xlnm._FilterDatabase" localSheetId="1" hidden="1">'01 - Zpevněná plocha'!$C$81:$K$161</definedName>
    <definedName name="_xlnm.Print_Area" localSheetId="1">'01 - Zpevněná plocha'!$C$4:$J$36,'01 - Zpevněná plocha'!$C$42:$J$63,'01 - Zpevněná plocha'!$C$69:$K$161</definedName>
    <definedName name="_xlnm._FilterDatabase" localSheetId="2" hidden="1">'02 - Sanace pláně'!$C$77:$K$88</definedName>
    <definedName name="_xlnm.Print_Area" localSheetId="2">'02 - Sanace pláně'!$C$4:$J$36,'02 - Sanace pláně'!$C$42:$J$59,'02 - Sanace pláně'!$C$65:$K$88</definedName>
    <definedName name="_xlnm._FilterDatabase" localSheetId="3" hidden="1">'03 - Vedlejší náklady'!$C$78:$K$85</definedName>
    <definedName name="_xlnm.Print_Area" localSheetId="3">'03 - Vedlejší náklady'!$C$4:$J$36,'03 - Vedlejší náklady'!$C$42:$J$60,'03 - Vedlejší náklady'!$C$66:$K$85</definedName>
    <definedName name="_xlnm.Print_Area" localSheetId="4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'01 - Zpevněná plocha'!$81:$81</definedName>
    <definedName name="_xlnm.Print_Titles" localSheetId="2">'02 - Sanace pláně'!$77:$77</definedName>
    <definedName name="_xlnm.Print_Titles" localSheetId="3">'03 - Vedlejší náklady'!$78:$78</definedName>
  </definedNames>
  <calcPr fullCalcOnLoad="1"/>
</workbook>
</file>

<file path=xl/sharedStrings.xml><?xml version="1.0" encoding="utf-8"?>
<sst xmlns="http://schemas.openxmlformats.org/spreadsheetml/2006/main" count="2049" uniqueCount="538">
  <si>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</si>
  <si>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</si>
  <si>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</si>
  <si>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</si>
  <si>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</si>
  <si>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</si>
  <si>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</si>
  <si>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{172c6003-5434-4ac5-b534-d3a6939228af}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</si>
  <si>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</si>
  <si>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</si>
  <si>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</si>
  <si>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</si>
  <si>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</si>
  <si>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</si>
  <si>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</si>
  <si>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</si>
  <si>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2018-PW-001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</si>
  <si>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</si>
  <si>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0,1</t>
  </si>
  <si>
    <t>Stavba:</t>
  </si>
  <si>
    <t>Zpevněné plochy na ul. A. Dvořáka ve Studénce</t>
  </si>
  <si>
    <t>KSO:</t>
  </si>
  <si>
    <t>822 55 31</t>
  </si>
  <si>
    <t>CC-CZ:</t>
  </si>
  <si>
    <t/>
  </si>
  <si>
    <t>Místo:</t>
  </si>
  <si>
    <t xml:space="preserve"> </t>
  </si>
  <si>
    <t>Datum:</t>
  </si>
  <si>
    <t>3. 3. 2018</t>
  </si>
  <si>
    <t>Zadavatel:</t>
  </si>
  <si>
    <t>IČ:</t>
  </si>
  <si>
    <t>Město studénka</t>
  </si>
  <si>
    <t>DIČ:</t>
  </si>
  <si>
    <t>Uchazeč:</t>
  </si>
  <si>
    <t>Vyplň údaj</t>
  </si>
  <si>
    <t>Projektant:</t>
  </si>
  <si>
    <t>PROJECT WORK s.r.o.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</si>
  <si>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</si>
  <si>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</si>
  <si>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</si>
  <si>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</si>
  <si>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</si>
  <si>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</si>
  <si>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</si>
  <si>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</si>
  <si>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</si>
  <si>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</si>
  <si>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</si>
  <si>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</si>
  <si>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</si>
  <si>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</si>
  <si>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</si>
  <si>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</si>
  <si>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</si>
  <si>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</si>
  <si>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</si>
  <si>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</si>
  <si>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</si>
  <si>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</si>
  <si>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</si>
  <si>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</si>
  <si>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</si>
  <si>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</si>
  <si>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</si>
  <si>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</si>
  <si>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</si>
  <si>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</si>
  <si>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</si>
  <si>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</si>
  <si>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</si>
  <si>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</si>
  <si>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</si>
  <si>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</si>
  <si>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</si>
  <si>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</si>
  <si>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</si>
  <si>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</si>
  <si>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</si>
  <si>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</si>
  <si>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</si>
  <si>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Zpevněná plocha</t>
  </si>
  <si>
    <t>STA</t>
  </si>
  <si>
    <t>1</t>
  </si>
  <si>
    <t>{57d19997-2879-4d70-9fe5-19f0efd3ca19}</t>
  </si>
  <si>
    <t>2</t>
  </si>
  <si>
    <t>02</t>
  </si>
  <si>
    <t>Sanace pláně</t>
  </si>
  <si>
    <t>{92db8664-b2f1-4c3d-987c-a255d08d1937}</t>
  </si>
  <si>
    <t>03</t>
  </si>
  <si>
    <t>Vedlejší náklady</t>
  </si>
  <si>
    <t>VON</t>
  </si>
  <si>
    <t>{7000119f-89c9-473a-9247-007d7d9badec}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</si>
  <si>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</si>
  <si>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</si>
  <si>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</si>
  <si>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</si>
  <si>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</si>
  <si>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</si>
  <si>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</si>
  <si>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Zpevněná plocha</t>
  </si>
  <si>
    <t>REKAPITULACE ČLENĚNÍ SOUPISU PRACÍ</t>
  </si>
  <si>
    <t>Kód dílu - Popis</t>
  </si>
  <si>
    <t>Cena celkem [CZK]</t>
  </si>
  <si>
    <t>Náklady soupisu celkem</t>
  </si>
  <si>
    <t>-1</t>
  </si>
  <si>
    <t>1 - Zemní práce</t>
  </si>
  <si>
    <t>3 - Svislé a kompletní konstrukce</t>
  </si>
  <si>
    <t>5 - Komunikace pozemní</t>
  </si>
  <si>
    <t>9 - Ostatní konstrukce a práce, bourání</t>
  </si>
  <si>
    <t>997 - Přesun sutě</t>
  </si>
  <si>
    <t>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</si>
  <si>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</si>
  <si>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</si>
  <si>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</si>
  <si>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</si>
  <si>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</si>
  <si>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</si>
  <si>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</si>
  <si>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</si>
  <si>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</si>
  <si>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</si>
  <si>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</si>
  <si>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</si>
  <si>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</si>
  <si>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</si>
  <si>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Zemní práce</t>
  </si>
  <si>
    <t>ROZPOCET</t>
  </si>
  <si>
    <t>K</t>
  </si>
  <si>
    <t>111201101</t>
  </si>
  <si>
    <t>Odstranění křovin a stromů s odstraněním kořenů průměru kmene do 100 mm do sklonu terénu 1 : 5, při celkové ploše do 1 000 m2</t>
  </si>
  <si>
    <t>m2</t>
  </si>
  <si>
    <t>CS ÚRS 2018 01</t>
  </si>
  <si>
    <t>4</t>
  </si>
  <si>
    <t>438778178</t>
  </si>
  <si>
    <t>111201401</t>
  </si>
  <si>
    <t>Spálení odstraněných křovin a stromů na hromadách průměru kmene do 100 mm pro jakoukoliv plochu</t>
  </si>
  <si>
    <t>1679405892</t>
  </si>
  <si>
    <t>3</t>
  </si>
  <si>
    <t>113106121</t>
  </si>
  <si>
    <t>Rozebrání dlažeb komunikací pro pěší s přemístěním hmot na skládku na vzdálenost do 3 m nebo s naložením na dopravní prostředek s ložem z kameniva nebo živice a s jakoukoliv výplní spár ručně z betonových nebo kameninových dlaždic, desek nebo tvarovek</t>
  </si>
  <si>
    <t>-714449426</t>
  </si>
  <si>
    <t>113107163</t>
  </si>
  <si>
    <t>Odstranění podkladů nebo krytů strojně plochy jednotlivě přes 50 m2 do 200 m2 s přemístěním hmot na skládku na vzdálenost do 20 m nebo s naložením na dopravní prostředek z kameniva hrubého drceného, o tl. vrstvy přes 200 do 300 mm</t>
  </si>
  <si>
    <t>-961046838</t>
  </si>
  <si>
    <t>5</t>
  </si>
  <si>
    <t>113107181</t>
  </si>
  <si>
    <t>Odstranění podkladů nebo krytů strojně plochy jednotlivě přes 50 m2 do 200 m2 s přemístěním hmot na skládku na vzdálenost do 20 m nebo s naložením na dopravní prostředek živičných, o tl. vrstvy do 50 mm</t>
  </si>
  <si>
    <t>173761478</t>
  </si>
  <si>
    <t>6</t>
  </si>
  <si>
    <t>113202111</t>
  </si>
  <si>
    <t>Vytrhání obrub s vybouráním lože, s přemístěním hmot na skládku na vzdálenost do 3 m nebo s naložením na dopravní prostředek z krajníků nebo obrubníků stojatých</t>
  </si>
  <si>
    <t>m</t>
  </si>
  <si>
    <t>1671113558</t>
  </si>
  <si>
    <t>7</t>
  </si>
  <si>
    <t>131201201</t>
  </si>
  <si>
    <t>Hloubení zapažených jam a zářezů s urovnáním dna do předepsaného profilu a spádu v hornině tř. 3 do 100 m3</t>
  </si>
  <si>
    <t>m3</t>
  </si>
  <si>
    <t>-1213118921</t>
  </si>
  <si>
    <t>8</t>
  </si>
  <si>
    <t>131201209</t>
  </si>
  <si>
    <t>Hloubení zapažených jam a zářezů s urovnáním dna do předepsaného profilu a spádu Příplatek k cenám za lepivost horniny tř. 3</t>
  </si>
  <si>
    <t>-1071910247</t>
  </si>
  <si>
    <t>9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</si>
  <si>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</si>
  <si>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</si>
  <si>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-1945512063</t>
  </si>
  <si>
    <t>10</t>
  </si>
  <si>
    <t>171201201</t>
  </si>
  <si>
    <t>Uložení sypaniny na skládky</t>
  </si>
  <si>
    <t>-1452888826</t>
  </si>
  <si>
    <t>11</t>
  </si>
  <si>
    <t>171201211</t>
  </si>
  <si>
    <t>Poplatek za uložení stavebního odpadu na skládce (skládkovné) zeminy a kameniva zatříděného do Katalogu odpadů pod kódem 170 504</t>
  </si>
  <si>
    <t>t</t>
  </si>
  <si>
    <t>1137600856</t>
  </si>
  <si>
    <t>VV</t>
  </si>
  <si>
    <t>76,9*1,8 'Přepočtené koeficientem množství</t>
  </si>
  <si>
    <t>12</t>
  </si>
  <si>
    <t>181301102</t>
  </si>
  <si>
    <t>Rozprostření a urovnání ornice v rovině nebo ve svahu sklonu do 1:5 při souvislé ploše do 500 m2, tl. vrstvy přes 100 do 150 mm</t>
  </si>
  <si>
    <t>1578806974</t>
  </si>
  <si>
    <t>13</t>
  </si>
  <si>
    <t>M</t>
  </si>
  <si>
    <t>10371500</t>
  </si>
  <si>
    <t>substrát pro trávníky VL</t>
  </si>
  <si>
    <t>-369730666</t>
  </si>
  <si>
    <t>80*0,15</t>
  </si>
  <si>
    <t>14</t>
  </si>
  <si>
    <t>181411131</t>
  </si>
  <si>
    <t>Založení trávníku na půdě předem připravené plochy do 1000 m2 výsevem včetně utažení parkového v rovině nebo na svahu do 1:5</t>
  </si>
  <si>
    <t>1867748787</t>
  </si>
  <si>
    <t>00572410</t>
  </si>
  <si>
    <t>osivo směs travní parková</t>
  </si>
  <si>
    <t>kg</t>
  </si>
  <si>
    <t>1703740960</t>
  </si>
  <si>
    <t>80*0,015 'Přepočtené koeficientem množství</t>
  </si>
  <si>
    <t>16</t>
  </si>
  <si>
    <t>181951102</t>
  </si>
  <si>
    <t>Úprava pláně vyrovnáním výškových rozdílů v hornině tř. 1 až 4 se zhutněním</t>
  </si>
  <si>
    <t>435538892</t>
  </si>
  <si>
    <t>Svislé a kompletní konstrukce</t>
  </si>
  <si>
    <t>17</t>
  </si>
  <si>
    <t>388995212</t>
  </si>
  <si>
    <t>Chránička kabelů v římse z trub HDPE přes DN 80 do DN 110</t>
  </si>
  <si>
    <t>619452406</t>
  </si>
  <si>
    <t>Komunikace pozemní</t>
  </si>
  <si>
    <t>18</t>
  </si>
  <si>
    <t>564851111</t>
  </si>
  <si>
    <t>Podklad ze štěrkodrti ŠD s rozprostřením a zhutněním, po zhutnění tl. 150 mm</t>
  </si>
  <si>
    <t>899263640</t>
  </si>
  <si>
    <t>chodník</t>
  </si>
  <si>
    <t>235,00*2</t>
  </si>
  <si>
    <t>komunikace</t>
  </si>
  <si>
    <t>59,00</t>
  </si>
  <si>
    <t>Součet</t>
  </si>
  <si>
    <t>19</t>
  </si>
  <si>
    <t>564861111</t>
  </si>
  <si>
    <t>Podklad ze štěrkodrti ŠD s rozprostřením a zhutněním, po zhutnění tl. 200 mm</t>
  </si>
  <si>
    <t>-1829257197</t>
  </si>
  <si>
    <t>20</t>
  </si>
  <si>
    <t>565145111</t>
  </si>
  <si>
    <t>Asfaltový beton vrstva podkladní ACP 16 (obalované kamenivo střednězrnné - OKS) s rozprostřením a zhutněním v pruhu šířky do 3 m, po zhutnění tl. 60 mm</t>
  </si>
  <si>
    <t>644403376</t>
  </si>
  <si>
    <t>573231108</t>
  </si>
  <si>
    <t>Postřik spojovací PS bez posypu kamenivem ze silniční emulze, v množství 0,50 kg/m2</t>
  </si>
  <si>
    <t>1545122564</t>
  </si>
  <si>
    <t>59,00*2</t>
  </si>
  <si>
    <t>22</t>
  </si>
  <si>
    <t>577134131</t>
  </si>
  <si>
    <t>Asfaltový beton vrstva obrusná ACO 11 (ABS) s rozprostřením a se zhutněním z modifikovaného asfaltu v pruhu šířky do 3 m, po zhutnění tl. 40 mm</t>
  </si>
  <si>
    <t>-1187002840</t>
  </si>
  <si>
    <t>23</t>
  </si>
  <si>
    <t>596212212</t>
  </si>
  <si>
    <t>Kladení dlažby z betonových zámkových dlaždic pozemních komunikací s ložem z kameniva těženého nebo drceného tl. do 50 mm, s vyplněním spár, s dvojitým hutněním vibrováním a se smetením přebytečného materiálu na krajnici tl. 80 mm skupiny A, pro plochy přes 100 do 300 m2</t>
  </si>
  <si>
    <t>611940762</t>
  </si>
  <si>
    <t>24</t>
  </si>
  <si>
    <t>59245020</t>
  </si>
  <si>
    <t>dlažba skladebná betonová 20x10x8 cm přírodní</t>
  </si>
  <si>
    <t>458731697</t>
  </si>
  <si>
    <t>235*1,02 'Přepočtené koeficientem množství</t>
  </si>
  <si>
    <t>25</t>
  </si>
  <si>
    <t>599141111</t>
  </si>
  <si>
    <t>Vyplnění spár mezi silničními dílci jakékoliv tloušťky živičnou zálivkou</t>
  </si>
  <si>
    <t>1206521843</t>
  </si>
  <si>
    <t>Ostatní konstrukce a práce, bourání</t>
  </si>
  <si>
    <t>26</t>
  </si>
  <si>
    <t>915111111</t>
  </si>
  <si>
    <t>Vodorovné dopravní značení stříkané barvou dělící čára šířky 125 mm souvislá bílá základní</t>
  </si>
  <si>
    <t>664561946</t>
  </si>
  <si>
    <t>čáry na parkovišti</t>
  </si>
  <si>
    <t>5,00*10</t>
  </si>
  <si>
    <t>5,50+6,10+6,65</t>
  </si>
  <si>
    <t>27</t>
  </si>
  <si>
    <t>915121112</t>
  </si>
  <si>
    <t>Vodorovné dopravní značení stříkané barvou vodící čára bílá šířky 250 mm souvislá retroreflexní</t>
  </si>
  <si>
    <t>945728212</t>
  </si>
  <si>
    <t>28</t>
  </si>
  <si>
    <t>916111113</t>
  </si>
  <si>
    <t>Osazení silniční obruby z dlažebních kostek v jedné řadě s ložem tl. přes 50 do 100 mm, s vyplněním a zatřením spár cementovou maltou z velkých kostek s boční opěrou z betonu prostého tř. C 12/15, do lože z betonu prostého téže značky</t>
  </si>
  <si>
    <t>74721438</t>
  </si>
  <si>
    <t>dle koordinační situace</t>
  </si>
  <si>
    <t>56,00*2</t>
  </si>
  <si>
    <t>29</t>
  </si>
  <si>
    <t>58380124</t>
  </si>
  <si>
    <t>kostka dlažební žula drobná</t>
  </si>
  <si>
    <t>1598711264</t>
  </si>
  <si>
    <t>1 t = 5,20 m2</t>
  </si>
  <si>
    <t>(56,00*0,20)/5,20</t>
  </si>
  <si>
    <t>30</t>
  </si>
  <si>
    <t>916131213</t>
  </si>
  <si>
    <t>Osazení silničního obrubníku betonového se zřízením lože, s vyplněním a zatřením spár cementovou maltou stojatého s boční opěrou z betonu prostého, do lože z betonu prostého</t>
  </si>
  <si>
    <t>-886196019</t>
  </si>
  <si>
    <t>silniční</t>
  </si>
  <si>
    <t>81,50</t>
  </si>
  <si>
    <t>nájezdový</t>
  </si>
  <si>
    <t>56,00</t>
  </si>
  <si>
    <t>31</t>
  </si>
  <si>
    <t>59217031</t>
  </si>
  <si>
    <t>obrubník betonový silniční 100 x 15 x 25 cm</t>
  </si>
  <si>
    <t>-851527498</t>
  </si>
  <si>
    <t>81,5*1,01 'Přepočtené koeficientem množství</t>
  </si>
  <si>
    <t>32</t>
  </si>
  <si>
    <t>59217029</t>
  </si>
  <si>
    <t>obrubník betonový silniční nájezdový 100x15x15 cm</t>
  </si>
  <si>
    <t>-2100738401</t>
  </si>
  <si>
    <t>56*1,01 'Přepočtené koeficientem množství</t>
  </si>
  <si>
    <t>33</t>
  </si>
  <si>
    <t>919735112</t>
  </si>
  <si>
    <t>Řezání stávajícího živičného krytu nebo podkladu hloubky přes 50 do 100 mm</t>
  </si>
  <si>
    <t>-871437635</t>
  </si>
  <si>
    <t>997</t>
  </si>
  <si>
    <t>Přesun sutě</t>
  </si>
  <si>
    <t>34</t>
  </si>
  <si>
    <t>997221551</t>
  </si>
  <si>
    <t>Vodorovná doprava suti bez naložení, ale se složením a s hrubým urovnáním ze sypkých materiálů, na vzdálenost do 1 km</t>
  </si>
  <si>
    <t>380027627</t>
  </si>
  <si>
    <t>79,20+6,762</t>
  </si>
  <si>
    <t>35</t>
  </si>
  <si>
    <t>997221559</t>
  </si>
  <si>
    <t>Vodorovná doprava suti bez naložení, ale se složením a s hrubým urovnáním Příplatek k ceně za každý další i započatý 1 km přes 1 km</t>
  </si>
  <si>
    <t>-2112697210</t>
  </si>
  <si>
    <t>85,962*9 'Přepočtené koeficientem množství</t>
  </si>
  <si>
    <t>36</t>
  </si>
  <si>
    <t>997221561</t>
  </si>
  <si>
    <t>Vodorovná doprava suti bez naložení, ale se složením a s hrubým urovnáním z kusových materiálů, na vzdálenost do 1 km</t>
  </si>
  <si>
    <t>-1084587263</t>
  </si>
  <si>
    <t>45,90+29,315</t>
  </si>
  <si>
    <t>37</t>
  </si>
  <si>
    <t>997221569</t>
  </si>
  <si>
    <t>104489690</t>
  </si>
  <si>
    <t>75,215*9 'Přepočtené koeficientem množství</t>
  </si>
  <si>
    <t>38</t>
  </si>
  <si>
    <t>997221815</t>
  </si>
  <si>
    <t>Poplatek za uložení stavebního odpadu na skládce (skládkovné) z prostého betonu zatříděného do Katalogu odpadů pod kódem 170 101</t>
  </si>
  <si>
    <t>-1484673384</t>
  </si>
  <si>
    <t>39</t>
  </si>
  <si>
    <t>997221845</t>
  </si>
  <si>
    <t>Poplatek za uložení stavebního odpadu na skládce (skládkovné) asfaltového bez obsahu dehtu zatříděného do Katalogu odpadů pod kódem 170 302</t>
  </si>
  <si>
    <t>1685594271</t>
  </si>
  <si>
    <t>40</t>
  </si>
  <si>
    <t>997221855</t>
  </si>
  <si>
    <t>-1753795686</t>
  </si>
  <si>
    <t>998</t>
  </si>
  <si>
    <t>Přesun hmot</t>
  </si>
  <si>
    <t>41</t>
  </si>
  <si>
    <t>998223011</t>
  </si>
  <si>
    <t>Přesun hmot pro pozemní komunikace s krytem dlážděným dopravní vzdálenost do 200 m jakékoliv délky objektu</t>
  </si>
  <si>
    <t>525760671</t>
  </si>
  <si>
    <t>02 - Sanace pláně</t>
  </si>
  <si>
    <t>-193537468</t>
  </si>
  <si>
    <t>235,00*0,15</t>
  </si>
  <si>
    <t>827500935</t>
  </si>
  <si>
    <t>1421497694</t>
  </si>
  <si>
    <t>909272090</t>
  </si>
  <si>
    <t>2048953933</t>
  </si>
  <si>
    <t>35,2*1,8 'Přepočtené koeficientem množství</t>
  </si>
  <si>
    <t>220318515</t>
  </si>
  <si>
    <t>03 - Vedlejší náklady</t>
  </si>
  <si>
    <t>VRN1 - Průzkumné, geodetické a projektové práce</t>
  </si>
  <si>
    <t>VRN3 - Zařízení staveniště</t>
  </si>
  <si>
    <t>VRN7 - Provozní vlivy</t>
  </si>
  <si>
    <t>VRN1</t>
  </si>
  <si>
    <t>Průzkumné, geodetické a projektové práce</t>
  </si>
  <si>
    <t>010001000</t>
  </si>
  <si>
    <t>suma</t>
  </si>
  <si>
    <t>1024</t>
  </si>
  <si>
    <t>-1241996054</t>
  </si>
  <si>
    <t>VRN3</t>
  </si>
  <si>
    <t>Zařízení staveniště</t>
  </si>
  <si>
    <t>030001000</t>
  </si>
  <si>
    <t>406909737</t>
  </si>
  <si>
    <t>VRN7</t>
  </si>
  <si>
    <t>Provozní vlivy</t>
  </si>
  <si>
    <t>072002000</t>
  </si>
  <si>
    <t>Silniční provoz - dočasné dopravní značení</t>
  </si>
  <si>
    <t>-539304004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</si>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</sst>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5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6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8" fillId="0" borderId="20" xfId="0" applyFont="1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8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2" fillId="0" borderId="15" xfId="0" applyNumberFormat="1" applyFont="1" applyBorder="1" applyAlignment="1" applyProtection="1">
      <alignment/>
      <protection/>
    </xf>
    <xf numFmtId="166" fontId="32" fillId="0" borderId="16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7" fillId="0" borderId="4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7" fillId="0" borderId="4" xfId="0" applyFont="1" applyBorder="1" applyAlignment="1">
      <alignment/>
    </xf>
    <xf numFmtId="0" fontId="7" fillId="0" borderId="17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66" fontId="7" fillId="0" borderId="0" xfId="0" applyNumberFormat="1" applyFont="1" applyBorder="1" applyAlignment="1" applyProtection="1">
      <alignment/>
      <protection/>
    </xf>
    <xf numFmtId="166" fontId="7" fillId="0" borderId="18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167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 locked="0"/>
    </xf>
    <xf numFmtId="0" fontId="8" fillId="0" borderId="4" xfId="0" applyFont="1" applyBorder="1" applyAlignment="1">
      <alignment vertical="center"/>
    </xf>
    <xf numFmtId="0" fontId="8" fillId="0" borderId="17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8" xfId="0" applyFont="1" applyBorder="1" applyAlignment="1" applyProtection="1">
      <alignment vertical="center"/>
      <protection/>
    </xf>
    <xf numFmtId="0" fontId="8" fillId="0" borderId="0" xfId="0" applyFont="1" applyAlignment="1">
      <alignment horizontal="left" vertical="center"/>
    </xf>
    <xf numFmtId="0" fontId="35" fillId="0" borderId="27" xfId="0" applyFont="1" applyBorder="1" applyAlignment="1" applyProtection="1">
      <alignment horizontal="center" vertical="center"/>
      <protection/>
    </xf>
    <xf numFmtId="49" fontId="35" fillId="0" borderId="27" xfId="0" applyNumberFormat="1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center" vertical="center" wrapText="1"/>
      <protection/>
    </xf>
    <xf numFmtId="167" fontId="35" fillId="0" borderId="27" xfId="0" applyNumberFormat="1" applyFont="1" applyBorder="1" applyAlignment="1" applyProtection="1">
      <alignment vertical="center"/>
      <protection/>
    </xf>
    <xf numFmtId="4" fontId="35" fillId="3" borderId="27" xfId="0" applyNumberFormat="1" applyFont="1" applyFill="1" applyBorder="1" applyAlignment="1" applyProtection="1">
      <alignment vertical="center"/>
      <protection locked="0"/>
    </xf>
    <xf numFmtId="4" fontId="35" fillId="0" borderId="27" xfId="0" applyNumberFormat="1" applyFont="1" applyBorder="1" applyAlignment="1" applyProtection="1">
      <alignment vertical="center"/>
      <protection/>
    </xf>
    <xf numFmtId="0" fontId="35" fillId="0" borderId="4" xfId="0" applyFont="1" applyBorder="1" applyAlignment="1">
      <alignment vertical="center"/>
    </xf>
    <xf numFmtId="0" fontId="35" fillId="3" borderId="2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8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2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2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8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6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3" t="s">
        <v>16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9"/>
      <c r="BE5" s="34" t="s">
        <v>17</v>
      </c>
      <c r="BS5" s="22" t="s">
        <v>18</v>
      </c>
    </row>
    <row r="6" spans="2:71" ht="36.95" customHeight="1">
      <c r="B6" s="26"/>
      <c r="C6" s="27"/>
      <c r="D6" s="35" t="s">
        <v>19</v>
      </c>
      <c r="E6" s="27"/>
      <c r="F6" s="27"/>
      <c r="G6" s="27"/>
      <c r="H6" s="27"/>
      <c r="I6" s="27"/>
      <c r="J6" s="27"/>
      <c r="K6" s="36" t="s">
        <v>20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9"/>
      <c r="BE6" s="37"/>
      <c r="BS6" s="22" t="s">
        <v>18</v>
      </c>
    </row>
    <row r="7" spans="2:71" ht="14.4" customHeight="1">
      <c r="B7" s="26"/>
      <c r="C7" s="27"/>
      <c r="D7" s="38" t="s">
        <v>21</v>
      </c>
      <c r="E7" s="27"/>
      <c r="F7" s="27"/>
      <c r="G7" s="27"/>
      <c r="H7" s="27"/>
      <c r="I7" s="27"/>
      <c r="J7" s="27"/>
      <c r="K7" s="33" t="s">
        <v>22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8" t="s">
        <v>23</v>
      </c>
      <c r="AL7" s="27"/>
      <c r="AM7" s="27"/>
      <c r="AN7" s="33" t="s">
        <v>24</v>
      </c>
      <c r="AO7" s="27"/>
      <c r="AP7" s="27"/>
      <c r="AQ7" s="29"/>
      <c r="BE7" s="37"/>
      <c r="BS7" s="22" t="s">
        <v>18</v>
      </c>
    </row>
    <row r="8" spans="2:71" ht="14.4" customHeight="1">
      <c r="B8" s="26"/>
      <c r="C8" s="27"/>
      <c r="D8" s="38" t="s">
        <v>25</v>
      </c>
      <c r="E8" s="27"/>
      <c r="F8" s="27"/>
      <c r="G8" s="27"/>
      <c r="H8" s="27"/>
      <c r="I8" s="27"/>
      <c r="J8" s="27"/>
      <c r="K8" s="33" t="s">
        <v>26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8" t="s">
        <v>27</v>
      </c>
      <c r="AL8" s="27"/>
      <c r="AM8" s="27"/>
      <c r="AN8" s="39" t="s">
        <v>28</v>
      </c>
      <c r="AO8" s="27"/>
      <c r="AP8" s="27"/>
      <c r="AQ8" s="29"/>
      <c r="BE8" s="37"/>
      <c r="BS8" s="22" t="s">
        <v>18</v>
      </c>
    </row>
    <row r="9" spans="2:71" ht="14.4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7"/>
      <c r="BS9" s="22" t="s">
        <v>18</v>
      </c>
    </row>
    <row r="10" spans="2:71" ht="14.4" customHeight="1">
      <c r="B10" s="26"/>
      <c r="C10" s="27"/>
      <c r="D10" s="38" t="s">
        <v>29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8" t="s">
        <v>30</v>
      </c>
      <c r="AL10" s="27"/>
      <c r="AM10" s="27"/>
      <c r="AN10" s="33" t="s">
        <v>24</v>
      </c>
      <c r="AO10" s="27"/>
      <c r="AP10" s="27"/>
      <c r="AQ10" s="29"/>
      <c r="BE10" s="37"/>
      <c r="BS10" s="22" t="s">
        <v>18</v>
      </c>
    </row>
    <row r="11" spans="2:71" ht="18.45" customHeight="1">
      <c r="B11" s="26"/>
      <c r="C11" s="27"/>
      <c r="D11" s="27"/>
      <c r="E11" s="33" t="s">
        <v>31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8" t="s">
        <v>32</v>
      </c>
      <c r="AL11" s="27"/>
      <c r="AM11" s="27"/>
      <c r="AN11" s="33" t="s">
        <v>24</v>
      </c>
      <c r="AO11" s="27"/>
      <c r="AP11" s="27"/>
      <c r="AQ11" s="29"/>
      <c r="BE11" s="37"/>
      <c r="BS11" s="22" t="s">
        <v>18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7"/>
      <c r="BS12" s="22" t="s">
        <v>18</v>
      </c>
    </row>
    <row r="13" spans="2:71" ht="14.4" customHeight="1">
      <c r="B13" s="26"/>
      <c r="C13" s="27"/>
      <c r="D13" s="38" t="s">
        <v>33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8" t="s">
        <v>30</v>
      </c>
      <c r="AL13" s="27"/>
      <c r="AM13" s="27"/>
      <c r="AN13" s="40" t="s">
        <v>34</v>
      </c>
      <c r="AO13" s="27"/>
      <c r="AP13" s="27"/>
      <c r="AQ13" s="29"/>
      <c r="BE13" s="37"/>
      <c r="BS13" s="22" t="s">
        <v>18</v>
      </c>
    </row>
    <row r="14" spans="2:71" ht="13.5">
      <c r="B14" s="26"/>
      <c r="C14" s="27"/>
      <c r="D14" s="27"/>
      <c r="E14" s="40" t="s">
        <v>34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38" t="s">
        <v>32</v>
      </c>
      <c r="AL14" s="27"/>
      <c r="AM14" s="27"/>
      <c r="AN14" s="40" t="s">
        <v>34</v>
      </c>
      <c r="AO14" s="27"/>
      <c r="AP14" s="27"/>
      <c r="AQ14" s="29"/>
      <c r="BE14" s="37"/>
      <c r="BS14" s="22" t="s">
        <v>18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7"/>
      <c r="BS15" s="22" t="s">
        <v>6</v>
      </c>
    </row>
    <row r="16" spans="2:71" ht="14.4" customHeight="1">
      <c r="B16" s="26"/>
      <c r="C16" s="27"/>
      <c r="D16" s="38" t="s">
        <v>35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8" t="s">
        <v>30</v>
      </c>
      <c r="AL16" s="27"/>
      <c r="AM16" s="27"/>
      <c r="AN16" s="33" t="s">
        <v>24</v>
      </c>
      <c r="AO16" s="27"/>
      <c r="AP16" s="27"/>
      <c r="AQ16" s="29"/>
      <c r="BE16" s="37"/>
      <c r="BS16" s="22" t="s">
        <v>6</v>
      </c>
    </row>
    <row r="17" spans="2:71" ht="18.45" customHeight="1">
      <c r="B17" s="26"/>
      <c r="C17" s="27"/>
      <c r="D17" s="27"/>
      <c r="E17" s="33" t="s">
        <v>36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8" t="s">
        <v>32</v>
      </c>
      <c r="AL17" s="27"/>
      <c r="AM17" s="27"/>
      <c r="AN17" s="33" t="s">
        <v>24</v>
      </c>
      <c r="AO17" s="27"/>
      <c r="AP17" s="27"/>
      <c r="AQ17" s="29"/>
      <c r="BE17" s="37"/>
      <c r="BS17" s="22" t="s">
        <v>37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7"/>
      <c r="BS18" s="22" t="s">
        <v>8</v>
      </c>
    </row>
    <row r="19" spans="2:71" ht="14.4" customHeight="1">
      <c r="B19" s="26"/>
      <c r="C19" s="27"/>
      <c r="D19" s="38" t="s">
        <v>38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7"/>
      <c r="BS19" s="22" t="s">
        <v>8</v>
      </c>
    </row>
    <row r="20" spans="2:71" ht="57" customHeight="1">
      <c r="B20" s="26"/>
      <c r="C20" s="27"/>
      <c r="D20" s="27"/>
      <c r="E20" s="42" t="s">
        <v>39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27"/>
      <c r="AP20" s="27"/>
      <c r="AQ20" s="29"/>
      <c r="BE20" s="37"/>
      <c r="BS20" s="22" t="s">
        <v>6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7"/>
    </row>
    <row r="22" spans="2:57" ht="6.95" customHeight="1">
      <c r="B22" s="26"/>
      <c r="C22" s="27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27"/>
      <c r="AQ22" s="29"/>
      <c r="BE22" s="37"/>
    </row>
    <row r="23" spans="2:57" s="1" customFormat="1" ht="25.9" customHeight="1">
      <c r="B23" s="44"/>
      <c r="C23" s="45"/>
      <c r="D23" s="46" t="s">
        <v>40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8">
        <f>ROUND(AG51,2)</f>
        <v>0</v>
      </c>
      <c r="AL23" s="47"/>
      <c r="AM23" s="47"/>
      <c r="AN23" s="47"/>
      <c r="AO23" s="47"/>
      <c r="AP23" s="45"/>
      <c r="AQ23" s="49"/>
      <c r="BE23" s="37"/>
    </row>
    <row r="24" spans="2:57" s="1" customFormat="1" ht="6.95" customHeight="1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9"/>
      <c r="BE24" s="37"/>
    </row>
    <row r="25" spans="2:57" s="1" customFormat="1" ht="13.5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50" t="s">
        <v>41</v>
      </c>
      <c r="M25" s="50"/>
      <c r="N25" s="50"/>
      <c r="O25" s="50"/>
      <c r="P25" s="45"/>
      <c r="Q25" s="45"/>
      <c r="R25" s="45"/>
      <c r="S25" s="45"/>
      <c r="T25" s="45"/>
      <c r="U25" s="45"/>
      <c r="V25" s="45"/>
      <c r="W25" s="50" t="s">
        <v>42</v>
      </c>
      <c r="X25" s="50"/>
      <c r="Y25" s="50"/>
      <c r="Z25" s="50"/>
      <c r="AA25" s="50"/>
      <c r="AB25" s="50"/>
      <c r="AC25" s="50"/>
      <c r="AD25" s="50"/>
      <c r="AE25" s="50"/>
      <c r="AF25" s="45"/>
      <c r="AG25" s="45"/>
      <c r="AH25" s="45"/>
      <c r="AI25" s="45"/>
      <c r="AJ25" s="45"/>
      <c r="AK25" s="50" t="s">
        <v>43</v>
      </c>
      <c r="AL25" s="50"/>
      <c r="AM25" s="50"/>
      <c r="AN25" s="50"/>
      <c r="AO25" s="50"/>
      <c r="AP25" s="45"/>
      <c r="AQ25" s="49"/>
      <c r="BE25" s="37"/>
    </row>
    <row r="26" spans="2:57" s="2" customFormat="1" ht="14.4" customHeight="1">
      <c r="B26" s="51"/>
      <c r="C26" s="52"/>
      <c r="D26" s="53" t="s">
        <v>44</v>
      </c>
      <c r="E26" s="52"/>
      <c r="F26" s="53" t="s">
        <v>45</v>
      </c>
      <c r="G26" s="52"/>
      <c r="H26" s="52"/>
      <c r="I26" s="52"/>
      <c r="J26" s="52"/>
      <c r="K26" s="52"/>
      <c r="L26" s="54">
        <v>0.21</v>
      </c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5">
        <f>ROUND(AZ51,2)</f>
        <v>0</v>
      </c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5">
        <f>ROUND(AV51,2)</f>
        <v>0</v>
      </c>
      <c r="AL26" s="52"/>
      <c r="AM26" s="52"/>
      <c r="AN26" s="52"/>
      <c r="AO26" s="52"/>
      <c r="AP26" s="52"/>
      <c r="AQ26" s="56"/>
      <c r="BE26" s="37"/>
    </row>
    <row r="27" spans="2:57" s="2" customFormat="1" ht="14.4" customHeight="1">
      <c r="B27" s="51"/>
      <c r="C27" s="52"/>
      <c r="D27" s="52"/>
      <c r="E27" s="52"/>
      <c r="F27" s="53" t="s">
        <v>46</v>
      </c>
      <c r="G27" s="52"/>
      <c r="H27" s="52"/>
      <c r="I27" s="52"/>
      <c r="J27" s="52"/>
      <c r="K27" s="52"/>
      <c r="L27" s="54">
        <v>0.15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5">
        <f>ROUND(BA51,2)</f>
        <v>0</v>
      </c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5">
        <f>ROUND(AW51,2)</f>
        <v>0</v>
      </c>
      <c r="AL27" s="52"/>
      <c r="AM27" s="52"/>
      <c r="AN27" s="52"/>
      <c r="AO27" s="52"/>
      <c r="AP27" s="52"/>
      <c r="AQ27" s="56"/>
      <c r="BE27" s="37"/>
    </row>
    <row r="28" spans="2:57" s="2" customFormat="1" ht="14.4" customHeight="1" hidden="1">
      <c r="B28" s="51"/>
      <c r="C28" s="52"/>
      <c r="D28" s="52"/>
      <c r="E28" s="52"/>
      <c r="F28" s="53" t="s">
        <v>47</v>
      </c>
      <c r="G28" s="52"/>
      <c r="H28" s="52"/>
      <c r="I28" s="52"/>
      <c r="J28" s="52"/>
      <c r="K28" s="52"/>
      <c r="L28" s="54">
        <v>0.21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5">
        <f>ROUND(BB51,2)</f>
        <v>0</v>
      </c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5">
        <v>0</v>
      </c>
      <c r="AL28" s="52"/>
      <c r="AM28" s="52"/>
      <c r="AN28" s="52"/>
      <c r="AO28" s="52"/>
      <c r="AP28" s="52"/>
      <c r="AQ28" s="56"/>
      <c r="BE28" s="37"/>
    </row>
    <row r="29" spans="2:57" s="2" customFormat="1" ht="14.4" customHeight="1" hidden="1">
      <c r="B29" s="51"/>
      <c r="C29" s="52"/>
      <c r="D29" s="52"/>
      <c r="E29" s="52"/>
      <c r="F29" s="53" t="s">
        <v>48</v>
      </c>
      <c r="G29" s="52"/>
      <c r="H29" s="52"/>
      <c r="I29" s="52"/>
      <c r="J29" s="52"/>
      <c r="K29" s="52"/>
      <c r="L29" s="54">
        <v>0.15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5">
        <f>ROUND(BC51,2)</f>
        <v>0</v>
      </c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5">
        <v>0</v>
      </c>
      <c r="AL29" s="52"/>
      <c r="AM29" s="52"/>
      <c r="AN29" s="52"/>
      <c r="AO29" s="52"/>
      <c r="AP29" s="52"/>
      <c r="AQ29" s="56"/>
      <c r="BE29" s="37"/>
    </row>
    <row r="30" spans="2:57" s="2" customFormat="1" ht="14.4" customHeight="1" hidden="1">
      <c r="B30" s="51"/>
      <c r="C30" s="52"/>
      <c r="D30" s="52"/>
      <c r="E30" s="52"/>
      <c r="F30" s="53" t="s">
        <v>49</v>
      </c>
      <c r="G30" s="52"/>
      <c r="H30" s="52"/>
      <c r="I30" s="52"/>
      <c r="J30" s="52"/>
      <c r="K30" s="52"/>
      <c r="L30" s="54">
        <v>0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5">
        <f>ROUND(BD51,2)</f>
        <v>0</v>
      </c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5">
        <v>0</v>
      </c>
      <c r="AL30" s="52"/>
      <c r="AM30" s="52"/>
      <c r="AN30" s="52"/>
      <c r="AO30" s="52"/>
      <c r="AP30" s="52"/>
      <c r="AQ30" s="56"/>
      <c r="BE30" s="37"/>
    </row>
    <row r="31" spans="2:57" s="1" customFormat="1" ht="6.95" customHeight="1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9"/>
      <c r="BE31" s="37"/>
    </row>
    <row r="32" spans="2:57" s="1" customFormat="1" ht="25.9" customHeight="1">
      <c r="B32" s="44"/>
      <c r="C32" s="57"/>
      <c r="D32" s="58" t="s">
        <v>50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 t="s">
        <v>51</v>
      </c>
      <c r="U32" s="59"/>
      <c r="V32" s="59"/>
      <c r="W32" s="59"/>
      <c r="X32" s="61" t="s">
        <v>52</v>
      </c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2">
        <f>SUM(AK23:AK30)</f>
        <v>0</v>
      </c>
      <c r="AL32" s="59"/>
      <c r="AM32" s="59"/>
      <c r="AN32" s="59"/>
      <c r="AO32" s="63"/>
      <c r="AP32" s="57"/>
      <c r="AQ32" s="64"/>
      <c r="BE32" s="37"/>
    </row>
    <row r="33" spans="2:43" s="1" customFormat="1" ht="6.95" customHeight="1"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9"/>
    </row>
    <row r="34" spans="2:43" s="1" customFormat="1" ht="6.95" customHeight="1">
      <c r="B34" s="65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7"/>
    </row>
    <row r="38" spans="2:44" s="1" customFormat="1" ht="6.95" customHeight="1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70"/>
    </row>
    <row r="39" spans="2:44" s="1" customFormat="1" ht="36.95" customHeight="1">
      <c r="B39" s="44"/>
      <c r="C39" s="71" t="s">
        <v>53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0"/>
    </row>
    <row r="40" spans="2:44" s="1" customFormat="1" ht="6.95" customHeight="1">
      <c r="B40" s="44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0"/>
    </row>
    <row r="41" spans="2:44" s="3" customFormat="1" ht="14.4" customHeight="1">
      <c r="B41" s="73"/>
      <c r="C41" s="74" t="s">
        <v>15</v>
      </c>
      <c r="D41" s="75"/>
      <c r="E41" s="75"/>
      <c r="F41" s="75"/>
      <c r="G41" s="75"/>
      <c r="H41" s="75"/>
      <c r="I41" s="75"/>
      <c r="J41" s="75"/>
      <c r="K41" s="75"/>
      <c r="L41" s="75" t="str">
        <f>K5</f>
        <v>2018-PW-001</v>
      </c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6"/>
    </row>
    <row r="42" spans="2:44" s="4" customFormat="1" ht="36.95" customHeight="1">
      <c r="B42" s="77"/>
      <c r="C42" s="78" t="s">
        <v>19</v>
      </c>
      <c r="D42" s="79"/>
      <c r="E42" s="79"/>
      <c r="F42" s="79"/>
      <c r="G42" s="79"/>
      <c r="H42" s="79"/>
      <c r="I42" s="79"/>
      <c r="J42" s="79"/>
      <c r="K42" s="79"/>
      <c r="L42" s="80" t="str">
        <f>K6</f>
        <v>Zpevněné plochy na ul. A. Dvořáka ve Studénce</v>
      </c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81"/>
    </row>
    <row r="43" spans="2:44" s="1" customFormat="1" ht="6.95" customHeight="1">
      <c r="B43" s="44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0"/>
    </row>
    <row r="44" spans="2:44" s="1" customFormat="1" ht="13.5">
      <c r="B44" s="44"/>
      <c r="C44" s="74" t="s">
        <v>25</v>
      </c>
      <c r="D44" s="72"/>
      <c r="E44" s="72"/>
      <c r="F44" s="72"/>
      <c r="G44" s="72"/>
      <c r="H44" s="72"/>
      <c r="I44" s="72"/>
      <c r="J44" s="72"/>
      <c r="K44" s="72"/>
      <c r="L44" s="82" t="str">
        <f>IF(K8="","",K8)</f>
        <v xml:space="preserve"> </v>
      </c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4" t="s">
        <v>27</v>
      </c>
      <c r="AJ44" s="72"/>
      <c r="AK44" s="72"/>
      <c r="AL44" s="72"/>
      <c r="AM44" s="83" t="str">
        <f>IF(AN8="","",AN8)</f>
        <v>3. 3. 2018</v>
      </c>
      <c r="AN44" s="83"/>
      <c r="AO44" s="72"/>
      <c r="AP44" s="72"/>
      <c r="AQ44" s="72"/>
      <c r="AR44" s="70"/>
    </row>
    <row r="45" spans="2:44" s="1" customFormat="1" ht="6.95" customHeight="1">
      <c r="B45" s="44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0"/>
    </row>
    <row r="46" spans="2:56" s="1" customFormat="1" ht="13.5">
      <c r="B46" s="44"/>
      <c r="C46" s="74" t="s">
        <v>29</v>
      </c>
      <c r="D46" s="72"/>
      <c r="E46" s="72"/>
      <c r="F46" s="72"/>
      <c r="G46" s="72"/>
      <c r="H46" s="72"/>
      <c r="I46" s="72"/>
      <c r="J46" s="72"/>
      <c r="K46" s="72"/>
      <c r="L46" s="75" t="str">
        <f>IF(E11="","",E11)</f>
        <v>Město studénka</v>
      </c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4" t="s">
        <v>35</v>
      </c>
      <c r="AJ46" s="72"/>
      <c r="AK46" s="72"/>
      <c r="AL46" s="72"/>
      <c r="AM46" s="75" t="str">
        <f>IF(E17="","",E17)</f>
        <v>PROJECT WORK s.r.o.</v>
      </c>
      <c r="AN46" s="75"/>
      <c r="AO46" s="75"/>
      <c r="AP46" s="75"/>
      <c r="AQ46" s="72"/>
      <c r="AR46" s="70"/>
      <c r="AS46" s="84" t="s">
        <v>54</v>
      </c>
      <c r="AT46" s="85"/>
      <c r="AU46" s="86"/>
      <c r="AV46" s="86"/>
      <c r="AW46" s="86"/>
      <c r="AX46" s="86"/>
      <c r="AY46" s="86"/>
      <c r="AZ46" s="86"/>
      <c r="BA46" s="86"/>
      <c r="BB46" s="86"/>
      <c r="BC46" s="86"/>
      <c r="BD46" s="87"/>
    </row>
    <row r="47" spans="2:56" s="1" customFormat="1" ht="13.5">
      <c r="B47" s="44"/>
      <c r="C47" s="74" t="s">
        <v>33</v>
      </c>
      <c r="D47" s="72"/>
      <c r="E47" s="72"/>
      <c r="F47" s="72"/>
      <c r="G47" s="72"/>
      <c r="H47" s="72"/>
      <c r="I47" s="72"/>
      <c r="J47" s="72"/>
      <c r="K47" s="72"/>
      <c r="L47" s="75" t="str">
        <f>IF(E14="Vyplň údaj","",E14)</f>
        <v/>
      </c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0"/>
      <c r="AS47" s="88"/>
      <c r="AT47" s="89"/>
      <c r="AU47" s="90"/>
      <c r="AV47" s="90"/>
      <c r="AW47" s="90"/>
      <c r="AX47" s="90"/>
      <c r="AY47" s="90"/>
      <c r="AZ47" s="90"/>
      <c r="BA47" s="90"/>
      <c r="BB47" s="90"/>
      <c r="BC47" s="90"/>
      <c r="BD47" s="91"/>
    </row>
    <row r="48" spans="2:56" s="1" customFormat="1" ht="10.8" customHeight="1">
      <c r="B48" s="44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0"/>
      <c r="AS48" s="92"/>
      <c r="AT48" s="53"/>
      <c r="AU48" s="45"/>
      <c r="AV48" s="45"/>
      <c r="AW48" s="45"/>
      <c r="AX48" s="45"/>
      <c r="AY48" s="45"/>
      <c r="AZ48" s="45"/>
      <c r="BA48" s="45"/>
      <c r="BB48" s="45"/>
      <c r="BC48" s="45"/>
      <c r="BD48" s="93"/>
    </row>
    <row r="49" spans="2:56" s="1" customFormat="1" ht="29.25" customHeight="1">
      <c r="B49" s="44"/>
      <c r="C49" s="94" t="s">
        <v>55</v>
      </c>
      <c r="D49" s="95"/>
      <c r="E49" s="95"/>
      <c r="F49" s="95"/>
      <c r="G49" s="95"/>
      <c r="H49" s="96"/>
      <c r="I49" s="97" t="s">
        <v>56</v>
      </c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8" t="s">
        <v>57</v>
      </c>
      <c r="AH49" s="95"/>
      <c r="AI49" s="95"/>
      <c r="AJ49" s="95"/>
      <c r="AK49" s="95"/>
      <c r="AL49" s="95"/>
      <c r="AM49" s="95"/>
      <c r="AN49" s="97" t="s">
        <v>58</v>
      </c>
      <c r="AO49" s="95"/>
      <c r="AP49" s="95"/>
      <c r="AQ49" s="99" t="s">
        <v>59</v>
      </c>
      <c r="AR49" s="70"/>
      <c r="AS49" s="100" t="s">
        <v>60</v>
      </c>
      <c r="AT49" s="101" t="s">
        <v>61</v>
      </c>
      <c r="AU49" s="101" t="s">
        <v>62</v>
      </c>
      <c r="AV49" s="101" t="s">
        <v>63</v>
      </c>
      <c r="AW49" s="101" t="s">
        <v>64</v>
      </c>
      <c r="AX49" s="101" t="s">
        <v>65</v>
      </c>
      <c r="AY49" s="101" t="s">
        <v>66</v>
      </c>
      <c r="AZ49" s="101" t="s">
        <v>67</v>
      </c>
      <c r="BA49" s="101" t="s">
        <v>68</v>
      </c>
      <c r="BB49" s="101" t="s">
        <v>69</v>
      </c>
      <c r="BC49" s="101" t="s">
        <v>70</v>
      </c>
      <c r="BD49" s="102" t="s">
        <v>71</v>
      </c>
    </row>
    <row r="50" spans="2:56" s="1" customFormat="1" ht="10.8" customHeight="1">
      <c r="B50" s="44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0"/>
      <c r="AS50" s="103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5"/>
    </row>
    <row r="51" spans="2:90" s="4" customFormat="1" ht="32.4" customHeight="1">
      <c r="B51" s="77"/>
      <c r="C51" s="106" t="s">
        <v>72</v>
      </c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8">
        <f>ROUND(SUM(AG52:AG54),2)</f>
        <v>0</v>
      </c>
      <c r="AH51" s="108"/>
      <c r="AI51" s="108"/>
      <c r="AJ51" s="108"/>
      <c r="AK51" s="108"/>
      <c r="AL51" s="108"/>
      <c r="AM51" s="108"/>
      <c r="AN51" s="109">
        <f>SUM(AG51,AT51)</f>
        <v>0</v>
      </c>
      <c r="AO51" s="109"/>
      <c r="AP51" s="109"/>
      <c r="AQ51" s="110" t="s">
        <v>24</v>
      </c>
      <c r="AR51" s="81"/>
      <c r="AS51" s="111">
        <f>ROUND(SUM(AS52:AS54),2)</f>
        <v>0</v>
      </c>
      <c r="AT51" s="112">
        <f>ROUND(SUM(AV51:AW51),2)</f>
        <v>0</v>
      </c>
      <c r="AU51" s="113">
        <f>ROUND(SUM(AU52:AU54),5)</f>
        <v>0</v>
      </c>
      <c r="AV51" s="112">
        <f>ROUND(AZ51*L26,2)</f>
        <v>0</v>
      </c>
      <c r="AW51" s="112">
        <f>ROUND(BA51*L27,2)</f>
        <v>0</v>
      </c>
      <c r="AX51" s="112">
        <f>ROUND(BB51*L26,2)</f>
        <v>0</v>
      </c>
      <c r="AY51" s="112">
        <f>ROUND(BC51*L27,2)</f>
        <v>0</v>
      </c>
      <c r="AZ51" s="112">
        <f>ROUND(SUM(AZ52:AZ54),2)</f>
        <v>0</v>
      </c>
      <c r="BA51" s="112">
        <f>ROUND(SUM(BA52:BA54),2)</f>
        <v>0</v>
      </c>
      <c r="BB51" s="112">
        <f>ROUND(SUM(BB52:BB54),2)</f>
        <v>0</v>
      </c>
      <c r="BC51" s="112">
        <f>ROUND(SUM(BC52:BC54),2)</f>
        <v>0</v>
      </c>
      <c r="BD51" s="114">
        <f>ROUND(SUM(BD52:BD54),2)</f>
        <v>0</v>
      </c>
      <c r="BS51" s="115" t="s">
        <v>73</v>
      </c>
      <c r="BT51" s="115" t="s">
        <v>74</v>
      </c>
      <c r="BU51" s="116" t="s">
        <v>75</v>
      </c>
      <c r="BV51" s="115" t="s">
        <v>76</v>
      </c>
      <c r="BW51" s="115" t="s">
        <v>7</v>
      </c>
      <c r="BX51" s="115" t="s">
        <v>77</v>
      </c>
      <c r="CL51" s="115" t="s">
        <v>22</v>
      </c>
    </row>
    <row r="52" spans="1:91" s="5" customFormat="1" ht="16.5" customHeight="1">
      <c r="A52" s="117" t="s">
        <v>78</v>
      </c>
      <c r="B52" s="118"/>
      <c r="C52" s="119"/>
      <c r="D52" s="120" t="s">
        <v>79</v>
      </c>
      <c r="E52" s="120"/>
      <c r="F52" s="120"/>
      <c r="G52" s="120"/>
      <c r="H52" s="120"/>
      <c r="I52" s="121"/>
      <c r="J52" s="120" t="s">
        <v>80</v>
      </c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2">
        <f>'01 - Zpevněná plocha'!J27</f>
        <v>0</v>
      </c>
      <c r="AH52" s="121"/>
      <c r="AI52" s="121"/>
      <c r="AJ52" s="121"/>
      <c r="AK52" s="121"/>
      <c r="AL52" s="121"/>
      <c r="AM52" s="121"/>
      <c r="AN52" s="122">
        <f>SUM(AG52,AT52)</f>
        <v>0</v>
      </c>
      <c r="AO52" s="121"/>
      <c r="AP52" s="121"/>
      <c r="AQ52" s="123" t="s">
        <v>81</v>
      </c>
      <c r="AR52" s="124"/>
      <c r="AS52" s="125">
        <v>0</v>
      </c>
      <c r="AT52" s="126">
        <f>ROUND(SUM(AV52:AW52),2)</f>
        <v>0</v>
      </c>
      <c r="AU52" s="127">
        <f>'01 - Zpevněná plocha'!P82</f>
        <v>0</v>
      </c>
      <c r="AV52" s="126">
        <f>'01 - Zpevněná plocha'!J30</f>
        <v>0</v>
      </c>
      <c r="AW52" s="126">
        <f>'01 - Zpevněná plocha'!J31</f>
        <v>0</v>
      </c>
      <c r="AX52" s="126">
        <f>'01 - Zpevněná plocha'!J32</f>
        <v>0</v>
      </c>
      <c r="AY52" s="126">
        <f>'01 - Zpevněná plocha'!J33</f>
        <v>0</v>
      </c>
      <c r="AZ52" s="126">
        <f>'01 - Zpevněná plocha'!F30</f>
        <v>0</v>
      </c>
      <c r="BA52" s="126">
        <f>'01 - Zpevněná plocha'!F31</f>
        <v>0</v>
      </c>
      <c r="BB52" s="126">
        <f>'01 - Zpevněná plocha'!F32</f>
        <v>0</v>
      </c>
      <c r="BC52" s="126">
        <f>'01 - Zpevněná plocha'!F33</f>
        <v>0</v>
      </c>
      <c r="BD52" s="128">
        <f>'01 - Zpevněná plocha'!F34</f>
        <v>0</v>
      </c>
      <c r="BT52" s="129" t="s">
        <v>82</v>
      </c>
      <c r="BV52" s="129" t="s">
        <v>76</v>
      </c>
      <c r="BW52" s="129" t="s">
        <v>83</v>
      </c>
      <c r="BX52" s="129" t="s">
        <v>7</v>
      </c>
      <c r="CL52" s="129" t="s">
        <v>24</v>
      </c>
      <c r="CM52" s="129" t="s">
        <v>84</v>
      </c>
    </row>
    <row r="53" spans="1:91" s="5" customFormat="1" ht="16.5" customHeight="1">
      <c r="A53" s="117" t="s">
        <v>78</v>
      </c>
      <c r="B53" s="118"/>
      <c r="C53" s="119"/>
      <c r="D53" s="120" t="s">
        <v>85</v>
      </c>
      <c r="E53" s="120"/>
      <c r="F53" s="120"/>
      <c r="G53" s="120"/>
      <c r="H53" s="120"/>
      <c r="I53" s="121"/>
      <c r="J53" s="120" t="s">
        <v>86</v>
      </c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2">
        <f>'02 - Sanace pláně'!J27</f>
        <v>0</v>
      </c>
      <c r="AH53" s="121"/>
      <c r="AI53" s="121"/>
      <c r="AJ53" s="121"/>
      <c r="AK53" s="121"/>
      <c r="AL53" s="121"/>
      <c r="AM53" s="121"/>
      <c r="AN53" s="122">
        <f>SUM(AG53,AT53)</f>
        <v>0</v>
      </c>
      <c r="AO53" s="121"/>
      <c r="AP53" s="121"/>
      <c r="AQ53" s="123" t="s">
        <v>81</v>
      </c>
      <c r="AR53" s="124"/>
      <c r="AS53" s="125">
        <v>0</v>
      </c>
      <c r="AT53" s="126">
        <f>ROUND(SUM(AV53:AW53),2)</f>
        <v>0</v>
      </c>
      <c r="AU53" s="127">
        <f>'02 - Sanace pláně'!P78</f>
        <v>0</v>
      </c>
      <c r="AV53" s="126">
        <f>'02 - Sanace pláně'!J30</f>
        <v>0</v>
      </c>
      <c r="AW53" s="126">
        <f>'02 - Sanace pláně'!J31</f>
        <v>0</v>
      </c>
      <c r="AX53" s="126">
        <f>'02 - Sanace pláně'!J32</f>
        <v>0</v>
      </c>
      <c r="AY53" s="126">
        <f>'02 - Sanace pláně'!J33</f>
        <v>0</v>
      </c>
      <c r="AZ53" s="126">
        <f>'02 - Sanace pláně'!F30</f>
        <v>0</v>
      </c>
      <c r="BA53" s="126">
        <f>'02 - Sanace pláně'!F31</f>
        <v>0</v>
      </c>
      <c r="BB53" s="126">
        <f>'02 - Sanace pláně'!F32</f>
        <v>0</v>
      </c>
      <c r="BC53" s="126">
        <f>'02 - Sanace pláně'!F33</f>
        <v>0</v>
      </c>
      <c r="BD53" s="128">
        <f>'02 - Sanace pláně'!F34</f>
        <v>0</v>
      </c>
      <c r="BT53" s="129" t="s">
        <v>82</v>
      </c>
      <c r="BV53" s="129" t="s">
        <v>76</v>
      </c>
      <c r="BW53" s="129" t="s">
        <v>87</v>
      </c>
      <c r="BX53" s="129" t="s">
        <v>7</v>
      </c>
      <c r="CL53" s="129" t="s">
        <v>24</v>
      </c>
      <c r="CM53" s="129" t="s">
        <v>84</v>
      </c>
    </row>
    <row r="54" spans="1:91" s="5" customFormat="1" ht="16.5" customHeight="1">
      <c r="A54" s="117" t="s">
        <v>78</v>
      </c>
      <c r="B54" s="118"/>
      <c r="C54" s="119"/>
      <c r="D54" s="120" t="s">
        <v>88</v>
      </c>
      <c r="E54" s="120"/>
      <c r="F54" s="120"/>
      <c r="G54" s="120"/>
      <c r="H54" s="120"/>
      <c r="I54" s="121"/>
      <c r="J54" s="120" t="s">
        <v>89</v>
      </c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2">
        <f>'03 - Vedlejší náklady'!J27</f>
        <v>0</v>
      </c>
      <c r="AH54" s="121"/>
      <c r="AI54" s="121"/>
      <c r="AJ54" s="121"/>
      <c r="AK54" s="121"/>
      <c r="AL54" s="121"/>
      <c r="AM54" s="121"/>
      <c r="AN54" s="122">
        <f>SUM(AG54,AT54)</f>
        <v>0</v>
      </c>
      <c r="AO54" s="121"/>
      <c r="AP54" s="121"/>
      <c r="AQ54" s="123" t="s">
        <v>90</v>
      </c>
      <c r="AR54" s="124"/>
      <c r="AS54" s="130">
        <v>0</v>
      </c>
      <c r="AT54" s="131">
        <f>ROUND(SUM(AV54:AW54),2)</f>
        <v>0</v>
      </c>
      <c r="AU54" s="132">
        <f>'03 - Vedlejší náklady'!P79</f>
        <v>0</v>
      </c>
      <c r="AV54" s="131">
        <f>'03 - Vedlejší náklady'!J30</f>
        <v>0</v>
      </c>
      <c r="AW54" s="131">
        <f>'03 - Vedlejší náklady'!J31</f>
        <v>0</v>
      </c>
      <c r="AX54" s="131">
        <f>'03 - Vedlejší náklady'!J32</f>
        <v>0</v>
      </c>
      <c r="AY54" s="131">
        <f>'03 - Vedlejší náklady'!J33</f>
        <v>0</v>
      </c>
      <c r="AZ54" s="131">
        <f>'03 - Vedlejší náklady'!F30</f>
        <v>0</v>
      </c>
      <c r="BA54" s="131">
        <f>'03 - Vedlejší náklady'!F31</f>
        <v>0</v>
      </c>
      <c r="BB54" s="131">
        <f>'03 - Vedlejší náklady'!F32</f>
        <v>0</v>
      </c>
      <c r="BC54" s="131">
        <f>'03 - Vedlejší náklady'!F33</f>
        <v>0</v>
      </c>
      <c r="BD54" s="133">
        <f>'03 - Vedlejší náklady'!F34</f>
        <v>0</v>
      </c>
      <c r="BT54" s="129" t="s">
        <v>82</v>
      </c>
      <c r="BV54" s="129" t="s">
        <v>76</v>
      </c>
      <c r="BW54" s="129" t="s">
        <v>91</v>
      </c>
      <c r="BX54" s="129" t="s">
        <v>7</v>
      </c>
      <c r="CL54" s="129" t="s">
        <v>24</v>
      </c>
      <c r="CM54" s="129" t="s">
        <v>84</v>
      </c>
    </row>
    <row r="55" spans="2:44" s="1" customFormat="1" ht="30" customHeight="1">
      <c r="B55" s="4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0"/>
    </row>
    <row r="56" spans="2:44" s="1" customFormat="1" ht="6.95" customHeight="1">
      <c r="B56" s="65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70"/>
    </row>
  </sheetData>
  <sheetProtection password="CC35" sheet="1" objects="1" scenarios="1" formatColumns="0" formatRows="0"/>
  <mergeCells count="4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01 - Zpevněná plocha'!C2" display="/"/>
    <hyperlink ref="A53" location="'02 - Sanace pláně'!C2" display="/"/>
    <hyperlink ref="A54" location="'03 - Vedlejší náklady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9"/>
      <c r="B1" s="135"/>
      <c r="C1" s="135"/>
      <c r="D1" s="136" t="s">
        <v>1</v>
      </c>
      <c r="E1" s="135"/>
      <c r="F1" s="137" t="s">
        <v>92</v>
      </c>
      <c r="G1" s="137" t="s">
        <v>93</v>
      </c>
      <c r="H1" s="137"/>
      <c r="I1" s="138"/>
      <c r="J1" s="137" t="s">
        <v>94</v>
      </c>
      <c r="K1" s="136" t="s">
        <v>95</v>
      </c>
      <c r="L1" s="137" t="s">
        <v>96</v>
      </c>
      <c r="M1" s="137"/>
      <c r="N1" s="137"/>
      <c r="O1" s="137"/>
      <c r="P1" s="137"/>
      <c r="Q1" s="137"/>
      <c r="R1" s="137"/>
      <c r="S1" s="137"/>
      <c r="T1" s="13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AT2" s="22" t="s">
        <v>83</v>
      </c>
    </row>
    <row r="3" spans="2:46" ht="6.95" customHeight="1">
      <c r="B3" s="23"/>
      <c r="C3" s="24"/>
      <c r="D3" s="24"/>
      <c r="E3" s="24"/>
      <c r="F3" s="24"/>
      <c r="G3" s="24"/>
      <c r="H3" s="24"/>
      <c r="I3" s="139"/>
      <c r="J3" s="24"/>
      <c r="K3" s="25"/>
      <c r="AT3" s="22" t="s">
        <v>84</v>
      </c>
    </row>
    <row r="4" spans="2:46" ht="36.95" customHeight="1">
      <c r="B4" s="26"/>
      <c r="C4" s="27"/>
      <c r="D4" s="28" t="s">
        <v>97</v>
      </c>
      <c r="E4" s="27"/>
      <c r="F4" s="27"/>
      <c r="G4" s="27"/>
      <c r="H4" s="27"/>
      <c r="I4" s="140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40"/>
      <c r="J5" s="27"/>
      <c r="K5" s="29"/>
    </row>
    <row r="6" spans="2:11" ht="13.5">
      <c r="B6" s="26"/>
      <c r="C6" s="27"/>
      <c r="D6" s="38" t="s">
        <v>19</v>
      </c>
      <c r="E6" s="27"/>
      <c r="F6" s="27"/>
      <c r="G6" s="27"/>
      <c r="H6" s="27"/>
      <c r="I6" s="140"/>
      <c r="J6" s="27"/>
      <c r="K6" s="29"/>
    </row>
    <row r="7" spans="2:11" ht="16.5" customHeight="1">
      <c r="B7" s="26"/>
      <c r="C7" s="27"/>
      <c r="D7" s="27"/>
      <c r="E7" s="141" t="str">
        <f>'Rekapitulace stavby'!K6</f>
        <v>Zpevněné plochy na ul. A. Dvořáka ve Studénce</v>
      </c>
      <c r="F7" s="38"/>
      <c r="G7" s="38"/>
      <c r="H7" s="38"/>
      <c r="I7" s="140"/>
      <c r="J7" s="27"/>
      <c r="K7" s="29"/>
    </row>
    <row r="8" spans="2:11" s="1" customFormat="1" ht="13.5">
      <c r="B8" s="44"/>
      <c r="C8" s="45"/>
      <c r="D8" s="38" t="s">
        <v>98</v>
      </c>
      <c r="E8" s="45"/>
      <c r="F8" s="45"/>
      <c r="G8" s="45"/>
      <c r="H8" s="45"/>
      <c r="I8" s="142"/>
      <c r="J8" s="45"/>
      <c r="K8" s="49"/>
    </row>
    <row r="9" spans="2:11" s="1" customFormat="1" ht="36.95" customHeight="1">
      <c r="B9" s="44"/>
      <c r="C9" s="45"/>
      <c r="D9" s="45"/>
      <c r="E9" s="143" t="s">
        <v>99</v>
      </c>
      <c r="F9" s="45"/>
      <c r="G9" s="45"/>
      <c r="H9" s="45"/>
      <c r="I9" s="142"/>
      <c r="J9" s="45"/>
      <c r="K9" s="49"/>
    </row>
    <row r="10" spans="2:11" s="1" customFormat="1" ht="13.5">
      <c r="B10" s="44"/>
      <c r="C10" s="45"/>
      <c r="D10" s="45"/>
      <c r="E10" s="45"/>
      <c r="F10" s="45"/>
      <c r="G10" s="45"/>
      <c r="H10" s="45"/>
      <c r="I10" s="142"/>
      <c r="J10" s="45"/>
      <c r="K10" s="49"/>
    </row>
    <row r="11" spans="2:11" s="1" customFormat="1" ht="14.4" customHeight="1">
      <c r="B11" s="44"/>
      <c r="C11" s="45"/>
      <c r="D11" s="38" t="s">
        <v>21</v>
      </c>
      <c r="E11" s="45"/>
      <c r="F11" s="33" t="s">
        <v>24</v>
      </c>
      <c r="G11" s="45"/>
      <c r="H11" s="45"/>
      <c r="I11" s="144" t="s">
        <v>23</v>
      </c>
      <c r="J11" s="33" t="s">
        <v>24</v>
      </c>
      <c r="K11" s="49"/>
    </row>
    <row r="12" spans="2:11" s="1" customFormat="1" ht="14.4" customHeight="1">
      <c r="B12" s="44"/>
      <c r="C12" s="45"/>
      <c r="D12" s="38" t="s">
        <v>25</v>
      </c>
      <c r="E12" s="45"/>
      <c r="F12" s="33" t="s">
        <v>26</v>
      </c>
      <c r="G12" s="45"/>
      <c r="H12" s="45"/>
      <c r="I12" s="144" t="s">
        <v>27</v>
      </c>
      <c r="J12" s="145" t="str">
        <f>'Rekapitulace stavby'!AN8</f>
        <v>3. 3. 2018</v>
      </c>
      <c r="K12" s="49"/>
    </row>
    <row r="13" spans="2:11" s="1" customFormat="1" ht="10.8" customHeight="1">
      <c r="B13" s="44"/>
      <c r="C13" s="45"/>
      <c r="D13" s="45"/>
      <c r="E13" s="45"/>
      <c r="F13" s="45"/>
      <c r="G13" s="45"/>
      <c r="H13" s="45"/>
      <c r="I13" s="142"/>
      <c r="J13" s="45"/>
      <c r="K13" s="49"/>
    </row>
    <row r="14" spans="2:11" s="1" customFormat="1" ht="14.4" customHeight="1">
      <c r="B14" s="44"/>
      <c r="C14" s="45"/>
      <c r="D14" s="38" t="s">
        <v>29</v>
      </c>
      <c r="E14" s="45"/>
      <c r="F14" s="45"/>
      <c r="G14" s="45"/>
      <c r="H14" s="45"/>
      <c r="I14" s="144" t="s">
        <v>30</v>
      </c>
      <c r="J14" s="33" t="s">
        <v>24</v>
      </c>
      <c r="K14" s="49"/>
    </row>
    <row r="15" spans="2:11" s="1" customFormat="1" ht="18" customHeight="1">
      <c r="B15" s="44"/>
      <c r="C15" s="45"/>
      <c r="D15" s="45"/>
      <c r="E15" s="33" t="s">
        <v>31</v>
      </c>
      <c r="F15" s="45"/>
      <c r="G15" s="45"/>
      <c r="H15" s="45"/>
      <c r="I15" s="144" t="s">
        <v>32</v>
      </c>
      <c r="J15" s="33" t="s">
        <v>24</v>
      </c>
      <c r="K15" s="49"/>
    </row>
    <row r="16" spans="2:11" s="1" customFormat="1" ht="6.95" customHeight="1">
      <c r="B16" s="44"/>
      <c r="C16" s="45"/>
      <c r="D16" s="45"/>
      <c r="E16" s="45"/>
      <c r="F16" s="45"/>
      <c r="G16" s="45"/>
      <c r="H16" s="45"/>
      <c r="I16" s="142"/>
      <c r="J16" s="45"/>
      <c r="K16" s="49"/>
    </row>
    <row r="17" spans="2:11" s="1" customFormat="1" ht="14.4" customHeight="1">
      <c r="B17" s="44"/>
      <c r="C17" s="45"/>
      <c r="D17" s="38" t="s">
        <v>33</v>
      </c>
      <c r="E17" s="45"/>
      <c r="F17" s="45"/>
      <c r="G17" s="45"/>
      <c r="H17" s="45"/>
      <c r="I17" s="144" t="s">
        <v>30</v>
      </c>
      <c r="J17" s="33" t="str">
        <f>IF('Rekapitulace stavby'!AN13="Vyplň údaj","",IF('Rekapitulace stavby'!AN13="","",'Rekapitulace stavby'!AN13))</f>
        <v/>
      </c>
      <c r="K17" s="49"/>
    </row>
    <row r="18" spans="2:11" s="1" customFormat="1" ht="18" customHeight="1">
      <c r="B18" s="44"/>
      <c r="C18" s="45"/>
      <c r="D18" s="45"/>
      <c r="E18" s="33" t="str">
        <f>IF('Rekapitulace stavby'!E14="Vyplň údaj","",IF('Rekapitulace stavby'!E14="","",'Rekapitulace stavby'!E14))</f>
        <v/>
      </c>
      <c r="F18" s="45"/>
      <c r="G18" s="45"/>
      <c r="H18" s="45"/>
      <c r="I18" s="144" t="s">
        <v>32</v>
      </c>
      <c r="J18" s="33" t="str">
        <f>IF('Rekapitulace stavby'!AN14="Vyplň údaj","",IF('Rekapitulace stavby'!AN14="","",'Rekapitulace stavby'!AN14))</f>
        <v/>
      </c>
      <c r="K18" s="49"/>
    </row>
    <row r="19" spans="2:11" s="1" customFormat="1" ht="6.95" customHeight="1">
      <c r="B19" s="44"/>
      <c r="C19" s="45"/>
      <c r="D19" s="45"/>
      <c r="E19" s="45"/>
      <c r="F19" s="45"/>
      <c r="G19" s="45"/>
      <c r="H19" s="45"/>
      <c r="I19" s="142"/>
      <c r="J19" s="45"/>
      <c r="K19" s="49"/>
    </row>
    <row r="20" spans="2:11" s="1" customFormat="1" ht="14.4" customHeight="1">
      <c r="B20" s="44"/>
      <c r="C20" s="45"/>
      <c r="D20" s="38" t="s">
        <v>35</v>
      </c>
      <c r="E20" s="45"/>
      <c r="F20" s="45"/>
      <c r="G20" s="45"/>
      <c r="H20" s="45"/>
      <c r="I20" s="144" t="s">
        <v>30</v>
      </c>
      <c r="J20" s="33" t="s">
        <v>24</v>
      </c>
      <c r="K20" s="49"/>
    </row>
    <row r="21" spans="2:11" s="1" customFormat="1" ht="18" customHeight="1">
      <c r="B21" s="44"/>
      <c r="C21" s="45"/>
      <c r="D21" s="45"/>
      <c r="E21" s="33" t="s">
        <v>36</v>
      </c>
      <c r="F21" s="45"/>
      <c r="G21" s="45"/>
      <c r="H21" s="45"/>
      <c r="I21" s="144" t="s">
        <v>32</v>
      </c>
      <c r="J21" s="33" t="s">
        <v>24</v>
      </c>
      <c r="K21" s="49"/>
    </row>
    <row r="22" spans="2:11" s="1" customFormat="1" ht="6.95" customHeight="1">
      <c r="B22" s="44"/>
      <c r="C22" s="45"/>
      <c r="D22" s="45"/>
      <c r="E22" s="45"/>
      <c r="F22" s="45"/>
      <c r="G22" s="45"/>
      <c r="H22" s="45"/>
      <c r="I22" s="142"/>
      <c r="J22" s="45"/>
      <c r="K22" s="49"/>
    </row>
    <row r="23" spans="2:11" s="1" customFormat="1" ht="14.4" customHeight="1">
      <c r="B23" s="44"/>
      <c r="C23" s="45"/>
      <c r="D23" s="38" t="s">
        <v>38</v>
      </c>
      <c r="E23" s="45"/>
      <c r="F23" s="45"/>
      <c r="G23" s="45"/>
      <c r="H23" s="45"/>
      <c r="I23" s="142"/>
      <c r="J23" s="45"/>
      <c r="K23" s="49"/>
    </row>
    <row r="24" spans="2:11" s="6" customFormat="1" ht="16.5" customHeight="1">
      <c r="B24" s="146"/>
      <c r="C24" s="147"/>
      <c r="D24" s="147"/>
      <c r="E24" s="42" t="s">
        <v>24</v>
      </c>
      <c r="F24" s="42"/>
      <c r="G24" s="42"/>
      <c r="H24" s="42"/>
      <c r="I24" s="148"/>
      <c r="J24" s="147"/>
      <c r="K24" s="149"/>
    </row>
    <row r="25" spans="2:11" s="1" customFormat="1" ht="6.95" customHeight="1">
      <c r="B25" s="44"/>
      <c r="C25" s="45"/>
      <c r="D25" s="45"/>
      <c r="E25" s="45"/>
      <c r="F25" s="45"/>
      <c r="G25" s="45"/>
      <c r="H25" s="45"/>
      <c r="I25" s="142"/>
      <c r="J25" s="45"/>
      <c r="K25" s="49"/>
    </row>
    <row r="26" spans="2:11" s="1" customFormat="1" ht="6.95" customHeight="1">
      <c r="B26" s="44"/>
      <c r="C26" s="45"/>
      <c r="D26" s="104"/>
      <c r="E26" s="104"/>
      <c r="F26" s="104"/>
      <c r="G26" s="104"/>
      <c r="H26" s="104"/>
      <c r="I26" s="150"/>
      <c r="J26" s="104"/>
      <c r="K26" s="151"/>
    </row>
    <row r="27" spans="2:11" s="1" customFormat="1" ht="25.4" customHeight="1">
      <c r="B27" s="44"/>
      <c r="C27" s="45"/>
      <c r="D27" s="152" t="s">
        <v>40</v>
      </c>
      <c r="E27" s="45"/>
      <c r="F27" s="45"/>
      <c r="G27" s="45"/>
      <c r="H27" s="45"/>
      <c r="I27" s="142"/>
      <c r="J27" s="153">
        <f>ROUND(J82,2)</f>
        <v>0</v>
      </c>
      <c r="K27" s="49"/>
    </row>
    <row r="28" spans="2:11" s="1" customFormat="1" ht="6.95" customHeight="1">
      <c r="B28" s="44"/>
      <c r="C28" s="45"/>
      <c r="D28" s="104"/>
      <c r="E28" s="104"/>
      <c r="F28" s="104"/>
      <c r="G28" s="104"/>
      <c r="H28" s="104"/>
      <c r="I28" s="150"/>
      <c r="J28" s="104"/>
      <c r="K28" s="151"/>
    </row>
    <row r="29" spans="2:11" s="1" customFormat="1" ht="14.4" customHeight="1">
      <c r="B29" s="44"/>
      <c r="C29" s="45"/>
      <c r="D29" s="45"/>
      <c r="E29" s="45"/>
      <c r="F29" s="50" t="s">
        <v>42</v>
      </c>
      <c r="G29" s="45"/>
      <c r="H29" s="45"/>
      <c r="I29" s="154" t="s">
        <v>41</v>
      </c>
      <c r="J29" s="50" t="s">
        <v>43</v>
      </c>
      <c r="K29" s="49"/>
    </row>
    <row r="30" spans="2:11" s="1" customFormat="1" ht="14.4" customHeight="1">
      <c r="B30" s="44"/>
      <c r="C30" s="45"/>
      <c r="D30" s="53" t="s">
        <v>44</v>
      </c>
      <c r="E30" s="53" t="s">
        <v>45</v>
      </c>
      <c r="F30" s="155">
        <f>ROUND(SUM(BE82:BE161),2)</f>
        <v>0</v>
      </c>
      <c r="G30" s="45"/>
      <c r="H30" s="45"/>
      <c r="I30" s="156">
        <v>0.21</v>
      </c>
      <c r="J30" s="155">
        <f>ROUND(ROUND((SUM(BE82:BE161)),2)*I30,2)</f>
        <v>0</v>
      </c>
      <c r="K30" s="49"/>
    </row>
    <row r="31" spans="2:11" s="1" customFormat="1" ht="14.4" customHeight="1">
      <c r="B31" s="44"/>
      <c r="C31" s="45"/>
      <c r="D31" s="45"/>
      <c r="E31" s="53" t="s">
        <v>46</v>
      </c>
      <c r="F31" s="155">
        <f>ROUND(SUM(BF82:BF161),2)</f>
        <v>0</v>
      </c>
      <c r="G31" s="45"/>
      <c r="H31" s="45"/>
      <c r="I31" s="156">
        <v>0.15</v>
      </c>
      <c r="J31" s="155">
        <f>ROUND(ROUND((SUM(BF82:BF161)),2)*I31,2)</f>
        <v>0</v>
      </c>
      <c r="K31" s="49"/>
    </row>
    <row r="32" spans="2:11" s="1" customFormat="1" ht="14.4" customHeight="1" hidden="1">
      <c r="B32" s="44"/>
      <c r="C32" s="45"/>
      <c r="D32" s="45"/>
      <c r="E32" s="53" t="s">
        <v>47</v>
      </c>
      <c r="F32" s="155">
        <f>ROUND(SUM(BG82:BG161),2)</f>
        <v>0</v>
      </c>
      <c r="G32" s="45"/>
      <c r="H32" s="45"/>
      <c r="I32" s="156">
        <v>0.21</v>
      </c>
      <c r="J32" s="155">
        <v>0</v>
      </c>
      <c r="K32" s="49"/>
    </row>
    <row r="33" spans="2:11" s="1" customFormat="1" ht="14.4" customHeight="1" hidden="1">
      <c r="B33" s="44"/>
      <c r="C33" s="45"/>
      <c r="D33" s="45"/>
      <c r="E33" s="53" t="s">
        <v>48</v>
      </c>
      <c r="F33" s="155">
        <f>ROUND(SUM(BH82:BH161),2)</f>
        <v>0</v>
      </c>
      <c r="G33" s="45"/>
      <c r="H33" s="45"/>
      <c r="I33" s="156">
        <v>0.15</v>
      </c>
      <c r="J33" s="155">
        <v>0</v>
      </c>
      <c r="K33" s="49"/>
    </row>
    <row r="34" spans="2:11" s="1" customFormat="1" ht="14.4" customHeight="1" hidden="1">
      <c r="B34" s="44"/>
      <c r="C34" s="45"/>
      <c r="D34" s="45"/>
      <c r="E34" s="53" t="s">
        <v>49</v>
      </c>
      <c r="F34" s="155">
        <f>ROUND(SUM(BI82:BI161),2)</f>
        <v>0</v>
      </c>
      <c r="G34" s="45"/>
      <c r="H34" s="45"/>
      <c r="I34" s="156">
        <v>0</v>
      </c>
      <c r="J34" s="155">
        <v>0</v>
      </c>
      <c r="K34" s="49"/>
    </row>
    <row r="35" spans="2:11" s="1" customFormat="1" ht="6.95" customHeight="1">
      <c r="B35" s="44"/>
      <c r="C35" s="45"/>
      <c r="D35" s="45"/>
      <c r="E35" s="45"/>
      <c r="F35" s="45"/>
      <c r="G35" s="45"/>
      <c r="H35" s="45"/>
      <c r="I35" s="142"/>
      <c r="J35" s="45"/>
      <c r="K35" s="49"/>
    </row>
    <row r="36" spans="2:11" s="1" customFormat="1" ht="25.4" customHeight="1">
      <c r="B36" s="44"/>
      <c r="C36" s="157"/>
      <c r="D36" s="158" t="s">
        <v>50</v>
      </c>
      <c r="E36" s="96"/>
      <c r="F36" s="96"/>
      <c r="G36" s="159" t="s">
        <v>51</v>
      </c>
      <c r="H36" s="160" t="s">
        <v>52</v>
      </c>
      <c r="I36" s="161"/>
      <c r="J36" s="162">
        <f>SUM(J27:J34)</f>
        <v>0</v>
      </c>
      <c r="K36" s="163"/>
    </row>
    <row r="37" spans="2:11" s="1" customFormat="1" ht="14.4" customHeight="1">
      <c r="B37" s="65"/>
      <c r="C37" s="66"/>
      <c r="D37" s="66"/>
      <c r="E37" s="66"/>
      <c r="F37" s="66"/>
      <c r="G37" s="66"/>
      <c r="H37" s="66"/>
      <c r="I37" s="164"/>
      <c r="J37" s="66"/>
      <c r="K37" s="67"/>
    </row>
    <row r="41" spans="2:11" s="1" customFormat="1" ht="6.95" customHeight="1">
      <c r="B41" s="165"/>
      <c r="C41" s="166"/>
      <c r="D41" s="166"/>
      <c r="E41" s="166"/>
      <c r="F41" s="166"/>
      <c r="G41" s="166"/>
      <c r="H41" s="166"/>
      <c r="I41" s="167"/>
      <c r="J41" s="166"/>
      <c r="K41" s="168"/>
    </row>
    <row r="42" spans="2:11" s="1" customFormat="1" ht="36.95" customHeight="1">
      <c r="B42" s="44"/>
      <c r="C42" s="28" t="s">
        <v>100</v>
      </c>
      <c r="D42" s="45"/>
      <c r="E42" s="45"/>
      <c r="F42" s="45"/>
      <c r="G42" s="45"/>
      <c r="H42" s="45"/>
      <c r="I42" s="142"/>
      <c r="J42" s="45"/>
      <c r="K42" s="49"/>
    </row>
    <row r="43" spans="2:11" s="1" customFormat="1" ht="6.95" customHeight="1">
      <c r="B43" s="44"/>
      <c r="C43" s="45"/>
      <c r="D43" s="45"/>
      <c r="E43" s="45"/>
      <c r="F43" s="45"/>
      <c r="G43" s="45"/>
      <c r="H43" s="45"/>
      <c r="I43" s="142"/>
      <c r="J43" s="45"/>
      <c r="K43" s="49"/>
    </row>
    <row r="44" spans="2:11" s="1" customFormat="1" ht="14.4" customHeight="1">
      <c r="B44" s="44"/>
      <c r="C44" s="38" t="s">
        <v>19</v>
      </c>
      <c r="D44" s="45"/>
      <c r="E44" s="45"/>
      <c r="F44" s="45"/>
      <c r="G44" s="45"/>
      <c r="H44" s="45"/>
      <c r="I44" s="142"/>
      <c r="J44" s="45"/>
      <c r="K44" s="49"/>
    </row>
    <row r="45" spans="2:11" s="1" customFormat="1" ht="16.5" customHeight="1">
      <c r="B45" s="44"/>
      <c r="C45" s="45"/>
      <c r="D45" s="45"/>
      <c r="E45" s="141" t="str">
        <f>E7</f>
        <v>Zpevněné plochy na ul. A. Dvořáka ve Studénce</v>
      </c>
      <c r="F45" s="38"/>
      <c r="G45" s="38"/>
      <c r="H45" s="38"/>
      <c r="I45" s="142"/>
      <c r="J45" s="45"/>
      <c r="K45" s="49"/>
    </row>
    <row r="46" spans="2:11" s="1" customFormat="1" ht="14.4" customHeight="1">
      <c r="B46" s="44"/>
      <c r="C46" s="38" t="s">
        <v>98</v>
      </c>
      <c r="D46" s="45"/>
      <c r="E46" s="45"/>
      <c r="F46" s="45"/>
      <c r="G46" s="45"/>
      <c r="H46" s="45"/>
      <c r="I46" s="142"/>
      <c r="J46" s="45"/>
      <c r="K46" s="49"/>
    </row>
    <row r="47" spans="2:11" s="1" customFormat="1" ht="17.25" customHeight="1">
      <c r="B47" s="44"/>
      <c r="C47" s="45"/>
      <c r="D47" s="45"/>
      <c r="E47" s="143" t="str">
        <f>E9</f>
        <v>01 - Zpevněná plocha</v>
      </c>
      <c r="F47" s="45"/>
      <c r="G47" s="45"/>
      <c r="H47" s="45"/>
      <c r="I47" s="142"/>
      <c r="J47" s="45"/>
      <c r="K47" s="49"/>
    </row>
    <row r="48" spans="2:11" s="1" customFormat="1" ht="6.95" customHeight="1">
      <c r="B48" s="44"/>
      <c r="C48" s="45"/>
      <c r="D48" s="45"/>
      <c r="E48" s="45"/>
      <c r="F48" s="45"/>
      <c r="G48" s="45"/>
      <c r="H48" s="45"/>
      <c r="I48" s="142"/>
      <c r="J48" s="45"/>
      <c r="K48" s="49"/>
    </row>
    <row r="49" spans="2:11" s="1" customFormat="1" ht="18" customHeight="1">
      <c r="B49" s="44"/>
      <c r="C49" s="38" t="s">
        <v>25</v>
      </c>
      <c r="D49" s="45"/>
      <c r="E49" s="45"/>
      <c r="F49" s="33" t="str">
        <f>F12</f>
        <v xml:space="preserve"> </v>
      </c>
      <c r="G49" s="45"/>
      <c r="H49" s="45"/>
      <c r="I49" s="144" t="s">
        <v>27</v>
      </c>
      <c r="J49" s="145" t="str">
        <f>IF(J12="","",J12)</f>
        <v>3. 3. 2018</v>
      </c>
      <c r="K49" s="49"/>
    </row>
    <row r="50" spans="2:11" s="1" customFormat="1" ht="6.95" customHeight="1">
      <c r="B50" s="44"/>
      <c r="C50" s="45"/>
      <c r="D50" s="45"/>
      <c r="E50" s="45"/>
      <c r="F50" s="45"/>
      <c r="G50" s="45"/>
      <c r="H50" s="45"/>
      <c r="I50" s="142"/>
      <c r="J50" s="45"/>
      <c r="K50" s="49"/>
    </row>
    <row r="51" spans="2:11" s="1" customFormat="1" ht="13.5">
      <c r="B51" s="44"/>
      <c r="C51" s="38" t="s">
        <v>29</v>
      </c>
      <c r="D51" s="45"/>
      <c r="E51" s="45"/>
      <c r="F51" s="33" t="str">
        <f>E15</f>
        <v>Město studénka</v>
      </c>
      <c r="G51" s="45"/>
      <c r="H51" s="45"/>
      <c r="I51" s="144" t="s">
        <v>35</v>
      </c>
      <c r="J51" s="42" t="str">
        <f>E21</f>
        <v>PROJECT WORK s.r.o.</v>
      </c>
      <c r="K51" s="49"/>
    </row>
    <row r="52" spans="2:11" s="1" customFormat="1" ht="14.4" customHeight="1">
      <c r="B52" s="44"/>
      <c r="C52" s="38" t="s">
        <v>33</v>
      </c>
      <c r="D52" s="45"/>
      <c r="E52" s="45"/>
      <c r="F52" s="33" t="str">
        <f>IF(E18="","",E18)</f>
        <v/>
      </c>
      <c r="G52" s="45"/>
      <c r="H52" s="45"/>
      <c r="I52" s="142"/>
      <c r="J52" s="169"/>
      <c r="K52" s="49"/>
    </row>
    <row r="53" spans="2:11" s="1" customFormat="1" ht="10.3" customHeight="1">
      <c r="B53" s="44"/>
      <c r="C53" s="45"/>
      <c r="D53" s="45"/>
      <c r="E53" s="45"/>
      <c r="F53" s="45"/>
      <c r="G53" s="45"/>
      <c r="H53" s="45"/>
      <c r="I53" s="142"/>
      <c r="J53" s="45"/>
      <c r="K53" s="49"/>
    </row>
    <row r="54" spans="2:11" s="1" customFormat="1" ht="29.25" customHeight="1">
      <c r="B54" s="44"/>
      <c r="C54" s="170" t="s">
        <v>101</v>
      </c>
      <c r="D54" s="157"/>
      <c r="E54" s="157"/>
      <c r="F54" s="157"/>
      <c r="G54" s="157"/>
      <c r="H54" s="157"/>
      <c r="I54" s="171"/>
      <c r="J54" s="172" t="s">
        <v>102</v>
      </c>
      <c r="K54" s="173"/>
    </row>
    <row r="55" spans="2:11" s="1" customFormat="1" ht="10.3" customHeight="1">
      <c r="B55" s="44"/>
      <c r="C55" s="45"/>
      <c r="D55" s="45"/>
      <c r="E55" s="45"/>
      <c r="F55" s="45"/>
      <c r="G55" s="45"/>
      <c r="H55" s="45"/>
      <c r="I55" s="142"/>
      <c r="J55" s="45"/>
      <c r="K55" s="49"/>
    </row>
    <row r="56" spans="2:47" s="1" customFormat="1" ht="29.25" customHeight="1">
      <c r="B56" s="44"/>
      <c r="C56" s="174" t="s">
        <v>103</v>
      </c>
      <c r="D56" s="45"/>
      <c r="E56" s="45"/>
      <c r="F56" s="45"/>
      <c r="G56" s="45"/>
      <c r="H56" s="45"/>
      <c r="I56" s="142"/>
      <c r="J56" s="153">
        <f>J82</f>
        <v>0</v>
      </c>
      <c r="K56" s="49"/>
      <c r="AU56" s="22" t="s">
        <v>104</v>
      </c>
    </row>
    <row r="57" spans="2:11" s="7" customFormat="1" ht="24.95" customHeight="1">
      <c r="B57" s="175"/>
      <c r="C57" s="176"/>
      <c r="D57" s="177" t="s">
        <v>105</v>
      </c>
      <c r="E57" s="178"/>
      <c r="F57" s="178"/>
      <c r="G57" s="178"/>
      <c r="H57" s="178"/>
      <c r="I57" s="179"/>
      <c r="J57" s="180">
        <f>J83</f>
        <v>0</v>
      </c>
      <c r="K57" s="181"/>
    </row>
    <row r="58" spans="2:11" s="7" customFormat="1" ht="24.95" customHeight="1">
      <c r="B58" s="175"/>
      <c r="C58" s="176"/>
      <c r="D58" s="177" t="s">
        <v>106</v>
      </c>
      <c r="E58" s="178"/>
      <c r="F58" s="178"/>
      <c r="G58" s="178"/>
      <c r="H58" s="178"/>
      <c r="I58" s="179"/>
      <c r="J58" s="180">
        <f>J103</f>
        <v>0</v>
      </c>
      <c r="K58" s="181"/>
    </row>
    <row r="59" spans="2:11" s="7" customFormat="1" ht="24.95" customHeight="1">
      <c r="B59" s="175"/>
      <c r="C59" s="176"/>
      <c r="D59" s="177" t="s">
        <v>107</v>
      </c>
      <c r="E59" s="178"/>
      <c r="F59" s="178"/>
      <c r="G59" s="178"/>
      <c r="H59" s="178"/>
      <c r="I59" s="179"/>
      <c r="J59" s="180">
        <f>J105</f>
        <v>0</v>
      </c>
      <c r="K59" s="181"/>
    </row>
    <row r="60" spans="2:11" s="7" customFormat="1" ht="24.95" customHeight="1">
      <c r="B60" s="175"/>
      <c r="C60" s="176"/>
      <c r="D60" s="177" t="s">
        <v>108</v>
      </c>
      <c r="E60" s="178"/>
      <c r="F60" s="178"/>
      <c r="G60" s="178"/>
      <c r="H60" s="178"/>
      <c r="I60" s="179"/>
      <c r="J60" s="180">
        <f>J123</f>
        <v>0</v>
      </c>
      <c r="K60" s="181"/>
    </row>
    <row r="61" spans="2:11" s="7" customFormat="1" ht="24.95" customHeight="1">
      <c r="B61" s="175"/>
      <c r="C61" s="176"/>
      <c r="D61" s="177" t="s">
        <v>109</v>
      </c>
      <c r="E61" s="178"/>
      <c r="F61" s="178"/>
      <c r="G61" s="178"/>
      <c r="H61" s="178"/>
      <c r="I61" s="179"/>
      <c r="J61" s="180">
        <f>J148</f>
        <v>0</v>
      </c>
      <c r="K61" s="181"/>
    </row>
    <row r="62" spans="2:11" s="7" customFormat="1" ht="24.95" customHeight="1">
      <c r="B62" s="175"/>
      <c r="C62" s="176"/>
      <c r="D62" s="177" t="s">
        <v>110</v>
      </c>
      <c r="E62" s="178"/>
      <c r="F62" s="178"/>
      <c r="G62" s="178"/>
      <c r="H62" s="178"/>
      <c r="I62" s="179"/>
      <c r="J62" s="180">
        <f>J160</f>
        <v>0</v>
      </c>
      <c r="K62" s="181"/>
    </row>
    <row r="63" spans="2:11" s="1" customFormat="1" ht="21.8" customHeight="1">
      <c r="B63" s="44"/>
      <c r="C63" s="45"/>
      <c r="D63" s="45"/>
      <c r="E63" s="45"/>
      <c r="F63" s="45"/>
      <c r="G63" s="45"/>
      <c r="H63" s="45"/>
      <c r="I63" s="142"/>
      <c r="J63" s="45"/>
      <c r="K63" s="49"/>
    </row>
    <row r="64" spans="2:11" s="1" customFormat="1" ht="6.95" customHeight="1">
      <c r="B64" s="65"/>
      <c r="C64" s="66"/>
      <c r="D64" s="66"/>
      <c r="E64" s="66"/>
      <c r="F64" s="66"/>
      <c r="G64" s="66"/>
      <c r="H64" s="66"/>
      <c r="I64" s="164"/>
      <c r="J64" s="66"/>
      <c r="K64" s="67"/>
    </row>
    <row r="68" spans="2:12" s="1" customFormat="1" ht="6.95" customHeight="1">
      <c r="B68" s="68"/>
      <c r="C68" s="69"/>
      <c r="D68" s="69"/>
      <c r="E68" s="69"/>
      <c r="F68" s="69"/>
      <c r="G68" s="69"/>
      <c r="H68" s="69"/>
      <c r="I68" s="167"/>
      <c r="J68" s="69"/>
      <c r="K68" s="69"/>
      <c r="L68" s="70"/>
    </row>
    <row r="69" spans="2:12" s="1" customFormat="1" ht="36.95" customHeight="1">
      <c r="B69" s="44"/>
      <c r="C69" s="71" t="s">
        <v>111</v>
      </c>
      <c r="D69" s="72"/>
      <c r="E69" s="72"/>
      <c r="F69" s="72"/>
      <c r="G69" s="72"/>
      <c r="H69" s="72"/>
      <c r="I69" s="182"/>
      <c r="J69" s="72"/>
      <c r="K69" s="72"/>
      <c r="L69" s="70"/>
    </row>
    <row r="70" spans="2:12" s="1" customFormat="1" ht="6.95" customHeight="1">
      <c r="B70" s="44"/>
      <c r="C70" s="72"/>
      <c r="D70" s="72"/>
      <c r="E70" s="72"/>
      <c r="F70" s="72"/>
      <c r="G70" s="72"/>
      <c r="H70" s="72"/>
      <c r="I70" s="182"/>
      <c r="J70" s="72"/>
      <c r="K70" s="72"/>
      <c r="L70" s="70"/>
    </row>
    <row r="71" spans="2:12" s="1" customFormat="1" ht="14.4" customHeight="1">
      <c r="B71" s="44"/>
      <c r="C71" s="74" t="s">
        <v>19</v>
      </c>
      <c r="D71" s="72"/>
      <c r="E71" s="72"/>
      <c r="F71" s="72"/>
      <c r="G71" s="72"/>
      <c r="H71" s="72"/>
      <c r="I71" s="182"/>
      <c r="J71" s="72"/>
      <c r="K71" s="72"/>
      <c r="L71" s="70"/>
    </row>
    <row r="72" spans="2:12" s="1" customFormat="1" ht="16.5" customHeight="1">
      <c r="B72" s="44"/>
      <c r="C72" s="72"/>
      <c r="D72" s="72"/>
      <c r="E72" s="183" t="str">
        <f>E7</f>
        <v>Zpevněné plochy na ul. A. Dvořáka ve Studénce</v>
      </c>
      <c r="F72" s="74"/>
      <c r="G72" s="74"/>
      <c r="H72" s="74"/>
      <c r="I72" s="182"/>
      <c r="J72" s="72"/>
      <c r="K72" s="72"/>
      <c r="L72" s="70"/>
    </row>
    <row r="73" spans="2:12" s="1" customFormat="1" ht="14.4" customHeight="1">
      <c r="B73" s="44"/>
      <c r="C73" s="74" t="s">
        <v>98</v>
      </c>
      <c r="D73" s="72"/>
      <c r="E73" s="72"/>
      <c r="F73" s="72"/>
      <c r="G73" s="72"/>
      <c r="H73" s="72"/>
      <c r="I73" s="182"/>
      <c r="J73" s="72"/>
      <c r="K73" s="72"/>
      <c r="L73" s="70"/>
    </row>
    <row r="74" spans="2:12" s="1" customFormat="1" ht="17.25" customHeight="1">
      <c r="B74" s="44"/>
      <c r="C74" s="72"/>
      <c r="D74" s="72"/>
      <c r="E74" s="80" t="str">
        <f>E9</f>
        <v>01 - Zpevněná plocha</v>
      </c>
      <c r="F74" s="72"/>
      <c r="G74" s="72"/>
      <c r="H74" s="72"/>
      <c r="I74" s="182"/>
      <c r="J74" s="72"/>
      <c r="K74" s="72"/>
      <c r="L74" s="70"/>
    </row>
    <row r="75" spans="2:12" s="1" customFormat="1" ht="6.95" customHeight="1">
      <c r="B75" s="44"/>
      <c r="C75" s="72"/>
      <c r="D75" s="72"/>
      <c r="E75" s="72"/>
      <c r="F75" s="72"/>
      <c r="G75" s="72"/>
      <c r="H75" s="72"/>
      <c r="I75" s="182"/>
      <c r="J75" s="72"/>
      <c r="K75" s="72"/>
      <c r="L75" s="70"/>
    </row>
    <row r="76" spans="2:12" s="1" customFormat="1" ht="18" customHeight="1">
      <c r="B76" s="44"/>
      <c r="C76" s="74" t="s">
        <v>25</v>
      </c>
      <c r="D76" s="72"/>
      <c r="E76" s="72"/>
      <c r="F76" s="184" t="str">
        <f>F12</f>
        <v xml:space="preserve"> </v>
      </c>
      <c r="G76" s="72"/>
      <c r="H76" s="72"/>
      <c r="I76" s="185" t="s">
        <v>27</v>
      </c>
      <c r="J76" s="83" t="str">
        <f>IF(J12="","",J12)</f>
        <v>3. 3. 2018</v>
      </c>
      <c r="K76" s="72"/>
      <c r="L76" s="70"/>
    </row>
    <row r="77" spans="2:12" s="1" customFormat="1" ht="6.95" customHeight="1">
      <c r="B77" s="44"/>
      <c r="C77" s="72"/>
      <c r="D77" s="72"/>
      <c r="E77" s="72"/>
      <c r="F77" s="72"/>
      <c r="G77" s="72"/>
      <c r="H77" s="72"/>
      <c r="I77" s="182"/>
      <c r="J77" s="72"/>
      <c r="K77" s="72"/>
      <c r="L77" s="70"/>
    </row>
    <row r="78" spans="2:12" s="1" customFormat="1" ht="13.5">
      <c r="B78" s="44"/>
      <c r="C78" s="74" t="s">
        <v>29</v>
      </c>
      <c r="D78" s="72"/>
      <c r="E78" s="72"/>
      <c r="F78" s="184" t="str">
        <f>E15</f>
        <v>Město studénka</v>
      </c>
      <c r="G78" s="72"/>
      <c r="H78" s="72"/>
      <c r="I78" s="185" t="s">
        <v>35</v>
      </c>
      <c r="J78" s="184" t="str">
        <f>E21</f>
        <v>PROJECT WORK s.r.o.</v>
      </c>
      <c r="K78" s="72"/>
      <c r="L78" s="70"/>
    </row>
    <row r="79" spans="2:12" s="1" customFormat="1" ht="14.4" customHeight="1">
      <c r="B79" s="44"/>
      <c r="C79" s="74" t="s">
        <v>33</v>
      </c>
      <c r="D79" s="72"/>
      <c r="E79" s="72"/>
      <c r="F79" s="184" t="str">
        <f>IF(E18="","",E18)</f>
        <v/>
      </c>
      <c r="G79" s="72"/>
      <c r="H79" s="72"/>
      <c r="I79" s="182"/>
      <c r="J79" s="72"/>
      <c r="K79" s="72"/>
      <c r="L79" s="70"/>
    </row>
    <row r="80" spans="2:12" s="1" customFormat="1" ht="10.3" customHeight="1">
      <c r="B80" s="44"/>
      <c r="C80" s="72"/>
      <c r="D80" s="72"/>
      <c r="E80" s="72"/>
      <c r="F80" s="72"/>
      <c r="G80" s="72"/>
      <c r="H80" s="72"/>
      <c r="I80" s="182"/>
      <c r="J80" s="72"/>
      <c r="K80" s="72"/>
      <c r="L80" s="70"/>
    </row>
    <row r="81" spans="2:20" s="8" customFormat="1" ht="29.25" customHeight="1">
      <c r="B81" s="186"/>
      <c r="C81" s="187" t="s">
        <v>112</v>
      </c>
      <c r="D81" s="188" t="s">
        <v>59</v>
      </c>
      <c r="E81" s="188" t="s">
        <v>55</v>
      </c>
      <c r="F81" s="188" t="s">
        <v>113</v>
      </c>
      <c r="G81" s="188" t="s">
        <v>114</v>
      </c>
      <c r="H81" s="188" t="s">
        <v>115</v>
      </c>
      <c r="I81" s="189" t="s">
        <v>116</v>
      </c>
      <c r="J81" s="188" t="s">
        <v>102</v>
      </c>
      <c r="K81" s="190" t="s">
        <v>117</v>
      </c>
      <c r="L81" s="191"/>
      <c r="M81" s="100" t="s">
        <v>118</v>
      </c>
      <c r="N81" s="101" t="s">
        <v>44</v>
      </c>
      <c r="O81" s="101" t="s">
        <v>119</v>
      </c>
      <c r="P81" s="101" t="s">
        <v>120</v>
      </c>
      <c r="Q81" s="101" t="s">
        <v>121</v>
      </c>
      <c r="R81" s="101" t="s">
        <v>122</v>
      </c>
      <c r="S81" s="101" t="s">
        <v>123</v>
      </c>
      <c r="T81" s="102" t="s">
        <v>124</v>
      </c>
    </row>
    <row r="82" spans="2:63" s="1" customFormat="1" ht="29.25" customHeight="1">
      <c r="B82" s="44"/>
      <c r="C82" s="106" t="s">
        <v>103</v>
      </c>
      <c r="D82" s="72"/>
      <c r="E82" s="72"/>
      <c r="F82" s="72"/>
      <c r="G82" s="72"/>
      <c r="H82" s="72"/>
      <c r="I82" s="182"/>
      <c r="J82" s="192">
        <f>BK82</f>
        <v>0</v>
      </c>
      <c r="K82" s="72"/>
      <c r="L82" s="70"/>
      <c r="M82" s="103"/>
      <c r="N82" s="104"/>
      <c r="O82" s="104"/>
      <c r="P82" s="193">
        <f>P83+P103+P105+P123+P148+P160</f>
        <v>0</v>
      </c>
      <c r="Q82" s="104"/>
      <c r="R82" s="193">
        <f>R83+R103+R105+R123+R148+R160</f>
        <v>114.54042799999999</v>
      </c>
      <c r="S82" s="104"/>
      <c r="T82" s="194">
        <f>T83+T103+T105+T123+T148+T160</f>
        <v>161.177</v>
      </c>
      <c r="AT82" s="22" t="s">
        <v>73</v>
      </c>
      <c r="AU82" s="22" t="s">
        <v>104</v>
      </c>
      <c r="BK82" s="195">
        <f>BK83+BK103+BK105+BK123+BK148+BK160</f>
        <v>0</v>
      </c>
    </row>
    <row r="83" spans="2:63" s="9" customFormat="1" ht="37.4" customHeight="1">
      <c r="B83" s="196"/>
      <c r="C83" s="197"/>
      <c r="D83" s="198" t="s">
        <v>73</v>
      </c>
      <c r="E83" s="199" t="s">
        <v>82</v>
      </c>
      <c r="F83" s="199" t="s">
        <v>125</v>
      </c>
      <c r="G83" s="197"/>
      <c r="H83" s="197"/>
      <c r="I83" s="200"/>
      <c r="J83" s="201">
        <f>BK83</f>
        <v>0</v>
      </c>
      <c r="K83" s="197"/>
      <c r="L83" s="202"/>
      <c r="M83" s="203"/>
      <c r="N83" s="204"/>
      <c r="O83" s="204"/>
      <c r="P83" s="205">
        <f>SUM(P84:P102)</f>
        <v>0</v>
      </c>
      <c r="Q83" s="204"/>
      <c r="R83" s="205">
        <f>SUM(R84:R102)</f>
        <v>2.5356</v>
      </c>
      <c r="S83" s="204"/>
      <c r="T83" s="206">
        <f>SUM(T84:T102)</f>
        <v>161.177</v>
      </c>
      <c r="AR83" s="207" t="s">
        <v>82</v>
      </c>
      <c r="AT83" s="208" t="s">
        <v>73</v>
      </c>
      <c r="AU83" s="208" t="s">
        <v>74</v>
      </c>
      <c r="AY83" s="207" t="s">
        <v>126</v>
      </c>
      <c r="BK83" s="209">
        <f>SUM(BK84:BK102)</f>
        <v>0</v>
      </c>
    </row>
    <row r="84" spans="2:65" s="1" customFormat="1" ht="25.5" customHeight="1">
      <c r="B84" s="44"/>
      <c r="C84" s="210" t="s">
        <v>82</v>
      </c>
      <c r="D84" s="210" t="s">
        <v>127</v>
      </c>
      <c r="E84" s="211" t="s">
        <v>128</v>
      </c>
      <c r="F84" s="212" t="s">
        <v>129</v>
      </c>
      <c r="G84" s="213" t="s">
        <v>130</v>
      </c>
      <c r="H84" s="214">
        <v>80</v>
      </c>
      <c r="I84" s="215"/>
      <c r="J84" s="216">
        <f>ROUND(I84*H84,2)</f>
        <v>0</v>
      </c>
      <c r="K84" s="212" t="s">
        <v>131</v>
      </c>
      <c r="L84" s="70"/>
      <c r="M84" s="217" t="s">
        <v>24</v>
      </c>
      <c r="N84" s="218" t="s">
        <v>45</v>
      </c>
      <c r="O84" s="45"/>
      <c r="P84" s="219">
        <f>O84*H84</f>
        <v>0</v>
      </c>
      <c r="Q84" s="219">
        <v>0</v>
      </c>
      <c r="R84" s="219">
        <f>Q84*H84</f>
        <v>0</v>
      </c>
      <c r="S84" s="219">
        <v>0</v>
      </c>
      <c r="T84" s="220">
        <f>S84*H84</f>
        <v>0</v>
      </c>
      <c r="AR84" s="22" t="s">
        <v>132</v>
      </c>
      <c r="AT84" s="22" t="s">
        <v>127</v>
      </c>
      <c r="AU84" s="22" t="s">
        <v>82</v>
      </c>
      <c r="AY84" s="22" t="s">
        <v>126</v>
      </c>
      <c r="BE84" s="221">
        <f>IF(N84="základní",J84,0)</f>
        <v>0</v>
      </c>
      <c r="BF84" s="221">
        <f>IF(N84="snížená",J84,0)</f>
        <v>0</v>
      </c>
      <c r="BG84" s="221">
        <f>IF(N84="zákl. přenesená",J84,0)</f>
        <v>0</v>
      </c>
      <c r="BH84" s="221">
        <f>IF(N84="sníž. přenesená",J84,0)</f>
        <v>0</v>
      </c>
      <c r="BI84" s="221">
        <f>IF(N84="nulová",J84,0)</f>
        <v>0</v>
      </c>
      <c r="BJ84" s="22" t="s">
        <v>82</v>
      </c>
      <c r="BK84" s="221">
        <f>ROUND(I84*H84,2)</f>
        <v>0</v>
      </c>
      <c r="BL84" s="22" t="s">
        <v>132</v>
      </c>
      <c r="BM84" s="22" t="s">
        <v>133</v>
      </c>
    </row>
    <row r="85" spans="2:65" s="1" customFormat="1" ht="25.5" customHeight="1">
      <c r="B85" s="44"/>
      <c r="C85" s="210" t="s">
        <v>84</v>
      </c>
      <c r="D85" s="210" t="s">
        <v>127</v>
      </c>
      <c r="E85" s="211" t="s">
        <v>134</v>
      </c>
      <c r="F85" s="212" t="s">
        <v>135</v>
      </c>
      <c r="G85" s="213" t="s">
        <v>130</v>
      </c>
      <c r="H85" s="214">
        <v>80</v>
      </c>
      <c r="I85" s="215"/>
      <c r="J85" s="216">
        <f>ROUND(I85*H85,2)</f>
        <v>0</v>
      </c>
      <c r="K85" s="212" t="s">
        <v>131</v>
      </c>
      <c r="L85" s="70"/>
      <c r="M85" s="217" t="s">
        <v>24</v>
      </c>
      <c r="N85" s="218" t="s">
        <v>45</v>
      </c>
      <c r="O85" s="45"/>
      <c r="P85" s="219">
        <f>O85*H85</f>
        <v>0</v>
      </c>
      <c r="Q85" s="219">
        <v>0.00018</v>
      </c>
      <c r="R85" s="219">
        <f>Q85*H85</f>
        <v>0.014400000000000001</v>
      </c>
      <c r="S85" s="219">
        <v>0</v>
      </c>
      <c r="T85" s="220">
        <f>S85*H85</f>
        <v>0</v>
      </c>
      <c r="AR85" s="22" t="s">
        <v>132</v>
      </c>
      <c r="AT85" s="22" t="s">
        <v>127</v>
      </c>
      <c r="AU85" s="22" t="s">
        <v>82</v>
      </c>
      <c r="AY85" s="22" t="s">
        <v>126</v>
      </c>
      <c r="BE85" s="221">
        <f>IF(N85="základní",J85,0)</f>
        <v>0</v>
      </c>
      <c r="BF85" s="221">
        <f>IF(N85="snížená",J85,0)</f>
        <v>0</v>
      </c>
      <c r="BG85" s="221">
        <f>IF(N85="zákl. přenesená",J85,0)</f>
        <v>0</v>
      </c>
      <c r="BH85" s="221">
        <f>IF(N85="sníž. přenesená",J85,0)</f>
        <v>0</v>
      </c>
      <c r="BI85" s="221">
        <f>IF(N85="nulová",J85,0)</f>
        <v>0</v>
      </c>
      <c r="BJ85" s="22" t="s">
        <v>82</v>
      </c>
      <c r="BK85" s="221">
        <f>ROUND(I85*H85,2)</f>
        <v>0</v>
      </c>
      <c r="BL85" s="22" t="s">
        <v>132</v>
      </c>
      <c r="BM85" s="22" t="s">
        <v>136</v>
      </c>
    </row>
    <row r="86" spans="2:65" s="1" customFormat="1" ht="51" customHeight="1">
      <c r="B86" s="44"/>
      <c r="C86" s="210" t="s">
        <v>137</v>
      </c>
      <c r="D86" s="210" t="s">
        <v>127</v>
      </c>
      <c r="E86" s="211" t="s">
        <v>138</v>
      </c>
      <c r="F86" s="212" t="s">
        <v>139</v>
      </c>
      <c r="G86" s="213" t="s">
        <v>130</v>
      </c>
      <c r="H86" s="214">
        <v>180</v>
      </c>
      <c r="I86" s="215"/>
      <c r="J86" s="216">
        <f>ROUND(I86*H86,2)</f>
        <v>0</v>
      </c>
      <c r="K86" s="212" t="s">
        <v>131</v>
      </c>
      <c r="L86" s="70"/>
      <c r="M86" s="217" t="s">
        <v>24</v>
      </c>
      <c r="N86" s="218" t="s">
        <v>45</v>
      </c>
      <c r="O86" s="45"/>
      <c r="P86" s="219">
        <f>O86*H86</f>
        <v>0</v>
      </c>
      <c r="Q86" s="219">
        <v>0</v>
      </c>
      <c r="R86" s="219">
        <f>Q86*H86</f>
        <v>0</v>
      </c>
      <c r="S86" s="219">
        <v>0.255</v>
      </c>
      <c r="T86" s="220">
        <f>S86*H86</f>
        <v>45.9</v>
      </c>
      <c r="AR86" s="22" t="s">
        <v>132</v>
      </c>
      <c r="AT86" s="22" t="s">
        <v>127</v>
      </c>
      <c r="AU86" s="22" t="s">
        <v>82</v>
      </c>
      <c r="AY86" s="22" t="s">
        <v>126</v>
      </c>
      <c r="BE86" s="221">
        <f>IF(N86="základní",J86,0)</f>
        <v>0</v>
      </c>
      <c r="BF86" s="221">
        <f>IF(N86="snížená",J86,0)</f>
        <v>0</v>
      </c>
      <c r="BG86" s="221">
        <f>IF(N86="zákl. přenesená",J86,0)</f>
        <v>0</v>
      </c>
      <c r="BH86" s="221">
        <f>IF(N86="sníž. přenesená",J86,0)</f>
        <v>0</v>
      </c>
      <c r="BI86" s="221">
        <f>IF(N86="nulová",J86,0)</f>
        <v>0</v>
      </c>
      <c r="BJ86" s="22" t="s">
        <v>82</v>
      </c>
      <c r="BK86" s="221">
        <f>ROUND(I86*H86,2)</f>
        <v>0</v>
      </c>
      <c r="BL86" s="22" t="s">
        <v>132</v>
      </c>
      <c r="BM86" s="22" t="s">
        <v>140</v>
      </c>
    </row>
    <row r="87" spans="2:65" s="1" customFormat="1" ht="51" customHeight="1">
      <c r="B87" s="44"/>
      <c r="C87" s="210" t="s">
        <v>132</v>
      </c>
      <c r="D87" s="210" t="s">
        <v>127</v>
      </c>
      <c r="E87" s="211" t="s">
        <v>141</v>
      </c>
      <c r="F87" s="212" t="s">
        <v>142</v>
      </c>
      <c r="G87" s="213" t="s">
        <v>130</v>
      </c>
      <c r="H87" s="214">
        <v>180</v>
      </c>
      <c r="I87" s="215"/>
      <c r="J87" s="216">
        <f>ROUND(I87*H87,2)</f>
        <v>0</v>
      </c>
      <c r="K87" s="212" t="s">
        <v>131</v>
      </c>
      <c r="L87" s="70"/>
      <c r="M87" s="217" t="s">
        <v>24</v>
      </c>
      <c r="N87" s="218" t="s">
        <v>45</v>
      </c>
      <c r="O87" s="45"/>
      <c r="P87" s="219">
        <f>O87*H87</f>
        <v>0</v>
      </c>
      <c r="Q87" s="219">
        <v>0</v>
      </c>
      <c r="R87" s="219">
        <f>Q87*H87</f>
        <v>0</v>
      </c>
      <c r="S87" s="219">
        <v>0.44</v>
      </c>
      <c r="T87" s="220">
        <f>S87*H87</f>
        <v>79.2</v>
      </c>
      <c r="AR87" s="22" t="s">
        <v>132</v>
      </c>
      <c r="AT87" s="22" t="s">
        <v>127</v>
      </c>
      <c r="AU87" s="22" t="s">
        <v>82</v>
      </c>
      <c r="AY87" s="22" t="s">
        <v>126</v>
      </c>
      <c r="BE87" s="221">
        <f>IF(N87="základní",J87,0)</f>
        <v>0</v>
      </c>
      <c r="BF87" s="221">
        <f>IF(N87="snížená",J87,0)</f>
        <v>0</v>
      </c>
      <c r="BG87" s="221">
        <f>IF(N87="zákl. přenesená",J87,0)</f>
        <v>0</v>
      </c>
      <c r="BH87" s="221">
        <f>IF(N87="sníž. přenesená",J87,0)</f>
        <v>0</v>
      </c>
      <c r="BI87" s="221">
        <f>IF(N87="nulová",J87,0)</f>
        <v>0</v>
      </c>
      <c r="BJ87" s="22" t="s">
        <v>82</v>
      </c>
      <c r="BK87" s="221">
        <f>ROUND(I87*H87,2)</f>
        <v>0</v>
      </c>
      <c r="BL87" s="22" t="s">
        <v>132</v>
      </c>
      <c r="BM87" s="22" t="s">
        <v>143</v>
      </c>
    </row>
    <row r="88" spans="2:65" s="1" customFormat="1" ht="38.25" customHeight="1">
      <c r="B88" s="44"/>
      <c r="C88" s="210" t="s">
        <v>144</v>
      </c>
      <c r="D88" s="210" t="s">
        <v>127</v>
      </c>
      <c r="E88" s="211" t="s">
        <v>145</v>
      </c>
      <c r="F88" s="212" t="s">
        <v>146</v>
      </c>
      <c r="G88" s="213" t="s">
        <v>130</v>
      </c>
      <c r="H88" s="214">
        <v>69</v>
      </c>
      <c r="I88" s="215"/>
      <c r="J88" s="216">
        <f>ROUND(I88*H88,2)</f>
        <v>0</v>
      </c>
      <c r="K88" s="212" t="s">
        <v>131</v>
      </c>
      <c r="L88" s="70"/>
      <c r="M88" s="217" t="s">
        <v>24</v>
      </c>
      <c r="N88" s="218" t="s">
        <v>45</v>
      </c>
      <c r="O88" s="45"/>
      <c r="P88" s="219">
        <f>O88*H88</f>
        <v>0</v>
      </c>
      <c r="Q88" s="219">
        <v>0</v>
      </c>
      <c r="R88" s="219">
        <f>Q88*H88</f>
        <v>0</v>
      </c>
      <c r="S88" s="219">
        <v>0.098</v>
      </c>
      <c r="T88" s="220">
        <f>S88*H88</f>
        <v>6.7620000000000005</v>
      </c>
      <c r="AR88" s="22" t="s">
        <v>132</v>
      </c>
      <c r="AT88" s="22" t="s">
        <v>127</v>
      </c>
      <c r="AU88" s="22" t="s">
        <v>82</v>
      </c>
      <c r="AY88" s="22" t="s">
        <v>126</v>
      </c>
      <c r="BE88" s="221">
        <f>IF(N88="základní",J88,0)</f>
        <v>0</v>
      </c>
      <c r="BF88" s="221">
        <f>IF(N88="snížená",J88,0)</f>
        <v>0</v>
      </c>
      <c r="BG88" s="221">
        <f>IF(N88="zákl. přenesená",J88,0)</f>
        <v>0</v>
      </c>
      <c r="BH88" s="221">
        <f>IF(N88="sníž. přenesená",J88,0)</f>
        <v>0</v>
      </c>
      <c r="BI88" s="221">
        <f>IF(N88="nulová",J88,0)</f>
        <v>0</v>
      </c>
      <c r="BJ88" s="22" t="s">
        <v>82</v>
      </c>
      <c r="BK88" s="221">
        <f>ROUND(I88*H88,2)</f>
        <v>0</v>
      </c>
      <c r="BL88" s="22" t="s">
        <v>132</v>
      </c>
      <c r="BM88" s="22" t="s">
        <v>147</v>
      </c>
    </row>
    <row r="89" spans="2:65" s="1" customFormat="1" ht="38.25" customHeight="1">
      <c r="B89" s="44"/>
      <c r="C89" s="210" t="s">
        <v>148</v>
      </c>
      <c r="D89" s="210" t="s">
        <v>127</v>
      </c>
      <c r="E89" s="211" t="s">
        <v>149</v>
      </c>
      <c r="F89" s="212" t="s">
        <v>150</v>
      </c>
      <c r="G89" s="213" t="s">
        <v>151</v>
      </c>
      <c r="H89" s="214">
        <v>143</v>
      </c>
      <c r="I89" s="215"/>
      <c r="J89" s="216">
        <f>ROUND(I89*H89,2)</f>
        <v>0</v>
      </c>
      <c r="K89" s="212" t="s">
        <v>131</v>
      </c>
      <c r="L89" s="70"/>
      <c r="M89" s="217" t="s">
        <v>24</v>
      </c>
      <c r="N89" s="218" t="s">
        <v>45</v>
      </c>
      <c r="O89" s="45"/>
      <c r="P89" s="219">
        <f>O89*H89</f>
        <v>0</v>
      </c>
      <c r="Q89" s="219">
        <v>0</v>
      </c>
      <c r="R89" s="219">
        <f>Q89*H89</f>
        <v>0</v>
      </c>
      <c r="S89" s="219">
        <v>0.205</v>
      </c>
      <c r="T89" s="220">
        <f>S89*H89</f>
        <v>29.314999999999998</v>
      </c>
      <c r="AR89" s="22" t="s">
        <v>132</v>
      </c>
      <c r="AT89" s="22" t="s">
        <v>127</v>
      </c>
      <c r="AU89" s="22" t="s">
        <v>82</v>
      </c>
      <c r="AY89" s="22" t="s">
        <v>126</v>
      </c>
      <c r="BE89" s="221">
        <f>IF(N89="základní",J89,0)</f>
        <v>0</v>
      </c>
      <c r="BF89" s="221">
        <f>IF(N89="snížená",J89,0)</f>
        <v>0</v>
      </c>
      <c r="BG89" s="221">
        <f>IF(N89="zákl. přenesená",J89,0)</f>
        <v>0</v>
      </c>
      <c r="BH89" s="221">
        <f>IF(N89="sníž. přenesená",J89,0)</f>
        <v>0</v>
      </c>
      <c r="BI89" s="221">
        <f>IF(N89="nulová",J89,0)</f>
        <v>0</v>
      </c>
      <c r="BJ89" s="22" t="s">
        <v>82</v>
      </c>
      <c r="BK89" s="221">
        <f>ROUND(I89*H89,2)</f>
        <v>0</v>
      </c>
      <c r="BL89" s="22" t="s">
        <v>132</v>
      </c>
      <c r="BM89" s="22" t="s">
        <v>152</v>
      </c>
    </row>
    <row r="90" spans="2:65" s="1" customFormat="1" ht="25.5" customHeight="1">
      <c r="B90" s="44"/>
      <c r="C90" s="210" t="s">
        <v>153</v>
      </c>
      <c r="D90" s="210" t="s">
        <v>127</v>
      </c>
      <c r="E90" s="211" t="s">
        <v>154</v>
      </c>
      <c r="F90" s="212" t="s">
        <v>155</v>
      </c>
      <c r="G90" s="213" t="s">
        <v>156</v>
      </c>
      <c r="H90" s="214">
        <v>76.9</v>
      </c>
      <c r="I90" s="215"/>
      <c r="J90" s="216">
        <f>ROUND(I90*H90,2)</f>
        <v>0</v>
      </c>
      <c r="K90" s="212" t="s">
        <v>131</v>
      </c>
      <c r="L90" s="70"/>
      <c r="M90" s="217" t="s">
        <v>24</v>
      </c>
      <c r="N90" s="218" t="s">
        <v>45</v>
      </c>
      <c r="O90" s="45"/>
      <c r="P90" s="219">
        <f>O90*H90</f>
        <v>0</v>
      </c>
      <c r="Q90" s="219">
        <v>0</v>
      </c>
      <c r="R90" s="219">
        <f>Q90*H90</f>
        <v>0</v>
      </c>
      <c r="S90" s="219">
        <v>0</v>
      </c>
      <c r="T90" s="220">
        <f>S90*H90</f>
        <v>0</v>
      </c>
      <c r="AR90" s="22" t="s">
        <v>132</v>
      </c>
      <c r="AT90" s="22" t="s">
        <v>127</v>
      </c>
      <c r="AU90" s="22" t="s">
        <v>82</v>
      </c>
      <c r="AY90" s="22" t="s">
        <v>126</v>
      </c>
      <c r="BE90" s="221">
        <f>IF(N90="základní",J90,0)</f>
        <v>0</v>
      </c>
      <c r="BF90" s="221">
        <f>IF(N90="snížená",J90,0)</f>
        <v>0</v>
      </c>
      <c r="BG90" s="221">
        <f>IF(N90="zákl. přenesená",J90,0)</f>
        <v>0</v>
      </c>
      <c r="BH90" s="221">
        <f>IF(N90="sníž. přenesená",J90,0)</f>
        <v>0</v>
      </c>
      <c r="BI90" s="221">
        <f>IF(N90="nulová",J90,0)</f>
        <v>0</v>
      </c>
      <c r="BJ90" s="22" t="s">
        <v>82</v>
      </c>
      <c r="BK90" s="221">
        <f>ROUND(I90*H90,2)</f>
        <v>0</v>
      </c>
      <c r="BL90" s="22" t="s">
        <v>132</v>
      </c>
      <c r="BM90" s="22" t="s">
        <v>157</v>
      </c>
    </row>
    <row r="91" spans="2:65" s="1" customFormat="1" ht="25.5" customHeight="1">
      <c r="B91" s="44"/>
      <c r="C91" s="210" t="s">
        <v>158</v>
      </c>
      <c r="D91" s="210" t="s">
        <v>127</v>
      </c>
      <c r="E91" s="211" t="s">
        <v>159</v>
      </c>
      <c r="F91" s="212" t="s">
        <v>160</v>
      </c>
      <c r="G91" s="213" t="s">
        <v>156</v>
      </c>
      <c r="H91" s="214">
        <v>76.9</v>
      </c>
      <c r="I91" s="215"/>
      <c r="J91" s="216">
        <f>ROUND(I91*H91,2)</f>
        <v>0</v>
      </c>
      <c r="K91" s="212" t="s">
        <v>131</v>
      </c>
      <c r="L91" s="70"/>
      <c r="M91" s="217" t="s">
        <v>24</v>
      </c>
      <c r="N91" s="218" t="s">
        <v>45</v>
      </c>
      <c r="O91" s="45"/>
      <c r="P91" s="219">
        <f>O91*H91</f>
        <v>0</v>
      </c>
      <c r="Q91" s="219">
        <v>0</v>
      </c>
      <c r="R91" s="219">
        <f>Q91*H91</f>
        <v>0</v>
      </c>
      <c r="S91" s="219">
        <v>0</v>
      </c>
      <c r="T91" s="220">
        <f>S91*H91</f>
        <v>0</v>
      </c>
      <c r="AR91" s="22" t="s">
        <v>132</v>
      </c>
      <c r="AT91" s="22" t="s">
        <v>127</v>
      </c>
      <c r="AU91" s="22" t="s">
        <v>82</v>
      </c>
      <c r="AY91" s="22" t="s">
        <v>126</v>
      </c>
      <c r="BE91" s="221">
        <f>IF(N91="základní",J91,0)</f>
        <v>0</v>
      </c>
      <c r="BF91" s="221">
        <f>IF(N91="snížená",J91,0)</f>
        <v>0</v>
      </c>
      <c r="BG91" s="221">
        <f>IF(N91="zákl. přenesená",J91,0)</f>
        <v>0</v>
      </c>
      <c r="BH91" s="221">
        <f>IF(N91="sníž. přenesená",J91,0)</f>
        <v>0</v>
      </c>
      <c r="BI91" s="221">
        <f>IF(N91="nulová",J91,0)</f>
        <v>0</v>
      </c>
      <c r="BJ91" s="22" t="s">
        <v>82</v>
      </c>
      <c r="BK91" s="221">
        <f>ROUND(I91*H91,2)</f>
        <v>0</v>
      </c>
      <c r="BL91" s="22" t="s">
        <v>132</v>
      </c>
      <c r="BM91" s="22" t="s">
        <v>161</v>
      </c>
    </row>
    <row r="92" spans="2:65" s="1" customFormat="1" ht="38.25" customHeight="1">
      <c r="B92" s="44"/>
      <c r="C92" s="210" t="s">
        <v>162</v>
      </c>
      <c r="D92" s="210" t="s">
        <v>127</v>
      </c>
      <c r="E92" s="211" t="s">
        <v>163</v>
      </c>
      <c r="F92" s="212" t="s">
        <v>164</v>
      </c>
      <c r="G92" s="213" t="s">
        <v>156</v>
      </c>
      <c r="H92" s="214">
        <v>76.9</v>
      </c>
      <c r="I92" s="215"/>
      <c r="J92" s="216">
        <f>ROUND(I92*H92,2)</f>
        <v>0</v>
      </c>
      <c r="K92" s="212" t="s">
        <v>131</v>
      </c>
      <c r="L92" s="70"/>
      <c r="M92" s="217" t="s">
        <v>24</v>
      </c>
      <c r="N92" s="218" t="s">
        <v>45</v>
      </c>
      <c r="O92" s="45"/>
      <c r="P92" s="219">
        <f>O92*H92</f>
        <v>0</v>
      </c>
      <c r="Q92" s="219">
        <v>0</v>
      </c>
      <c r="R92" s="219">
        <f>Q92*H92</f>
        <v>0</v>
      </c>
      <c r="S92" s="219">
        <v>0</v>
      </c>
      <c r="T92" s="220">
        <f>S92*H92</f>
        <v>0</v>
      </c>
      <c r="AR92" s="22" t="s">
        <v>132</v>
      </c>
      <c r="AT92" s="22" t="s">
        <v>127</v>
      </c>
      <c r="AU92" s="22" t="s">
        <v>82</v>
      </c>
      <c r="AY92" s="22" t="s">
        <v>126</v>
      </c>
      <c r="BE92" s="221">
        <f>IF(N92="základní",J92,0)</f>
        <v>0</v>
      </c>
      <c r="BF92" s="221">
        <f>IF(N92="snížená",J92,0)</f>
        <v>0</v>
      </c>
      <c r="BG92" s="221">
        <f>IF(N92="zákl. přenesená",J92,0)</f>
        <v>0</v>
      </c>
      <c r="BH92" s="221">
        <f>IF(N92="sníž. přenesená",J92,0)</f>
        <v>0</v>
      </c>
      <c r="BI92" s="221">
        <f>IF(N92="nulová",J92,0)</f>
        <v>0</v>
      </c>
      <c r="BJ92" s="22" t="s">
        <v>82</v>
      </c>
      <c r="BK92" s="221">
        <f>ROUND(I92*H92,2)</f>
        <v>0</v>
      </c>
      <c r="BL92" s="22" t="s">
        <v>132</v>
      </c>
      <c r="BM92" s="22" t="s">
        <v>165</v>
      </c>
    </row>
    <row r="93" spans="2:65" s="1" customFormat="1" ht="16.5" customHeight="1">
      <c r="B93" s="44"/>
      <c r="C93" s="210" t="s">
        <v>166</v>
      </c>
      <c r="D93" s="210" t="s">
        <v>127</v>
      </c>
      <c r="E93" s="211" t="s">
        <v>167</v>
      </c>
      <c r="F93" s="212" t="s">
        <v>168</v>
      </c>
      <c r="G93" s="213" t="s">
        <v>156</v>
      </c>
      <c r="H93" s="214">
        <v>76.9</v>
      </c>
      <c r="I93" s="215"/>
      <c r="J93" s="216">
        <f>ROUND(I93*H93,2)</f>
        <v>0</v>
      </c>
      <c r="K93" s="212" t="s">
        <v>131</v>
      </c>
      <c r="L93" s="70"/>
      <c r="M93" s="217" t="s">
        <v>24</v>
      </c>
      <c r="N93" s="218" t="s">
        <v>45</v>
      </c>
      <c r="O93" s="45"/>
      <c r="P93" s="219">
        <f>O93*H93</f>
        <v>0</v>
      </c>
      <c r="Q93" s="219">
        <v>0</v>
      </c>
      <c r="R93" s="219">
        <f>Q93*H93</f>
        <v>0</v>
      </c>
      <c r="S93" s="219">
        <v>0</v>
      </c>
      <c r="T93" s="220">
        <f>S93*H93</f>
        <v>0</v>
      </c>
      <c r="AR93" s="22" t="s">
        <v>132</v>
      </c>
      <c r="AT93" s="22" t="s">
        <v>127</v>
      </c>
      <c r="AU93" s="22" t="s">
        <v>82</v>
      </c>
      <c r="AY93" s="22" t="s">
        <v>126</v>
      </c>
      <c r="BE93" s="221">
        <f>IF(N93="základní",J93,0)</f>
        <v>0</v>
      </c>
      <c r="BF93" s="221">
        <f>IF(N93="snížená",J93,0)</f>
        <v>0</v>
      </c>
      <c r="BG93" s="221">
        <f>IF(N93="zákl. přenesená",J93,0)</f>
        <v>0</v>
      </c>
      <c r="BH93" s="221">
        <f>IF(N93="sníž. přenesená",J93,0)</f>
        <v>0</v>
      </c>
      <c r="BI93" s="221">
        <f>IF(N93="nulová",J93,0)</f>
        <v>0</v>
      </c>
      <c r="BJ93" s="22" t="s">
        <v>82</v>
      </c>
      <c r="BK93" s="221">
        <f>ROUND(I93*H93,2)</f>
        <v>0</v>
      </c>
      <c r="BL93" s="22" t="s">
        <v>132</v>
      </c>
      <c r="BM93" s="22" t="s">
        <v>169</v>
      </c>
    </row>
    <row r="94" spans="2:65" s="1" customFormat="1" ht="25.5" customHeight="1">
      <c r="B94" s="44"/>
      <c r="C94" s="210" t="s">
        <v>170</v>
      </c>
      <c r="D94" s="210" t="s">
        <v>127</v>
      </c>
      <c r="E94" s="211" t="s">
        <v>171</v>
      </c>
      <c r="F94" s="212" t="s">
        <v>172</v>
      </c>
      <c r="G94" s="213" t="s">
        <v>173</v>
      </c>
      <c r="H94" s="214">
        <v>138.42</v>
      </c>
      <c r="I94" s="215"/>
      <c r="J94" s="216">
        <f>ROUND(I94*H94,2)</f>
        <v>0</v>
      </c>
      <c r="K94" s="212" t="s">
        <v>131</v>
      </c>
      <c r="L94" s="70"/>
      <c r="M94" s="217" t="s">
        <v>24</v>
      </c>
      <c r="N94" s="218" t="s">
        <v>45</v>
      </c>
      <c r="O94" s="45"/>
      <c r="P94" s="219">
        <f>O94*H94</f>
        <v>0</v>
      </c>
      <c r="Q94" s="219">
        <v>0</v>
      </c>
      <c r="R94" s="219">
        <f>Q94*H94</f>
        <v>0</v>
      </c>
      <c r="S94" s="219">
        <v>0</v>
      </c>
      <c r="T94" s="220">
        <f>S94*H94</f>
        <v>0</v>
      </c>
      <c r="AR94" s="22" t="s">
        <v>132</v>
      </c>
      <c r="AT94" s="22" t="s">
        <v>127</v>
      </c>
      <c r="AU94" s="22" t="s">
        <v>82</v>
      </c>
      <c r="AY94" s="22" t="s">
        <v>126</v>
      </c>
      <c r="BE94" s="221">
        <f>IF(N94="základní",J94,0)</f>
        <v>0</v>
      </c>
      <c r="BF94" s="221">
        <f>IF(N94="snížená",J94,0)</f>
        <v>0</v>
      </c>
      <c r="BG94" s="221">
        <f>IF(N94="zákl. přenesená",J94,0)</f>
        <v>0</v>
      </c>
      <c r="BH94" s="221">
        <f>IF(N94="sníž. přenesená",J94,0)</f>
        <v>0</v>
      </c>
      <c r="BI94" s="221">
        <f>IF(N94="nulová",J94,0)</f>
        <v>0</v>
      </c>
      <c r="BJ94" s="22" t="s">
        <v>82</v>
      </c>
      <c r="BK94" s="221">
        <f>ROUND(I94*H94,2)</f>
        <v>0</v>
      </c>
      <c r="BL94" s="22" t="s">
        <v>132</v>
      </c>
      <c r="BM94" s="22" t="s">
        <v>174</v>
      </c>
    </row>
    <row r="95" spans="2:51" s="10" customFormat="1" ht="13.5">
      <c r="B95" s="222"/>
      <c r="C95" s="223"/>
      <c r="D95" s="224" t="s">
        <v>175</v>
      </c>
      <c r="E95" s="223"/>
      <c r="F95" s="225" t="s">
        <v>176</v>
      </c>
      <c r="G95" s="223"/>
      <c r="H95" s="226">
        <v>138.42</v>
      </c>
      <c r="I95" s="227"/>
      <c r="J95" s="223"/>
      <c r="K95" s="223"/>
      <c r="L95" s="228"/>
      <c r="M95" s="229"/>
      <c r="N95" s="230"/>
      <c r="O95" s="230"/>
      <c r="P95" s="230"/>
      <c r="Q95" s="230"/>
      <c r="R95" s="230"/>
      <c r="S95" s="230"/>
      <c r="T95" s="231"/>
      <c r="AT95" s="232" t="s">
        <v>175</v>
      </c>
      <c r="AU95" s="232" t="s">
        <v>82</v>
      </c>
      <c r="AV95" s="10" t="s">
        <v>84</v>
      </c>
      <c r="AW95" s="10" t="s">
        <v>6</v>
      </c>
      <c r="AX95" s="10" t="s">
        <v>82</v>
      </c>
      <c r="AY95" s="232" t="s">
        <v>126</v>
      </c>
    </row>
    <row r="96" spans="2:65" s="1" customFormat="1" ht="25.5" customHeight="1">
      <c r="B96" s="44"/>
      <c r="C96" s="210" t="s">
        <v>177</v>
      </c>
      <c r="D96" s="210" t="s">
        <v>127</v>
      </c>
      <c r="E96" s="211" t="s">
        <v>178</v>
      </c>
      <c r="F96" s="212" t="s">
        <v>179</v>
      </c>
      <c r="G96" s="213" t="s">
        <v>130</v>
      </c>
      <c r="H96" s="214">
        <v>80</v>
      </c>
      <c r="I96" s="215"/>
      <c r="J96" s="216">
        <f>ROUND(I96*H96,2)</f>
        <v>0</v>
      </c>
      <c r="K96" s="212" t="s">
        <v>131</v>
      </c>
      <c r="L96" s="70"/>
      <c r="M96" s="217" t="s">
        <v>24</v>
      </c>
      <c r="N96" s="218" t="s">
        <v>45</v>
      </c>
      <c r="O96" s="45"/>
      <c r="P96" s="219">
        <f>O96*H96</f>
        <v>0</v>
      </c>
      <c r="Q96" s="219">
        <v>0</v>
      </c>
      <c r="R96" s="219">
        <f>Q96*H96</f>
        <v>0</v>
      </c>
      <c r="S96" s="219">
        <v>0</v>
      </c>
      <c r="T96" s="220">
        <f>S96*H96</f>
        <v>0</v>
      </c>
      <c r="AR96" s="22" t="s">
        <v>132</v>
      </c>
      <c r="AT96" s="22" t="s">
        <v>127</v>
      </c>
      <c r="AU96" s="22" t="s">
        <v>82</v>
      </c>
      <c r="AY96" s="22" t="s">
        <v>126</v>
      </c>
      <c r="BE96" s="221">
        <f>IF(N96="základní",J96,0)</f>
        <v>0</v>
      </c>
      <c r="BF96" s="221">
        <f>IF(N96="snížená",J96,0)</f>
        <v>0</v>
      </c>
      <c r="BG96" s="221">
        <f>IF(N96="zákl. přenesená",J96,0)</f>
        <v>0</v>
      </c>
      <c r="BH96" s="221">
        <f>IF(N96="sníž. přenesená",J96,0)</f>
        <v>0</v>
      </c>
      <c r="BI96" s="221">
        <f>IF(N96="nulová",J96,0)</f>
        <v>0</v>
      </c>
      <c r="BJ96" s="22" t="s">
        <v>82</v>
      </c>
      <c r="BK96" s="221">
        <f>ROUND(I96*H96,2)</f>
        <v>0</v>
      </c>
      <c r="BL96" s="22" t="s">
        <v>132</v>
      </c>
      <c r="BM96" s="22" t="s">
        <v>180</v>
      </c>
    </row>
    <row r="97" spans="2:65" s="1" customFormat="1" ht="16.5" customHeight="1">
      <c r="B97" s="44"/>
      <c r="C97" s="233" t="s">
        <v>181</v>
      </c>
      <c r="D97" s="233" t="s">
        <v>182</v>
      </c>
      <c r="E97" s="234" t="s">
        <v>183</v>
      </c>
      <c r="F97" s="235" t="s">
        <v>184</v>
      </c>
      <c r="G97" s="236" t="s">
        <v>156</v>
      </c>
      <c r="H97" s="237">
        <v>12</v>
      </c>
      <c r="I97" s="238"/>
      <c r="J97" s="239">
        <f>ROUND(I97*H97,2)</f>
        <v>0</v>
      </c>
      <c r="K97" s="235" t="s">
        <v>131</v>
      </c>
      <c r="L97" s="240"/>
      <c r="M97" s="241" t="s">
        <v>24</v>
      </c>
      <c r="N97" s="242" t="s">
        <v>45</v>
      </c>
      <c r="O97" s="45"/>
      <c r="P97" s="219">
        <f>O97*H97</f>
        <v>0</v>
      </c>
      <c r="Q97" s="219">
        <v>0.21</v>
      </c>
      <c r="R97" s="219">
        <f>Q97*H97</f>
        <v>2.52</v>
      </c>
      <c r="S97" s="219">
        <v>0</v>
      </c>
      <c r="T97" s="220">
        <f>S97*H97</f>
        <v>0</v>
      </c>
      <c r="AR97" s="22" t="s">
        <v>158</v>
      </c>
      <c r="AT97" s="22" t="s">
        <v>182</v>
      </c>
      <c r="AU97" s="22" t="s">
        <v>82</v>
      </c>
      <c r="AY97" s="22" t="s">
        <v>126</v>
      </c>
      <c r="BE97" s="221">
        <f>IF(N97="základní",J97,0)</f>
        <v>0</v>
      </c>
      <c r="BF97" s="221">
        <f>IF(N97="snížená",J97,0)</f>
        <v>0</v>
      </c>
      <c r="BG97" s="221">
        <f>IF(N97="zákl. přenesená",J97,0)</f>
        <v>0</v>
      </c>
      <c r="BH97" s="221">
        <f>IF(N97="sníž. přenesená",J97,0)</f>
        <v>0</v>
      </c>
      <c r="BI97" s="221">
        <f>IF(N97="nulová",J97,0)</f>
        <v>0</v>
      </c>
      <c r="BJ97" s="22" t="s">
        <v>82</v>
      </c>
      <c r="BK97" s="221">
        <f>ROUND(I97*H97,2)</f>
        <v>0</v>
      </c>
      <c r="BL97" s="22" t="s">
        <v>132</v>
      </c>
      <c r="BM97" s="22" t="s">
        <v>185</v>
      </c>
    </row>
    <row r="98" spans="2:51" s="10" customFormat="1" ht="13.5">
      <c r="B98" s="222"/>
      <c r="C98" s="223"/>
      <c r="D98" s="224" t="s">
        <v>175</v>
      </c>
      <c r="E98" s="243" t="s">
        <v>24</v>
      </c>
      <c r="F98" s="225" t="s">
        <v>186</v>
      </c>
      <c r="G98" s="223"/>
      <c r="H98" s="226">
        <v>12</v>
      </c>
      <c r="I98" s="227"/>
      <c r="J98" s="223"/>
      <c r="K98" s="223"/>
      <c r="L98" s="228"/>
      <c r="M98" s="229"/>
      <c r="N98" s="230"/>
      <c r="O98" s="230"/>
      <c r="P98" s="230"/>
      <c r="Q98" s="230"/>
      <c r="R98" s="230"/>
      <c r="S98" s="230"/>
      <c r="T98" s="231"/>
      <c r="AT98" s="232" t="s">
        <v>175</v>
      </c>
      <c r="AU98" s="232" t="s">
        <v>82</v>
      </c>
      <c r="AV98" s="10" t="s">
        <v>84</v>
      </c>
      <c r="AW98" s="10" t="s">
        <v>37</v>
      </c>
      <c r="AX98" s="10" t="s">
        <v>82</v>
      </c>
      <c r="AY98" s="232" t="s">
        <v>126</v>
      </c>
    </row>
    <row r="99" spans="2:65" s="1" customFormat="1" ht="25.5" customHeight="1">
      <c r="B99" s="44"/>
      <c r="C99" s="210" t="s">
        <v>187</v>
      </c>
      <c r="D99" s="210" t="s">
        <v>127</v>
      </c>
      <c r="E99" s="211" t="s">
        <v>188</v>
      </c>
      <c r="F99" s="212" t="s">
        <v>189</v>
      </c>
      <c r="G99" s="213" t="s">
        <v>130</v>
      </c>
      <c r="H99" s="214">
        <v>80</v>
      </c>
      <c r="I99" s="215"/>
      <c r="J99" s="216">
        <f>ROUND(I99*H99,2)</f>
        <v>0</v>
      </c>
      <c r="K99" s="212" t="s">
        <v>131</v>
      </c>
      <c r="L99" s="70"/>
      <c r="M99" s="217" t="s">
        <v>24</v>
      </c>
      <c r="N99" s="218" t="s">
        <v>45</v>
      </c>
      <c r="O99" s="45"/>
      <c r="P99" s="219">
        <f>O99*H99</f>
        <v>0</v>
      </c>
      <c r="Q99" s="219">
        <v>0</v>
      </c>
      <c r="R99" s="219">
        <f>Q99*H99</f>
        <v>0</v>
      </c>
      <c r="S99" s="219">
        <v>0</v>
      </c>
      <c r="T99" s="220">
        <f>S99*H99</f>
        <v>0</v>
      </c>
      <c r="AR99" s="22" t="s">
        <v>132</v>
      </c>
      <c r="AT99" s="22" t="s">
        <v>127</v>
      </c>
      <c r="AU99" s="22" t="s">
        <v>82</v>
      </c>
      <c r="AY99" s="22" t="s">
        <v>126</v>
      </c>
      <c r="BE99" s="221">
        <f>IF(N99="základní",J99,0)</f>
        <v>0</v>
      </c>
      <c r="BF99" s="221">
        <f>IF(N99="snížená",J99,0)</f>
        <v>0</v>
      </c>
      <c r="BG99" s="221">
        <f>IF(N99="zákl. přenesená",J99,0)</f>
        <v>0</v>
      </c>
      <c r="BH99" s="221">
        <f>IF(N99="sníž. přenesená",J99,0)</f>
        <v>0</v>
      </c>
      <c r="BI99" s="221">
        <f>IF(N99="nulová",J99,0)</f>
        <v>0</v>
      </c>
      <c r="BJ99" s="22" t="s">
        <v>82</v>
      </c>
      <c r="BK99" s="221">
        <f>ROUND(I99*H99,2)</f>
        <v>0</v>
      </c>
      <c r="BL99" s="22" t="s">
        <v>132</v>
      </c>
      <c r="BM99" s="22" t="s">
        <v>190</v>
      </c>
    </row>
    <row r="100" spans="2:65" s="1" customFormat="1" ht="16.5" customHeight="1">
      <c r="B100" s="44"/>
      <c r="C100" s="233" t="s">
        <v>10</v>
      </c>
      <c r="D100" s="233" t="s">
        <v>182</v>
      </c>
      <c r="E100" s="234" t="s">
        <v>191</v>
      </c>
      <c r="F100" s="235" t="s">
        <v>192</v>
      </c>
      <c r="G100" s="236" t="s">
        <v>193</v>
      </c>
      <c r="H100" s="237">
        <v>1.2</v>
      </c>
      <c r="I100" s="238"/>
      <c r="J100" s="239">
        <f>ROUND(I100*H100,2)</f>
        <v>0</v>
      </c>
      <c r="K100" s="235" t="s">
        <v>131</v>
      </c>
      <c r="L100" s="240"/>
      <c r="M100" s="241" t="s">
        <v>24</v>
      </c>
      <c r="N100" s="242" t="s">
        <v>45</v>
      </c>
      <c r="O100" s="45"/>
      <c r="P100" s="219">
        <f>O100*H100</f>
        <v>0</v>
      </c>
      <c r="Q100" s="219">
        <v>0.001</v>
      </c>
      <c r="R100" s="219">
        <f>Q100*H100</f>
        <v>0.0012</v>
      </c>
      <c r="S100" s="219">
        <v>0</v>
      </c>
      <c r="T100" s="220">
        <f>S100*H100</f>
        <v>0</v>
      </c>
      <c r="AR100" s="22" t="s">
        <v>158</v>
      </c>
      <c r="AT100" s="22" t="s">
        <v>182</v>
      </c>
      <c r="AU100" s="22" t="s">
        <v>82</v>
      </c>
      <c r="AY100" s="22" t="s">
        <v>126</v>
      </c>
      <c r="BE100" s="221">
        <f>IF(N100="základní",J100,0)</f>
        <v>0</v>
      </c>
      <c r="BF100" s="221">
        <f>IF(N100="snížená",J100,0)</f>
        <v>0</v>
      </c>
      <c r="BG100" s="221">
        <f>IF(N100="zákl. přenesená",J100,0)</f>
        <v>0</v>
      </c>
      <c r="BH100" s="221">
        <f>IF(N100="sníž. přenesená",J100,0)</f>
        <v>0</v>
      </c>
      <c r="BI100" s="221">
        <f>IF(N100="nulová",J100,0)</f>
        <v>0</v>
      </c>
      <c r="BJ100" s="22" t="s">
        <v>82</v>
      </c>
      <c r="BK100" s="221">
        <f>ROUND(I100*H100,2)</f>
        <v>0</v>
      </c>
      <c r="BL100" s="22" t="s">
        <v>132</v>
      </c>
      <c r="BM100" s="22" t="s">
        <v>194</v>
      </c>
    </row>
    <row r="101" spans="2:51" s="10" customFormat="1" ht="13.5">
      <c r="B101" s="222"/>
      <c r="C101" s="223"/>
      <c r="D101" s="224" t="s">
        <v>175</v>
      </c>
      <c r="E101" s="223"/>
      <c r="F101" s="225" t="s">
        <v>195</v>
      </c>
      <c r="G101" s="223"/>
      <c r="H101" s="226">
        <v>1.2</v>
      </c>
      <c r="I101" s="227"/>
      <c r="J101" s="223"/>
      <c r="K101" s="223"/>
      <c r="L101" s="228"/>
      <c r="M101" s="229"/>
      <c r="N101" s="230"/>
      <c r="O101" s="230"/>
      <c r="P101" s="230"/>
      <c r="Q101" s="230"/>
      <c r="R101" s="230"/>
      <c r="S101" s="230"/>
      <c r="T101" s="231"/>
      <c r="AT101" s="232" t="s">
        <v>175</v>
      </c>
      <c r="AU101" s="232" t="s">
        <v>82</v>
      </c>
      <c r="AV101" s="10" t="s">
        <v>84</v>
      </c>
      <c r="AW101" s="10" t="s">
        <v>6</v>
      </c>
      <c r="AX101" s="10" t="s">
        <v>82</v>
      </c>
      <c r="AY101" s="232" t="s">
        <v>126</v>
      </c>
    </row>
    <row r="102" spans="2:65" s="1" customFormat="1" ht="25.5" customHeight="1">
      <c r="B102" s="44"/>
      <c r="C102" s="210" t="s">
        <v>196</v>
      </c>
      <c r="D102" s="210" t="s">
        <v>127</v>
      </c>
      <c r="E102" s="211" t="s">
        <v>197</v>
      </c>
      <c r="F102" s="212" t="s">
        <v>198</v>
      </c>
      <c r="G102" s="213" t="s">
        <v>130</v>
      </c>
      <c r="H102" s="214">
        <v>235</v>
      </c>
      <c r="I102" s="215"/>
      <c r="J102" s="216">
        <f>ROUND(I102*H102,2)</f>
        <v>0</v>
      </c>
      <c r="K102" s="212" t="s">
        <v>131</v>
      </c>
      <c r="L102" s="70"/>
      <c r="M102" s="217" t="s">
        <v>24</v>
      </c>
      <c r="N102" s="218" t="s">
        <v>45</v>
      </c>
      <c r="O102" s="45"/>
      <c r="P102" s="219">
        <f>O102*H102</f>
        <v>0</v>
      </c>
      <c r="Q102" s="219">
        <v>0</v>
      </c>
      <c r="R102" s="219">
        <f>Q102*H102</f>
        <v>0</v>
      </c>
      <c r="S102" s="219">
        <v>0</v>
      </c>
      <c r="T102" s="220">
        <f>S102*H102</f>
        <v>0</v>
      </c>
      <c r="AR102" s="22" t="s">
        <v>132</v>
      </c>
      <c r="AT102" s="22" t="s">
        <v>127</v>
      </c>
      <c r="AU102" s="22" t="s">
        <v>82</v>
      </c>
      <c r="AY102" s="22" t="s">
        <v>126</v>
      </c>
      <c r="BE102" s="221">
        <f>IF(N102="základní",J102,0)</f>
        <v>0</v>
      </c>
      <c r="BF102" s="221">
        <f>IF(N102="snížená",J102,0)</f>
        <v>0</v>
      </c>
      <c r="BG102" s="221">
        <f>IF(N102="zákl. přenesená",J102,0)</f>
        <v>0</v>
      </c>
      <c r="BH102" s="221">
        <f>IF(N102="sníž. přenesená",J102,0)</f>
        <v>0</v>
      </c>
      <c r="BI102" s="221">
        <f>IF(N102="nulová",J102,0)</f>
        <v>0</v>
      </c>
      <c r="BJ102" s="22" t="s">
        <v>82</v>
      </c>
      <c r="BK102" s="221">
        <f>ROUND(I102*H102,2)</f>
        <v>0</v>
      </c>
      <c r="BL102" s="22" t="s">
        <v>132</v>
      </c>
      <c r="BM102" s="22" t="s">
        <v>199</v>
      </c>
    </row>
    <row r="103" spans="2:63" s="9" customFormat="1" ht="37.4" customHeight="1">
      <c r="B103" s="196"/>
      <c r="C103" s="197"/>
      <c r="D103" s="198" t="s">
        <v>73</v>
      </c>
      <c r="E103" s="199" t="s">
        <v>137</v>
      </c>
      <c r="F103" s="199" t="s">
        <v>200</v>
      </c>
      <c r="G103" s="197"/>
      <c r="H103" s="197"/>
      <c r="I103" s="200"/>
      <c r="J103" s="201">
        <f>BK103</f>
        <v>0</v>
      </c>
      <c r="K103" s="197"/>
      <c r="L103" s="202"/>
      <c r="M103" s="203"/>
      <c r="N103" s="204"/>
      <c r="O103" s="204"/>
      <c r="P103" s="205">
        <f>P104</f>
        <v>0</v>
      </c>
      <c r="Q103" s="204"/>
      <c r="R103" s="205">
        <f>R104</f>
        <v>0.010124999999999999</v>
      </c>
      <c r="S103" s="204"/>
      <c r="T103" s="206">
        <f>T104</f>
        <v>0</v>
      </c>
      <c r="AR103" s="207" t="s">
        <v>82</v>
      </c>
      <c r="AT103" s="208" t="s">
        <v>73</v>
      </c>
      <c r="AU103" s="208" t="s">
        <v>74</v>
      </c>
      <c r="AY103" s="207" t="s">
        <v>126</v>
      </c>
      <c r="BK103" s="209">
        <f>BK104</f>
        <v>0</v>
      </c>
    </row>
    <row r="104" spans="2:65" s="1" customFormat="1" ht="16.5" customHeight="1">
      <c r="B104" s="44"/>
      <c r="C104" s="210" t="s">
        <v>201</v>
      </c>
      <c r="D104" s="210" t="s">
        <v>127</v>
      </c>
      <c r="E104" s="211" t="s">
        <v>202</v>
      </c>
      <c r="F104" s="212" t="s">
        <v>203</v>
      </c>
      <c r="G104" s="213" t="s">
        <v>151</v>
      </c>
      <c r="H104" s="214">
        <v>12.5</v>
      </c>
      <c r="I104" s="215"/>
      <c r="J104" s="216">
        <f>ROUND(I104*H104,2)</f>
        <v>0</v>
      </c>
      <c r="K104" s="212" t="s">
        <v>131</v>
      </c>
      <c r="L104" s="70"/>
      <c r="M104" s="217" t="s">
        <v>24</v>
      </c>
      <c r="N104" s="218" t="s">
        <v>45</v>
      </c>
      <c r="O104" s="45"/>
      <c r="P104" s="219">
        <f>O104*H104</f>
        <v>0</v>
      </c>
      <c r="Q104" s="219">
        <v>0.00081</v>
      </c>
      <c r="R104" s="219">
        <f>Q104*H104</f>
        <v>0.010124999999999999</v>
      </c>
      <c r="S104" s="219">
        <v>0</v>
      </c>
      <c r="T104" s="220">
        <f>S104*H104</f>
        <v>0</v>
      </c>
      <c r="AR104" s="22" t="s">
        <v>132</v>
      </c>
      <c r="AT104" s="22" t="s">
        <v>127</v>
      </c>
      <c r="AU104" s="22" t="s">
        <v>82</v>
      </c>
      <c r="AY104" s="22" t="s">
        <v>126</v>
      </c>
      <c r="BE104" s="221">
        <f>IF(N104="základní",J104,0)</f>
        <v>0</v>
      </c>
      <c r="BF104" s="221">
        <f>IF(N104="snížená",J104,0)</f>
        <v>0</v>
      </c>
      <c r="BG104" s="221">
        <f>IF(N104="zákl. přenesená",J104,0)</f>
        <v>0</v>
      </c>
      <c r="BH104" s="221">
        <f>IF(N104="sníž. přenesená",J104,0)</f>
        <v>0</v>
      </c>
      <c r="BI104" s="221">
        <f>IF(N104="nulová",J104,0)</f>
        <v>0</v>
      </c>
      <c r="BJ104" s="22" t="s">
        <v>82</v>
      </c>
      <c r="BK104" s="221">
        <f>ROUND(I104*H104,2)</f>
        <v>0</v>
      </c>
      <c r="BL104" s="22" t="s">
        <v>132</v>
      </c>
      <c r="BM104" s="22" t="s">
        <v>204</v>
      </c>
    </row>
    <row r="105" spans="2:63" s="9" customFormat="1" ht="37.4" customHeight="1">
      <c r="B105" s="196"/>
      <c r="C105" s="197"/>
      <c r="D105" s="198" t="s">
        <v>73</v>
      </c>
      <c r="E105" s="199" t="s">
        <v>144</v>
      </c>
      <c r="F105" s="199" t="s">
        <v>205</v>
      </c>
      <c r="G105" s="197"/>
      <c r="H105" s="197"/>
      <c r="I105" s="200"/>
      <c r="J105" s="201">
        <f>BK105</f>
        <v>0</v>
      </c>
      <c r="K105" s="197"/>
      <c r="L105" s="202"/>
      <c r="M105" s="203"/>
      <c r="N105" s="204"/>
      <c r="O105" s="204"/>
      <c r="P105" s="205">
        <f>SUM(P106:P122)</f>
        <v>0</v>
      </c>
      <c r="Q105" s="204"/>
      <c r="R105" s="205">
        <f>SUM(R106:R122)</f>
        <v>66.74669999999999</v>
      </c>
      <c r="S105" s="204"/>
      <c r="T105" s="206">
        <f>SUM(T106:T122)</f>
        <v>0</v>
      </c>
      <c r="AR105" s="207" t="s">
        <v>82</v>
      </c>
      <c r="AT105" s="208" t="s">
        <v>73</v>
      </c>
      <c r="AU105" s="208" t="s">
        <v>74</v>
      </c>
      <c r="AY105" s="207" t="s">
        <v>126</v>
      </c>
      <c r="BK105" s="209">
        <f>SUM(BK106:BK122)</f>
        <v>0</v>
      </c>
    </row>
    <row r="106" spans="2:65" s="1" customFormat="1" ht="25.5" customHeight="1">
      <c r="B106" s="44"/>
      <c r="C106" s="210" t="s">
        <v>206</v>
      </c>
      <c r="D106" s="210" t="s">
        <v>127</v>
      </c>
      <c r="E106" s="211" t="s">
        <v>207</v>
      </c>
      <c r="F106" s="212" t="s">
        <v>208</v>
      </c>
      <c r="G106" s="213" t="s">
        <v>130</v>
      </c>
      <c r="H106" s="214">
        <v>529</v>
      </c>
      <c r="I106" s="215"/>
      <c r="J106" s="216">
        <f>ROUND(I106*H106,2)</f>
        <v>0</v>
      </c>
      <c r="K106" s="212" t="s">
        <v>131</v>
      </c>
      <c r="L106" s="70"/>
      <c r="M106" s="217" t="s">
        <v>24</v>
      </c>
      <c r="N106" s="218" t="s">
        <v>45</v>
      </c>
      <c r="O106" s="45"/>
      <c r="P106" s="219">
        <f>O106*H106</f>
        <v>0</v>
      </c>
      <c r="Q106" s="219">
        <v>0</v>
      </c>
      <c r="R106" s="219">
        <f>Q106*H106</f>
        <v>0</v>
      </c>
      <c r="S106" s="219">
        <v>0</v>
      </c>
      <c r="T106" s="220">
        <f>S106*H106</f>
        <v>0</v>
      </c>
      <c r="AR106" s="22" t="s">
        <v>132</v>
      </c>
      <c r="AT106" s="22" t="s">
        <v>127</v>
      </c>
      <c r="AU106" s="22" t="s">
        <v>82</v>
      </c>
      <c r="AY106" s="22" t="s">
        <v>126</v>
      </c>
      <c r="BE106" s="221">
        <f>IF(N106="základní",J106,0)</f>
        <v>0</v>
      </c>
      <c r="BF106" s="221">
        <f>IF(N106="snížená",J106,0)</f>
        <v>0</v>
      </c>
      <c r="BG106" s="221">
        <f>IF(N106="zákl. přenesená",J106,0)</f>
        <v>0</v>
      </c>
      <c r="BH106" s="221">
        <f>IF(N106="sníž. přenesená",J106,0)</f>
        <v>0</v>
      </c>
      <c r="BI106" s="221">
        <f>IF(N106="nulová",J106,0)</f>
        <v>0</v>
      </c>
      <c r="BJ106" s="22" t="s">
        <v>82</v>
      </c>
      <c r="BK106" s="221">
        <f>ROUND(I106*H106,2)</f>
        <v>0</v>
      </c>
      <c r="BL106" s="22" t="s">
        <v>132</v>
      </c>
      <c r="BM106" s="22" t="s">
        <v>209</v>
      </c>
    </row>
    <row r="107" spans="2:51" s="11" customFormat="1" ht="13.5">
      <c r="B107" s="244"/>
      <c r="C107" s="245"/>
      <c r="D107" s="224" t="s">
        <v>175</v>
      </c>
      <c r="E107" s="246" t="s">
        <v>24</v>
      </c>
      <c r="F107" s="247" t="s">
        <v>210</v>
      </c>
      <c r="G107" s="245"/>
      <c r="H107" s="246" t="s">
        <v>24</v>
      </c>
      <c r="I107" s="248"/>
      <c r="J107" s="245"/>
      <c r="K107" s="245"/>
      <c r="L107" s="249"/>
      <c r="M107" s="250"/>
      <c r="N107" s="251"/>
      <c r="O107" s="251"/>
      <c r="P107" s="251"/>
      <c r="Q107" s="251"/>
      <c r="R107" s="251"/>
      <c r="S107" s="251"/>
      <c r="T107" s="252"/>
      <c r="AT107" s="253" t="s">
        <v>175</v>
      </c>
      <c r="AU107" s="253" t="s">
        <v>82</v>
      </c>
      <c r="AV107" s="11" t="s">
        <v>82</v>
      </c>
      <c r="AW107" s="11" t="s">
        <v>37</v>
      </c>
      <c r="AX107" s="11" t="s">
        <v>74</v>
      </c>
      <c r="AY107" s="253" t="s">
        <v>126</v>
      </c>
    </row>
    <row r="108" spans="2:51" s="10" customFormat="1" ht="13.5">
      <c r="B108" s="222"/>
      <c r="C108" s="223"/>
      <c r="D108" s="224" t="s">
        <v>175</v>
      </c>
      <c r="E108" s="243" t="s">
        <v>24</v>
      </c>
      <c r="F108" s="225" t="s">
        <v>211</v>
      </c>
      <c r="G108" s="223"/>
      <c r="H108" s="226">
        <v>470</v>
      </c>
      <c r="I108" s="227"/>
      <c r="J108" s="223"/>
      <c r="K108" s="223"/>
      <c r="L108" s="228"/>
      <c r="M108" s="229"/>
      <c r="N108" s="230"/>
      <c r="O108" s="230"/>
      <c r="P108" s="230"/>
      <c r="Q108" s="230"/>
      <c r="R108" s="230"/>
      <c r="S108" s="230"/>
      <c r="T108" s="231"/>
      <c r="AT108" s="232" t="s">
        <v>175</v>
      </c>
      <c r="AU108" s="232" t="s">
        <v>82</v>
      </c>
      <c r="AV108" s="10" t="s">
        <v>84</v>
      </c>
      <c r="AW108" s="10" t="s">
        <v>37</v>
      </c>
      <c r="AX108" s="10" t="s">
        <v>74</v>
      </c>
      <c r="AY108" s="232" t="s">
        <v>126</v>
      </c>
    </row>
    <row r="109" spans="2:51" s="11" customFormat="1" ht="13.5">
      <c r="B109" s="244"/>
      <c r="C109" s="245"/>
      <c r="D109" s="224" t="s">
        <v>175</v>
      </c>
      <c r="E109" s="246" t="s">
        <v>24</v>
      </c>
      <c r="F109" s="247" t="s">
        <v>212</v>
      </c>
      <c r="G109" s="245"/>
      <c r="H109" s="246" t="s">
        <v>24</v>
      </c>
      <c r="I109" s="248"/>
      <c r="J109" s="245"/>
      <c r="K109" s="245"/>
      <c r="L109" s="249"/>
      <c r="M109" s="250"/>
      <c r="N109" s="251"/>
      <c r="O109" s="251"/>
      <c r="P109" s="251"/>
      <c r="Q109" s="251"/>
      <c r="R109" s="251"/>
      <c r="S109" s="251"/>
      <c r="T109" s="252"/>
      <c r="AT109" s="253" t="s">
        <v>175</v>
      </c>
      <c r="AU109" s="253" t="s">
        <v>82</v>
      </c>
      <c r="AV109" s="11" t="s">
        <v>82</v>
      </c>
      <c r="AW109" s="11" t="s">
        <v>37</v>
      </c>
      <c r="AX109" s="11" t="s">
        <v>74</v>
      </c>
      <c r="AY109" s="253" t="s">
        <v>126</v>
      </c>
    </row>
    <row r="110" spans="2:51" s="10" customFormat="1" ht="13.5">
      <c r="B110" s="222"/>
      <c r="C110" s="223"/>
      <c r="D110" s="224" t="s">
        <v>175</v>
      </c>
      <c r="E110" s="243" t="s">
        <v>24</v>
      </c>
      <c r="F110" s="225" t="s">
        <v>213</v>
      </c>
      <c r="G110" s="223"/>
      <c r="H110" s="226">
        <v>59</v>
      </c>
      <c r="I110" s="227"/>
      <c r="J110" s="223"/>
      <c r="K110" s="223"/>
      <c r="L110" s="228"/>
      <c r="M110" s="229"/>
      <c r="N110" s="230"/>
      <c r="O110" s="230"/>
      <c r="P110" s="230"/>
      <c r="Q110" s="230"/>
      <c r="R110" s="230"/>
      <c r="S110" s="230"/>
      <c r="T110" s="231"/>
      <c r="AT110" s="232" t="s">
        <v>175</v>
      </c>
      <c r="AU110" s="232" t="s">
        <v>82</v>
      </c>
      <c r="AV110" s="10" t="s">
        <v>84</v>
      </c>
      <c r="AW110" s="10" t="s">
        <v>37</v>
      </c>
      <c r="AX110" s="10" t="s">
        <v>74</v>
      </c>
      <c r="AY110" s="232" t="s">
        <v>126</v>
      </c>
    </row>
    <row r="111" spans="2:51" s="12" customFormat="1" ht="13.5">
      <c r="B111" s="254"/>
      <c r="C111" s="255"/>
      <c r="D111" s="224" t="s">
        <v>175</v>
      </c>
      <c r="E111" s="256" t="s">
        <v>24</v>
      </c>
      <c r="F111" s="257" t="s">
        <v>214</v>
      </c>
      <c r="G111" s="255"/>
      <c r="H111" s="258">
        <v>529</v>
      </c>
      <c r="I111" s="259"/>
      <c r="J111" s="255"/>
      <c r="K111" s="255"/>
      <c r="L111" s="260"/>
      <c r="M111" s="261"/>
      <c r="N111" s="262"/>
      <c r="O111" s="262"/>
      <c r="P111" s="262"/>
      <c r="Q111" s="262"/>
      <c r="R111" s="262"/>
      <c r="S111" s="262"/>
      <c r="T111" s="263"/>
      <c r="AT111" s="264" t="s">
        <v>175</v>
      </c>
      <c r="AU111" s="264" t="s">
        <v>82</v>
      </c>
      <c r="AV111" s="12" t="s">
        <v>132</v>
      </c>
      <c r="AW111" s="12" t="s">
        <v>37</v>
      </c>
      <c r="AX111" s="12" t="s">
        <v>82</v>
      </c>
      <c r="AY111" s="264" t="s">
        <v>126</v>
      </c>
    </row>
    <row r="112" spans="2:65" s="1" customFormat="1" ht="25.5" customHeight="1">
      <c r="B112" s="44"/>
      <c r="C112" s="210" t="s">
        <v>215</v>
      </c>
      <c r="D112" s="210" t="s">
        <v>127</v>
      </c>
      <c r="E112" s="211" t="s">
        <v>216</v>
      </c>
      <c r="F112" s="212" t="s">
        <v>217</v>
      </c>
      <c r="G112" s="213" t="s">
        <v>130</v>
      </c>
      <c r="H112" s="214">
        <v>59</v>
      </c>
      <c r="I112" s="215"/>
      <c r="J112" s="216">
        <f>ROUND(I112*H112,2)</f>
        <v>0</v>
      </c>
      <c r="K112" s="212" t="s">
        <v>131</v>
      </c>
      <c r="L112" s="70"/>
      <c r="M112" s="217" t="s">
        <v>24</v>
      </c>
      <c r="N112" s="218" t="s">
        <v>45</v>
      </c>
      <c r="O112" s="45"/>
      <c r="P112" s="219">
        <f>O112*H112</f>
        <v>0</v>
      </c>
      <c r="Q112" s="219">
        <v>0</v>
      </c>
      <c r="R112" s="219">
        <f>Q112*H112</f>
        <v>0</v>
      </c>
      <c r="S112" s="219">
        <v>0</v>
      </c>
      <c r="T112" s="220">
        <f>S112*H112</f>
        <v>0</v>
      </c>
      <c r="AR112" s="22" t="s">
        <v>132</v>
      </c>
      <c r="AT112" s="22" t="s">
        <v>127</v>
      </c>
      <c r="AU112" s="22" t="s">
        <v>82</v>
      </c>
      <c r="AY112" s="22" t="s">
        <v>126</v>
      </c>
      <c r="BE112" s="221">
        <f>IF(N112="základní",J112,0)</f>
        <v>0</v>
      </c>
      <c r="BF112" s="221">
        <f>IF(N112="snížená",J112,0)</f>
        <v>0</v>
      </c>
      <c r="BG112" s="221">
        <f>IF(N112="zákl. přenesená",J112,0)</f>
        <v>0</v>
      </c>
      <c r="BH112" s="221">
        <f>IF(N112="sníž. přenesená",J112,0)</f>
        <v>0</v>
      </c>
      <c r="BI112" s="221">
        <f>IF(N112="nulová",J112,0)</f>
        <v>0</v>
      </c>
      <c r="BJ112" s="22" t="s">
        <v>82</v>
      </c>
      <c r="BK112" s="221">
        <f>ROUND(I112*H112,2)</f>
        <v>0</v>
      </c>
      <c r="BL112" s="22" t="s">
        <v>132</v>
      </c>
      <c r="BM112" s="22" t="s">
        <v>218</v>
      </c>
    </row>
    <row r="113" spans="2:51" s="11" customFormat="1" ht="13.5">
      <c r="B113" s="244"/>
      <c r="C113" s="245"/>
      <c r="D113" s="224" t="s">
        <v>175</v>
      </c>
      <c r="E113" s="246" t="s">
        <v>24</v>
      </c>
      <c r="F113" s="247" t="s">
        <v>212</v>
      </c>
      <c r="G113" s="245"/>
      <c r="H113" s="246" t="s">
        <v>24</v>
      </c>
      <c r="I113" s="248"/>
      <c r="J113" s="245"/>
      <c r="K113" s="245"/>
      <c r="L113" s="249"/>
      <c r="M113" s="250"/>
      <c r="N113" s="251"/>
      <c r="O113" s="251"/>
      <c r="P113" s="251"/>
      <c r="Q113" s="251"/>
      <c r="R113" s="251"/>
      <c r="S113" s="251"/>
      <c r="T113" s="252"/>
      <c r="AT113" s="253" t="s">
        <v>175</v>
      </c>
      <c r="AU113" s="253" t="s">
        <v>82</v>
      </c>
      <c r="AV113" s="11" t="s">
        <v>82</v>
      </c>
      <c r="AW113" s="11" t="s">
        <v>37</v>
      </c>
      <c r="AX113" s="11" t="s">
        <v>74</v>
      </c>
      <c r="AY113" s="253" t="s">
        <v>126</v>
      </c>
    </row>
    <row r="114" spans="2:51" s="10" customFormat="1" ht="13.5">
      <c r="B114" s="222"/>
      <c r="C114" s="223"/>
      <c r="D114" s="224" t="s">
        <v>175</v>
      </c>
      <c r="E114" s="243" t="s">
        <v>24</v>
      </c>
      <c r="F114" s="225" t="s">
        <v>213</v>
      </c>
      <c r="G114" s="223"/>
      <c r="H114" s="226">
        <v>59</v>
      </c>
      <c r="I114" s="227"/>
      <c r="J114" s="223"/>
      <c r="K114" s="223"/>
      <c r="L114" s="228"/>
      <c r="M114" s="229"/>
      <c r="N114" s="230"/>
      <c r="O114" s="230"/>
      <c r="P114" s="230"/>
      <c r="Q114" s="230"/>
      <c r="R114" s="230"/>
      <c r="S114" s="230"/>
      <c r="T114" s="231"/>
      <c r="AT114" s="232" t="s">
        <v>175</v>
      </c>
      <c r="AU114" s="232" t="s">
        <v>82</v>
      </c>
      <c r="AV114" s="10" t="s">
        <v>84</v>
      </c>
      <c r="AW114" s="10" t="s">
        <v>37</v>
      </c>
      <c r="AX114" s="10" t="s">
        <v>82</v>
      </c>
      <c r="AY114" s="232" t="s">
        <v>126</v>
      </c>
    </row>
    <row r="115" spans="2:65" s="1" customFormat="1" ht="38.25" customHeight="1">
      <c r="B115" s="44"/>
      <c r="C115" s="210" t="s">
        <v>219</v>
      </c>
      <c r="D115" s="210" t="s">
        <v>127</v>
      </c>
      <c r="E115" s="211" t="s">
        <v>220</v>
      </c>
      <c r="F115" s="212" t="s">
        <v>221</v>
      </c>
      <c r="G115" s="213" t="s">
        <v>130</v>
      </c>
      <c r="H115" s="214">
        <v>59</v>
      </c>
      <c r="I115" s="215"/>
      <c r="J115" s="216">
        <f>ROUND(I115*H115,2)</f>
        <v>0</v>
      </c>
      <c r="K115" s="212" t="s">
        <v>131</v>
      </c>
      <c r="L115" s="70"/>
      <c r="M115" s="217" t="s">
        <v>24</v>
      </c>
      <c r="N115" s="218" t="s">
        <v>45</v>
      </c>
      <c r="O115" s="45"/>
      <c r="P115" s="219">
        <f>O115*H115</f>
        <v>0</v>
      </c>
      <c r="Q115" s="219">
        <v>0</v>
      </c>
      <c r="R115" s="219">
        <f>Q115*H115</f>
        <v>0</v>
      </c>
      <c r="S115" s="219">
        <v>0</v>
      </c>
      <c r="T115" s="220">
        <f>S115*H115</f>
        <v>0</v>
      </c>
      <c r="AR115" s="22" t="s">
        <v>132</v>
      </c>
      <c r="AT115" s="22" t="s">
        <v>127</v>
      </c>
      <c r="AU115" s="22" t="s">
        <v>82</v>
      </c>
      <c r="AY115" s="22" t="s">
        <v>126</v>
      </c>
      <c r="BE115" s="221">
        <f>IF(N115="základní",J115,0)</f>
        <v>0</v>
      </c>
      <c r="BF115" s="221">
        <f>IF(N115="snížená",J115,0)</f>
        <v>0</v>
      </c>
      <c r="BG115" s="221">
        <f>IF(N115="zákl. přenesená",J115,0)</f>
        <v>0</v>
      </c>
      <c r="BH115" s="221">
        <f>IF(N115="sníž. přenesená",J115,0)</f>
        <v>0</v>
      </c>
      <c r="BI115" s="221">
        <f>IF(N115="nulová",J115,0)</f>
        <v>0</v>
      </c>
      <c r="BJ115" s="22" t="s">
        <v>82</v>
      </c>
      <c r="BK115" s="221">
        <f>ROUND(I115*H115,2)</f>
        <v>0</v>
      </c>
      <c r="BL115" s="22" t="s">
        <v>132</v>
      </c>
      <c r="BM115" s="22" t="s">
        <v>222</v>
      </c>
    </row>
    <row r="116" spans="2:65" s="1" customFormat="1" ht="25.5" customHeight="1">
      <c r="B116" s="44"/>
      <c r="C116" s="210" t="s">
        <v>9</v>
      </c>
      <c r="D116" s="210" t="s">
        <v>127</v>
      </c>
      <c r="E116" s="211" t="s">
        <v>223</v>
      </c>
      <c r="F116" s="212" t="s">
        <v>224</v>
      </c>
      <c r="G116" s="213" t="s">
        <v>130</v>
      </c>
      <c r="H116" s="214">
        <v>118</v>
      </c>
      <c r="I116" s="215"/>
      <c r="J116" s="216">
        <f>ROUND(I116*H116,2)</f>
        <v>0</v>
      </c>
      <c r="K116" s="212" t="s">
        <v>131</v>
      </c>
      <c r="L116" s="70"/>
      <c r="M116" s="217" t="s">
        <v>24</v>
      </c>
      <c r="N116" s="218" t="s">
        <v>45</v>
      </c>
      <c r="O116" s="45"/>
      <c r="P116" s="219">
        <f>O116*H116</f>
        <v>0</v>
      </c>
      <c r="Q116" s="219">
        <v>0</v>
      </c>
      <c r="R116" s="219">
        <f>Q116*H116</f>
        <v>0</v>
      </c>
      <c r="S116" s="219">
        <v>0</v>
      </c>
      <c r="T116" s="220">
        <f>S116*H116</f>
        <v>0</v>
      </c>
      <c r="AR116" s="22" t="s">
        <v>132</v>
      </c>
      <c r="AT116" s="22" t="s">
        <v>127</v>
      </c>
      <c r="AU116" s="22" t="s">
        <v>82</v>
      </c>
      <c r="AY116" s="22" t="s">
        <v>126</v>
      </c>
      <c r="BE116" s="221">
        <f>IF(N116="základní",J116,0)</f>
        <v>0</v>
      </c>
      <c r="BF116" s="221">
        <f>IF(N116="snížená",J116,0)</f>
        <v>0</v>
      </c>
      <c r="BG116" s="221">
        <f>IF(N116="zákl. přenesená",J116,0)</f>
        <v>0</v>
      </c>
      <c r="BH116" s="221">
        <f>IF(N116="sníž. přenesená",J116,0)</f>
        <v>0</v>
      </c>
      <c r="BI116" s="221">
        <f>IF(N116="nulová",J116,0)</f>
        <v>0</v>
      </c>
      <c r="BJ116" s="22" t="s">
        <v>82</v>
      </c>
      <c r="BK116" s="221">
        <f>ROUND(I116*H116,2)</f>
        <v>0</v>
      </c>
      <c r="BL116" s="22" t="s">
        <v>132</v>
      </c>
      <c r="BM116" s="22" t="s">
        <v>225</v>
      </c>
    </row>
    <row r="117" spans="2:51" s="10" customFormat="1" ht="13.5">
      <c r="B117" s="222"/>
      <c r="C117" s="223"/>
      <c r="D117" s="224" t="s">
        <v>175</v>
      </c>
      <c r="E117" s="243" t="s">
        <v>24</v>
      </c>
      <c r="F117" s="225" t="s">
        <v>226</v>
      </c>
      <c r="G117" s="223"/>
      <c r="H117" s="226">
        <v>118</v>
      </c>
      <c r="I117" s="227"/>
      <c r="J117" s="223"/>
      <c r="K117" s="223"/>
      <c r="L117" s="228"/>
      <c r="M117" s="229"/>
      <c r="N117" s="230"/>
      <c r="O117" s="230"/>
      <c r="P117" s="230"/>
      <c r="Q117" s="230"/>
      <c r="R117" s="230"/>
      <c r="S117" s="230"/>
      <c r="T117" s="231"/>
      <c r="AT117" s="232" t="s">
        <v>175</v>
      </c>
      <c r="AU117" s="232" t="s">
        <v>82</v>
      </c>
      <c r="AV117" s="10" t="s">
        <v>84</v>
      </c>
      <c r="AW117" s="10" t="s">
        <v>37</v>
      </c>
      <c r="AX117" s="10" t="s">
        <v>82</v>
      </c>
      <c r="AY117" s="232" t="s">
        <v>126</v>
      </c>
    </row>
    <row r="118" spans="2:65" s="1" customFormat="1" ht="38.25" customHeight="1">
      <c r="B118" s="44"/>
      <c r="C118" s="210" t="s">
        <v>227</v>
      </c>
      <c r="D118" s="210" t="s">
        <v>127</v>
      </c>
      <c r="E118" s="211" t="s">
        <v>228</v>
      </c>
      <c r="F118" s="212" t="s">
        <v>229</v>
      </c>
      <c r="G118" s="213" t="s">
        <v>130</v>
      </c>
      <c r="H118" s="214">
        <v>59</v>
      </c>
      <c r="I118" s="215"/>
      <c r="J118" s="216">
        <f>ROUND(I118*H118,2)</f>
        <v>0</v>
      </c>
      <c r="K118" s="212" t="s">
        <v>131</v>
      </c>
      <c r="L118" s="70"/>
      <c r="M118" s="217" t="s">
        <v>24</v>
      </c>
      <c r="N118" s="218" t="s">
        <v>45</v>
      </c>
      <c r="O118" s="45"/>
      <c r="P118" s="219">
        <f>O118*H118</f>
        <v>0</v>
      </c>
      <c r="Q118" s="219">
        <v>0</v>
      </c>
      <c r="R118" s="219">
        <f>Q118*H118</f>
        <v>0</v>
      </c>
      <c r="S118" s="219">
        <v>0</v>
      </c>
      <c r="T118" s="220">
        <f>S118*H118</f>
        <v>0</v>
      </c>
      <c r="AR118" s="22" t="s">
        <v>132</v>
      </c>
      <c r="AT118" s="22" t="s">
        <v>127</v>
      </c>
      <c r="AU118" s="22" t="s">
        <v>82</v>
      </c>
      <c r="AY118" s="22" t="s">
        <v>126</v>
      </c>
      <c r="BE118" s="221">
        <f>IF(N118="základní",J118,0)</f>
        <v>0</v>
      </c>
      <c r="BF118" s="221">
        <f>IF(N118="snížená",J118,0)</f>
        <v>0</v>
      </c>
      <c r="BG118" s="221">
        <f>IF(N118="zákl. přenesená",J118,0)</f>
        <v>0</v>
      </c>
      <c r="BH118" s="221">
        <f>IF(N118="sníž. přenesená",J118,0)</f>
        <v>0</v>
      </c>
      <c r="BI118" s="221">
        <f>IF(N118="nulová",J118,0)</f>
        <v>0</v>
      </c>
      <c r="BJ118" s="22" t="s">
        <v>82</v>
      </c>
      <c r="BK118" s="221">
        <f>ROUND(I118*H118,2)</f>
        <v>0</v>
      </c>
      <c r="BL118" s="22" t="s">
        <v>132</v>
      </c>
      <c r="BM118" s="22" t="s">
        <v>230</v>
      </c>
    </row>
    <row r="119" spans="2:65" s="1" customFormat="1" ht="51" customHeight="1">
      <c r="B119" s="44"/>
      <c r="C119" s="210" t="s">
        <v>231</v>
      </c>
      <c r="D119" s="210" t="s">
        <v>127</v>
      </c>
      <c r="E119" s="211" t="s">
        <v>232</v>
      </c>
      <c r="F119" s="212" t="s">
        <v>233</v>
      </c>
      <c r="G119" s="213" t="s">
        <v>130</v>
      </c>
      <c r="H119" s="214">
        <v>235</v>
      </c>
      <c r="I119" s="215"/>
      <c r="J119" s="216">
        <f>ROUND(I119*H119,2)</f>
        <v>0</v>
      </c>
      <c r="K119" s="212" t="s">
        <v>131</v>
      </c>
      <c r="L119" s="70"/>
      <c r="M119" s="217" t="s">
        <v>24</v>
      </c>
      <c r="N119" s="218" t="s">
        <v>45</v>
      </c>
      <c r="O119" s="45"/>
      <c r="P119" s="219">
        <f>O119*H119</f>
        <v>0</v>
      </c>
      <c r="Q119" s="219">
        <v>0.10362</v>
      </c>
      <c r="R119" s="219">
        <f>Q119*H119</f>
        <v>24.3507</v>
      </c>
      <c r="S119" s="219">
        <v>0</v>
      </c>
      <c r="T119" s="220">
        <f>S119*H119</f>
        <v>0</v>
      </c>
      <c r="AR119" s="22" t="s">
        <v>132</v>
      </c>
      <c r="AT119" s="22" t="s">
        <v>127</v>
      </c>
      <c r="AU119" s="22" t="s">
        <v>82</v>
      </c>
      <c r="AY119" s="22" t="s">
        <v>126</v>
      </c>
      <c r="BE119" s="221">
        <f>IF(N119="základní",J119,0)</f>
        <v>0</v>
      </c>
      <c r="BF119" s="221">
        <f>IF(N119="snížená",J119,0)</f>
        <v>0</v>
      </c>
      <c r="BG119" s="221">
        <f>IF(N119="zákl. přenesená",J119,0)</f>
        <v>0</v>
      </c>
      <c r="BH119" s="221">
        <f>IF(N119="sníž. přenesená",J119,0)</f>
        <v>0</v>
      </c>
      <c r="BI119" s="221">
        <f>IF(N119="nulová",J119,0)</f>
        <v>0</v>
      </c>
      <c r="BJ119" s="22" t="s">
        <v>82</v>
      </c>
      <c r="BK119" s="221">
        <f>ROUND(I119*H119,2)</f>
        <v>0</v>
      </c>
      <c r="BL119" s="22" t="s">
        <v>132</v>
      </c>
      <c r="BM119" s="22" t="s">
        <v>234</v>
      </c>
    </row>
    <row r="120" spans="2:65" s="1" customFormat="1" ht="16.5" customHeight="1">
      <c r="B120" s="44"/>
      <c r="C120" s="233" t="s">
        <v>235</v>
      </c>
      <c r="D120" s="233" t="s">
        <v>182</v>
      </c>
      <c r="E120" s="234" t="s">
        <v>236</v>
      </c>
      <c r="F120" s="235" t="s">
        <v>237</v>
      </c>
      <c r="G120" s="236" t="s">
        <v>130</v>
      </c>
      <c r="H120" s="237">
        <v>239.7</v>
      </c>
      <c r="I120" s="238"/>
      <c r="J120" s="239">
        <f>ROUND(I120*H120,2)</f>
        <v>0</v>
      </c>
      <c r="K120" s="235" t="s">
        <v>131</v>
      </c>
      <c r="L120" s="240"/>
      <c r="M120" s="241" t="s">
        <v>24</v>
      </c>
      <c r="N120" s="242" t="s">
        <v>45</v>
      </c>
      <c r="O120" s="45"/>
      <c r="P120" s="219">
        <f>O120*H120</f>
        <v>0</v>
      </c>
      <c r="Q120" s="219">
        <v>0.176</v>
      </c>
      <c r="R120" s="219">
        <f>Q120*H120</f>
        <v>42.1872</v>
      </c>
      <c r="S120" s="219">
        <v>0</v>
      </c>
      <c r="T120" s="220">
        <f>S120*H120</f>
        <v>0</v>
      </c>
      <c r="AR120" s="22" t="s">
        <v>158</v>
      </c>
      <c r="AT120" s="22" t="s">
        <v>182</v>
      </c>
      <c r="AU120" s="22" t="s">
        <v>82</v>
      </c>
      <c r="AY120" s="22" t="s">
        <v>126</v>
      </c>
      <c r="BE120" s="221">
        <f>IF(N120="základní",J120,0)</f>
        <v>0</v>
      </c>
      <c r="BF120" s="221">
        <f>IF(N120="snížená",J120,0)</f>
        <v>0</v>
      </c>
      <c r="BG120" s="221">
        <f>IF(N120="zákl. přenesená",J120,0)</f>
        <v>0</v>
      </c>
      <c r="BH120" s="221">
        <f>IF(N120="sníž. přenesená",J120,0)</f>
        <v>0</v>
      </c>
      <c r="BI120" s="221">
        <f>IF(N120="nulová",J120,0)</f>
        <v>0</v>
      </c>
      <c r="BJ120" s="22" t="s">
        <v>82</v>
      </c>
      <c r="BK120" s="221">
        <f>ROUND(I120*H120,2)</f>
        <v>0</v>
      </c>
      <c r="BL120" s="22" t="s">
        <v>132</v>
      </c>
      <c r="BM120" s="22" t="s">
        <v>238</v>
      </c>
    </row>
    <row r="121" spans="2:51" s="10" customFormat="1" ht="13.5">
      <c r="B121" s="222"/>
      <c r="C121" s="223"/>
      <c r="D121" s="224" t="s">
        <v>175</v>
      </c>
      <c r="E121" s="223"/>
      <c r="F121" s="225" t="s">
        <v>239</v>
      </c>
      <c r="G121" s="223"/>
      <c r="H121" s="226">
        <v>239.7</v>
      </c>
      <c r="I121" s="227"/>
      <c r="J121" s="223"/>
      <c r="K121" s="223"/>
      <c r="L121" s="228"/>
      <c r="M121" s="229"/>
      <c r="N121" s="230"/>
      <c r="O121" s="230"/>
      <c r="P121" s="230"/>
      <c r="Q121" s="230"/>
      <c r="R121" s="230"/>
      <c r="S121" s="230"/>
      <c r="T121" s="231"/>
      <c r="AT121" s="232" t="s">
        <v>175</v>
      </c>
      <c r="AU121" s="232" t="s">
        <v>82</v>
      </c>
      <c r="AV121" s="10" t="s">
        <v>84</v>
      </c>
      <c r="AW121" s="10" t="s">
        <v>6</v>
      </c>
      <c r="AX121" s="10" t="s">
        <v>82</v>
      </c>
      <c r="AY121" s="232" t="s">
        <v>126</v>
      </c>
    </row>
    <row r="122" spans="2:65" s="1" customFormat="1" ht="16.5" customHeight="1">
      <c r="B122" s="44"/>
      <c r="C122" s="210" t="s">
        <v>240</v>
      </c>
      <c r="D122" s="210" t="s">
        <v>127</v>
      </c>
      <c r="E122" s="211" t="s">
        <v>241</v>
      </c>
      <c r="F122" s="212" t="s">
        <v>242</v>
      </c>
      <c r="G122" s="213" t="s">
        <v>151</v>
      </c>
      <c r="H122" s="214">
        <v>58</v>
      </c>
      <c r="I122" s="215"/>
      <c r="J122" s="216">
        <f>ROUND(I122*H122,2)</f>
        <v>0</v>
      </c>
      <c r="K122" s="212" t="s">
        <v>131</v>
      </c>
      <c r="L122" s="70"/>
      <c r="M122" s="217" t="s">
        <v>24</v>
      </c>
      <c r="N122" s="218" t="s">
        <v>45</v>
      </c>
      <c r="O122" s="45"/>
      <c r="P122" s="219">
        <f>O122*H122</f>
        <v>0</v>
      </c>
      <c r="Q122" s="219">
        <v>0.0036</v>
      </c>
      <c r="R122" s="219">
        <f>Q122*H122</f>
        <v>0.20879999999999999</v>
      </c>
      <c r="S122" s="219">
        <v>0</v>
      </c>
      <c r="T122" s="220">
        <f>S122*H122</f>
        <v>0</v>
      </c>
      <c r="AR122" s="22" t="s">
        <v>132</v>
      </c>
      <c r="AT122" s="22" t="s">
        <v>127</v>
      </c>
      <c r="AU122" s="22" t="s">
        <v>82</v>
      </c>
      <c r="AY122" s="22" t="s">
        <v>126</v>
      </c>
      <c r="BE122" s="221">
        <f>IF(N122="základní",J122,0)</f>
        <v>0</v>
      </c>
      <c r="BF122" s="221">
        <f>IF(N122="snížená",J122,0)</f>
        <v>0</v>
      </c>
      <c r="BG122" s="221">
        <f>IF(N122="zákl. přenesená",J122,0)</f>
        <v>0</v>
      </c>
      <c r="BH122" s="221">
        <f>IF(N122="sníž. přenesená",J122,0)</f>
        <v>0</v>
      </c>
      <c r="BI122" s="221">
        <f>IF(N122="nulová",J122,0)</f>
        <v>0</v>
      </c>
      <c r="BJ122" s="22" t="s">
        <v>82</v>
      </c>
      <c r="BK122" s="221">
        <f>ROUND(I122*H122,2)</f>
        <v>0</v>
      </c>
      <c r="BL122" s="22" t="s">
        <v>132</v>
      </c>
      <c r="BM122" s="22" t="s">
        <v>243</v>
      </c>
    </row>
    <row r="123" spans="2:63" s="9" customFormat="1" ht="37.4" customHeight="1">
      <c r="B123" s="196"/>
      <c r="C123" s="197"/>
      <c r="D123" s="198" t="s">
        <v>73</v>
      </c>
      <c r="E123" s="199" t="s">
        <v>162</v>
      </c>
      <c r="F123" s="199" t="s">
        <v>244</v>
      </c>
      <c r="G123" s="197"/>
      <c r="H123" s="197"/>
      <c r="I123" s="200"/>
      <c r="J123" s="201">
        <f>BK123</f>
        <v>0</v>
      </c>
      <c r="K123" s="197"/>
      <c r="L123" s="202"/>
      <c r="M123" s="203"/>
      <c r="N123" s="204"/>
      <c r="O123" s="204"/>
      <c r="P123" s="205">
        <f>SUM(P124:P147)</f>
        <v>0</v>
      </c>
      <c r="Q123" s="204"/>
      <c r="R123" s="205">
        <f>SUM(R124:R147)</f>
        <v>45.248003000000004</v>
      </c>
      <c r="S123" s="204"/>
      <c r="T123" s="206">
        <f>SUM(T124:T147)</f>
        <v>0</v>
      </c>
      <c r="AR123" s="207" t="s">
        <v>82</v>
      </c>
      <c r="AT123" s="208" t="s">
        <v>73</v>
      </c>
      <c r="AU123" s="208" t="s">
        <v>74</v>
      </c>
      <c r="AY123" s="207" t="s">
        <v>126</v>
      </c>
      <c r="BK123" s="209">
        <f>SUM(BK124:BK147)</f>
        <v>0</v>
      </c>
    </row>
    <row r="124" spans="2:65" s="1" customFormat="1" ht="25.5" customHeight="1">
      <c r="B124" s="44"/>
      <c r="C124" s="210" t="s">
        <v>245</v>
      </c>
      <c r="D124" s="210" t="s">
        <v>127</v>
      </c>
      <c r="E124" s="211" t="s">
        <v>246</v>
      </c>
      <c r="F124" s="212" t="s">
        <v>247</v>
      </c>
      <c r="G124" s="213" t="s">
        <v>151</v>
      </c>
      <c r="H124" s="214">
        <v>68.25</v>
      </c>
      <c r="I124" s="215"/>
      <c r="J124" s="216">
        <f>ROUND(I124*H124,2)</f>
        <v>0</v>
      </c>
      <c r="K124" s="212" t="s">
        <v>131</v>
      </c>
      <c r="L124" s="70"/>
      <c r="M124" s="217" t="s">
        <v>24</v>
      </c>
      <c r="N124" s="218" t="s">
        <v>45</v>
      </c>
      <c r="O124" s="45"/>
      <c r="P124" s="219">
        <f>O124*H124</f>
        <v>0</v>
      </c>
      <c r="Q124" s="219">
        <v>8E-05</v>
      </c>
      <c r="R124" s="219">
        <f>Q124*H124</f>
        <v>0.0054600000000000004</v>
      </c>
      <c r="S124" s="219">
        <v>0</v>
      </c>
      <c r="T124" s="220">
        <f>S124*H124</f>
        <v>0</v>
      </c>
      <c r="AR124" s="22" t="s">
        <v>132</v>
      </c>
      <c r="AT124" s="22" t="s">
        <v>127</v>
      </c>
      <c r="AU124" s="22" t="s">
        <v>82</v>
      </c>
      <c r="AY124" s="22" t="s">
        <v>126</v>
      </c>
      <c r="BE124" s="221">
        <f>IF(N124="základní",J124,0)</f>
        <v>0</v>
      </c>
      <c r="BF124" s="221">
        <f>IF(N124="snížená",J124,0)</f>
        <v>0</v>
      </c>
      <c r="BG124" s="221">
        <f>IF(N124="zákl. přenesená",J124,0)</f>
        <v>0</v>
      </c>
      <c r="BH124" s="221">
        <f>IF(N124="sníž. přenesená",J124,0)</f>
        <v>0</v>
      </c>
      <c r="BI124" s="221">
        <f>IF(N124="nulová",J124,0)</f>
        <v>0</v>
      </c>
      <c r="BJ124" s="22" t="s">
        <v>82</v>
      </c>
      <c r="BK124" s="221">
        <f>ROUND(I124*H124,2)</f>
        <v>0</v>
      </c>
      <c r="BL124" s="22" t="s">
        <v>132</v>
      </c>
      <c r="BM124" s="22" t="s">
        <v>248</v>
      </c>
    </row>
    <row r="125" spans="2:51" s="11" customFormat="1" ht="13.5">
      <c r="B125" s="244"/>
      <c r="C125" s="245"/>
      <c r="D125" s="224" t="s">
        <v>175</v>
      </c>
      <c r="E125" s="246" t="s">
        <v>24</v>
      </c>
      <c r="F125" s="247" t="s">
        <v>249</v>
      </c>
      <c r="G125" s="245"/>
      <c r="H125" s="246" t="s">
        <v>24</v>
      </c>
      <c r="I125" s="248"/>
      <c r="J125" s="245"/>
      <c r="K125" s="245"/>
      <c r="L125" s="249"/>
      <c r="M125" s="250"/>
      <c r="N125" s="251"/>
      <c r="O125" s="251"/>
      <c r="P125" s="251"/>
      <c r="Q125" s="251"/>
      <c r="R125" s="251"/>
      <c r="S125" s="251"/>
      <c r="T125" s="252"/>
      <c r="AT125" s="253" t="s">
        <v>175</v>
      </c>
      <c r="AU125" s="253" t="s">
        <v>82</v>
      </c>
      <c r="AV125" s="11" t="s">
        <v>82</v>
      </c>
      <c r="AW125" s="11" t="s">
        <v>37</v>
      </c>
      <c r="AX125" s="11" t="s">
        <v>74</v>
      </c>
      <c r="AY125" s="253" t="s">
        <v>126</v>
      </c>
    </row>
    <row r="126" spans="2:51" s="10" customFormat="1" ht="13.5">
      <c r="B126" s="222"/>
      <c r="C126" s="223"/>
      <c r="D126" s="224" t="s">
        <v>175</v>
      </c>
      <c r="E126" s="243" t="s">
        <v>24</v>
      </c>
      <c r="F126" s="225" t="s">
        <v>250</v>
      </c>
      <c r="G126" s="223"/>
      <c r="H126" s="226">
        <v>50</v>
      </c>
      <c r="I126" s="227"/>
      <c r="J126" s="223"/>
      <c r="K126" s="223"/>
      <c r="L126" s="228"/>
      <c r="M126" s="229"/>
      <c r="N126" s="230"/>
      <c r="O126" s="230"/>
      <c r="P126" s="230"/>
      <c r="Q126" s="230"/>
      <c r="R126" s="230"/>
      <c r="S126" s="230"/>
      <c r="T126" s="231"/>
      <c r="AT126" s="232" t="s">
        <v>175</v>
      </c>
      <c r="AU126" s="232" t="s">
        <v>82</v>
      </c>
      <c r="AV126" s="10" t="s">
        <v>84</v>
      </c>
      <c r="AW126" s="10" t="s">
        <v>37</v>
      </c>
      <c r="AX126" s="10" t="s">
        <v>74</v>
      </c>
      <c r="AY126" s="232" t="s">
        <v>126</v>
      </c>
    </row>
    <row r="127" spans="2:51" s="10" customFormat="1" ht="13.5">
      <c r="B127" s="222"/>
      <c r="C127" s="223"/>
      <c r="D127" s="224" t="s">
        <v>175</v>
      </c>
      <c r="E127" s="243" t="s">
        <v>24</v>
      </c>
      <c r="F127" s="225" t="s">
        <v>251</v>
      </c>
      <c r="G127" s="223"/>
      <c r="H127" s="226">
        <v>18.25</v>
      </c>
      <c r="I127" s="227"/>
      <c r="J127" s="223"/>
      <c r="K127" s="223"/>
      <c r="L127" s="228"/>
      <c r="M127" s="229"/>
      <c r="N127" s="230"/>
      <c r="O127" s="230"/>
      <c r="P127" s="230"/>
      <c r="Q127" s="230"/>
      <c r="R127" s="230"/>
      <c r="S127" s="230"/>
      <c r="T127" s="231"/>
      <c r="AT127" s="232" t="s">
        <v>175</v>
      </c>
      <c r="AU127" s="232" t="s">
        <v>82</v>
      </c>
      <c r="AV127" s="10" t="s">
        <v>84</v>
      </c>
      <c r="AW127" s="10" t="s">
        <v>37</v>
      </c>
      <c r="AX127" s="10" t="s">
        <v>74</v>
      </c>
      <c r="AY127" s="232" t="s">
        <v>126</v>
      </c>
    </row>
    <row r="128" spans="2:51" s="12" customFormat="1" ht="13.5">
      <c r="B128" s="254"/>
      <c r="C128" s="255"/>
      <c r="D128" s="224" t="s">
        <v>175</v>
      </c>
      <c r="E128" s="256" t="s">
        <v>24</v>
      </c>
      <c r="F128" s="257" t="s">
        <v>214</v>
      </c>
      <c r="G128" s="255"/>
      <c r="H128" s="258">
        <v>68.25</v>
      </c>
      <c r="I128" s="259"/>
      <c r="J128" s="255"/>
      <c r="K128" s="255"/>
      <c r="L128" s="260"/>
      <c r="M128" s="261"/>
      <c r="N128" s="262"/>
      <c r="O128" s="262"/>
      <c r="P128" s="262"/>
      <c r="Q128" s="262"/>
      <c r="R128" s="262"/>
      <c r="S128" s="262"/>
      <c r="T128" s="263"/>
      <c r="AT128" s="264" t="s">
        <v>175</v>
      </c>
      <c r="AU128" s="264" t="s">
        <v>82</v>
      </c>
      <c r="AV128" s="12" t="s">
        <v>132</v>
      </c>
      <c r="AW128" s="12" t="s">
        <v>37</v>
      </c>
      <c r="AX128" s="12" t="s">
        <v>82</v>
      </c>
      <c r="AY128" s="264" t="s">
        <v>126</v>
      </c>
    </row>
    <row r="129" spans="2:65" s="1" customFormat="1" ht="25.5" customHeight="1">
      <c r="B129" s="44"/>
      <c r="C129" s="210" t="s">
        <v>252</v>
      </c>
      <c r="D129" s="210" t="s">
        <v>127</v>
      </c>
      <c r="E129" s="211" t="s">
        <v>253</v>
      </c>
      <c r="F129" s="212" t="s">
        <v>254</v>
      </c>
      <c r="G129" s="213" t="s">
        <v>151</v>
      </c>
      <c r="H129" s="214">
        <v>72</v>
      </c>
      <c r="I129" s="215"/>
      <c r="J129" s="216">
        <f>ROUND(I129*H129,2)</f>
        <v>0</v>
      </c>
      <c r="K129" s="212" t="s">
        <v>131</v>
      </c>
      <c r="L129" s="70"/>
      <c r="M129" s="217" t="s">
        <v>24</v>
      </c>
      <c r="N129" s="218" t="s">
        <v>45</v>
      </c>
      <c r="O129" s="45"/>
      <c r="P129" s="219">
        <f>O129*H129</f>
        <v>0</v>
      </c>
      <c r="Q129" s="219">
        <v>0.00021</v>
      </c>
      <c r="R129" s="219">
        <f>Q129*H129</f>
        <v>0.015120000000000001</v>
      </c>
      <c r="S129" s="219">
        <v>0</v>
      </c>
      <c r="T129" s="220">
        <f>S129*H129</f>
        <v>0</v>
      </c>
      <c r="AR129" s="22" t="s">
        <v>132</v>
      </c>
      <c r="AT129" s="22" t="s">
        <v>127</v>
      </c>
      <c r="AU129" s="22" t="s">
        <v>82</v>
      </c>
      <c r="AY129" s="22" t="s">
        <v>126</v>
      </c>
      <c r="BE129" s="221">
        <f>IF(N129="základní",J129,0)</f>
        <v>0</v>
      </c>
      <c r="BF129" s="221">
        <f>IF(N129="snížená",J129,0)</f>
        <v>0</v>
      </c>
      <c r="BG129" s="221">
        <f>IF(N129="zákl. přenesená",J129,0)</f>
        <v>0</v>
      </c>
      <c r="BH129" s="221">
        <f>IF(N129="sníž. přenesená",J129,0)</f>
        <v>0</v>
      </c>
      <c r="BI129" s="221">
        <f>IF(N129="nulová",J129,0)</f>
        <v>0</v>
      </c>
      <c r="BJ129" s="22" t="s">
        <v>82</v>
      </c>
      <c r="BK129" s="221">
        <f>ROUND(I129*H129,2)</f>
        <v>0</v>
      </c>
      <c r="BL129" s="22" t="s">
        <v>132</v>
      </c>
      <c r="BM129" s="22" t="s">
        <v>255</v>
      </c>
    </row>
    <row r="130" spans="2:65" s="1" customFormat="1" ht="51" customHeight="1">
      <c r="B130" s="44"/>
      <c r="C130" s="210" t="s">
        <v>256</v>
      </c>
      <c r="D130" s="210" t="s">
        <v>127</v>
      </c>
      <c r="E130" s="211" t="s">
        <v>257</v>
      </c>
      <c r="F130" s="212" t="s">
        <v>258</v>
      </c>
      <c r="G130" s="213" t="s">
        <v>151</v>
      </c>
      <c r="H130" s="214">
        <v>112</v>
      </c>
      <c r="I130" s="215"/>
      <c r="J130" s="216">
        <f>ROUND(I130*H130,2)</f>
        <v>0</v>
      </c>
      <c r="K130" s="212" t="s">
        <v>131</v>
      </c>
      <c r="L130" s="70"/>
      <c r="M130" s="217" t="s">
        <v>24</v>
      </c>
      <c r="N130" s="218" t="s">
        <v>45</v>
      </c>
      <c r="O130" s="45"/>
      <c r="P130" s="219">
        <f>O130*H130</f>
        <v>0</v>
      </c>
      <c r="Q130" s="219">
        <v>0.10988</v>
      </c>
      <c r="R130" s="219">
        <f>Q130*H130</f>
        <v>12.306560000000001</v>
      </c>
      <c r="S130" s="219">
        <v>0</v>
      </c>
      <c r="T130" s="220">
        <f>S130*H130</f>
        <v>0</v>
      </c>
      <c r="AR130" s="22" t="s">
        <v>132</v>
      </c>
      <c r="AT130" s="22" t="s">
        <v>127</v>
      </c>
      <c r="AU130" s="22" t="s">
        <v>82</v>
      </c>
      <c r="AY130" s="22" t="s">
        <v>126</v>
      </c>
      <c r="BE130" s="221">
        <f>IF(N130="základní",J130,0)</f>
        <v>0</v>
      </c>
      <c r="BF130" s="221">
        <f>IF(N130="snížená",J130,0)</f>
        <v>0</v>
      </c>
      <c r="BG130" s="221">
        <f>IF(N130="zákl. přenesená",J130,0)</f>
        <v>0</v>
      </c>
      <c r="BH130" s="221">
        <f>IF(N130="sníž. přenesená",J130,0)</f>
        <v>0</v>
      </c>
      <c r="BI130" s="221">
        <f>IF(N130="nulová",J130,0)</f>
        <v>0</v>
      </c>
      <c r="BJ130" s="22" t="s">
        <v>82</v>
      </c>
      <c r="BK130" s="221">
        <f>ROUND(I130*H130,2)</f>
        <v>0</v>
      </c>
      <c r="BL130" s="22" t="s">
        <v>132</v>
      </c>
      <c r="BM130" s="22" t="s">
        <v>259</v>
      </c>
    </row>
    <row r="131" spans="2:51" s="11" customFormat="1" ht="13.5">
      <c r="B131" s="244"/>
      <c r="C131" s="245"/>
      <c r="D131" s="224" t="s">
        <v>175</v>
      </c>
      <c r="E131" s="246" t="s">
        <v>24</v>
      </c>
      <c r="F131" s="247" t="s">
        <v>260</v>
      </c>
      <c r="G131" s="245"/>
      <c r="H131" s="246" t="s">
        <v>24</v>
      </c>
      <c r="I131" s="248"/>
      <c r="J131" s="245"/>
      <c r="K131" s="245"/>
      <c r="L131" s="249"/>
      <c r="M131" s="250"/>
      <c r="N131" s="251"/>
      <c r="O131" s="251"/>
      <c r="P131" s="251"/>
      <c r="Q131" s="251"/>
      <c r="R131" s="251"/>
      <c r="S131" s="251"/>
      <c r="T131" s="252"/>
      <c r="AT131" s="253" t="s">
        <v>175</v>
      </c>
      <c r="AU131" s="253" t="s">
        <v>82</v>
      </c>
      <c r="AV131" s="11" t="s">
        <v>82</v>
      </c>
      <c r="AW131" s="11" t="s">
        <v>37</v>
      </c>
      <c r="AX131" s="11" t="s">
        <v>74</v>
      </c>
      <c r="AY131" s="253" t="s">
        <v>126</v>
      </c>
    </row>
    <row r="132" spans="2:51" s="10" customFormat="1" ht="13.5">
      <c r="B132" s="222"/>
      <c r="C132" s="223"/>
      <c r="D132" s="224" t="s">
        <v>175</v>
      </c>
      <c r="E132" s="243" t="s">
        <v>24</v>
      </c>
      <c r="F132" s="225" t="s">
        <v>261</v>
      </c>
      <c r="G132" s="223"/>
      <c r="H132" s="226">
        <v>112</v>
      </c>
      <c r="I132" s="227"/>
      <c r="J132" s="223"/>
      <c r="K132" s="223"/>
      <c r="L132" s="228"/>
      <c r="M132" s="229"/>
      <c r="N132" s="230"/>
      <c r="O132" s="230"/>
      <c r="P132" s="230"/>
      <c r="Q132" s="230"/>
      <c r="R132" s="230"/>
      <c r="S132" s="230"/>
      <c r="T132" s="231"/>
      <c r="AT132" s="232" t="s">
        <v>175</v>
      </c>
      <c r="AU132" s="232" t="s">
        <v>82</v>
      </c>
      <c r="AV132" s="10" t="s">
        <v>84</v>
      </c>
      <c r="AW132" s="10" t="s">
        <v>37</v>
      </c>
      <c r="AX132" s="10" t="s">
        <v>82</v>
      </c>
      <c r="AY132" s="232" t="s">
        <v>126</v>
      </c>
    </row>
    <row r="133" spans="2:65" s="1" customFormat="1" ht="16.5" customHeight="1">
      <c r="B133" s="44"/>
      <c r="C133" s="233" t="s">
        <v>262</v>
      </c>
      <c r="D133" s="233" t="s">
        <v>182</v>
      </c>
      <c r="E133" s="234" t="s">
        <v>263</v>
      </c>
      <c r="F133" s="235" t="s">
        <v>264</v>
      </c>
      <c r="G133" s="236" t="s">
        <v>173</v>
      </c>
      <c r="H133" s="237">
        <v>2.154</v>
      </c>
      <c r="I133" s="238"/>
      <c r="J133" s="239">
        <f>ROUND(I133*H133,2)</f>
        <v>0</v>
      </c>
      <c r="K133" s="235" t="s">
        <v>131</v>
      </c>
      <c r="L133" s="240"/>
      <c r="M133" s="241" t="s">
        <v>24</v>
      </c>
      <c r="N133" s="242" t="s">
        <v>45</v>
      </c>
      <c r="O133" s="45"/>
      <c r="P133" s="219">
        <f>O133*H133</f>
        <v>0</v>
      </c>
      <c r="Q133" s="219">
        <v>1</v>
      </c>
      <c r="R133" s="219">
        <f>Q133*H133</f>
        <v>2.154</v>
      </c>
      <c r="S133" s="219">
        <v>0</v>
      </c>
      <c r="T133" s="220">
        <f>S133*H133</f>
        <v>0</v>
      </c>
      <c r="AR133" s="22" t="s">
        <v>158</v>
      </c>
      <c r="AT133" s="22" t="s">
        <v>182</v>
      </c>
      <c r="AU133" s="22" t="s">
        <v>82</v>
      </c>
      <c r="AY133" s="22" t="s">
        <v>126</v>
      </c>
      <c r="BE133" s="221">
        <f>IF(N133="základní",J133,0)</f>
        <v>0</v>
      </c>
      <c r="BF133" s="221">
        <f>IF(N133="snížená",J133,0)</f>
        <v>0</v>
      </c>
      <c r="BG133" s="221">
        <f>IF(N133="zákl. přenesená",J133,0)</f>
        <v>0</v>
      </c>
      <c r="BH133" s="221">
        <f>IF(N133="sníž. přenesená",J133,0)</f>
        <v>0</v>
      </c>
      <c r="BI133" s="221">
        <f>IF(N133="nulová",J133,0)</f>
        <v>0</v>
      </c>
      <c r="BJ133" s="22" t="s">
        <v>82</v>
      </c>
      <c r="BK133" s="221">
        <f>ROUND(I133*H133,2)</f>
        <v>0</v>
      </c>
      <c r="BL133" s="22" t="s">
        <v>132</v>
      </c>
      <c r="BM133" s="22" t="s">
        <v>265</v>
      </c>
    </row>
    <row r="134" spans="2:51" s="11" customFormat="1" ht="13.5">
      <c r="B134" s="244"/>
      <c r="C134" s="245"/>
      <c r="D134" s="224" t="s">
        <v>175</v>
      </c>
      <c r="E134" s="246" t="s">
        <v>24</v>
      </c>
      <c r="F134" s="247" t="s">
        <v>266</v>
      </c>
      <c r="G134" s="245"/>
      <c r="H134" s="246" t="s">
        <v>24</v>
      </c>
      <c r="I134" s="248"/>
      <c r="J134" s="245"/>
      <c r="K134" s="245"/>
      <c r="L134" s="249"/>
      <c r="M134" s="250"/>
      <c r="N134" s="251"/>
      <c r="O134" s="251"/>
      <c r="P134" s="251"/>
      <c r="Q134" s="251"/>
      <c r="R134" s="251"/>
      <c r="S134" s="251"/>
      <c r="T134" s="252"/>
      <c r="AT134" s="253" t="s">
        <v>175</v>
      </c>
      <c r="AU134" s="253" t="s">
        <v>82</v>
      </c>
      <c r="AV134" s="11" t="s">
        <v>82</v>
      </c>
      <c r="AW134" s="11" t="s">
        <v>37</v>
      </c>
      <c r="AX134" s="11" t="s">
        <v>74</v>
      </c>
      <c r="AY134" s="253" t="s">
        <v>126</v>
      </c>
    </row>
    <row r="135" spans="2:51" s="10" customFormat="1" ht="13.5">
      <c r="B135" s="222"/>
      <c r="C135" s="223"/>
      <c r="D135" s="224" t="s">
        <v>175</v>
      </c>
      <c r="E135" s="243" t="s">
        <v>24</v>
      </c>
      <c r="F135" s="225" t="s">
        <v>267</v>
      </c>
      <c r="G135" s="223"/>
      <c r="H135" s="226">
        <v>2.154</v>
      </c>
      <c r="I135" s="227"/>
      <c r="J135" s="223"/>
      <c r="K135" s="223"/>
      <c r="L135" s="228"/>
      <c r="M135" s="229"/>
      <c r="N135" s="230"/>
      <c r="O135" s="230"/>
      <c r="P135" s="230"/>
      <c r="Q135" s="230"/>
      <c r="R135" s="230"/>
      <c r="S135" s="230"/>
      <c r="T135" s="231"/>
      <c r="AT135" s="232" t="s">
        <v>175</v>
      </c>
      <c r="AU135" s="232" t="s">
        <v>82</v>
      </c>
      <c r="AV135" s="10" t="s">
        <v>84</v>
      </c>
      <c r="AW135" s="10" t="s">
        <v>37</v>
      </c>
      <c r="AX135" s="10" t="s">
        <v>82</v>
      </c>
      <c r="AY135" s="232" t="s">
        <v>126</v>
      </c>
    </row>
    <row r="136" spans="2:65" s="1" customFormat="1" ht="38.25" customHeight="1">
      <c r="B136" s="44"/>
      <c r="C136" s="210" t="s">
        <v>268</v>
      </c>
      <c r="D136" s="210" t="s">
        <v>127</v>
      </c>
      <c r="E136" s="211" t="s">
        <v>269</v>
      </c>
      <c r="F136" s="212" t="s">
        <v>270</v>
      </c>
      <c r="G136" s="213" t="s">
        <v>151</v>
      </c>
      <c r="H136" s="214">
        <v>137.5</v>
      </c>
      <c r="I136" s="215"/>
      <c r="J136" s="216">
        <f>ROUND(I136*H136,2)</f>
        <v>0</v>
      </c>
      <c r="K136" s="212" t="s">
        <v>131</v>
      </c>
      <c r="L136" s="70"/>
      <c r="M136" s="217" t="s">
        <v>24</v>
      </c>
      <c r="N136" s="218" t="s">
        <v>45</v>
      </c>
      <c r="O136" s="45"/>
      <c r="P136" s="219">
        <f>O136*H136</f>
        <v>0</v>
      </c>
      <c r="Q136" s="219">
        <v>0.1554</v>
      </c>
      <c r="R136" s="219">
        <f>Q136*H136</f>
        <v>21.3675</v>
      </c>
      <c r="S136" s="219">
        <v>0</v>
      </c>
      <c r="T136" s="220">
        <f>S136*H136</f>
        <v>0</v>
      </c>
      <c r="AR136" s="22" t="s">
        <v>132</v>
      </c>
      <c r="AT136" s="22" t="s">
        <v>127</v>
      </c>
      <c r="AU136" s="22" t="s">
        <v>82</v>
      </c>
      <c r="AY136" s="22" t="s">
        <v>126</v>
      </c>
      <c r="BE136" s="221">
        <f>IF(N136="základní",J136,0)</f>
        <v>0</v>
      </c>
      <c r="BF136" s="221">
        <f>IF(N136="snížená",J136,0)</f>
        <v>0</v>
      </c>
      <c r="BG136" s="221">
        <f>IF(N136="zákl. přenesená",J136,0)</f>
        <v>0</v>
      </c>
      <c r="BH136" s="221">
        <f>IF(N136="sníž. přenesená",J136,0)</f>
        <v>0</v>
      </c>
      <c r="BI136" s="221">
        <f>IF(N136="nulová",J136,0)</f>
        <v>0</v>
      </c>
      <c r="BJ136" s="22" t="s">
        <v>82</v>
      </c>
      <c r="BK136" s="221">
        <f>ROUND(I136*H136,2)</f>
        <v>0</v>
      </c>
      <c r="BL136" s="22" t="s">
        <v>132</v>
      </c>
      <c r="BM136" s="22" t="s">
        <v>271</v>
      </c>
    </row>
    <row r="137" spans="2:51" s="11" customFormat="1" ht="13.5">
      <c r="B137" s="244"/>
      <c r="C137" s="245"/>
      <c r="D137" s="224" t="s">
        <v>175</v>
      </c>
      <c r="E137" s="246" t="s">
        <v>24</v>
      </c>
      <c r="F137" s="247" t="s">
        <v>260</v>
      </c>
      <c r="G137" s="245"/>
      <c r="H137" s="246" t="s">
        <v>24</v>
      </c>
      <c r="I137" s="248"/>
      <c r="J137" s="245"/>
      <c r="K137" s="245"/>
      <c r="L137" s="249"/>
      <c r="M137" s="250"/>
      <c r="N137" s="251"/>
      <c r="O137" s="251"/>
      <c r="P137" s="251"/>
      <c r="Q137" s="251"/>
      <c r="R137" s="251"/>
      <c r="S137" s="251"/>
      <c r="T137" s="252"/>
      <c r="AT137" s="253" t="s">
        <v>175</v>
      </c>
      <c r="AU137" s="253" t="s">
        <v>82</v>
      </c>
      <c r="AV137" s="11" t="s">
        <v>82</v>
      </c>
      <c r="AW137" s="11" t="s">
        <v>37</v>
      </c>
      <c r="AX137" s="11" t="s">
        <v>74</v>
      </c>
      <c r="AY137" s="253" t="s">
        <v>126</v>
      </c>
    </row>
    <row r="138" spans="2:51" s="11" customFormat="1" ht="13.5">
      <c r="B138" s="244"/>
      <c r="C138" s="245"/>
      <c r="D138" s="224" t="s">
        <v>175</v>
      </c>
      <c r="E138" s="246" t="s">
        <v>24</v>
      </c>
      <c r="F138" s="247" t="s">
        <v>272</v>
      </c>
      <c r="G138" s="245"/>
      <c r="H138" s="246" t="s">
        <v>24</v>
      </c>
      <c r="I138" s="248"/>
      <c r="J138" s="245"/>
      <c r="K138" s="245"/>
      <c r="L138" s="249"/>
      <c r="M138" s="250"/>
      <c r="N138" s="251"/>
      <c r="O138" s="251"/>
      <c r="P138" s="251"/>
      <c r="Q138" s="251"/>
      <c r="R138" s="251"/>
      <c r="S138" s="251"/>
      <c r="T138" s="252"/>
      <c r="AT138" s="253" t="s">
        <v>175</v>
      </c>
      <c r="AU138" s="253" t="s">
        <v>82</v>
      </c>
      <c r="AV138" s="11" t="s">
        <v>82</v>
      </c>
      <c r="AW138" s="11" t="s">
        <v>37</v>
      </c>
      <c r="AX138" s="11" t="s">
        <v>74</v>
      </c>
      <c r="AY138" s="253" t="s">
        <v>126</v>
      </c>
    </row>
    <row r="139" spans="2:51" s="10" customFormat="1" ht="13.5">
      <c r="B139" s="222"/>
      <c r="C139" s="223"/>
      <c r="D139" s="224" t="s">
        <v>175</v>
      </c>
      <c r="E139" s="243" t="s">
        <v>24</v>
      </c>
      <c r="F139" s="225" t="s">
        <v>273</v>
      </c>
      <c r="G139" s="223"/>
      <c r="H139" s="226">
        <v>81.5</v>
      </c>
      <c r="I139" s="227"/>
      <c r="J139" s="223"/>
      <c r="K139" s="223"/>
      <c r="L139" s="228"/>
      <c r="M139" s="229"/>
      <c r="N139" s="230"/>
      <c r="O139" s="230"/>
      <c r="P139" s="230"/>
      <c r="Q139" s="230"/>
      <c r="R139" s="230"/>
      <c r="S139" s="230"/>
      <c r="T139" s="231"/>
      <c r="AT139" s="232" t="s">
        <v>175</v>
      </c>
      <c r="AU139" s="232" t="s">
        <v>82</v>
      </c>
      <c r="AV139" s="10" t="s">
        <v>84</v>
      </c>
      <c r="AW139" s="10" t="s">
        <v>37</v>
      </c>
      <c r="AX139" s="10" t="s">
        <v>74</v>
      </c>
      <c r="AY139" s="232" t="s">
        <v>126</v>
      </c>
    </row>
    <row r="140" spans="2:51" s="11" customFormat="1" ht="13.5">
      <c r="B140" s="244"/>
      <c r="C140" s="245"/>
      <c r="D140" s="224" t="s">
        <v>175</v>
      </c>
      <c r="E140" s="246" t="s">
        <v>24</v>
      </c>
      <c r="F140" s="247" t="s">
        <v>274</v>
      </c>
      <c r="G140" s="245"/>
      <c r="H140" s="246" t="s">
        <v>24</v>
      </c>
      <c r="I140" s="248"/>
      <c r="J140" s="245"/>
      <c r="K140" s="245"/>
      <c r="L140" s="249"/>
      <c r="M140" s="250"/>
      <c r="N140" s="251"/>
      <c r="O140" s="251"/>
      <c r="P140" s="251"/>
      <c r="Q140" s="251"/>
      <c r="R140" s="251"/>
      <c r="S140" s="251"/>
      <c r="T140" s="252"/>
      <c r="AT140" s="253" t="s">
        <v>175</v>
      </c>
      <c r="AU140" s="253" t="s">
        <v>82</v>
      </c>
      <c r="AV140" s="11" t="s">
        <v>82</v>
      </c>
      <c r="AW140" s="11" t="s">
        <v>37</v>
      </c>
      <c r="AX140" s="11" t="s">
        <v>74</v>
      </c>
      <c r="AY140" s="253" t="s">
        <v>126</v>
      </c>
    </row>
    <row r="141" spans="2:51" s="10" customFormat="1" ht="13.5">
      <c r="B141" s="222"/>
      <c r="C141" s="223"/>
      <c r="D141" s="224" t="s">
        <v>175</v>
      </c>
      <c r="E141" s="243" t="s">
        <v>24</v>
      </c>
      <c r="F141" s="225" t="s">
        <v>275</v>
      </c>
      <c r="G141" s="223"/>
      <c r="H141" s="226">
        <v>56</v>
      </c>
      <c r="I141" s="227"/>
      <c r="J141" s="223"/>
      <c r="K141" s="223"/>
      <c r="L141" s="228"/>
      <c r="M141" s="229"/>
      <c r="N141" s="230"/>
      <c r="O141" s="230"/>
      <c r="P141" s="230"/>
      <c r="Q141" s="230"/>
      <c r="R141" s="230"/>
      <c r="S141" s="230"/>
      <c r="T141" s="231"/>
      <c r="AT141" s="232" t="s">
        <v>175</v>
      </c>
      <c r="AU141" s="232" t="s">
        <v>82</v>
      </c>
      <c r="AV141" s="10" t="s">
        <v>84</v>
      </c>
      <c r="AW141" s="10" t="s">
        <v>37</v>
      </c>
      <c r="AX141" s="10" t="s">
        <v>74</v>
      </c>
      <c r="AY141" s="232" t="s">
        <v>126</v>
      </c>
    </row>
    <row r="142" spans="2:51" s="12" customFormat="1" ht="13.5">
      <c r="B142" s="254"/>
      <c r="C142" s="255"/>
      <c r="D142" s="224" t="s">
        <v>175</v>
      </c>
      <c r="E142" s="256" t="s">
        <v>24</v>
      </c>
      <c r="F142" s="257" t="s">
        <v>214</v>
      </c>
      <c r="G142" s="255"/>
      <c r="H142" s="258">
        <v>137.5</v>
      </c>
      <c r="I142" s="259"/>
      <c r="J142" s="255"/>
      <c r="K142" s="255"/>
      <c r="L142" s="260"/>
      <c r="M142" s="261"/>
      <c r="N142" s="262"/>
      <c r="O142" s="262"/>
      <c r="P142" s="262"/>
      <c r="Q142" s="262"/>
      <c r="R142" s="262"/>
      <c r="S142" s="262"/>
      <c r="T142" s="263"/>
      <c r="AT142" s="264" t="s">
        <v>175</v>
      </c>
      <c r="AU142" s="264" t="s">
        <v>82</v>
      </c>
      <c r="AV142" s="12" t="s">
        <v>132</v>
      </c>
      <c r="AW142" s="12" t="s">
        <v>37</v>
      </c>
      <c r="AX142" s="12" t="s">
        <v>82</v>
      </c>
      <c r="AY142" s="264" t="s">
        <v>126</v>
      </c>
    </row>
    <row r="143" spans="2:65" s="1" customFormat="1" ht="16.5" customHeight="1">
      <c r="B143" s="44"/>
      <c r="C143" s="233" t="s">
        <v>276</v>
      </c>
      <c r="D143" s="233" t="s">
        <v>182</v>
      </c>
      <c r="E143" s="234" t="s">
        <v>277</v>
      </c>
      <c r="F143" s="235" t="s">
        <v>278</v>
      </c>
      <c r="G143" s="236" t="s">
        <v>151</v>
      </c>
      <c r="H143" s="237">
        <v>82.315</v>
      </c>
      <c r="I143" s="238"/>
      <c r="J143" s="239">
        <f>ROUND(I143*H143,2)</f>
        <v>0</v>
      </c>
      <c r="K143" s="235" t="s">
        <v>131</v>
      </c>
      <c r="L143" s="240"/>
      <c r="M143" s="241" t="s">
        <v>24</v>
      </c>
      <c r="N143" s="242" t="s">
        <v>45</v>
      </c>
      <c r="O143" s="45"/>
      <c r="P143" s="219">
        <f>O143*H143</f>
        <v>0</v>
      </c>
      <c r="Q143" s="219">
        <v>0.081</v>
      </c>
      <c r="R143" s="219">
        <f>Q143*H143</f>
        <v>6.667515</v>
      </c>
      <c r="S143" s="219">
        <v>0</v>
      </c>
      <c r="T143" s="220">
        <f>S143*H143</f>
        <v>0</v>
      </c>
      <c r="AR143" s="22" t="s">
        <v>158</v>
      </c>
      <c r="AT143" s="22" t="s">
        <v>182</v>
      </c>
      <c r="AU143" s="22" t="s">
        <v>82</v>
      </c>
      <c r="AY143" s="22" t="s">
        <v>126</v>
      </c>
      <c r="BE143" s="221">
        <f>IF(N143="základní",J143,0)</f>
        <v>0</v>
      </c>
      <c r="BF143" s="221">
        <f>IF(N143="snížená",J143,0)</f>
        <v>0</v>
      </c>
      <c r="BG143" s="221">
        <f>IF(N143="zákl. přenesená",J143,0)</f>
        <v>0</v>
      </c>
      <c r="BH143" s="221">
        <f>IF(N143="sníž. přenesená",J143,0)</f>
        <v>0</v>
      </c>
      <c r="BI143" s="221">
        <f>IF(N143="nulová",J143,0)</f>
        <v>0</v>
      </c>
      <c r="BJ143" s="22" t="s">
        <v>82</v>
      </c>
      <c r="BK143" s="221">
        <f>ROUND(I143*H143,2)</f>
        <v>0</v>
      </c>
      <c r="BL143" s="22" t="s">
        <v>132</v>
      </c>
      <c r="BM143" s="22" t="s">
        <v>279</v>
      </c>
    </row>
    <row r="144" spans="2:51" s="10" customFormat="1" ht="13.5">
      <c r="B144" s="222"/>
      <c r="C144" s="223"/>
      <c r="D144" s="224" t="s">
        <v>175</v>
      </c>
      <c r="E144" s="223"/>
      <c r="F144" s="225" t="s">
        <v>280</v>
      </c>
      <c r="G144" s="223"/>
      <c r="H144" s="226">
        <v>82.315</v>
      </c>
      <c r="I144" s="227"/>
      <c r="J144" s="223"/>
      <c r="K144" s="223"/>
      <c r="L144" s="228"/>
      <c r="M144" s="229"/>
      <c r="N144" s="230"/>
      <c r="O144" s="230"/>
      <c r="P144" s="230"/>
      <c r="Q144" s="230"/>
      <c r="R144" s="230"/>
      <c r="S144" s="230"/>
      <c r="T144" s="231"/>
      <c r="AT144" s="232" t="s">
        <v>175</v>
      </c>
      <c r="AU144" s="232" t="s">
        <v>82</v>
      </c>
      <c r="AV144" s="10" t="s">
        <v>84</v>
      </c>
      <c r="AW144" s="10" t="s">
        <v>6</v>
      </c>
      <c r="AX144" s="10" t="s">
        <v>82</v>
      </c>
      <c r="AY144" s="232" t="s">
        <v>126</v>
      </c>
    </row>
    <row r="145" spans="2:65" s="1" customFormat="1" ht="16.5" customHeight="1">
      <c r="B145" s="44"/>
      <c r="C145" s="233" t="s">
        <v>281</v>
      </c>
      <c r="D145" s="233" t="s">
        <v>182</v>
      </c>
      <c r="E145" s="234" t="s">
        <v>282</v>
      </c>
      <c r="F145" s="235" t="s">
        <v>283</v>
      </c>
      <c r="G145" s="236" t="s">
        <v>151</v>
      </c>
      <c r="H145" s="237">
        <v>56.56</v>
      </c>
      <c r="I145" s="238"/>
      <c r="J145" s="239">
        <f>ROUND(I145*H145,2)</f>
        <v>0</v>
      </c>
      <c r="K145" s="235" t="s">
        <v>131</v>
      </c>
      <c r="L145" s="240"/>
      <c r="M145" s="241" t="s">
        <v>24</v>
      </c>
      <c r="N145" s="242" t="s">
        <v>45</v>
      </c>
      <c r="O145" s="45"/>
      <c r="P145" s="219">
        <f>O145*H145</f>
        <v>0</v>
      </c>
      <c r="Q145" s="219">
        <v>0.0483</v>
      </c>
      <c r="R145" s="219">
        <f>Q145*H145</f>
        <v>2.7318480000000003</v>
      </c>
      <c r="S145" s="219">
        <v>0</v>
      </c>
      <c r="T145" s="220">
        <f>S145*H145</f>
        <v>0</v>
      </c>
      <c r="AR145" s="22" t="s">
        <v>158</v>
      </c>
      <c r="AT145" s="22" t="s">
        <v>182</v>
      </c>
      <c r="AU145" s="22" t="s">
        <v>82</v>
      </c>
      <c r="AY145" s="22" t="s">
        <v>126</v>
      </c>
      <c r="BE145" s="221">
        <f>IF(N145="základní",J145,0)</f>
        <v>0</v>
      </c>
      <c r="BF145" s="221">
        <f>IF(N145="snížená",J145,0)</f>
        <v>0</v>
      </c>
      <c r="BG145" s="221">
        <f>IF(N145="zákl. přenesená",J145,0)</f>
        <v>0</v>
      </c>
      <c r="BH145" s="221">
        <f>IF(N145="sníž. přenesená",J145,0)</f>
        <v>0</v>
      </c>
      <c r="BI145" s="221">
        <f>IF(N145="nulová",J145,0)</f>
        <v>0</v>
      </c>
      <c r="BJ145" s="22" t="s">
        <v>82</v>
      </c>
      <c r="BK145" s="221">
        <f>ROUND(I145*H145,2)</f>
        <v>0</v>
      </c>
      <c r="BL145" s="22" t="s">
        <v>132</v>
      </c>
      <c r="BM145" s="22" t="s">
        <v>284</v>
      </c>
    </row>
    <row r="146" spans="2:51" s="10" customFormat="1" ht="13.5">
      <c r="B146" s="222"/>
      <c r="C146" s="223"/>
      <c r="D146" s="224" t="s">
        <v>175</v>
      </c>
      <c r="E146" s="223"/>
      <c r="F146" s="225" t="s">
        <v>285</v>
      </c>
      <c r="G146" s="223"/>
      <c r="H146" s="226">
        <v>56.56</v>
      </c>
      <c r="I146" s="227"/>
      <c r="J146" s="223"/>
      <c r="K146" s="223"/>
      <c r="L146" s="228"/>
      <c r="M146" s="229"/>
      <c r="N146" s="230"/>
      <c r="O146" s="230"/>
      <c r="P146" s="230"/>
      <c r="Q146" s="230"/>
      <c r="R146" s="230"/>
      <c r="S146" s="230"/>
      <c r="T146" s="231"/>
      <c r="AT146" s="232" t="s">
        <v>175</v>
      </c>
      <c r="AU146" s="232" t="s">
        <v>82</v>
      </c>
      <c r="AV146" s="10" t="s">
        <v>84</v>
      </c>
      <c r="AW146" s="10" t="s">
        <v>6</v>
      </c>
      <c r="AX146" s="10" t="s">
        <v>82</v>
      </c>
      <c r="AY146" s="232" t="s">
        <v>126</v>
      </c>
    </row>
    <row r="147" spans="2:65" s="1" customFormat="1" ht="25.5" customHeight="1">
      <c r="B147" s="44"/>
      <c r="C147" s="210" t="s">
        <v>286</v>
      </c>
      <c r="D147" s="210" t="s">
        <v>127</v>
      </c>
      <c r="E147" s="211" t="s">
        <v>287</v>
      </c>
      <c r="F147" s="212" t="s">
        <v>288</v>
      </c>
      <c r="G147" s="213" t="s">
        <v>151</v>
      </c>
      <c r="H147" s="214">
        <v>58</v>
      </c>
      <c r="I147" s="215"/>
      <c r="J147" s="216">
        <f>ROUND(I147*H147,2)</f>
        <v>0</v>
      </c>
      <c r="K147" s="212" t="s">
        <v>131</v>
      </c>
      <c r="L147" s="70"/>
      <c r="M147" s="217" t="s">
        <v>24</v>
      </c>
      <c r="N147" s="218" t="s">
        <v>45</v>
      </c>
      <c r="O147" s="45"/>
      <c r="P147" s="219">
        <f>O147*H147</f>
        <v>0</v>
      </c>
      <c r="Q147" s="219">
        <v>0</v>
      </c>
      <c r="R147" s="219">
        <f>Q147*H147</f>
        <v>0</v>
      </c>
      <c r="S147" s="219">
        <v>0</v>
      </c>
      <c r="T147" s="220">
        <f>S147*H147</f>
        <v>0</v>
      </c>
      <c r="AR147" s="22" t="s">
        <v>132</v>
      </c>
      <c r="AT147" s="22" t="s">
        <v>127</v>
      </c>
      <c r="AU147" s="22" t="s">
        <v>82</v>
      </c>
      <c r="AY147" s="22" t="s">
        <v>126</v>
      </c>
      <c r="BE147" s="221">
        <f>IF(N147="základní",J147,0)</f>
        <v>0</v>
      </c>
      <c r="BF147" s="221">
        <f>IF(N147="snížená",J147,0)</f>
        <v>0</v>
      </c>
      <c r="BG147" s="221">
        <f>IF(N147="zákl. přenesená",J147,0)</f>
        <v>0</v>
      </c>
      <c r="BH147" s="221">
        <f>IF(N147="sníž. přenesená",J147,0)</f>
        <v>0</v>
      </c>
      <c r="BI147" s="221">
        <f>IF(N147="nulová",J147,0)</f>
        <v>0</v>
      </c>
      <c r="BJ147" s="22" t="s">
        <v>82</v>
      </c>
      <c r="BK147" s="221">
        <f>ROUND(I147*H147,2)</f>
        <v>0</v>
      </c>
      <c r="BL147" s="22" t="s">
        <v>132</v>
      </c>
      <c r="BM147" s="22" t="s">
        <v>289</v>
      </c>
    </row>
    <row r="148" spans="2:63" s="9" customFormat="1" ht="37.4" customHeight="1">
      <c r="B148" s="196"/>
      <c r="C148" s="197"/>
      <c r="D148" s="198" t="s">
        <v>73</v>
      </c>
      <c r="E148" s="199" t="s">
        <v>290</v>
      </c>
      <c r="F148" s="199" t="s">
        <v>291</v>
      </c>
      <c r="G148" s="197"/>
      <c r="H148" s="197"/>
      <c r="I148" s="200"/>
      <c r="J148" s="201">
        <f>BK148</f>
        <v>0</v>
      </c>
      <c r="K148" s="197"/>
      <c r="L148" s="202"/>
      <c r="M148" s="203"/>
      <c r="N148" s="204"/>
      <c r="O148" s="204"/>
      <c r="P148" s="205">
        <f>SUM(P149:P159)</f>
        <v>0</v>
      </c>
      <c r="Q148" s="204"/>
      <c r="R148" s="205">
        <f>SUM(R149:R159)</f>
        <v>0</v>
      </c>
      <c r="S148" s="204"/>
      <c r="T148" s="206">
        <f>SUM(T149:T159)</f>
        <v>0</v>
      </c>
      <c r="AR148" s="207" t="s">
        <v>82</v>
      </c>
      <c r="AT148" s="208" t="s">
        <v>73</v>
      </c>
      <c r="AU148" s="208" t="s">
        <v>74</v>
      </c>
      <c r="AY148" s="207" t="s">
        <v>126</v>
      </c>
      <c r="BK148" s="209">
        <f>SUM(BK149:BK159)</f>
        <v>0</v>
      </c>
    </row>
    <row r="149" spans="2:65" s="1" customFormat="1" ht="25.5" customHeight="1">
      <c r="B149" s="44"/>
      <c r="C149" s="210" t="s">
        <v>292</v>
      </c>
      <c r="D149" s="210" t="s">
        <v>127</v>
      </c>
      <c r="E149" s="211" t="s">
        <v>293</v>
      </c>
      <c r="F149" s="212" t="s">
        <v>294</v>
      </c>
      <c r="G149" s="213" t="s">
        <v>173</v>
      </c>
      <c r="H149" s="214">
        <v>85.962</v>
      </c>
      <c r="I149" s="215"/>
      <c r="J149" s="216">
        <f>ROUND(I149*H149,2)</f>
        <v>0</v>
      </c>
      <c r="K149" s="212" t="s">
        <v>131</v>
      </c>
      <c r="L149" s="70"/>
      <c r="M149" s="217" t="s">
        <v>24</v>
      </c>
      <c r="N149" s="218" t="s">
        <v>45</v>
      </c>
      <c r="O149" s="45"/>
      <c r="P149" s="219">
        <f>O149*H149</f>
        <v>0</v>
      </c>
      <c r="Q149" s="219">
        <v>0</v>
      </c>
      <c r="R149" s="219">
        <f>Q149*H149</f>
        <v>0</v>
      </c>
      <c r="S149" s="219">
        <v>0</v>
      </c>
      <c r="T149" s="220">
        <f>S149*H149</f>
        <v>0</v>
      </c>
      <c r="AR149" s="22" t="s">
        <v>132</v>
      </c>
      <c r="AT149" s="22" t="s">
        <v>127</v>
      </c>
      <c r="AU149" s="22" t="s">
        <v>82</v>
      </c>
      <c r="AY149" s="22" t="s">
        <v>126</v>
      </c>
      <c r="BE149" s="221">
        <f>IF(N149="základní",J149,0)</f>
        <v>0</v>
      </c>
      <c r="BF149" s="221">
        <f>IF(N149="snížená",J149,0)</f>
        <v>0</v>
      </c>
      <c r="BG149" s="221">
        <f>IF(N149="zákl. přenesená",J149,0)</f>
        <v>0</v>
      </c>
      <c r="BH149" s="221">
        <f>IF(N149="sníž. přenesená",J149,0)</f>
        <v>0</v>
      </c>
      <c r="BI149" s="221">
        <f>IF(N149="nulová",J149,0)</f>
        <v>0</v>
      </c>
      <c r="BJ149" s="22" t="s">
        <v>82</v>
      </c>
      <c r="BK149" s="221">
        <f>ROUND(I149*H149,2)</f>
        <v>0</v>
      </c>
      <c r="BL149" s="22" t="s">
        <v>132</v>
      </c>
      <c r="BM149" s="22" t="s">
        <v>295</v>
      </c>
    </row>
    <row r="150" spans="2:51" s="10" customFormat="1" ht="13.5">
      <c r="B150" s="222"/>
      <c r="C150" s="223"/>
      <c r="D150" s="224" t="s">
        <v>175</v>
      </c>
      <c r="E150" s="243" t="s">
        <v>24</v>
      </c>
      <c r="F150" s="225" t="s">
        <v>296</v>
      </c>
      <c r="G150" s="223"/>
      <c r="H150" s="226">
        <v>85.962</v>
      </c>
      <c r="I150" s="227"/>
      <c r="J150" s="223"/>
      <c r="K150" s="223"/>
      <c r="L150" s="228"/>
      <c r="M150" s="229"/>
      <c r="N150" s="230"/>
      <c r="O150" s="230"/>
      <c r="P150" s="230"/>
      <c r="Q150" s="230"/>
      <c r="R150" s="230"/>
      <c r="S150" s="230"/>
      <c r="T150" s="231"/>
      <c r="AT150" s="232" t="s">
        <v>175</v>
      </c>
      <c r="AU150" s="232" t="s">
        <v>82</v>
      </c>
      <c r="AV150" s="10" t="s">
        <v>84</v>
      </c>
      <c r="AW150" s="10" t="s">
        <v>37</v>
      </c>
      <c r="AX150" s="10" t="s">
        <v>82</v>
      </c>
      <c r="AY150" s="232" t="s">
        <v>126</v>
      </c>
    </row>
    <row r="151" spans="2:65" s="1" customFormat="1" ht="25.5" customHeight="1">
      <c r="B151" s="44"/>
      <c r="C151" s="210" t="s">
        <v>297</v>
      </c>
      <c r="D151" s="210" t="s">
        <v>127</v>
      </c>
      <c r="E151" s="211" t="s">
        <v>298</v>
      </c>
      <c r="F151" s="212" t="s">
        <v>299</v>
      </c>
      <c r="G151" s="213" t="s">
        <v>173</v>
      </c>
      <c r="H151" s="214">
        <v>773.658</v>
      </c>
      <c r="I151" s="215"/>
      <c r="J151" s="216">
        <f>ROUND(I151*H151,2)</f>
        <v>0</v>
      </c>
      <c r="K151" s="212" t="s">
        <v>131</v>
      </c>
      <c r="L151" s="70"/>
      <c r="M151" s="217" t="s">
        <v>24</v>
      </c>
      <c r="N151" s="218" t="s">
        <v>45</v>
      </c>
      <c r="O151" s="45"/>
      <c r="P151" s="219">
        <f>O151*H151</f>
        <v>0</v>
      </c>
      <c r="Q151" s="219">
        <v>0</v>
      </c>
      <c r="R151" s="219">
        <f>Q151*H151</f>
        <v>0</v>
      </c>
      <c r="S151" s="219">
        <v>0</v>
      </c>
      <c r="T151" s="220">
        <f>S151*H151</f>
        <v>0</v>
      </c>
      <c r="AR151" s="22" t="s">
        <v>132</v>
      </c>
      <c r="AT151" s="22" t="s">
        <v>127</v>
      </c>
      <c r="AU151" s="22" t="s">
        <v>82</v>
      </c>
      <c r="AY151" s="22" t="s">
        <v>126</v>
      </c>
      <c r="BE151" s="221">
        <f>IF(N151="základní",J151,0)</f>
        <v>0</v>
      </c>
      <c r="BF151" s="221">
        <f>IF(N151="snížená",J151,0)</f>
        <v>0</v>
      </c>
      <c r="BG151" s="221">
        <f>IF(N151="zákl. přenesená",J151,0)</f>
        <v>0</v>
      </c>
      <c r="BH151" s="221">
        <f>IF(N151="sníž. přenesená",J151,0)</f>
        <v>0</v>
      </c>
      <c r="BI151" s="221">
        <f>IF(N151="nulová",J151,0)</f>
        <v>0</v>
      </c>
      <c r="BJ151" s="22" t="s">
        <v>82</v>
      </c>
      <c r="BK151" s="221">
        <f>ROUND(I151*H151,2)</f>
        <v>0</v>
      </c>
      <c r="BL151" s="22" t="s">
        <v>132</v>
      </c>
      <c r="BM151" s="22" t="s">
        <v>300</v>
      </c>
    </row>
    <row r="152" spans="2:51" s="10" customFormat="1" ht="13.5">
      <c r="B152" s="222"/>
      <c r="C152" s="223"/>
      <c r="D152" s="224" t="s">
        <v>175</v>
      </c>
      <c r="E152" s="223"/>
      <c r="F152" s="225" t="s">
        <v>301</v>
      </c>
      <c r="G152" s="223"/>
      <c r="H152" s="226">
        <v>773.658</v>
      </c>
      <c r="I152" s="227"/>
      <c r="J152" s="223"/>
      <c r="K152" s="223"/>
      <c r="L152" s="228"/>
      <c r="M152" s="229"/>
      <c r="N152" s="230"/>
      <c r="O152" s="230"/>
      <c r="P152" s="230"/>
      <c r="Q152" s="230"/>
      <c r="R152" s="230"/>
      <c r="S152" s="230"/>
      <c r="T152" s="231"/>
      <c r="AT152" s="232" t="s">
        <v>175</v>
      </c>
      <c r="AU152" s="232" t="s">
        <v>82</v>
      </c>
      <c r="AV152" s="10" t="s">
        <v>84</v>
      </c>
      <c r="AW152" s="10" t="s">
        <v>6</v>
      </c>
      <c r="AX152" s="10" t="s">
        <v>82</v>
      </c>
      <c r="AY152" s="232" t="s">
        <v>126</v>
      </c>
    </row>
    <row r="153" spans="2:65" s="1" customFormat="1" ht="25.5" customHeight="1">
      <c r="B153" s="44"/>
      <c r="C153" s="210" t="s">
        <v>302</v>
      </c>
      <c r="D153" s="210" t="s">
        <v>127</v>
      </c>
      <c r="E153" s="211" t="s">
        <v>303</v>
      </c>
      <c r="F153" s="212" t="s">
        <v>304</v>
      </c>
      <c r="G153" s="213" t="s">
        <v>173</v>
      </c>
      <c r="H153" s="214">
        <v>75.215</v>
      </c>
      <c r="I153" s="215"/>
      <c r="J153" s="216">
        <f>ROUND(I153*H153,2)</f>
        <v>0</v>
      </c>
      <c r="K153" s="212" t="s">
        <v>131</v>
      </c>
      <c r="L153" s="70"/>
      <c r="M153" s="217" t="s">
        <v>24</v>
      </c>
      <c r="N153" s="218" t="s">
        <v>45</v>
      </c>
      <c r="O153" s="45"/>
      <c r="P153" s="219">
        <f>O153*H153</f>
        <v>0</v>
      </c>
      <c r="Q153" s="219">
        <v>0</v>
      </c>
      <c r="R153" s="219">
        <f>Q153*H153</f>
        <v>0</v>
      </c>
      <c r="S153" s="219">
        <v>0</v>
      </c>
      <c r="T153" s="220">
        <f>S153*H153</f>
        <v>0</v>
      </c>
      <c r="AR153" s="22" t="s">
        <v>132</v>
      </c>
      <c r="AT153" s="22" t="s">
        <v>127</v>
      </c>
      <c r="AU153" s="22" t="s">
        <v>82</v>
      </c>
      <c r="AY153" s="22" t="s">
        <v>126</v>
      </c>
      <c r="BE153" s="221">
        <f>IF(N153="základní",J153,0)</f>
        <v>0</v>
      </c>
      <c r="BF153" s="221">
        <f>IF(N153="snížená",J153,0)</f>
        <v>0</v>
      </c>
      <c r="BG153" s="221">
        <f>IF(N153="zákl. přenesená",J153,0)</f>
        <v>0</v>
      </c>
      <c r="BH153" s="221">
        <f>IF(N153="sníž. přenesená",J153,0)</f>
        <v>0</v>
      </c>
      <c r="BI153" s="221">
        <f>IF(N153="nulová",J153,0)</f>
        <v>0</v>
      </c>
      <c r="BJ153" s="22" t="s">
        <v>82</v>
      </c>
      <c r="BK153" s="221">
        <f>ROUND(I153*H153,2)</f>
        <v>0</v>
      </c>
      <c r="BL153" s="22" t="s">
        <v>132</v>
      </c>
      <c r="BM153" s="22" t="s">
        <v>305</v>
      </c>
    </row>
    <row r="154" spans="2:51" s="10" customFormat="1" ht="13.5">
      <c r="B154" s="222"/>
      <c r="C154" s="223"/>
      <c r="D154" s="224" t="s">
        <v>175</v>
      </c>
      <c r="E154" s="243" t="s">
        <v>24</v>
      </c>
      <c r="F154" s="225" t="s">
        <v>306</v>
      </c>
      <c r="G154" s="223"/>
      <c r="H154" s="226">
        <v>75.215</v>
      </c>
      <c r="I154" s="227"/>
      <c r="J154" s="223"/>
      <c r="K154" s="223"/>
      <c r="L154" s="228"/>
      <c r="M154" s="229"/>
      <c r="N154" s="230"/>
      <c r="O154" s="230"/>
      <c r="P154" s="230"/>
      <c r="Q154" s="230"/>
      <c r="R154" s="230"/>
      <c r="S154" s="230"/>
      <c r="T154" s="231"/>
      <c r="AT154" s="232" t="s">
        <v>175</v>
      </c>
      <c r="AU154" s="232" t="s">
        <v>82</v>
      </c>
      <c r="AV154" s="10" t="s">
        <v>84</v>
      </c>
      <c r="AW154" s="10" t="s">
        <v>37</v>
      </c>
      <c r="AX154" s="10" t="s">
        <v>82</v>
      </c>
      <c r="AY154" s="232" t="s">
        <v>126</v>
      </c>
    </row>
    <row r="155" spans="2:65" s="1" customFormat="1" ht="25.5" customHeight="1">
      <c r="B155" s="44"/>
      <c r="C155" s="210" t="s">
        <v>307</v>
      </c>
      <c r="D155" s="210" t="s">
        <v>127</v>
      </c>
      <c r="E155" s="211" t="s">
        <v>308</v>
      </c>
      <c r="F155" s="212" t="s">
        <v>299</v>
      </c>
      <c r="G155" s="213" t="s">
        <v>173</v>
      </c>
      <c r="H155" s="214">
        <v>676.935</v>
      </c>
      <c r="I155" s="215"/>
      <c r="J155" s="216">
        <f>ROUND(I155*H155,2)</f>
        <v>0</v>
      </c>
      <c r="K155" s="212" t="s">
        <v>131</v>
      </c>
      <c r="L155" s="70"/>
      <c r="M155" s="217" t="s">
        <v>24</v>
      </c>
      <c r="N155" s="218" t="s">
        <v>45</v>
      </c>
      <c r="O155" s="45"/>
      <c r="P155" s="219">
        <f>O155*H155</f>
        <v>0</v>
      </c>
      <c r="Q155" s="219">
        <v>0</v>
      </c>
      <c r="R155" s="219">
        <f>Q155*H155</f>
        <v>0</v>
      </c>
      <c r="S155" s="219">
        <v>0</v>
      </c>
      <c r="T155" s="220">
        <f>S155*H155</f>
        <v>0</v>
      </c>
      <c r="AR155" s="22" t="s">
        <v>132</v>
      </c>
      <c r="AT155" s="22" t="s">
        <v>127</v>
      </c>
      <c r="AU155" s="22" t="s">
        <v>82</v>
      </c>
      <c r="AY155" s="22" t="s">
        <v>126</v>
      </c>
      <c r="BE155" s="221">
        <f>IF(N155="základní",J155,0)</f>
        <v>0</v>
      </c>
      <c r="BF155" s="221">
        <f>IF(N155="snížená",J155,0)</f>
        <v>0</v>
      </c>
      <c r="BG155" s="221">
        <f>IF(N155="zákl. přenesená",J155,0)</f>
        <v>0</v>
      </c>
      <c r="BH155" s="221">
        <f>IF(N155="sníž. přenesená",J155,0)</f>
        <v>0</v>
      </c>
      <c r="BI155" s="221">
        <f>IF(N155="nulová",J155,0)</f>
        <v>0</v>
      </c>
      <c r="BJ155" s="22" t="s">
        <v>82</v>
      </c>
      <c r="BK155" s="221">
        <f>ROUND(I155*H155,2)</f>
        <v>0</v>
      </c>
      <c r="BL155" s="22" t="s">
        <v>132</v>
      </c>
      <c r="BM155" s="22" t="s">
        <v>309</v>
      </c>
    </row>
    <row r="156" spans="2:51" s="10" customFormat="1" ht="13.5">
      <c r="B156" s="222"/>
      <c r="C156" s="223"/>
      <c r="D156" s="224" t="s">
        <v>175</v>
      </c>
      <c r="E156" s="223"/>
      <c r="F156" s="225" t="s">
        <v>310</v>
      </c>
      <c r="G156" s="223"/>
      <c r="H156" s="226">
        <v>676.935</v>
      </c>
      <c r="I156" s="227"/>
      <c r="J156" s="223"/>
      <c r="K156" s="223"/>
      <c r="L156" s="228"/>
      <c r="M156" s="229"/>
      <c r="N156" s="230"/>
      <c r="O156" s="230"/>
      <c r="P156" s="230"/>
      <c r="Q156" s="230"/>
      <c r="R156" s="230"/>
      <c r="S156" s="230"/>
      <c r="T156" s="231"/>
      <c r="AT156" s="232" t="s">
        <v>175</v>
      </c>
      <c r="AU156" s="232" t="s">
        <v>82</v>
      </c>
      <c r="AV156" s="10" t="s">
        <v>84</v>
      </c>
      <c r="AW156" s="10" t="s">
        <v>6</v>
      </c>
      <c r="AX156" s="10" t="s">
        <v>82</v>
      </c>
      <c r="AY156" s="232" t="s">
        <v>126</v>
      </c>
    </row>
    <row r="157" spans="2:65" s="1" customFormat="1" ht="25.5" customHeight="1">
      <c r="B157" s="44"/>
      <c r="C157" s="210" t="s">
        <v>311</v>
      </c>
      <c r="D157" s="210" t="s">
        <v>127</v>
      </c>
      <c r="E157" s="211" t="s">
        <v>312</v>
      </c>
      <c r="F157" s="212" t="s">
        <v>313</v>
      </c>
      <c r="G157" s="213" t="s">
        <v>173</v>
      </c>
      <c r="H157" s="214">
        <v>75.215</v>
      </c>
      <c r="I157" s="215"/>
      <c r="J157" s="216">
        <f>ROUND(I157*H157,2)</f>
        <v>0</v>
      </c>
      <c r="K157" s="212" t="s">
        <v>131</v>
      </c>
      <c r="L157" s="70"/>
      <c r="M157" s="217" t="s">
        <v>24</v>
      </c>
      <c r="N157" s="218" t="s">
        <v>45</v>
      </c>
      <c r="O157" s="45"/>
      <c r="P157" s="219">
        <f>O157*H157</f>
        <v>0</v>
      </c>
      <c r="Q157" s="219">
        <v>0</v>
      </c>
      <c r="R157" s="219">
        <f>Q157*H157</f>
        <v>0</v>
      </c>
      <c r="S157" s="219">
        <v>0</v>
      </c>
      <c r="T157" s="220">
        <f>S157*H157</f>
        <v>0</v>
      </c>
      <c r="AR157" s="22" t="s">
        <v>132</v>
      </c>
      <c r="AT157" s="22" t="s">
        <v>127</v>
      </c>
      <c r="AU157" s="22" t="s">
        <v>82</v>
      </c>
      <c r="AY157" s="22" t="s">
        <v>126</v>
      </c>
      <c r="BE157" s="221">
        <f>IF(N157="základní",J157,0)</f>
        <v>0</v>
      </c>
      <c r="BF157" s="221">
        <f>IF(N157="snížená",J157,0)</f>
        <v>0</v>
      </c>
      <c r="BG157" s="221">
        <f>IF(N157="zákl. přenesená",J157,0)</f>
        <v>0</v>
      </c>
      <c r="BH157" s="221">
        <f>IF(N157="sníž. přenesená",J157,0)</f>
        <v>0</v>
      </c>
      <c r="BI157" s="221">
        <f>IF(N157="nulová",J157,0)</f>
        <v>0</v>
      </c>
      <c r="BJ157" s="22" t="s">
        <v>82</v>
      </c>
      <c r="BK157" s="221">
        <f>ROUND(I157*H157,2)</f>
        <v>0</v>
      </c>
      <c r="BL157" s="22" t="s">
        <v>132</v>
      </c>
      <c r="BM157" s="22" t="s">
        <v>314</v>
      </c>
    </row>
    <row r="158" spans="2:65" s="1" customFormat="1" ht="25.5" customHeight="1">
      <c r="B158" s="44"/>
      <c r="C158" s="210" t="s">
        <v>315</v>
      </c>
      <c r="D158" s="210" t="s">
        <v>127</v>
      </c>
      <c r="E158" s="211" t="s">
        <v>316</v>
      </c>
      <c r="F158" s="212" t="s">
        <v>317</v>
      </c>
      <c r="G158" s="213" t="s">
        <v>173</v>
      </c>
      <c r="H158" s="214">
        <v>6.762</v>
      </c>
      <c r="I158" s="215"/>
      <c r="J158" s="216">
        <f>ROUND(I158*H158,2)</f>
        <v>0</v>
      </c>
      <c r="K158" s="212" t="s">
        <v>131</v>
      </c>
      <c r="L158" s="70"/>
      <c r="M158" s="217" t="s">
        <v>24</v>
      </c>
      <c r="N158" s="218" t="s">
        <v>45</v>
      </c>
      <c r="O158" s="45"/>
      <c r="P158" s="219">
        <f>O158*H158</f>
        <v>0</v>
      </c>
      <c r="Q158" s="219">
        <v>0</v>
      </c>
      <c r="R158" s="219">
        <f>Q158*H158</f>
        <v>0</v>
      </c>
      <c r="S158" s="219">
        <v>0</v>
      </c>
      <c r="T158" s="220">
        <f>S158*H158</f>
        <v>0</v>
      </c>
      <c r="AR158" s="22" t="s">
        <v>132</v>
      </c>
      <c r="AT158" s="22" t="s">
        <v>127</v>
      </c>
      <c r="AU158" s="22" t="s">
        <v>82</v>
      </c>
      <c r="AY158" s="22" t="s">
        <v>126</v>
      </c>
      <c r="BE158" s="221">
        <f>IF(N158="základní",J158,0)</f>
        <v>0</v>
      </c>
      <c r="BF158" s="221">
        <f>IF(N158="snížená",J158,0)</f>
        <v>0</v>
      </c>
      <c r="BG158" s="221">
        <f>IF(N158="zákl. přenesená",J158,0)</f>
        <v>0</v>
      </c>
      <c r="BH158" s="221">
        <f>IF(N158="sníž. přenesená",J158,0)</f>
        <v>0</v>
      </c>
      <c r="BI158" s="221">
        <f>IF(N158="nulová",J158,0)</f>
        <v>0</v>
      </c>
      <c r="BJ158" s="22" t="s">
        <v>82</v>
      </c>
      <c r="BK158" s="221">
        <f>ROUND(I158*H158,2)</f>
        <v>0</v>
      </c>
      <c r="BL158" s="22" t="s">
        <v>132</v>
      </c>
      <c r="BM158" s="22" t="s">
        <v>318</v>
      </c>
    </row>
    <row r="159" spans="2:65" s="1" customFormat="1" ht="25.5" customHeight="1">
      <c r="B159" s="44"/>
      <c r="C159" s="210" t="s">
        <v>319</v>
      </c>
      <c r="D159" s="210" t="s">
        <v>127</v>
      </c>
      <c r="E159" s="211" t="s">
        <v>320</v>
      </c>
      <c r="F159" s="212" t="s">
        <v>172</v>
      </c>
      <c r="G159" s="213" t="s">
        <v>173</v>
      </c>
      <c r="H159" s="214">
        <v>79.2</v>
      </c>
      <c r="I159" s="215"/>
      <c r="J159" s="216">
        <f>ROUND(I159*H159,2)</f>
        <v>0</v>
      </c>
      <c r="K159" s="212" t="s">
        <v>131</v>
      </c>
      <c r="L159" s="70"/>
      <c r="M159" s="217" t="s">
        <v>24</v>
      </c>
      <c r="N159" s="218" t="s">
        <v>45</v>
      </c>
      <c r="O159" s="45"/>
      <c r="P159" s="219">
        <f>O159*H159</f>
        <v>0</v>
      </c>
      <c r="Q159" s="219">
        <v>0</v>
      </c>
      <c r="R159" s="219">
        <f>Q159*H159</f>
        <v>0</v>
      </c>
      <c r="S159" s="219">
        <v>0</v>
      </c>
      <c r="T159" s="220">
        <f>S159*H159</f>
        <v>0</v>
      </c>
      <c r="AR159" s="22" t="s">
        <v>132</v>
      </c>
      <c r="AT159" s="22" t="s">
        <v>127</v>
      </c>
      <c r="AU159" s="22" t="s">
        <v>82</v>
      </c>
      <c r="AY159" s="22" t="s">
        <v>126</v>
      </c>
      <c r="BE159" s="221">
        <f>IF(N159="základní",J159,0)</f>
        <v>0</v>
      </c>
      <c r="BF159" s="221">
        <f>IF(N159="snížená",J159,0)</f>
        <v>0</v>
      </c>
      <c r="BG159" s="221">
        <f>IF(N159="zákl. přenesená",J159,0)</f>
        <v>0</v>
      </c>
      <c r="BH159" s="221">
        <f>IF(N159="sníž. přenesená",J159,0)</f>
        <v>0</v>
      </c>
      <c r="BI159" s="221">
        <f>IF(N159="nulová",J159,0)</f>
        <v>0</v>
      </c>
      <c r="BJ159" s="22" t="s">
        <v>82</v>
      </c>
      <c r="BK159" s="221">
        <f>ROUND(I159*H159,2)</f>
        <v>0</v>
      </c>
      <c r="BL159" s="22" t="s">
        <v>132</v>
      </c>
      <c r="BM159" s="22" t="s">
        <v>321</v>
      </c>
    </row>
    <row r="160" spans="2:63" s="9" customFormat="1" ht="37.4" customHeight="1">
      <c r="B160" s="196"/>
      <c r="C160" s="197"/>
      <c r="D160" s="198" t="s">
        <v>73</v>
      </c>
      <c r="E160" s="199" t="s">
        <v>322</v>
      </c>
      <c r="F160" s="199" t="s">
        <v>323</v>
      </c>
      <c r="G160" s="197"/>
      <c r="H160" s="197"/>
      <c r="I160" s="200"/>
      <c r="J160" s="201">
        <f>BK160</f>
        <v>0</v>
      </c>
      <c r="K160" s="197"/>
      <c r="L160" s="202"/>
      <c r="M160" s="203"/>
      <c r="N160" s="204"/>
      <c r="O160" s="204"/>
      <c r="P160" s="205">
        <f>P161</f>
        <v>0</v>
      </c>
      <c r="Q160" s="204"/>
      <c r="R160" s="205">
        <f>R161</f>
        <v>0</v>
      </c>
      <c r="S160" s="204"/>
      <c r="T160" s="206">
        <f>T161</f>
        <v>0</v>
      </c>
      <c r="AR160" s="207" t="s">
        <v>82</v>
      </c>
      <c r="AT160" s="208" t="s">
        <v>73</v>
      </c>
      <c r="AU160" s="208" t="s">
        <v>74</v>
      </c>
      <c r="AY160" s="207" t="s">
        <v>126</v>
      </c>
      <c r="BK160" s="209">
        <f>BK161</f>
        <v>0</v>
      </c>
    </row>
    <row r="161" spans="2:65" s="1" customFormat="1" ht="25.5" customHeight="1">
      <c r="B161" s="44"/>
      <c r="C161" s="210" t="s">
        <v>324</v>
      </c>
      <c r="D161" s="210" t="s">
        <v>127</v>
      </c>
      <c r="E161" s="211" t="s">
        <v>325</v>
      </c>
      <c r="F161" s="212" t="s">
        <v>326</v>
      </c>
      <c r="G161" s="213" t="s">
        <v>173</v>
      </c>
      <c r="H161" s="214">
        <v>114.54</v>
      </c>
      <c r="I161" s="215"/>
      <c r="J161" s="216">
        <f>ROUND(I161*H161,2)</f>
        <v>0</v>
      </c>
      <c r="K161" s="212" t="s">
        <v>131</v>
      </c>
      <c r="L161" s="70"/>
      <c r="M161" s="217" t="s">
        <v>24</v>
      </c>
      <c r="N161" s="265" t="s">
        <v>45</v>
      </c>
      <c r="O161" s="266"/>
      <c r="P161" s="267">
        <f>O161*H161</f>
        <v>0</v>
      </c>
      <c r="Q161" s="267">
        <v>0</v>
      </c>
      <c r="R161" s="267">
        <f>Q161*H161</f>
        <v>0</v>
      </c>
      <c r="S161" s="267">
        <v>0</v>
      </c>
      <c r="T161" s="268">
        <f>S161*H161</f>
        <v>0</v>
      </c>
      <c r="AR161" s="22" t="s">
        <v>132</v>
      </c>
      <c r="AT161" s="22" t="s">
        <v>127</v>
      </c>
      <c r="AU161" s="22" t="s">
        <v>82</v>
      </c>
      <c r="AY161" s="22" t="s">
        <v>126</v>
      </c>
      <c r="BE161" s="221">
        <f>IF(N161="základní",J161,0)</f>
        <v>0</v>
      </c>
      <c r="BF161" s="221">
        <f>IF(N161="snížená",J161,0)</f>
        <v>0</v>
      </c>
      <c r="BG161" s="221">
        <f>IF(N161="zákl. přenesená",J161,0)</f>
        <v>0</v>
      </c>
      <c r="BH161" s="221">
        <f>IF(N161="sníž. přenesená",J161,0)</f>
        <v>0</v>
      </c>
      <c r="BI161" s="221">
        <f>IF(N161="nulová",J161,0)</f>
        <v>0</v>
      </c>
      <c r="BJ161" s="22" t="s">
        <v>82</v>
      </c>
      <c r="BK161" s="221">
        <f>ROUND(I161*H161,2)</f>
        <v>0</v>
      </c>
      <c r="BL161" s="22" t="s">
        <v>132</v>
      </c>
      <c r="BM161" s="22" t="s">
        <v>327</v>
      </c>
    </row>
    <row r="162" spans="2:12" s="1" customFormat="1" ht="6.95" customHeight="1">
      <c r="B162" s="65"/>
      <c r="C162" s="66"/>
      <c r="D162" s="66"/>
      <c r="E162" s="66"/>
      <c r="F162" s="66"/>
      <c r="G162" s="66"/>
      <c r="H162" s="66"/>
      <c r="I162" s="164"/>
      <c r="J162" s="66"/>
      <c r="K162" s="66"/>
      <c r="L162" s="70"/>
    </row>
  </sheetData>
  <sheetProtection password="CC35" sheet="1" objects="1" scenarios="1" formatColumns="0" formatRows="0" autoFilter="0"/>
  <autoFilter ref="C81:K161"/>
  <mergeCells count="10">
    <mergeCell ref="E7:H7"/>
    <mergeCell ref="E9:H9"/>
    <mergeCell ref="E24:H24"/>
    <mergeCell ref="E45:H45"/>
    <mergeCell ref="E47:H47"/>
    <mergeCell ref="J51:J52"/>
    <mergeCell ref="E72:H72"/>
    <mergeCell ref="E74:H74"/>
    <mergeCell ref="G1:H1"/>
    <mergeCell ref="L2:V2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9"/>
      <c r="B1" s="135"/>
      <c r="C1" s="135"/>
      <c r="D1" s="136" t="s">
        <v>1</v>
      </c>
      <c r="E1" s="135"/>
      <c r="F1" s="137" t="s">
        <v>92</v>
      </c>
      <c r="G1" s="137" t="s">
        <v>93</v>
      </c>
      <c r="H1" s="137"/>
      <c r="I1" s="138"/>
      <c r="J1" s="137" t="s">
        <v>94</v>
      </c>
      <c r="K1" s="136" t="s">
        <v>95</v>
      </c>
      <c r="L1" s="137" t="s">
        <v>96</v>
      </c>
      <c r="M1" s="137"/>
      <c r="N1" s="137"/>
      <c r="O1" s="137"/>
      <c r="P1" s="137"/>
      <c r="Q1" s="137"/>
      <c r="R1" s="137"/>
      <c r="S1" s="137"/>
      <c r="T1" s="13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AT2" s="22" t="s">
        <v>87</v>
      </c>
    </row>
    <row r="3" spans="2:46" ht="6.95" customHeight="1">
      <c r="B3" s="23"/>
      <c r="C3" s="24"/>
      <c r="D3" s="24"/>
      <c r="E3" s="24"/>
      <c r="F3" s="24"/>
      <c r="G3" s="24"/>
      <c r="H3" s="24"/>
      <c r="I3" s="139"/>
      <c r="J3" s="24"/>
      <c r="K3" s="25"/>
      <c r="AT3" s="22" t="s">
        <v>84</v>
      </c>
    </row>
    <row r="4" spans="2:46" ht="36.95" customHeight="1">
      <c r="B4" s="26"/>
      <c r="C4" s="27"/>
      <c r="D4" s="28" t="s">
        <v>97</v>
      </c>
      <c r="E4" s="27"/>
      <c r="F4" s="27"/>
      <c r="G4" s="27"/>
      <c r="H4" s="27"/>
      <c r="I4" s="140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40"/>
      <c r="J5" s="27"/>
      <c r="K5" s="29"/>
    </row>
    <row r="6" spans="2:11" ht="13.5">
      <c r="B6" s="26"/>
      <c r="C6" s="27"/>
      <c r="D6" s="38" t="s">
        <v>19</v>
      </c>
      <c r="E6" s="27"/>
      <c r="F6" s="27"/>
      <c r="G6" s="27"/>
      <c r="H6" s="27"/>
      <c r="I6" s="140"/>
      <c r="J6" s="27"/>
      <c r="K6" s="29"/>
    </row>
    <row r="7" spans="2:11" ht="16.5" customHeight="1">
      <c r="B7" s="26"/>
      <c r="C7" s="27"/>
      <c r="D7" s="27"/>
      <c r="E7" s="141" t="str">
        <f>'Rekapitulace stavby'!K6</f>
        <v>Zpevněné plochy na ul. A. Dvořáka ve Studénce</v>
      </c>
      <c r="F7" s="38"/>
      <c r="G7" s="38"/>
      <c r="H7" s="38"/>
      <c r="I7" s="140"/>
      <c r="J7" s="27"/>
      <c r="K7" s="29"/>
    </row>
    <row r="8" spans="2:11" s="1" customFormat="1" ht="13.5">
      <c r="B8" s="44"/>
      <c r="C8" s="45"/>
      <c r="D8" s="38" t="s">
        <v>98</v>
      </c>
      <c r="E8" s="45"/>
      <c r="F8" s="45"/>
      <c r="G8" s="45"/>
      <c r="H8" s="45"/>
      <c r="I8" s="142"/>
      <c r="J8" s="45"/>
      <c r="K8" s="49"/>
    </row>
    <row r="9" spans="2:11" s="1" customFormat="1" ht="36.95" customHeight="1">
      <c r="B9" s="44"/>
      <c r="C9" s="45"/>
      <c r="D9" s="45"/>
      <c r="E9" s="143" t="s">
        <v>328</v>
      </c>
      <c r="F9" s="45"/>
      <c r="G9" s="45"/>
      <c r="H9" s="45"/>
      <c r="I9" s="142"/>
      <c r="J9" s="45"/>
      <c r="K9" s="49"/>
    </row>
    <row r="10" spans="2:11" s="1" customFormat="1" ht="13.5">
      <c r="B10" s="44"/>
      <c r="C10" s="45"/>
      <c r="D10" s="45"/>
      <c r="E10" s="45"/>
      <c r="F10" s="45"/>
      <c r="G10" s="45"/>
      <c r="H10" s="45"/>
      <c r="I10" s="142"/>
      <c r="J10" s="45"/>
      <c r="K10" s="49"/>
    </row>
    <row r="11" spans="2:11" s="1" customFormat="1" ht="14.4" customHeight="1">
      <c r="B11" s="44"/>
      <c r="C11" s="45"/>
      <c r="D11" s="38" t="s">
        <v>21</v>
      </c>
      <c r="E11" s="45"/>
      <c r="F11" s="33" t="s">
        <v>24</v>
      </c>
      <c r="G11" s="45"/>
      <c r="H11" s="45"/>
      <c r="I11" s="144" t="s">
        <v>23</v>
      </c>
      <c r="J11" s="33" t="s">
        <v>24</v>
      </c>
      <c r="K11" s="49"/>
    </row>
    <row r="12" spans="2:11" s="1" customFormat="1" ht="14.4" customHeight="1">
      <c r="B12" s="44"/>
      <c r="C12" s="45"/>
      <c r="D12" s="38" t="s">
        <v>25</v>
      </c>
      <c r="E12" s="45"/>
      <c r="F12" s="33" t="s">
        <v>26</v>
      </c>
      <c r="G12" s="45"/>
      <c r="H12" s="45"/>
      <c r="I12" s="144" t="s">
        <v>27</v>
      </c>
      <c r="J12" s="145" t="str">
        <f>'Rekapitulace stavby'!AN8</f>
        <v>3. 3. 2018</v>
      </c>
      <c r="K12" s="49"/>
    </row>
    <row r="13" spans="2:11" s="1" customFormat="1" ht="10.8" customHeight="1">
      <c r="B13" s="44"/>
      <c r="C13" s="45"/>
      <c r="D13" s="45"/>
      <c r="E13" s="45"/>
      <c r="F13" s="45"/>
      <c r="G13" s="45"/>
      <c r="H13" s="45"/>
      <c r="I13" s="142"/>
      <c r="J13" s="45"/>
      <c r="K13" s="49"/>
    </row>
    <row r="14" spans="2:11" s="1" customFormat="1" ht="14.4" customHeight="1">
      <c r="B14" s="44"/>
      <c r="C14" s="45"/>
      <c r="D14" s="38" t="s">
        <v>29</v>
      </c>
      <c r="E14" s="45"/>
      <c r="F14" s="45"/>
      <c r="G14" s="45"/>
      <c r="H14" s="45"/>
      <c r="I14" s="144" t="s">
        <v>30</v>
      </c>
      <c r="J14" s="33" t="s">
        <v>24</v>
      </c>
      <c r="K14" s="49"/>
    </row>
    <row r="15" spans="2:11" s="1" customFormat="1" ht="18" customHeight="1">
      <c r="B15" s="44"/>
      <c r="C15" s="45"/>
      <c r="D15" s="45"/>
      <c r="E15" s="33" t="s">
        <v>31</v>
      </c>
      <c r="F15" s="45"/>
      <c r="G15" s="45"/>
      <c r="H15" s="45"/>
      <c r="I15" s="144" t="s">
        <v>32</v>
      </c>
      <c r="J15" s="33" t="s">
        <v>24</v>
      </c>
      <c r="K15" s="49"/>
    </row>
    <row r="16" spans="2:11" s="1" customFormat="1" ht="6.95" customHeight="1">
      <c r="B16" s="44"/>
      <c r="C16" s="45"/>
      <c r="D16" s="45"/>
      <c r="E16" s="45"/>
      <c r="F16" s="45"/>
      <c r="G16" s="45"/>
      <c r="H16" s="45"/>
      <c r="I16" s="142"/>
      <c r="J16" s="45"/>
      <c r="K16" s="49"/>
    </row>
    <row r="17" spans="2:11" s="1" customFormat="1" ht="14.4" customHeight="1">
      <c r="B17" s="44"/>
      <c r="C17" s="45"/>
      <c r="D17" s="38" t="s">
        <v>33</v>
      </c>
      <c r="E17" s="45"/>
      <c r="F17" s="45"/>
      <c r="G17" s="45"/>
      <c r="H17" s="45"/>
      <c r="I17" s="144" t="s">
        <v>30</v>
      </c>
      <c r="J17" s="33" t="str">
        <f>IF('Rekapitulace stavby'!AN13="Vyplň údaj","",IF('Rekapitulace stavby'!AN13="","",'Rekapitulace stavby'!AN13))</f>
        <v/>
      </c>
      <c r="K17" s="49"/>
    </row>
    <row r="18" spans="2:11" s="1" customFormat="1" ht="18" customHeight="1">
      <c r="B18" s="44"/>
      <c r="C18" s="45"/>
      <c r="D18" s="45"/>
      <c r="E18" s="33" t="str">
        <f>IF('Rekapitulace stavby'!E14="Vyplň údaj","",IF('Rekapitulace stavby'!E14="","",'Rekapitulace stavby'!E14))</f>
        <v/>
      </c>
      <c r="F18" s="45"/>
      <c r="G18" s="45"/>
      <c r="H18" s="45"/>
      <c r="I18" s="144" t="s">
        <v>32</v>
      </c>
      <c r="J18" s="33" t="str">
        <f>IF('Rekapitulace stavby'!AN14="Vyplň údaj","",IF('Rekapitulace stavby'!AN14="","",'Rekapitulace stavby'!AN14))</f>
        <v/>
      </c>
      <c r="K18" s="49"/>
    </row>
    <row r="19" spans="2:11" s="1" customFormat="1" ht="6.95" customHeight="1">
      <c r="B19" s="44"/>
      <c r="C19" s="45"/>
      <c r="D19" s="45"/>
      <c r="E19" s="45"/>
      <c r="F19" s="45"/>
      <c r="G19" s="45"/>
      <c r="H19" s="45"/>
      <c r="I19" s="142"/>
      <c r="J19" s="45"/>
      <c r="K19" s="49"/>
    </row>
    <row r="20" spans="2:11" s="1" customFormat="1" ht="14.4" customHeight="1">
      <c r="B20" s="44"/>
      <c r="C20" s="45"/>
      <c r="D20" s="38" t="s">
        <v>35</v>
      </c>
      <c r="E20" s="45"/>
      <c r="F20" s="45"/>
      <c r="G20" s="45"/>
      <c r="H20" s="45"/>
      <c r="I20" s="144" t="s">
        <v>30</v>
      </c>
      <c r="J20" s="33" t="s">
        <v>24</v>
      </c>
      <c r="K20" s="49"/>
    </row>
    <row r="21" spans="2:11" s="1" customFormat="1" ht="18" customHeight="1">
      <c r="B21" s="44"/>
      <c r="C21" s="45"/>
      <c r="D21" s="45"/>
      <c r="E21" s="33" t="s">
        <v>36</v>
      </c>
      <c r="F21" s="45"/>
      <c r="G21" s="45"/>
      <c r="H21" s="45"/>
      <c r="I21" s="144" t="s">
        <v>32</v>
      </c>
      <c r="J21" s="33" t="s">
        <v>24</v>
      </c>
      <c r="K21" s="49"/>
    </row>
    <row r="22" spans="2:11" s="1" customFormat="1" ht="6.95" customHeight="1">
      <c r="B22" s="44"/>
      <c r="C22" s="45"/>
      <c r="D22" s="45"/>
      <c r="E22" s="45"/>
      <c r="F22" s="45"/>
      <c r="G22" s="45"/>
      <c r="H22" s="45"/>
      <c r="I22" s="142"/>
      <c r="J22" s="45"/>
      <c r="K22" s="49"/>
    </row>
    <row r="23" spans="2:11" s="1" customFormat="1" ht="14.4" customHeight="1">
      <c r="B23" s="44"/>
      <c r="C23" s="45"/>
      <c r="D23" s="38" t="s">
        <v>38</v>
      </c>
      <c r="E23" s="45"/>
      <c r="F23" s="45"/>
      <c r="G23" s="45"/>
      <c r="H23" s="45"/>
      <c r="I23" s="142"/>
      <c r="J23" s="45"/>
      <c r="K23" s="49"/>
    </row>
    <row r="24" spans="2:11" s="6" customFormat="1" ht="16.5" customHeight="1">
      <c r="B24" s="146"/>
      <c r="C24" s="147"/>
      <c r="D24" s="147"/>
      <c r="E24" s="42" t="s">
        <v>24</v>
      </c>
      <c r="F24" s="42"/>
      <c r="G24" s="42"/>
      <c r="H24" s="42"/>
      <c r="I24" s="148"/>
      <c r="J24" s="147"/>
      <c r="K24" s="149"/>
    </row>
    <row r="25" spans="2:11" s="1" customFormat="1" ht="6.95" customHeight="1">
      <c r="B25" s="44"/>
      <c r="C25" s="45"/>
      <c r="D25" s="45"/>
      <c r="E25" s="45"/>
      <c r="F25" s="45"/>
      <c r="G25" s="45"/>
      <c r="H25" s="45"/>
      <c r="I25" s="142"/>
      <c r="J25" s="45"/>
      <c r="K25" s="49"/>
    </row>
    <row r="26" spans="2:11" s="1" customFormat="1" ht="6.95" customHeight="1">
      <c r="B26" s="44"/>
      <c r="C26" s="45"/>
      <c r="D26" s="104"/>
      <c r="E26" s="104"/>
      <c r="F26" s="104"/>
      <c r="G26" s="104"/>
      <c r="H26" s="104"/>
      <c r="I26" s="150"/>
      <c r="J26" s="104"/>
      <c r="K26" s="151"/>
    </row>
    <row r="27" spans="2:11" s="1" customFormat="1" ht="25.4" customHeight="1">
      <c r="B27" s="44"/>
      <c r="C27" s="45"/>
      <c r="D27" s="152" t="s">
        <v>40</v>
      </c>
      <c r="E27" s="45"/>
      <c r="F27" s="45"/>
      <c r="G27" s="45"/>
      <c r="H27" s="45"/>
      <c r="I27" s="142"/>
      <c r="J27" s="153">
        <f>ROUND(J78,2)</f>
        <v>0</v>
      </c>
      <c r="K27" s="49"/>
    </row>
    <row r="28" spans="2:11" s="1" customFormat="1" ht="6.95" customHeight="1">
      <c r="B28" s="44"/>
      <c r="C28" s="45"/>
      <c r="D28" s="104"/>
      <c r="E28" s="104"/>
      <c r="F28" s="104"/>
      <c r="G28" s="104"/>
      <c r="H28" s="104"/>
      <c r="I28" s="150"/>
      <c r="J28" s="104"/>
      <c r="K28" s="151"/>
    </row>
    <row r="29" spans="2:11" s="1" customFormat="1" ht="14.4" customHeight="1">
      <c r="B29" s="44"/>
      <c r="C29" s="45"/>
      <c r="D29" s="45"/>
      <c r="E29" s="45"/>
      <c r="F29" s="50" t="s">
        <v>42</v>
      </c>
      <c r="G29" s="45"/>
      <c r="H29" s="45"/>
      <c r="I29" s="154" t="s">
        <v>41</v>
      </c>
      <c r="J29" s="50" t="s">
        <v>43</v>
      </c>
      <c r="K29" s="49"/>
    </row>
    <row r="30" spans="2:11" s="1" customFormat="1" ht="14.4" customHeight="1">
      <c r="B30" s="44"/>
      <c r="C30" s="45"/>
      <c r="D30" s="53" t="s">
        <v>44</v>
      </c>
      <c r="E30" s="53" t="s">
        <v>45</v>
      </c>
      <c r="F30" s="155">
        <f>ROUND(SUM(BE78:BE88),2)</f>
        <v>0</v>
      </c>
      <c r="G30" s="45"/>
      <c r="H30" s="45"/>
      <c r="I30" s="156">
        <v>0.21</v>
      </c>
      <c r="J30" s="155">
        <f>ROUND(ROUND((SUM(BE78:BE88)),2)*I30,2)</f>
        <v>0</v>
      </c>
      <c r="K30" s="49"/>
    </row>
    <row r="31" spans="2:11" s="1" customFormat="1" ht="14.4" customHeight="1">
      <c r="B31" s="44"/>
      <c r="C31" s="45"/>
      <c r="D31" s="45"/>
      <c r="E31" s="53" t="s">
        <v>46</v>
      </c>
      <c r="F31" s="155">
        <f>ROUND(SUM(BF78:BF88),2)</f>
        <v>0</v>
      </c>
      <c r="G31" s="45"/>
      <c r="H31" s="45"/>
      <c r="I31" s="156">
        <v>0.15</v>
      </c>
      <c r="J31" s="155">
        <f>ROUND(ROUND((SUM(BF78:BF88)),2)*I31,2)</f>
        <v>0</v>
      </c>
      <c r="K31" s="49"/>
    </row>
    <row r="32" spans="2:11" s="1" customFormat="1" ht="14.4" customHeight="1" hidden="1">
      <c r="B32" s="44"/>
      <c r="C32" s="45"/>
      <c r="D32" s="45"/>
      <c r="E32" s="53" t="s">
        <v>47</v>
      </c>
      <c r="F32" s="155">
        <f>ROUND(SUM(BG78:BG88),2)</f>
        <v>0</v>
      </c>
      <c r="G32" s="45"/>
      <c r="H32" s="45"/>
      <c r="I32" s="156">
        <v>0.21</v>
      </c>
      <c r="J32" s="155">
        <v>0</v>
      </c>
      <c r="K32" s="49"/>
    </row>
    <row r="33" spans="2:11" s="1" customFormat="1" ht="14.4" customHeight="1" hidden="1">
      <c r="B33" s="44"/>
      <c r="C33" s="45"/>
      <c r="D33" s="45"/>
      <c r="E33" s="53" t="s">
        <v>48</v>
      </c>
      <c r="F33" s="155">
        <f>ROUND(SUM(BH78:BH88),2)</f>
        <v>0</v>
      </c>
      <c r="G33" s="45"/>
      <c r="H33" s="45"/>
      <c r="I33" s="156">
        <v>0.15</v>
      </c>
      <c r="J33" s="155">
        <v>0</v>
      </c>
      <c r="K33" s="49"/>
    </row>
    <row r="34" spans="2:11" s="1" customFormat="1" ht="14.4" customHeight="1" hidden="1">
      <c r="B34" s="44"/>
      <c r="C34" s="45"/>
      <c r="D34" s="45"/>
      <c r="E34" s="53" t="s">
        <v>49</v>
      </c>
      <c r="F34" s="155">
        <f>ROUND(SUM(BI78:BI88),2)</f>
        <v>0</v>
      </c>
      <c r="G34" s="45"/>
      <c r="H34" s="45"/>
      <c r="I34" s="156">
        <v>0</v>
      </c>
      <c r="J34" s="155">
        <v>0</v>
      </c>
      <c r="K34" s="49"/>
    </row>
    <row r="35" spans="2:11" s="1" customFormat="1" ht="6.95" customHeight="1">
      <c r="B35" s="44"/>
      <c r="C35" s="45"/>
      <c r="D35" s="45"/>
      <c r="E35" s="45"/>
      <c r="F35" s="45"/>
      <c r="G35" s="45"/>
      <c r="H35" s="45"/>
      <c r="I35" s="142"/>
      <c r="J35" s="45"/>
      <c r="K35" s="49"/>
    </row>
    <row r="36" spans="2:11" s="1" customFormat="1" ht="25.4" customHeight="1">
      <c r="B36" s="44"/>
      <c r="C36" s="157"/>
      <c r="D36" s="158" t="s">
        <v>50</v>
      </c>
      <c r="E36" s="96"/>
      <c r="F36" s="96"/>
      <c r="G36" s="159" t="s">
        <v>51</v>
      </c>
      <c r="H36" s="160" t="s">
        <v>52</v>
      </c>
      <c r="I36" s="161"/>
      <c r="J36" s="162">
        <f>SUM(J27:J34)</f>
        <v>0</v>
      </c>
      <c r="K36" s="163"/>
    </row>
    <row r="37" spans="2:11" s="1" customFormat="1" ht="14.4" customHeight="1">
      <c r="B37" s="65"/>
      <c r="C37" s="66"/>
      <c r="D37" s="66"/>
      <c r="E37" s="66"/>
      <c r="F37" s="66"/>
      <c r="G37" s="66"/>
      <c r="H37" s="66"/>
      <c r="I37" s="164"/>
      <c r="J37" s="66"/>
      <c r="K37" s="67"/>
    </row>
    <row r="41" spans="2:11" s="1" customFormat="1" ht="6.95" customHeight="1">
      <c r="B41" s="165"/>
      <c r="C41" s="166"/>
      <c r="D41" s="166"/>
      <c r="E41" s="166"/>
      <c r="F41" s="166"/>
      <c r="G41" s="166"/>
      <c r="H41" s="166"/>
      <c r="I41" s="167"/>
      <c r="J41" s="166"/>
      <c r="K41" s="168"/>
    </row>
    <row r="42" spans="2:11" s="1" customFormat="1" ht="36.95" customHeight="1">
      <c r="B42" s="44"/>
      <c r="C42" s="28" t="s">
        <v>100</v>
      </c>
      <c r="D42" s="45"/>
      <c r="E42" s="45"/>
      <c r="F42" s="45"/>
      <c r="G42" s="45"/>
      <c r="H42" s="45"/>
      <c r="I42" s="142"/>
      <c r="J42" s="45"/>
      <c r="K42" s="49"/>
    </row>
    <row r="43" spans="2:11" s="1" customFormat="1" ht="6.95" customHeight="1">
      <c r="B43" s="44"/>
      <c r="C43" s="45"/>
      <c r="D43" s="45"/>
      <c r="E43" s="45"/>
      <c r="F43" s="45"/>
      <c r="G43" s="45"/>
      <c r="H43" s="45"/>
      <c r="I43" s="142"/>
      <c r="J43" s="45"/>
      <c r="K43" s="49"/>
    </row>
    <row r="44" spans="2:11" s="1" customFormat="1" ht="14.4" customHeight="1">
      <c r="B44" s="44"/>
      <c r="C44" s="38" t="s">
        <v>19</v>
      </c>
      <c r="D44" s="45"/>
      <c r="E44" s="45"/>
      <c r="F44" s="45"/>
      <c r="G44" s="45"/>
      <c r="H44" s="45"/>
      <c r="I44" s="142"/>
      <c r="J44" s="45"/>
      <c r="K44" s="49"/>
    </row>
    <row r="45" spans="2:11" s="1" customFormat="1" ht="16.5" customHeight="1">
      <c r="B45" s="44"/>
      <c r="C45" s="45"/>
      <c r="D45" s="45"/>
      <c r="E45" s="141" t="str">
        <f>E7</f>
        <v>Zpevněné plochy na ul. A. Dvořáka ve Studénce</v>
      </c>
      <c r="F45" s="38"/>
      <c r="G45" s="38"/>
      <c r="H45" s="38"/>
      <c r="I45" s="142"/>
      <c r="J45" s="45"/>
      <c r="K45" s="49"/>
    </row>
    <row r="46" spans="2:11" s="1" customFormat="1" ht="14.4" customHeight="1">
      <c r="B46" s="44"/>
      <c r="C46" s="38" t="s">
        <v>98</v>
      </c>
      <c r="D46" s="45"/>
      <c r="E46" s="45"/>
      <c r="F46" s="45"/>
      <c r="G46" s="45"/>
      <c r="H46" s="45"/>
      <c r="I46" s="142"/>
      <c r="J46" s="45"/>
      <c r="K46" s="49"/>
    </row>
    <row r="47" spans="2:11" s="1" customFormat="1" ht="17.25" customHeight="1">
      <c r="B47" s="44"/>
      <c r="C47" s="45"/>
      <c r="D47" s="45"/>
      <c r="E47" s="143" t="str">
        <f>E9</f>
        <v>02 - Sanace pláně</v>
      </c>
      <c r="F47" s="45"/>
      <c r="G47" s="45"/>
      <c r="H47" s="45"/>
      <c r="I47" s="142"/>
      <c r="J47" s="45"/>
      <c r="K47" s="49"/>
    </row>
    <row r="48" spans="2:11" s="1" customFormat="1" ht="6.95" customHeight="1">
      <c r="B48" s="44"/>
      <c r="C48" s="45"/>
      <c r="D48" s="45"/>
      <c r="E48" s="45"/>
      <c r="F48" s="45"/>
      <c r="G48" s="45"/>
      <c r="H48" s="45"/>
      <c r="I48" s="142"/>
      <c r="J48" s="45"/>
      <c r="K48" s="49"/>
    </row>
    <row r="49" spans="2:11" s="1" customFormat="1" ht="18" customHeight="1">
      <c r="B49" s="44"/>
      <c r="C49" s="38" t="s">
        <v>25</v>
      </c>
      <c r="D49" s="45"/>
      <c r="E49" s="45"/>
      <c r="F49" s="33" t="str">
        <f>F12</f>
        <v xml:space="preserve"> </v>
      </c>
      <c r="G49" s="45"/>
      <c r="H49" s="45"/>
      <c r="I49" s="144" t="s">
        <v>27</v>
      </c>
      <c r="J49" s="145" t="str">
        <f>IF(J12="","",J12)</f>
        <v>3. 3. 2018</v>
      </c>
      <c r="K49" s="49"/>
    </row>
    <row r="50" spans="2:11" s="1" customFormat="1" ht="6.95" customHeight="1">
      <c r="B50" s="44"/>
      <c r="C50" s="45"/>
      <c r="D50" s="45"/>
      <c r="E50" s="45"/>
      <c r="F50" s="45"/>
      <c r="G50" s="45"/>
      <c r="H50" s="45"/>
      <c r="I50" s="142"/>
      <c r="J50" s="45"/>
      <c r="K50" s="49"/>
    </row>
    <row r="51" spans="2:11" s="1" customFormat="1" ht="13.5">
      <c r="B51" s="44"/>
      <c r="C51" s="38" t="s">
        <v>29</v>
      </c>
      <c r="D51" s="45"/>
      <c r="E51" s="45"/>
      <c r="F51" s="33" t="str">
        <f>E15</f>
        <v>Město studénka</v>
      </c>
      <c r="G51" s="45"/>
      <c r="H51" s="45"/>
      <c r="I51" s="144" t="s">
        <v>35</v>
      </c>
      <c r="J51" s="42" t="str">
        <f>E21</f>
        <v>PROJECT WORK s.r.o.</v>
      </c>
      <c r="K51" s="49"/>
    </row>
    <row r="52" spans="2:11" s="1" customFormat="1" ht="14.4" customHeight="1">
      <c r="B52" s="44"/>
      <c r="C52" s="38" t="s">
        <v>33</v>
      </c>
      <c r="D52" s="45"/>
      <c r="E52" s="45"/>
      <c r="F52" s="33" t="str">
        <f>IF(E18="","",E18)</f>
        <v/>
      </c>
      <c r="G52" s="45"/>
      <c r="H52" s="45"/>
      <c r="I52" s="142"/>
      <c r="J52" s="169"/>
      <c r="K52" s="49"/>
    </row>
    <row r="53" spans="2:11" s="1" customFormat="1" ht="10.3" customHeight="1">
      <c r="B53" s="44"/>
      <c r="C53" s="45"/>
      <c r="D53" s="45"/>
      <c r="E53" s="45"/>
      <c r="F53" s="45"/>
      <c r="G53" s="45"/>
      <c r="H53" s="45"/>
      <c r="I53" s="142"/>
      <c r="J53" s="45"/>
      <c r="K53" s="49"/>
    </row>
    <row r="54" spans="2:11" s="1" customFormat="1" ht="29.25" customHeight="1">
      <c r="B54" s="44"/>
      <c r="C54" s="170" t="s">
        <v>101</v>
      </c>
      <c r="D54" s="157"/>
      <c r="E54" s="157"/>
      <c r="F54" s="157"/>
      <c r="G54" s="157"/>
      <c r="H54" s="157"/>
      <c r="I54" s="171"/>
      <c r="J54" s="172" t="s">
        <v>102</v>
      </c>
      <c r="K54" s="173"/>
    </row>
    <row r="55" spans="2:11" s="1" customFormat="1" ht="10.3" customHeight="1">
      <c r="B55" s="44"/>
      <c r="C55" s="45"/>
      <c r="D55" s="45"/>
      <c r="E55" s="45"/>
      <c r="F55" s="45"/>
      <c r="G55" s="45"/>
      <c r="H55" s="45"/>
      <c r="I55" s="142"/>
      <c r="J55" s="45"/>
      <c r="K55" s="49"/>
    </row>
    <row r="56" spans="2:47" s="1" customFormat="1" ht="29.25" customHeight="1">
      <c r="B56" s="44"/>
      <c r="C56" s="174" t="s">
        <v>103</v>
      </c>
      <c r="D56" s="45"/>
      <c r="E56" s="45"/>
      <c r="F56" s="45"/>
      <c r="G56" s="45"/>
      <c r="H56" s="45"/>
      <c r="I56" s="142"/>
      <c r="J56" s="153">
        <f>J78</f>
        <v>0</v>
      </c>
      <c r="K56" s="49"/>
      <c r="AU56" s="22" t="s">
        <v>104</v>
      </c>
    </row>
    <row r="57" spans="2:11" s="7" customFormat="1" ht="24.95" customHeight="1">
      <c r="B57" s="175"/>
      <c r="C57" s="176"/>
      <c r="D57" s="177" t="s">
        <v>105</v>
      </c>
      <c r="E57" s="178"/>
      <c r="F57" s="178"/>
      <c r="G57" s="178"/>
      <c r="H57" s="178"/>
      <c r="I57" s="179"/>
      <c r="J57" s="180">
        <f>J79</f>
        <v>0</v>
      </c>
      <c r="K57" s="181"/>
    </row>
    <row r="58" spans="2:11" s="7" customFormat="1" ht="24.95" customHeight="1">
      <c r="B58" s="175"/>
      <c r="C58" s="176"/>
      <c r="D58" s="177" t="s">
        <v>107</v>
      </c>
      <c r="E58" s="178"/>
      <c r="F58" s="178"/>
      <c r="G58" s="178"/>
      <c r="H58" s="178"/>
      <c r="I58" s="179"/>
      <c r="J58" s="180">
        <f>J87</f>
        <v>0</v>
      </c>
      <c r="K58" s="181"/>
    </row>
    <row r="59" spans="2:11" s="1" customFormat="1" ht="21.8" customHeight="1">
      <c r="B59" s="44"/>
      <c r="C59" s="45"/>
      <c r="D59" s="45"/>
      <c r="E59" s="45"/>
      <c r="F59" s="45"/>
      <c r="G59" s="45"/>
      <c r="H59" s="45"/>
      <c r="I59" s="142"/>
      <c r="J59" s="45"/>
      <c r="K59" s="49"/>
    </row>
    <row r="60" spans="2:11" s="1" customFormat="1" ht="6.95" customHeight="1">
      <c r="B60" s="65"/>
      <c r="C60" s="66"/>
      <c r="D60" s="66"/>
      <c r="E60" s="66"/>
      <c r="F60" s="66"/>
      <c r="G60" s="66"/>
      <c r="H60" s="66"/>
      <c r="I60" s="164"/>
      <c r="J60" s="66"/>
      <c r="K60" s="67"/>
    </row>
    <row r="64" spans="2:12" s="1" customFormat="1" ht="6.95" customHeight="1">
      <c r="B64" s="68"/>
      <c r="C64" s="69"/>
      <c r="D64" s="69"/>
      <c r="E64" s="69"/>
      <c r="F64" s="69"/>
      <c r="G64" s="69"/>
      <c r="H64" s="69"/>
      <c r="I64" s="167"/>
      <c r="J64" s="69"/>
      <c r="K64" s="69"/>
      <c r="L64" s="70"/>
    </row>
    <row r="65" spans="2:12" s="1" customFormat="1" ht="36.95" customHeight="1">
      <c r="B65" s="44"/>
      <c r="C65" s="71" t="s">
        <v>111</v>
      </c>
      <c r="D65" s="72"/>
      <c r="E65" s="72"/>
      <c r="F65" s="72"/>
      <c r="G65" s="72"/>
      <c r="H65" s="72"/>
      <c r="I65" s="182"/>
      <c r="J65" s="72"/>
      <c r="K65" s="72"/>
      <c r="L65" s="70"/>
    </row>
    <row r="66" spans="2:12" s="1" customFormat="1" ht="6.95" customHeight="1">
      <c r="B66" s="44"/>
      <c r="C66" s="72"/>
      <c r="D66" s="72"/>
      <c r="E66" s="72"/>
      <c r="F66" s="72"/>
      <c r="G66" s="72"/>
      <c r="H66" s="72"/>
      <c r="I66" s="182"/>
      <c r="J66" s="72"/>
      <c r="K66" s="72"/>
      <c r="L66" s="70"/>
    </row>
    <row r="67" spans="2:12" s="1" customFormat="1" ht="14.4" customHeight="1">
      <c r="B67" s="44"/>
      <c r="C67" s="74" t="s">
        <v>19</v>
      </c>
      <c r="D67" s="72"/>
      <c r="E67" s="72"/>
      <c r="F67" s="72"/>
      <c r="G67" s="72"/>
      <c r="H67" s="72"/>
      <c r="I67" s="182"/>
      <c r="J67" s="72"/>
      <c r="K67" s="72"/>
      <c r="L67" s="70"/>
    </row>
    <row r="68" spans="2:12" s="1" customFormat="1" ht="16.5" customHeight="1">
      <c r="B68" s="44"/>
      <c r="C68" s="72"/>
      <c r="D68" s="72"/>
      <c r="E68" s="183" t="str">
        <f>E7</f>
        <v>Zpevněné plochy na ul. A. Dvořáka ve Studénce</v>
      </c>
      <c r="F68" s="74"/>
      <c r="G68" s="74"/>
      <c r="H68" s="74"/>
      <c r="I68" s="182"/>
      <c r="J68" s="72"/>
      <c r="K68" s="72"/>
      <c r="L68" s="70"/>
    </row>
    <row r="69" spans="2:12" s="1" customFormat="1" ht="14.4" customHeight="1">
      <c r="B69" s="44"/>
      <c r="C69" s="74" t="s">
        <v>98</v>
      </c>
      <c r="D69" s="72"/>
      <c r="E69" s="72"/>
      <c r="F69" s="72"/>
      <c r="G69" s="72"/>
      <c r="H69" s="72"/>
      <c r="I69" s="182"/>
      <c r="J69" s="72"/>
      <c r="K69" s="72"/>
      <c r="L69" s="70"/>
    </row>
    <row r="70" spans="2:12" s="1" customFormat="1" ht="17.25" customHeight="1">
      <c r="B70" s="44"/>
      <c r="C70" s="72"/>
      <c r="D70" s="72"/>
      <c r="E70" s="80" t="str">
        <f>E9</f>
        <v>02 - Sanace pláně</v>
      </c>
      <c r="F70" s="72"/>
      <c r="G70" s="72"/>
      <c r="H70" s="72"/>
      <c r="I70" s="182"/>
      <c r="J70" s="72"/>
      <c r="K70" s="72"/>
      <c r="L70" s="70"/>
    </row>
    <row r="71" spans="2:12" s="1" customFormat="1" ht="6.95" customHeight="1">
      <c r="B71" s="44"/>
      <c r="C71" s="72"/>
      <c r="D71" s="72"/>
      <c r="E71" s="72"/>
      <c r="F71" s="72"/>
      <c r="G71" s="72"/>
      <c r="H71" s="72"/>
      <c r="I71" s="182"/>
      <c r="J71" s="72"/>
      <c r="K71" s="72"/>
      <c r="L71" s="70"/>
    </row>
    <row r="72" spans="2:12" s="1" customFormat="1" ht="18" customHeight="1">
      <c r="B72" s="44"/>
      <c r="C72" s="74" t="s">
        <v>25</v>
      </c>
      <c r="D72" s="72"/>
      <c r="E72" s="72"/>
      <c r="F72" s="184" t="str">
        <f>F12</f>
        <v xml:space="preserve"> </v>
      </c>
      <c r="G72" s="72"/>
      <c r="H72" s="72"/>
      <c r="I72" s="185" t="s">
        <v>27</v>
      </c>
      <c r="J72" s="83" t="str">
        <f>IF(J12="","",J12)</f>
        <v>3. 3. 2018</v>
      </c>
      <c r="K72" s="72"/>
      <c r="L72" s="70"/>
    </row>
    <row r="73" spans="2:12" s="1" customFormat="1" ht="6.95" customHeight="1">
      <c r="B73" s="44"/>
      <c r="C73" s="72"/>
      <c r="D73" s="72"/>
      <c r="E73" s="72"/>
      <c r="F73" s="72"/>
      <c r="G73" s="72"/>
      <c r="H73" s="72"/>
      <c r="I73" s="182"/>
      <c r="J73" s="72"/>
      <c r="K73" s="72"/>
      <c r="L73" s="70"/>
    </row>
    <row r="74" spans="2:12" s="1" customFormat="1" ht="13.5">
      <c r="B74" s="44"/>
      <c r="C74" s="74" t="s">
        <v>29</v>
      </c>
      <c r="D74" s="72"/>
      <c r="E74" s="72"/>
      <c r="F74" s="184" t="str">
        <f>E15</f>
        <v>Město studénka</v>
      </c>
      <c r="G74" s="72"/>
      <c r="H74" s="72"/>
      <c r="I74" s="185" t="s">
        <v>35</v>
      </c>
      <c r="J74" s="184" t="str">
        <f>E21</f>
        <v>PROJECT WORK s.r.o.</v>
      </c>
      <c r="K74" s="72"/>
      <c r="L74" s="70"/>
    </row>
    <row r="75" spans="2:12" s="1" customFormat="1" ht="14.4" customHeight="1">
      <c r="B75" s="44"/>
      <c r="C75" s="74" t="s">
        <v>33</v>
      </c>
      <c r="D75" s="72"/>
      <c r="E75" s="72"/>
      <c r="F75" s="184" t="str">
        <f>IF(E18="","",E18)</f>
        <v/>
      </c>
      <c r="G75" s="72"/>
      <c r="H75" s="72"/>
      <c r="I75" s="182"/>
      <c r="J75" s="72"/>
      <c r="K75" s="72"/>
      <c r="L75" s="70"/>
    </row>
    <row r="76" spans="2:12" s="1" customFormat="1" ht="10.3" customHeight="1">
      <c r="B76" s="44"/>
      <c r="C76" s="72"/>
      <c r="D76" s="72"/>
      <c r="E76" s="72"/>
      <c r="F76" s="72"/>
      <c r="G76" s="72"/>
      <c r="H76" s="72"/>
      <c r="I76" s="182"/>
      <c r="J76" s="72"/>
      <c r="K76" s="72"/>
      <c r="L76" s="70"/>
    </row>
    <row r="77" spans="2:20" s="8" customFormat="1" ht="29.25" customHeight="1">
      <c r="B77" s="186"/>
      <c r="C77" s="187" t="s">
        <v>112</v>
      </c>
      <c r="D77" s="188" t="s">
        <v>59</v>
      </c>
      <c r="E77" s="188" t="s">
        <v>55</v>
      </c>
      <c r="F77" s="188" t="s">
        <v>113</v>
      </c>
      <c r="G77" s="188" t="s">
        <v>114</v>
      </c>
      <c r="H77" s="188" t="s">
        <v>115</v>
      </c>
      <c r="I77" s="189" t="s">
        <v>116</v>
      </c>
      <c r="J77" s="188" t="s">
        <v>102</v>
      </c>
      <c r="K77" s="190" t="s">
        <v>117</v>
      </c>
      <c r="L77" s="191"/>
      <c r="M77" s="100" t="s">
        <v>118</v>
      </c>
      <c r="N77" s="101" t="s">
        <v>44</v>
      </c>
      <c r="O77" s="101" t="s">
        <v>119</v>
      </c>
      <c r="P77" s="101" t="s">
        <v>120</v>
      </c>
      <c r="Q77" s="101" t="s">
        <v>121</v>
      </c>
      <c r="R77" s="101" t="s">
        <v>122</v>
      </c>
      <c r="S77" s="101" t="s">
        <v>123</v>
      </c>
      <c r="T77" s="102" t="s">
        <v>124</v>
      </c>
    </row>
    <row r="78" spans="2:63" s="1" customFormat="1" ht="29.25" customHeight="1">
      <c r="B78" s="44"/>
      <c r="C78" s="106" t="s">
        <v>103</v>
      </c>
      <c r="D78" s="72"/>
      <c r="E78" s="72"/>
      <c r="F78" s="72"/>
      <c r="G78" s="72"/>
      <c r="H78" s="72"/>
      <c r="I78" s="182"/>
      <c r="J78" s="192">
        <f>BK78</f>
        <v>0</v>
      </c>
      <c r="K78" s="72"/>
      <c r="L78" s="70"/>
      <c r="M78" s="103"/>
      <c r="N78" s="104"/>
      <c r="O78" s="104"/>
      <c r="P78" s="193">
        <f>P79+P87</f>
        <v>0</v>
      </c>
      <c r="Q78" s="104"/>
      <c r="R78" s="193">
        <f>R79+R87</f>
        <v>0</v>
      </c>
      <c r="S78" s="104"/>
      <c r="T78" s="194">
        <f>T79+T87</f>
        <v>0</v>
      </c>
      <c r="AT78" s="22" t="s">
        <v>73</v>
      </c>
      <c r="AU78" s="22" t="s">
        <v>104</v>
      </c>
      <c r="BK78" s="195">
        <f>BK79+BK87</f>
        <v>0</v>
      </c>
    </row>
    <row r="79" spans="2:63" s="9" customFormat="1" ht="37.4" customHeight="1">
      <c r="B79" s="196"/>
      <c r="C79" s="197"/>
      <c r="D79" s="198" t="s">
        <v>73</v>
      </c>
      <c r="E79" s="199" t="s">
        <v>82</v>
      </c>
      <c r="F79" s="199" t="s">
        <v>125</v>
      </c>
      <c r="G79" s="197"/>
      <c r="H79" s="197"/>
      <c r="I79" s="200"/>
      <c r="J79" s="201">
        <f>BK79</f>
        <v>0</v>
      </c>
      <c r="K79" s="197"/>
      <c r="L79" s="202"/>
      <c r="M79" s="203"/>
      <c r="N79" s="204"/>
      <c r="O79" s="204"/>
      <c r="P79" s="205">
        <f>SUM(P80:P86)</f>
        <v>0</v>
      </c>
      <c r="Q79" s="204"/>
      <c r="R79" s="205">
        <f>SUM(R80:R86)</f>
        <v>0</v>
      </c>
      <c r="S79" s="204"/>
      <c r="T79" s="206">
        <f>SUM(T80:T86)</f>
        <v>0</v>
      </c>
      <c r="AR79" s="207" t="s">
        <v>82</v>
      </c>
      <c r="AT79" s="208" t="s">
        <v>73</v>
      </c>
      <c r="AU79" s="208" t="s">
        <v>74</v>
      </c>
      <c r="AY79" s="207" t="s">
        <v>126</v>
      </c>
      <c r="BK79" s="209">
        <f>SUM(BK80:BK86)</f>
        <v>0</v>
      </c>
    </row>
    <row r="80" spans="2:65" s="1" customFormat="1" ht="25.5" customHeight="1">
      <c r="B80" s="44"/>
      <c r="C80" s="210" t="s">
        <v>82</v>
      </c>
      <c r="D80" s="210" t="s">
        <v>127</v>
      </c>
      <c r="E80" s="211" t="s">
        <v>154</v>
      </c>
      <c r="F80" s="212" t="s">
        <v>155</v>
      </c>
      <c r="G80" s="213" t="s">
        <v>156</v>
      </c>
      <c r="H80" s="214">
        <v>35.25</v>
      </c>
      <c r="I80" s="215"/>
      <c r="J80" s="216">
        <f>ROUND(I80*H80,2)</f>
        <v>0</v>
      </c>
      <c r="K80" s="212" t="s">
        <v>131</v>
      </c>
      <c r="L80" s="70"/>
      <c r="M80" s="217" t="s">
        <v>24</v>
      </c>
      <c r="N80" s="218" t="s">
        <v>45</v>
      </c>
      <c r="O80" s="45"/>
      <c r="P80" s="219">
        <f>O80*H80</f>
        <v>0</v>
      </c>
      <c r="Q80" s="219">
        <v>0</v>
      </c>
      <c r="R80" s="219">
        <f>Q80*H80</f>
        <v>0</v>
      </c>
      <c r="S80" s="219">
        <v>0</v>
      </c>
      <c r="T80" s="220">
        <f>S80*H80</f>
        <v>0</v>
      </c>
      <c r="AR80" s="22" t="s">
        <v>132</v>
      </c>
      <c r="AT80" s="22" t="s">
        <v>127</v>
      </c>
      <c r="AU80" s="22" t="s">
        <v>82</v>
      </c>
      <c r="AY80" s="22" t="s">
        <v>126</v>
      </c>
      <c r="BE80" s="221">
        <f>IF(N80="základní",J80,0)</f>
        <v>0</v>
      </c>
      <c r="BF80" s="221">
        <f>IF(N80="snížená",J80,0)</f>
        <v>0</v>
      </c>
      <c r="BG80" s="221">
        <f>IF(N80="zákl. přenesená",J80,0)</f>
        <v>0</v>
      </c>
      <c r="BH80" s="221">
        <f>IF(N80="sníž. přenesená",J80,0)</f>
        <v>0</v>
      </c>
      <c r="BI80" s="221">
        <f>IF(N80="nulová",J80,0)</f>
        <v>0</v>
      </c>
      <c r="BJ80" s="22" t="s">
        <v>82</v>
      </c>
      <c r="BK80" s="221">
        <f>ROUND(I80*H80,2)</f>
        <v>0</v>
      </c>
      <c r="BL80" s="22" t="s">
        <v>132</v>
      </c>
      <c r="BM80" s="22" t="s">
        <v>329</v>
      </c>
    </row>
    <row r="81" spans="2:51" s="10" customFormat="1" ht="13.5">
      <c r="B81" s="222"/>
      <c r="C81" s="223"/>
      <c r="D81" s="224" t="s">
        <v>175</v>
      </c>
      <c r="E81" s="243" t="s">
        <v>24</v>
      </c>
      <c r="F81" s="225" t="s">
        <v>330</v>
      </c>
      <c r="G81" s="223"/>
      <c r="H81" s="226">
        <v>35.25</v>
      </c>
      <c r="I81" s="227"/>
      <c r="J81" s="223"/>
      <c r="K81" s="223"/>
      <c r="L81" s="228"/>
      <c r="M81" s="229"/>
      <c r="N81" s="230"/>
      <c r="O81" s="230"/>
      <c r="P81" s="230"/>
      <c r="Q81" s="230"/>
      <c r="R81" s="230"/>
      <c r="S81" s="230"/>
      <c r="T81" s="231"/>
      <c r="AT81" s="232" t="s">
        <v>175</v>
      </c>
      <c r="AU81" s="232" t="s">
        <v>82</v>
      </c>
      <c r="AV81" s="10" t="s">
        <v>84</v>
      </c>
      <c r="AW81" s="10" t="s">
        <v>37</v>
      </c>
      <c r="AX81" s="10" t="s">
        <v>82</v>
      </c>
      <c r="AY81" s="232" t="s">
        <v>126</v>
      </c>
    </row>
    <row r="82" spans="2:65" s="1" customFormat="1" ht="25.5" customHeight="1">
      <c r="B82" s="44"/>
      <c r="C82" s="210" t="s">
        <v>84</v>
      </c>
      <c r="D82" s="210" t="s">
        <v>127</v>
      </c>
      <c r="E82" s="211" t="s">
        <v>159</v>
      </c>
      <c r="F82" s="212" t="s">
        <v>160</v>
      </c>
      <c r="G82" s="213" t="s">
        <v>156</v>
      </c>
      <c r="H82" s="214">
        <v>35.25</v>
      </c>
      <c r="I82" s="215"/>
      <c r="J82" s="216">
        <f>ROUND(I82*H82,2)</f>
        <v>0</v>
      </c>
      <c r="K82" s="212" t="s">
        <v>131</v>
      </c>
      <c r="L82" s="70"/>
      <c r="M82" s="217" t="s">
        <v>24</v>
      </c>
      <c r="N82" s="218" t="s">
        <v>45</v>
      </c>
      <c r="O82" s="45"/>
      <c r="P82" s="219">
        <f>O82*H82</f>
        <v>0</v>
      </c>
      <c r="Q82" s="219">
        <v>0</v>
      </c>
      <c r="R82" s="219">
        <f>Q82*H82</f>
        <v>0</v>
      </c>
      <c r="S82" s="219">
        <v>0</v>
      </c>
      <c r="T82" s="220">
        <f>S82*H82</f>
        <v>0</v>
      </c>
      <c r="AR82" s="22" t="s">
        <v>132</v>
      </c>
      <c r="AT82" s="22" t="s">
        <v>127</v>
      </c>
      <c r="AU82" s="22" t="s">
        <v>82</v>
      </c>
      <c r="AY82" s="22" t="s">
        <v>126</v>
      </c>
      <c r="BE82" s="221">
        <f>IF(N82="základní",J82,0)</f>
        <v>0</v>
      </c>
      <c r="BF82" s="221">
        <f>IF(N82="snížená",J82,0)</f>
        <v>0</v>
      </c>
      <c r="BG82" s="221">
        <f>IF(N82="zákl. přenesená",J82,0)</f>
        <v>0</v>
      </c>
      <c r="BH82" s="221">
        <f>IF(N82="sníž. přenesená",J82,0)</f>
        <v>0</v>
      </c>
      <c r="BI82" s="221">
        <f>IF(N82="nulová",J82,0)</f>
        <v>0</v>
      </c>
      <c r="BJ82" s="22" t="s">
        <v>82</v>
      </c>
      <c r="BK82" s="221">
        <f>ROUND(I82*H82,2)</f>
        <v>0</v>
      </c>
      <c r="BL82" s="22" t="s">
        <v>132</v>
      </c>
      <c r="BM82" s="22" t="s">
        <v>331</v>
      </c>
    </row>
    <row r="83" spans="2:65" s="1" customFormat="1" ht="38.25" customHeight="1">
      <c r="B83" s="44"/>
      <c r="C83" s="210" t="s">
        <v>137</v>
      </c>
      <c r="D83" s="210" t="s">
        <v>127</v>
      </c>
      <c r="E83" s="211" t="s">
        <v>163</v>
      </c>
      <c r="F83" s="212" t="s">
        <v>164</v>
      </c>
      <c r="G83" s="213" t="s">
        <v>156</v>
      </c>
      <c r="H83" s="214">
        <v>35.25</v>
      </c>
      <c r="I83" s="215"/>
      <c r="J83" s="216">
        <f>ROUND(I83*H83,2)</f>
        <v>0</v>
      </c>
      <c r="K83" s="212" t="s">
        <v>131</v>
      </c>
      <c r="L83" s="70"/>
      <c r="M83" s="217" t="s">
        <v>24</v>
      </c>
      <c r="N83" s="218" t="s">
        <v>45</v>
      </c>
      <c r="O83" s="45"/>
      <c r="P83" s="219">
        <f>O83*H83</f>
        <v>0</v>
      </c>
      <c r="Q83" s="219">
        <v>0</v>
      </c>
      <c r="R83" s="219">
        <f>Q83*H83</f>
        <v>0</v>
      </c>
      <c r="S83" s="219">
        <v>0</v>
      </c>
      <c r="T83" s="220">
        <f>S83*H83</f>
        <v>0</v>
      </c>
      <c r="AR83" s="22" t="s">
        <v>132</v>
      </c>
      <c r="AT83" s="22" t="s">
        <v>127</v>
      </c>
      <c r="AU83" s="22" t="s">
        <v>82</v>
      </c>
      <c r="AY83" s="22" t="s">
        <v>126</v>
      </c>
      <c r="BE83" s="221">
        <f>IF(N83="základní",J83,0)</f>
        <v>0</v>
      </c>
      <c r="BF83" s="221">
        <f>IF(N83="snížená",J83,0)</f>
        <v>0</v>
      </c>
      <c r="BG83" s="221">
        <f>IF(N83="zákl. přenesená",J83,0)</f>
        <v>0</v>
      </c>
      <c r="BH83" s="221">
        <f>IF(N83="sníž. přenesená",J83,0)</f>
        <v>0</v>
      </c>
      <c r="BI83" s="221">
        <f>IF(N83="nulová",J83,0)</f>
        <v>0</v>
      </c>
      <c r="BJ83" s="22" t="s">
        <v>82</v>
      </c>
      <c r="BK83" s="221">
        <f>ROUND(I83*H83,2)</f>
        <v>0</v>
      </c>
      <c r="BL83" s="22" t="s">
        <v>132</v>
      </c>
      <c r="BM83" s="22" t="s">
        <v>332</v>
      </c>
    </row>
    <row r="84" spans="2:65" s="1" customFormat="1" ht="16.5" customHeight="1">
      <c r="B84" s="44"/>
      <c r="C84" s="210" t="s">
        <v>132</v>
      </c>
      <c r="D84" s="210" t="s">
        <v>127</v>
      </c>
      <c r="E84" s="211" t="s">
        <v>167</v>
      </c>
      <c r="F84" s="212" t="s">
        <v>168</v>
      </c>
      <c r="G84" s="213" t="s">
        <v>156</v>
      </c>
      <c r="H84" s="214">
        <v>35.25</v>
      </c>
      <c r="I84" s="215"/>
      <c r="J84" s="216">
        <f>ROUND(I84*H84,2)</f>
        <v>0</v>
      </c>
      <c r="K84" s="212" t="s">
        <v>131</v>
      </c>
      <c r="L84" s="70"/>
      <c r="M84" s="217" t="s">
        <v>24</v>
      </c>
      <c r="N84" s="218" t="s">
        <v>45</v>
      </c>
      <c r="O84" s="45"/>
      <c r="P84" s="219">
        <f>O84*H84</f>
        <v>0</v>
      </c>
      <c r="Q84" s="219">
        <v>0</v>
      </c>
      <c r="R84" s="219">
        <f>Q84*H84</f>
        <v>0</v>
      </c>
      <c r="S84" s="219">
        <v>0</v>
      </c>
      <c r="T84" s="220">
        <f>S84*H84</f>
        <v>0</v>
      </c>
      <c r="AR84" s="22" t="s">
        <v>132</v>
      </c>
      <c r="AT84" s="22" t="s">
        <v>127</v>
      </c>
      <c r="AU84" s="22" t="s">
        <v>82</v>
      </c>
      <c r="AY84" s="22" t="s">
        <v>126</v>
      </c>
      <c r="BE84" s="221">
        <f>IF(N84="základní",J84,0)</f>
        <v>0</v>
      </c>
      <c r="BF84" s="221">
        <f>IF(N84="snížená",J84,0)</f>
        <v>0</v>
      </c>
      <c r="BG84" s="221">
        <f>IF(N84="zákl. přenesená",J84,0)</f>
        <v>0</v>
      </c>
      <c r="BH84" s="221">
        <f>IF(N84="sníž. přenesená",J84,0)</f>
        <v>0</v>
      </c>
      <c r="BI84" s="221">
        <f>IF(N84="nulová",J84,0)</f>
        <v>0</v>
      </c>
      <c r="BJ84" s="22" t="s">
        <v>82</v>
      </c>
      <c r="BK84" s="221">
        <f>ROUND(I84*H84,2)</f>
        <v>0</v>
      </c>
      <c r="BL84" s="22" t="s">
        <v>132</v>
      </c>
      <c r="BM84" s="22" t="s">
        <v>333</v>
      </c>
    </row>
    <row r="85" spans="2:65" s="1" customFormat="1" ht="25.5" customHeight="1">
      <c r="B85" s="44"/>
      <c r="C85" s="210" t="s">
        <v>144</v>
      </c>
      <c r="D85" s="210" t="s">
        <v>127</v>
      </c>
      <c r="E85" s="211" t="s">
        <v>171</v>
      </c>
      <c r="F85" s="212" t="s">
        <v>172</v>
      </c>
      <c r="G85" s="213" t="s">
        <v>173</v>
      </c>
      <c r="H85" s="214">
        <v>63.36</v>
      </c>
      <c r="I85" s="215"/>
      <c r="J85" s="216">
        <f>ROUND(I85*H85,2)</f>
        <v>0</v>
      </c>
      <c r="K85" s="212" t="s">
        <v>131</v>
      </c>
      <c r="L85" s="70"/>
      <c r="M85" s="217" t="s">
        <v>24</v>
      </c>
      <c r="N85" s="218" t="s">
        <v>45</v>
      </c>
      <c r="O85" s="45"/>
      <c r="P85" s="219">
        <f>O85*H85</f>
        <v>0</v>
      </c>
      <c r="Q85" s="219">
        <v>0</v>
      </c>
      <c r="R85" s="219">
        <f>Q85*H85</f>
        <v>0</v>
      </c>
      <c r="S85" s="219">
        <v>0</v>
      </c>
      <c r="T85" s="220">
        <f>S85*H85</f>
        <v>0</v>
      </c>
      <c r="AR85" s="22" t="s">
        <v>132</v>
      </c>
      <c r="AT85" s="22" t="s">
        <v>127</v>
      </c>
      <c r="AU85" s="22" t="s">
        <v>82</v>
      </c>
      <c r="AY85" s="22" t="s">
        <v>126</v>
      </c>
      <c r="BE85" s="221">
        <f>IF(N85="základní",J85,0)</f>
        <v>0</v>
      </c>
      <c r="BF85" s="221">
        <f>IF(N85="snížená",J85,0)</f>
        <v>0</v>
      </c>
      <c r="BG85" s="221">
        <f>IF(N85="zákl. přenesená",J85,0)</f>
        <v>0</v>
      </c>
      <c r="BH85" s="221">
        <f>IF(N85="sníž. přenesená",J85,0)</f>
        <v>0</v>
      </c>
      <c r="BI85" s="221">
        <f>IF(N85="nulová",J85,0)</f>
        <v>0</v>
      </c>
      <c r="BJ85" s="22" t="s">
        <v>82</v>
      </c>
      <c r="BK85" s="221">
        <f>ROUND(I85*H85,2)</f>
        <v>0</v>
      </c>
      <c r="BL85" s="22" t="s">
        <v>132</v>
      </c>
      <c r="BM85" s="22" t="s">
        <v>334</v>
      </c>
    </row>
    <row r="86" spans="2:51" s="10" customFormat="1" ht="13.5">
      <c r="B86" s="222"/>
      <c r="C86" s="223"/>
      <c r="D86" s="224" t="s">
        <v>175</v>
      </c>
      <c r="E86" s="223"/>
      <c r="F86" s="225" t="s">
        <v>335</v>
      </c>
      <c r="G86" s="223"/>
      <c r="H86" s="226">
        <v>63.36</v>
      </c>
      <c r="I86" s="227"/>
      <c r="J86" s="223"/>
      <c r="K86" s="223"/>
      <c r="L86" s="228"/>
      <c r="M86" s="229"/>
      <c r="N86" s="230"/>
      <c r="O86" s="230"/>
      <c r="P86" s="230"/>
      <c r="Q86" s="230"/>
      <c r="R86" s="230"/>
      <c r="S86" s="230"/>
      <c r="T86" s="231"/>
      <c r="AT86" s="232" t="s">
        <v>175</v>
      </c>
      <c r="AU86" s="232" t="s">
        <v>82</v>
      </c>
      <c r="AV86" s="10" t="s">
        <v>84</v>
      </c>
      <c r="AW86" s="10" t="s">
        <v>6</v>
      </c>
      <c r="AX86" s="10" t="s">
        <v>82</v>
      </c>
      <c r="AY86" s="232" t="s">
        <v>126</v>
      </c>
    </row>
    <row r="87" spans="2:63" s="9" customFormat="1" ht="37.4" customHeight="1">
      <c r="B87" s="196"/>
      <c r="C87" s="197"/>
      <c r="D87" s="198" t="s">
        <v>73</v>
      </c>
      <c r="E87" s="199" t="s">
        <v>144</v>
      </c>
      <c r="F87" s="199" t="s">
        <v>205</v>
      </c>
      <c r="G87" s="197"/>
      <c r="H87" s="197"/>
      <c r="I87" s="200"/>
      <c r="J87" s="201">
        <f>BK87</f>
        <v>0</v>
      </c>
      <c r="K87" s="197"/>
      <c r="L87" s="202"/>
      <c r="M87" s="203"/>
      <c r="N87" s="204"/>
      <c r="O87" s="204"/>
      <c r="P87" s="205">
        <f>P88</f>
        <v>0</v>
      </c>
      <c r="Q87" s="204"/>
      <c r="R87" s="205">
        <f>R88</f>
        <v>0</v>
      </c>
      <c r="S87" s="204"/>
      <c r="T87" s="206">
        <f>T88</f>
        <v>0</v>
      </c>
      <c r="AR87" s="207" t="s">
        <v>82</v>
      </c>
      <c r="AT87" s="208" t="s">
        <v>73</v>
      </c>
      <c r="AU87" s="208" t="s">
        <v>74</v>
      </c>
      <c r="AY87" s="207" t="s">
        <v>126</v>
      </c>
      <c r="BK87" s="209">
        <f>BK88</f>
        <v>0</v>
      </c>
    </row>
    <row r="88" spans="2:65" s="1" customFormat="1" ht="25.5" customHeight="1">
      <c r="B88" s="44"/>
      <c r="C88" s="210" t="s">
        <v>148</v>
      </c>
      <c r="D88" s="210" t="s">
        <v>127</v>
      </c>
      <c r="E88" s="211" t="s">
        <v>207</v>
      </c>
      <c r="F88" s="212" t="s">
        <v>208</v>
      </c>
      <c r="G88" s="213" t="s">
        <v>130</v>
      </c>
      <c r="H88" s="214">
        <v>235</v>
      </c>
      <c r="I88" s="215"/>
      <c r="J88" s="216">
        <f>ROUND(I88*H88,2)</f>
        <v>0</v>
      </c>
      <c r="K88" s="212" t="s">
        <v>131</v>
      </c>
      <c r="L88" s="70"/>
      <c r="M88" s="217" t="s">
        <v>24</v>
      </c>
      <c r="N88" s="265" t="s">
        <v>45</v>
      </c>
      <c r="O88" s="266"/>
      <c r="P88" s="267">
        <f>O88*H88</f>
        <v>0</v>
      </c>
      <c r="Q88" s="267">
        <v>0</v>
      </c>
      <c r="R88" s="267">
        <f>Q88*H88</f>
        <v>0</v>
      </c>
      <c r="S88" s="267">
        <v>0</v>
      </c>
      <c r="T88" s="268">
        <f>S88*H88</f>
        <v>0</v>
      </c>
      <c r="AR88" s="22" t="s">
        <v>132</v>
      </c>
      <c r="AT88" s="22" t="s">
        <v>127</v>
      </c>
      <c r="AU88" s="22" t="s">
        <v>82</v>
      </c>
      <c r="AY88" s="22" t="s">
        <v>126</v>
      </c>
      <c r="BE88" s="221">
        <f>IF(N88="základní",J88,0)</f>
        <v>0</v>
      </c>
      <c r="BF88" s="221">
        <f>IF(N88="snížená",J88,0)</f>
        <v>0</v>
      </c>
      <c r="BG88" s="221">
        <f>IF(N88="zákl. přenesená",J88,0)</f>
        <v>0</v>
      </c>
      <c r="BH88" s="221">
        <f>IF(N88="sníž. přenesená",J88,0)</f>
        <v>0</v>
      </c>
      <c r="BI88" s="221">
        <f>IF(N88="nulová",J88,0)</f>
        <v>0</v>
      </c>
      <c r="BJ88" s="22" t="s">
        <v>82</v>
      </c>
      <c r="BK88" s="221">
        <f>ROUND(I88*H88,2)</f>
        <v>0</v>
      </c>
      <c r="BL88" s="22" t="s">
        <v>132</v>
      </c>
      <c r="BM88" s="22" t="s">
        <v>336</v>
      </c>
    </row>
    <row r="89" spans="2:12" s="1" customFormat="1" ht="6.95" customHeight="1">
      <c r="B89" s="65"/>
      <c r="C89" s="66"/>
      <c r="D89" s="66"/>
      <c r="E89" s="66"/>
      <c r="F89" s="66"/>
      <c r="G89" s="66"/>
      <c r="H89" s="66"/>
      <c r="I89" s="164"/>
      <c r="J89" s="66"/>
      <c r="K89" s="66"/>
      <c r="L89" s="70"/>
    </row>
  </sheetData>
  <sheetProtection password="CC35" sheet="1" objects="1" scenarios="1" formatColumns="0" formatRows="0" autoFilter="0"/>
  <autoFilter ref="C77:K88"/>
  <mergeCells count="10">
    <mergeCell ref="E7:H7"/>
    <mergeCell ref="E9:H9"/>
    <mergeCell ref="E24:H24"/>
    <mergeCell ref="E45:H45"/>
    <mergeCell ref="E47:H47"/>
    <mergeCell ref="J51:J52"/>
    <mergeCell ref="E68:H68"/>
    <mergeCell ref="E70:H70"/>
    <mergeCell ref="G1:H1"/>
    <mergeCell ref="L2:V2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9"/>
      <c r="B1" s="135"/>
      <c r="C1" s="135"/>
      <c r="D1" s="136" t="s">
        <v>1</v>
      </c>
      <c r="E1" s="135"/>
      <c r="F1" s="137" t="s">
        <v>92</v>
      </c>
      <c r="G1" s="137" t="s">
        <v>93</v>
      </c>
      <c r="H1" s="137"/>
      <c r="I1" s="138"/>
      <c r="J1" s="137" t="s">
        <v>94</v>
      </c>
      <c r="K1" s="136" t="s">
        <v>95</v>
      </c>
      <c r="L1" s="137" t="s">
        <v>96</v>
      </c>
      <c r="M1" s="137"/>
      <c r="N1" s="137"/>
      <c r="O1" s="137"/>
      <c r="P1" s="137"/>
      <c r="Q1" s="137"/>
      <c r="R1" s="137"/>
      <c r="S1" s="137"/>
      <c r="T1" s="13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AT2" s="22" t="s">
        <v>91</v>
      </c>
    </row>
    <row r="3" spans="2:46" ht="6.95" customHeight="1">
      <c r="B3" s="23"/>
      <c r="C3" s="24"/>
      <c r="D3" s="24"/>
      <c r="E3" s="24"/>
      <c r="F3" s="24"/>
      <c r="G3" s="24"/>
      <c r="H3" s="24"/>
      <c r="I3" s="139"/>
      <c r="J3" s="24"/>
      <c r="K3" s="25"/>
      <c r="AT3" s="22" t="s">
        <v>84</v>
      </c>
    </row>
    <row r="4" spans="2:46" ht="36.95" customHeight="1">
      <c r="B4" s="26"/>
      <c r="C4" s="27"/>
      <c r="D4" s="28" t="s">
        <v>97</v>
      </c>
      <c r="E4" s="27"/>
      <c r="F4" s="27"/>
      <c r="G4" s="27"/>
      <c r="H4" s="27"/>
      <c r="I4" s="140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40"/>
      <c r="J5" s="27"/>
      <c r="K5" s="29"/>
    </row>
    <row r="6" spans="2:11" ht="13.5">
      <c r="B6" s="26"/>
      <c r="C6" s="27"/>
      <c r="D6" s="38" t="s">
        <v>19</v>
      </c>
      <c r="E6" s="27"/>
      <c r="F6" s="27"/>
      <c r="G6" s="27"/>
      <c r="H6" s="27"/>
      <c r="I6" s="140"/>
      <c r="J6" s="27"/>
      <c r="K6" s="29"/>
    </row>
    <row r="7" spans="2:11" ht="16.5" customHeight="1">
      <c r="B7" s="26"/>
      <c r="C7" s="27"/>
      <c r="D7" s="27"/>
      <c r="E7" s="141" t="str">
        <f>'Rekapitulace stavby'!K6</f>
        <v>Zpevněné plochy na ul. A. Dvořáka ve Studénce</v>
      </c>
      <c r="F7" s="38"/>
      <c r="G7" s="38"/>
      <c r="H7" s="38"/>
      <c r="I7" s="140"/>
      <c r="J7" s="27"/>
      <c r="K7" s="29"/>
    </row>
    <row r="8" spans="2:11" s="1" customFormat="1" ht="13.5">
      <c r="B8" s="44"/>
      <c r="C8" s="45"/>
      <c r="D8" s="38" t="s">
        <v>98</v>
      </c>
      <c r="E8" s="45"/>
      <c r="F8" s="45"/>
      <c r="G8" s="45"/>
      <c r="H8" s="45"/>
      <c r="I8" s="142"/>
      <c r="J8" s="45"/>
      <c r="K8" s="49"/>
    </row>
    <row r="9" spans="2:11" s="1" customFormat="1" ht="36.95" customHeight="1">
      <c r="B9" s="44"/>
      <c r="C9" s="45"/>
      <c r="D9" s="45"/>
      <c r="E9" s="143" t="s">
        <v>337</v>
      </c>
      <c r="F9" s="45"/>
      <c r="G9" s="45"/>
      <c r="H9" s="45"/>
      <c r="I9" s="142"/>
      <c r="J9" s="45"/>
      <c r="K9" s="49"/>
    </row>
    <row r="10" spans="2:11" s="1" customFormat="1" ht="13.5">
      <c r="B10" s="44"/>
      <c r="C10" s="45"/>
      <c r="D10" s="45"/>
      <c r="E10" s="45"/>
      <c r="F10" s="45"/>
      <c r="G10" s="45"/>
      <c r="H10" s="45"/>
      <c r="I10" s="142"/>
      <c r="J10" s="45"/>
      <c r="K10" s="49"/>
    </row>
    <row r="11" spans="2:11" s="1" customFormat="1" ht="14.4" customHeight="1">
      <c r="B11" s="44"/>
      <c r="C11" s="45"/>
      <c r="D11" s="38" t="s">
        <v>21</v>
      </c>
      <c r="E11" s="45"/>
      <c r="F11" s="33" t="s">
        <v>24</v>
      </c>
      <c r="G11" s="45"/>
      <c r="H11" s="45"/>
      <c r="I11" s="144" t="s">
        <v>23</v>
      </c>
      <c r="J11" s="33" t="s">
        <v>24</v>
      </c>
      <c r="K11" s="49"/>
    </row>
    <row r="12" spans="2:11" s="1" customFormat="1" ht="14.4" customHeight="1">
      <c r="B12" s="44"/>
      <c r="C12" s="45"/>
      <c r="D12" s="38" t="s">
        <v>25</v>
      </c>
      <c r="E12" s="45"/>
      <c r="F12" s="33" t="s">
        <v>26</v>
      </c>
      <c r="G12" s="45"/>
      <c r="H12" s="45"/>
      <c r="I12" s="144" t="s">
        <v>27</v>
      </c>
      <c r="J12" s="145" t="str">
        <f>'Rekapitulace stavby'!AN8</f>
        <v>3. 3. 2018</v>
      </c>
      <c r="K12" s="49"/>
    </row>
    <row r="13" spans="2:11" s="1" customFormat="1" ht="10.8" customHeight="1">
      <c r="B13" s="44"/>
      <c r="C13" s="45"/>
      <c r="D13" s="45"/>
      <c r="E13" s="45"/>
      <c r="F13" s="45"/>
      <c r="G13" s="45"/>
      <c r="H13" s="45"/>
      <c r="I13" s="142"/>
      <c r="J13" s="45"/>
      <c r="K13" s="49"/>
    </row>
    <row r="14" spans="2:11" s="1" customFormat="1" ht="14.4" customHeight="1">
      <c r="B14" s="44"/>
      <c r="C14" s="45"/>
      <c r="D14" s="38" t="s">
        <v>29</v>
      </c>
      <c r="E14" s="45"/>
      <c r="F14" s="45"/>
      <c r="G14" s="45"/>
      <c r="H14" s="45"/>
      <c r="I14" s="144" t="s">
        <v>30</v>
      </c>
      <c r="J14" s="33" t="s">
        <v>24</v>
      </c>
      <c r="K14" s="49"/>
    </row>
    <row r="15" spans="2:11" s="1" customFormat="1" ht="18" customHeight="1">
      <c r="B15" s="44"/>
      <c r="C15" s="45"/>
      <c r="D15" s="45"/>
      <c r="E15" s="33" t="s">
        <v>31</v>
      </c>
      <c r="F15" s="45"/>
      <c r="G15" s="45"/>
      <c r="H15" s="45"/>
      <c r="I15" s="144" t="s">
        <v>32</v>
      </c>
      <c r="J15" s="33" t="s">
        <v>24</v>
      </c>
      <c r="K15" s="49"/>
    </row>
    <row r="16" spans="2:11" s="1" customFormat="1" ht="6.95" customHeight="1">
      <c r="B16" s="44"/>
      <c r="C16" s="45"/>
      <c r="D16" s="45"/>
      <c r="E16" s="45"/>
      <c r="F16" s="45"/>
      <c r="G16" s="45"/>
      <c r="H16" s="45"/>
      <c r="I16" s="142"/>
      <c r="J16" s="45"/>
      <c r="K16" s="49"/>
    </row>
    <row r="17" spans="2:11" s="1" customFormat="1" ht="14.4" customHeight="1">
      <c r="B17" s="44"/>
      <c r="C17" s="45"/>
      <c r="D17" s="38" t="s">
        <v>33</v>
      </c>
      <c r="E17" s="45"/>
      <c r="F17" s="45"/>
      <c r="G17" s="45"/>
      <c r="H17" s="45"/>
      <c r="I17" s="144" t="s">
        <v>30</v>
      </c>
      <c r="J17" s="33" t="str">
        <f>IF('Rekapitulace stavby'!AN13="Vyplň údaj","",IF('Rekapitulace stavby'!AN13="","",'Rekapitulace stavby'!AN13))</f>
        <v/>
      </c>
      <c r="K17" s="49"/>
    </row>
    <row r="18" spans="2:11" s="1" customFormat="1" ht="18" customHeight="1">
      <c r="B18" s="44"/>
      <c r="C18" s="45"/>
      <c r="D18" s="45"/>
      <c r="E18" s="33" t="str">
        <f>IF('Rekapitulace stavby'!E14="Vyplň údaj","",IF('Rekapitulace stavby'!E14="","",'Rekapitulace stavby'!E14))</f>
        <v/>
      </c>
      <c r="F18" s="45"/>
      <c r="G18" s="45"/>
      <c r="H18" s="45"/>
      <c r="I18" s="144" t="s">
        <v>32</v>
      </c>
      <c r="J18" s="33" t="str">
        <f>IF('Rekapitulace stavby'!AN14="Vyplň údaj","",IF('Rekapitulace stavby'!AN14="","",'Rekapitulace stavby'!AN14))</f>
        <v/>
      </c>
      <c r="K18" s="49"/>
    </row>
    <row r="19" spans="2:11" s="1" customFormat="1" ht="6.95" customHeight="1">
      <c r="B19" s="44"/>
      <c r="C19" s="45"/>
      <c r="D19" s="45"/>
      <c r="E19" s="45"/>
      <c r="F19" s="45"/>
      <c r="G19" s="45"/>
      <c r="H19" s="45"/>
      <c r="I19" s="142"/>
      <c r="J19" s="45"/>
      <c r="K19" s="49"/>
    </row>
    <row r="20" spans="2:11" s="1" customFormat="1" ht="14.4" customHeight="1">
      <c r="B20" s="44"/>
      <c r="C20" s="45"/>
      <c r="D20" s="38" t="s">
        <v>35</v>
      </c>
      <c r="E20" s="45"/>
      <c r="F20" s="45"/>
      <c r="G20" s="45"/>
      <c r="H20" s="45"/>
      <c r="I20" s="144" t="s">
        <v>30</v>
      </c>
      <c r="J20" s="33" t="s">
        <v>24</v>
      </c>
      <c r="K20" s="49"/>
    </row>
    <row r="21" spans="2:11" s="1" customFormat="1" ht="18" customHeight="1">
      <c r="B21" s="44"/>
      <c r="C21" s="45"/>
      <c r="D21" s="45"/>
      <c r="E21" s="33" t="s">
        <v>36</v>
      </c>
      <c r="F21" s="45"/>
      <c r="G21" s="45"/>
      <c r="H21" s="45"/>
      <c r="I21" s="144" t="s">
        <v>32</v>
      </c>
      <c r="J21" s="33" t="s">
        <v>24</v>
      </c>
      <c r="K21" s="49"/>
    </row>
    <row r="22" spans="2:11" s="1" customFormat="1" ht="6.95" customHeight="1">
      <c r="B22" s="44"/>
      <c r="C22" s="45"/>
      <c r="D22" s="45"/>
      <c r="E22" s="45"/>
      <c r="F22" s="45"/>
      <c r="G22" s="45"/>
      <c r="H22" s="45"/>
      <c r="I22" s="142"/>
      <c r="J22" s="45"/>
      <c r="K22" s="49"/>
    </row>
    <row r="23" spans="2:11" s="1" customFormat="1" ht="14.4" customHeight="1">
      <c r="B23" s="44"/>
      <c r="C23" s="45"/>
      <c r="D23" s="38" t="s">
        <v>38</v>
      </c>
      <c r="E23" s="45"/>
      <c r="F23" s="45"/>
      <c r="G23" s="45"/>
      <c r="H23" s="45"/>
      <c r="I23" s="142"/>
      <c r="J23" s="45"/>
      <c r="K23" s="49"/>
    </row>
    <row r="24" spans="2:11" s="6" customFormat="1" ht="16.5" customHeight="1">
      <c r="B24" s="146"/>
      <c r="C24" s="147"/>
      <c r="D24" s="147"/>
      <c r="E24" s="42" t="s">
        <v>24</v>
      </c>
      <c r="F24" s="42"/>
      <c r="G24" s="42"/>
      <c r="H24" s="42"/>
      <c r="I24" s="148"/>
      <c r="J24" s="147"/>
      <c r="K24" s="149"/>
    </row>
    <row r="25" spans="2:11" s="1" customFormat="1" ht="6.95" customHeight="1">
      <c r="B25" s="44"/>
      <c r="C25" s="45"/>
      <c r="D25" s="45"/>
      <c r="E25" s="45"/>
      <c r="F25" s="45"/>
      <c r="G25" s="45"/>
      <c r="H25" s="45"/>
      <c r="I25" s="142"/>
      <c r="J25" s="45"/>
      <c r="K25" s="49"/>
    </row>
    <row r="26" spans="2:11" s="1" customFormat="1" ht="6.95" customHeight="1">
      <c r="B26" s="44"/>
      <c r="C26" s="45"/>
      <c r="D26" s="104"/>
      <c r="E26" s="104"/>
      <c r="F26" s="104"/>
      <c r="G26" s="104"/>
      <c r="H26" s="104"/>
      <c r="I26" s="150"/>
      <c r="J26" s="104"/>
      <c r="K26" s="151"/>
    </row>
    <row r="27" spans="2:11" s="1" customFormat="1" ht="25.4" customHeight="1">
      <c r="B27" s="44"/>
      <c r="C27" s="45"/>
      <c r="D27" s="152" t="s">
        <v>40</v>
      </c>
      <c r="E27" s="45"/>
      <c r="F27" s="45"/>
      <c r="G27" s="45"/>
      <c r="H27" s="45"/>
      <c r="I27" s="142"/>
      <c r="J27" s="153">
        <f>ROUND(J79,2)</f>
        <v>0</v>
      </c>
      <c r="K27" s="49"/>
    </row>
    <row r="28" spans="2:11" s="1" customFormat="1" ht="6.95" customHeight="1">
      <c r="B28" s="44"/>
      <c r="C28" s="45"/>
      <c r="D28" s="104"/>
      <c r="E28" s="104"/>
      <c r="F28" s="104"/>
      <c r="G28" s="104"/>
      <c r="H28" s="104"/>
      <c r="I28" s="150"/>
      <c r="J28" s="104"/>
      <c r="K28" s="151"/>
    </row>
    <row r="29" spans="2:11" s="1" customFormat="1" ht="14.4" customHeight="1">
      <c r="B29" s="44"/>
      <c r="C29" s="45"/>
      <c r="D29" s="45"/>
      <c r="E29" s="45"/>
      <c r="F29" s="50" t="s">
        <v>42</v>
      </c>
      <c r="G29" s="45"/>
      <c r="H29" s="45"/>
      <c r="I29" s="154" t="s">
        <v>41</v>
      </c>
      <c r="J29" s="50" t="s">
        <v>43</v>
      </c>
      <c r="K29" s="49"/>
    </row>
    <row r="30" spans="2:11" s="1" customFormat="1" ht="14.4" customHeight="1">
      <c r="B30" s="44"/>
      <c r="C30" s="45"/>
      <c r="D30" s="53" t="s">
        <v>44</v>
      </c>
      <c r="E30" s="53" t="s">
        <v>45</v>
      </c>
      <c r="F30" s="155">
        <f>ROUND(SUM(BE79:BE85),2)</f>
        <v>0</v>
      </c>
      <c r="G30" s="45"/>
      <c r="H30" s="45"/>
      <c r="I30" s="156">
        <v>0.21</v>
      </c>
      <c r="J30" s="155">
        <f>ROUND(ROUND((SUM(BE79:BE85)),2)*I30,2)</f>
        <v>0</v>
      </c>
      <c r="K30" s="49"/>
    </row>
    <row r="31" spans="2:11" s="1" customFormat="1" ht="14.4" customHeight="1">
      <c r="B31" s="44"/>
      <c r="C31" s="45"/>
      <c r="D31" s="45"/>
      <c r="E31" s="53" t="s">
        <v>46</v>
      </c>
      <c r="F31" s="155">
        <f>ROUND(SUM(BF79:BF85),2)</f>
        <v>0</v>
      </c>
      <c r="G31" s="45"/>
      <c r="H31" s="45"/>
      <c r="I31" s="156">
        <v>0.15</v>
      </c>
      <c r="J31" s="155">
        <f>ROUND(ROUND((SUM(BF79:BF85)),2)*I31,2)</f>
        <v>0</v>
      </c>
      <c r="K31" s="49"/>
    </row>
    <row r="32" spans="2:11" s="1" customFormat="1" ht="14.4" customHeight="1" hidden="1">
      <c r="B32" s="44"/>
      <c r="C32" s="45"/>
      <c r="D32" s="45"/>
      <c r="E32" s="53" t="s">
        <v>47</v>
      </c>
      <c r="F32" s="155">
        <f>ROUND(SUM(BG79:BG85),2)</f>
        <v>0</v>
      </c>
      <c r="G32" s="45"/>
      <c r="H32" s="45"/>
      <c r="I32" s="156">
        <v>0.21</v>
      </c>
      <c r="J32" s="155">
        <v>0</v>
      </c>
      <c r="K32" s="49"/>
    </row>
    <row r="33" spans="2:11" s="1" customFormat="1" ht="14.4" customHeight="1" hidden="1">
      <c r="B33" s="44"/>
      <c r="C33" s="45"/>
      <c r="D33" s="45"/>
      <c r="E33" s="53" t="s">
        <v>48</v>
      </c>
      <c r="F33" s="155">
        <f>ROUND(SUM(BH79:BH85),2)</f>
        <v>0</v>
      </c>
      <c r="G33" s="45"/>
      <c r="H33" s="45"/>
      <c r="I33" s="156">
        <v>0.15</v>
      </c>
      <c r="J33" s="155">
        <v>0</v>
      </c>
      <c r="K33" s="49"/>
    </row>
    <row r="34" spans="2:11" s="1" customFormat="1" ht="14.4" customHeight="1" hidden="1">
      <c r="B34" s="44"/>
      <c r="C34" s="45"/>
      <c r="D34" s="45"/>
      <c r="E34" s="53" t="s">
        <v>49</v>
      </c>
      <c r="F34" s="155">
        <f>ROUND(SUM(BI79:BI85),2)</f>
        <v>0</v>
      </c>
      <c r="G34" s="45"/>
      <c r="H34" s="45"/>
      <c r="I34" s="156">
        <v>0</v>
      </c>
      <c r="J34" s="155">
        <v>0</v>
      </c>
      <c r="K34" s="49"/>
    </row>
    <row r="35" spans="2:11" s="1" customFormat="1" ht="6.95" customHeight="1">
      <c r="B35" s="44"/>
      <c r="C35" s="45"/>
      <c r="D35" s="45"/>
      <c r="E35" s="45"/>
      <c r="F35" s="45"/>
      <c r="G35" s="45"/>
      <c r="H35" s="45"/>
      <c r="I35" s="142"/>
      <c r="J35" s="45"/>
      <c r="K35" s="49"/>
    </row>
    <row r="36" spans="2:11" s="1" customFormat="1" ht="25.4" customHeight="1">
      <c r="B36" s="44"/>
      <c r="C36" s="157"/>
      <c r="D36" s="158" t="s">
        <v>50</v>
      </c>
      <c r="E36" s="96"/>
      <c r="F36" s="96"/>
      <c r="G36" s="159" t="s">
        <v>51</v>
      </c>
      <c r="H36" s="160" t="s">
        <v>52</v>
      </c>
      <c r="I36" s="161"/>
      <c r="J36" s="162">
        <f>SUM(J27:J34)</f>
        <v>0</v>
      </c>
      <c r="K36" s="163"/>
    </row>
    <row r="37" spans="2:11" s="1" customFormat="1" ht="14.4" customHeight="1">
      <c r="B37" s="65"/>
      <c r="C37" s="66"/>
      <c r="D37" s="66"/>
      <c r="E37" s="66"/>
      <c r="F37" s="66"/>
      <c r="G37" s="66"/>
      <c r="H37" s="66"/>
      <c r="I37" s="164"/>
      <c r="J37" s="66"/>
      <c r="K37" s="67"/>
    </row>
    <row r="41" spans="2:11" s="1" customFormat="1" ht="6.95" customHeight="1">
      <c r="B41" s="165"/>
      <c r="C41" s="166"/>
      <c r="D41" s="166"/>
      <c r="E41" s="166"/>
      <c r="F41" s="166"/>
      <c r="G41" s="166"/>
      <c r="H41" s="166"/>
      <c r="I41" s="167"/>
      <c r="J41" s="166"/>
      <c r="K41" s="168"/>
    </row>
    <row r="42" spans="2:11" s="1" customFormat="1" ht="36.95" customHeight="1">
      <c r="B42" s="44"/>
      <c r="C42" s="28" t="s">
        <v>100</v>
      </c>
      <c r="D42" s="45"/>
      <c r="E42" s="45"/>
      <c r="F42" s="45"/>
      <c r="G42" s="45"/>
      <c r="H42" s="45"/>
      <c r="I42" s="142"/>
      <c r="J42" s="45"/>
      <c r="K42" s="49"/>
    </row>
    <row r="43" spans="2:11" s="1" customFormat="1" ht="6.95" customHeight="1">
      <c r="B43" s="44"/>
      <c r="C43" s="45"/>
      <c r="D43" s="45"/>
      <c r="E43" s="45"/>
      <c r="F43" s="45"/>
      <c r="G43" s="45"/>
      <c r="H43" s="45"/>
      <c r="I43" s="142"/>
      <c r="J43" s="45"/>
      <c r="K43" s="49"/>
    </row>
    <row r="44" spans="2:11" s="1" customFormat="1" ht="14.4" customHeight="1">
      <c r="B44" s="44"/>
      <c r="C44" s="38" t="s">
        <v>19</v>
      </c>
      <c r="D44" s="45"/>
      <c r="E44" s="45"/>
      <c r="F44" s="45"/>
      <c r="G44" s="45"/>
      <c r="H44" s="45"/>
      <c r="I44" s="142"/>
      <c r="J44" s="45"/>
      <c r="K44" s="49"/>
    </row>
    <row r="45" spans="2:11" s="1" customFormat="1" ht="16.5" customHeight="1">
      <c r="B45" s="44"/>
      <c r="C45" s="45"/>
      <c r="D45" s="45"/>
      <c r="E45" s="141" t="str">
        <f>E7</f>
        <v>Zpevněné plochy na ul. A. Dvořáka ve Studénce</v>
      </c>
      <c r="F45" s="38"/>
      <c r="G45" s="38"/>
      <c r="H45" s="38"/>
      <c r="I45" s="142"/>
      <c r="J45" s="45"/>
      <c r="K45" s="49"/>
    </row>
    <row r="46" spans="2:11" s="1" customFormat="1" ht="14.4" customHeight="1">
      <c r="B46" s="44"/>
      <c r="C46" s="38" t="s">
        <v>98</v>
      </c>
      <c r="D46" s="45"/>
      <c r="E46" s="45"/>
      <c r="F46" s="45"/>
      <c r="G46" s="45"/>
      <c r="H46" s="45"/>
      <c r="I46" s="142"/>
      <c r="J46" s="45"/>
      <c r="K46" s="49"/>
    </row>
    <row r="47" spans="2:11" s="1" customFormat="1" ht="17.25" customHeight="1">
      <c r="B47" s="44"/>
      <c r="C47" s="45"/>
      <c r="D47" s="45"/>
      <c r="E47" s="143" t="str">
        <f>E9</f>
        <v>03 - Vedlejší náklady</v>
      </c>
      <c r="F47" s="45"/>
      <c r="G47" s="45"/>
      <c r="H47" s="45"/>
      <c r="I47" s="142"/>
      <c r="J47" s="45"/>
      <c r="K47" s="49"/>
    </row>
    <row r="48" spans="2:11" s="1" customFormat="1" ht="6.95" customHeight="1">
      <c r="B48" s="44"/>
      <c r="C48" s="45"/>
      <c r="D48" s="45"/>
      <c r="E48" s="45"/>
      <c r="F48" s="45"/>
      <c r="G48" s="45"/>
      <c r="H48" s="45"/>
      <c r="I48" s="142"/>
      <c r="J48" s="45"/>
      <c r="K48" s="49"/>
    </row>
    <row r="49" spans="2:11" s="1" customFormat="1" ht="18" customHeight="1">
      <c r="B49" s="44"/>
      <c r="C49" s="38" t="s">
        <v>25</v>
      </c>
      <c r="D49" s="45"/>
      <c r="E49" s="45"/>
      <c r="F49" s="33" t="str">
        <f>F12</f>
        <v xml:space="preserve"> </v>
      </c>
      <c r="G49" s="45"/>
      <c r="H49" s="45"/>
      <c r="I49" s="144" t="s">
        <v>27</v>
      </c>
      <c r="J49" s="145" t="str">
        <f>IF(J12="","",J12)</f>
        <v>3. 3. 2018</v>
      </c>
      <c r="K49" s="49"/>
    </row>
    <row r="50" spans="2:11" s="1" customFormat="1" ht="6.95" customHeight="1">
      <c r="B50" s="44"/>
      <c r="C50" s="45"/>
      <c r="D50" s="45"/>
      <c r="E50" s="45"/>
      <c r="F50" s="45"/>
      <c r="G50" s="45"/>
      <c r="H50" s="45"/>
      <c r="I50" s="142"/>
      <c r="J50" s="45"/>
      <c r="K50" s="49"/>
    </row>
    <row r="51" spans="2:11" s="1" customFormat="1" ht="13.5">
      <c r="B51" s="44"/>
      <c r="C51" s="38" t="s">
        <v>29</v>
      </c>
      <c r="D51" s="45"/>
      <c r="E51" s="45"/>
      <c r="F51" s="33" t="str">
        <f>E15</f>
        <v>Město studénka</v>
      </c>
      <c r="G51" s="45"/>
      <c r="H51" s="45"/>
      <c r="I51" s="144" t="s">
        <v>35</v>
      </c>
      <c r="J51" s="42" t="str">
        <f>E21</f>
        <v>PROJECT WORK s.r.o.</v>
      </c>
      <c r="K51" s="49"/>
    </row>
    <row r="52" spans="2:11" s="1" customFormat="1" ht="14.4" customHeight="1">
      <c r="B52" s="44"/>
      <c r="C52" s="38" t="s">
        <v>33</v>
      </c>
      <c r="D52" s="45"/>
      <c r="E52" s="45"/>
      <c r="F52" s="33" t="str">
        <f>IF(E18="","",E18)</f>
        <v/>
      </c>
      <c r="G52" s="45"/>
      <c r="H52" s="45"/>
      <c r="I52" s="142"/>
      <c r="J52" s="169"/>
      <c r="K52" s="49"/>
    </row>
    <row r="53" spans="2:11" s="1" customFormat="1" ht="10.3" customHeight="1">
      <c r="B53" s="44"/>
      <c r="C53" s="45"/>
      <c r="D53" s="45"/>
      <c r="E53" s="45"/>
      <c r="F53" s="45"/>
      <c r="G53" s="45"/>
      <c r="H53" s="45"/>
      <c r="I53" s="142"/>
      <c r="J53" s="45"/>
      <c r="K53" s="49"/>
    </row>
    <row r="54" spans="2:11" s="1" customFormat="1" ht="29.25" customHeight="1">
      <c r="B54" s="44"/>
      <c r="C54" s="170" t="s">
        <v>101</v>
      </c>
      <c r="D54" s="157"/>
      <c r="E54" s="157"/>
      <c r="F54" s="157"/>
      <c r="G54" s="157"/>
      <c r="H54" s="157"/>
      <c r="I54" s="171"/>
      <c r="J54" s="172" t="s">
        <v>102</v>
      </c>
      <c r="K54" s="173"/>
    </row>
    <row r="55" spans="2:11" s="1" customFormat="1" ht="10.3" customHeight="1">
      <c r="B55" s="44"/>
      <c r="C55" s="45"/>
      <c r="D55" s="45"/>
      <c r="E55" s="45"/>
      <c r="F55" s="45"/>
      <c r="G55" s="45"/>
      <c r="H55" s="45"/>
      <c r="I55" s="142"/>
      <c r="J55" s="45"/>
      <c r="K55" s="49"/>
    </row>
    <row r="56" spans="2:47" s="1" customFormat="1" ht="29.25" customHeight="1">
      <c r="B56" s="44"/>
      <c r="C56" s="174" t="s">
        <v>103</v>
      </c>
      <c r="D56" s="45"/>
      <c r="E56" s="45"/>
      <c r="F56" s="45"/>
      <c r="G56" s="45"/>
      <c r="H56" s="45"/>
      <c r="I56" s="142"/>
      <c r="J56" s="153">
        <f>J79</f>
        <v>0</v>
      </c>
      <c r="K56" s="49"/>
      <c r="AU56" s="22" t="s">
        <v>104</v>
      </c>
    </row>
    <row r="57" spans="2:11" s="7" customFormat="1" ht="24.95" customHeight="1">
      <c r="B57" s="175"/>
      <c r="C57" s="176"/>
      <c r="D57" s="177" t="s">
        <v>338</v>
      </c>
      <c r="E57" s="178"/>
      <c r="F57" s="178"/>
      <c r="G57" s="178"/>
      <c r="H57" s="178"/>
      <c r="I57" s="179"/>
      <c r="J57" s="180">
        <f>J80</f>
        <v>0</v>
      </c>
      <c r="K57" s="181"/>
    </row>
    <row r="58" spans="2:11" s="7" customFormat="1" ht="24.95" customHeight="1">
      <c r="B58" s="175"/>
      <c r="C58" s="176"/>
      <c r="D58" s="177" t="s">
        <v>339</v>
      </c>
      <c r="E58" s="178"/>
      <c r="F58" s="178"/>
      <c r="G58" s="178"/>
      <c r="H58" s="178"/>
      <c r="I58" s="179"/>
      <c r="J58" s="180">
        <f>J82</f>
        <v>0</v>
      </c>
      <c r="K58" s="181"/>
    </row>
    <row r="59" spans="2:11" s="7" customFormat="1" ht="24.95" customHeight="1">
      <c r="B59" s="175"/>
      <c r="C59" s="176"/>
      <c r="D59" s="177" t="s">
        <v>340</v>
      </c>
      <c r="E59" s="178"/>
      <c r="F59" s="178"/>
      <c r="G59" s="178"/>
      <c r="H59" s="178"/>
      <c r="I59" s="179"/>
      <c r="J59" s="180">
        <f>J84</f>
        <v>0</v>
      </c>
      <c r="K59" s="181"/>
    </row>
    <row r="60" spans="2:11" s="1" customFormat="1" ht="21.8" customHeight="1">
      <c r="B60" s="44"/>
      <c r="C60" s="45"/>
      <c r="D60" s="45"/>
      <c r="E60" s="45"/>
      <c r="F60" s="45"/>
      <c r="G60" s="45"/>
      <c r="H60" s="45"/>
      <c r="I60" s="142"/>
      <c r="J60" s="45"/>
      <c r="K60" s="49"/>
    </row>
    <row r="61" spans="2:11" s="1" customFormat="1" ht="6.95" customHeight="1">
      <c r="B61" s="65"/>
      <c r="C61" s="66"/>
      <c r="D61" s="66"/>
      <c r="E61" s="66"/>
      <c r="F61" s="66"/>
      <c r="G61" s="66"/>
      <c r="H61" s="66"/>
      <c r="I61" s="164"/>
      <c r="J61" s="66"/>
      <c r="K61" s="67"/>
    </row>
    <row r="65" spans="2:12" s="1" customFormat="1" ht="6.95" customHeight="1">
      <c r="B65" s="68"/>
      <c r="C65" s="69"/>
      <c r="D65" s="69"/>
      <c r="E65" s="69"/>
      <c r="F65" s="69"/>
      <c r="G65" s="69"/>
      <c r="H65" s="69"/>
      <c r="I65" s="167"/>
      <c r="J65" s="69"/>
      <c r="K65" s="69"/>
      <c r="L65" s="70"/>
    </row>
    <row r="66" spans="2:12" s="1" customFormat="1" ht="36.95" customHeight="1">
      <c r="B66" s="44"/>
      <c r="C66" s="71" t="s">
        <v>111</v>
      </c>
      <c r="D66" s="72"/>
      <c r="E66" s="72"/>
      <c r="F66" s="72"/>
      <c r="G66" s="72"/>
      <c r="H66" s="72"/>
      <c r="I66" s="182"/>
      <c r="J66" s="72"/>
      <c r="K66" s="72"/>
      <c r="L66" s="70"/>
    </row>
    <row r="67" spans="2:12" s="1" customFormat="1" ht="6.95" customHeight="1">
      <c r="B67" s="44"/>
      <c r="C67" s="72"/>
      <c r="D67" s="72"/>
      <c r="E67" s="72"/>
      <c r="F67" s="72"/>
      <c r="G67" s="72"/>
      <c r="H67" s="72"/>
      <c r="I67" s="182"/>
      <c r="J67" s="72"/>
      <c r="K67" s="72"/>
      <c r="L67" s="70"/>
    </row>
    <row r="68" spans="2:12" s="1" customFormat="1" ht="14.4" customHeight="1">
      <c r="B68" s="44"/>
      <c r="C68" s="74" t="s">
        <v>19</v>
      </c>
      <c r="D68" s="72"/>
      <c r="E68" s="72"/>
      <c r="F68" s="72"/>
      <c r="G68" s="72"/>
      <c r="H68" s="72"/>
      <c r="I68" s="182"/>
      <c r="J68" s="72"/>
      <c r="K68" s="72"/>
      <c r="L68" s="70"/>
    </row>
    <row r="69" spans="2:12" s="1" customFormat="1" ht="16.5" customHeight="1">
      <c r="B69" s="44"/>
      <c r="C69" s="72"/>
      <c r="D69" s="72"/>
      <c r="E69" s="183" t="str">
        <f>E7</f>
        <v>Zpevněné plochy na ul. A. Dvořáka ve Studénce</v>
      </c>
      <c r="F69" s="74"/>
      <c r="G69" s="74"/>
      <c r="H69" s="74"/>
      <c r="I69" s="182"/>
      <c r="J69" s="72"/>
      <c r="K69" s="72"/>
      <c r="L69" s="70"/>
    </row>
    <row r="70" spans="2:12" s="1" customFormat="1" ht="14.4" customHeight="1">
      <c r="B70" s="44"/>
      <c r="C70" s="74" t="s">
        <v>98</v>
      </c>
      <c r="D70" s="72"/>
      <c r="E70" s="72"/>
      <c r="F70" s="72"/>
      <c r="G70" s="72"/>
      <c r="H70" s="72"/>
      <c r="I70" s="182"/>
      <c r="J70" s="72"/>
      <c r="K70" s="72"/>
      <c r="L70" s="70"/>
    </row>
    <row r="71" spans="2:12" s="1" customFormat="1" ht="17.25" customHeight="1">
      <c r="B71" s="44"/>
      <c r="C71" s="72"/>
      <c r="D71" s="72"/>
      <c r="E71" s="80" t="str">
        <f>E9</f>
        <v>03 - Vedlejší náklady</v>
      </c>
      <c r="F71" s="72"/>
      <c r="G71" s="72"/>
      <c r="H71" s="72"/>
      <c r="I71" s="182"/>
      <c r="J71" s="72"/>
      <c r="K71" s="72"/>
      <c r="L71" s="70"/>
    </row>
    <row r="72" spans="2:12" s="1" customFormat="1" ht="6.95" customHeight="1">
      <c r="B72" s="44"/>
      <c r="C72" s="72"/>
      <c r="D72" s="72"/>
      <c r="E72" s="72"/>
      <c r="F72" s="72"/>
      <c r="G72" s="72"/>
      <c r="H72" s="72"/>
      <c r="I72" s="182"/>
      <c r="J72" s="72"/>
      <c r="K72" s="72"/>
      <c r="L72" s="70"/>
    </row>
    <row r="73" spans="2:12" s="1" customFormat="1" ht="18" customHeight="1">
      <c r="B73" s="44"/>
      <c r="C73" s="74" t="s">
        <v>25</v>
      </c>
      <c r="D73" s="72"/>
      <c r="E73" s="72"/>
      <c r="F73" s="184" t="str">
        <f>F12</f>
        <v xml:space="preserve"> </v>
      </c>
      <c r="G73" s="72"/>
      <c r="H73" s="72"/>
      <c r="I73" s="185" t="s">
        <v>27</v>
      </c>
      <c r="J73" s="83" t="str">
        <f>IF(J12="","",J12)</f>
        <v>3. 3. 2018</v>
      </c>
      <c r="K73" s="72"/>
      <c r="L73" s="70"/>
    </row>
    <row r="74" spans="2:12" s="1" customFormat="1" ht="6.95" customHeight="1">
      <c r="B74" s="44"/>
      <c r="C74" s="72"/>
      <c r="D74" s="72"/>
      <c r="E74" s="72"/>
      <c r="F74" s="72"/>
      <c r="G74" s="72"/>
      <c r="H74" s="72"/>
      <c r="I74" s="182"/>
      <c r="J74" s="72"/>
      <c r="K74" s="72"/>
      <c r="L74" s="70"/>
    </row>
    <row r="75" spans="2:12" s="1" customFormat="1" ht="13.5">
      <c r="B75" s="44"/>
      <c r="C75" s="74" t="s">
        <v>29</v>
      </c>
      <c r="D75" s="72"/>
      <c r="E75" s="72"/>
      <c r="F75" s="184" t="str">
        <f>E15</f>
        <v>Město studénka</v>
      </c>
      <c r="G75" s="72"/>
      <c r="H75" s="72"/>
      <c r="I75" s="185" t="s">
        <v>35</v>
      </c>
      <c r="J75" s="184" t="str">
        <f>E21</f>
        <v>PROJECT WORK s.r.o.</v>
      </c>
      <c r="K75" s="72"/>
      <c r="L75" s="70"/>
    </row>
    <row r="76" spans="2:12" s="1" customFormat="1" ht="14.4" customHeight="1">
      <c r="B76" s="44"/>
      <c r="C76" s="74" t="s">
        <v>33</v>
      </c>
      <c r="D76" s="72"/>
      <c r="E76" s="72"/>
      <c r="F76" s="184" t="str">
        <f>IF(E18="","",E18)</f>
        <v/>
      </c>
      <c r="G76" s="72"/>
      <c r="H76" s="72"/>
      <c r="I76" s="182"/>
      <c r="J76" s="72"/>
      <c r="K76" s="72"/>
      <c r="L76" s="70"/>
    </row>
    <row r="77" spans="2:12" s="1" customFormat="1" ht="10.3" customHeight="1">
      <c r="B77" s="44"/>
      <c r="C77" s="72"/>
      <c r="D77" s="72"/>
      <c r="E77" s="72"/>
      <c r="F77" s="72"/>
      <c r="G77" s="72"/>
      <c r="H77" s="72"/>
      <c r="I77" s="182"/>
      <c r="J77" s="72"/>
      <c r="K77" s="72"/>
      <c r="L77" s="70"/>
    </row>
    <row r="78" spans="2:20" s="8" customFormat="1" ht="29.25" customHeight="1">
      <c r="B78" s="186"/>
      <c r="C78" s="187" t="s">
        <v>112</v>
      </c>
      <c r="D78" s="188" t="s">
        <v>59</v>
      </c>
      <c r="E78" s="188" t="s">
        <v>55</v>
      </c>
      <c r="F78" s="188" t="s">
        <v>113</v>
      </c>
      <c r="G78" s="188" t="s">
        <v>114</v>
      </c>
      <c r="H78" s="188" t="s">
        <v>115</v>
      </c>
      <c r="I78" s="189" t="s">
        <v>116</v>
      </c>
      <c r="J78" s="188" t="s">
        <v>102</v>
      </c>
      <c r="K78" s="190" t="s">
        <v>117</v>
      </c>
      <c r="L78" s="191"/>
      <c r="M78" s="100" t="s">
        <v>118</v>
      </c>
      <c r="N78" s="101" t="s">
        <v>44</v>
      </c>
      <c r="O78" s="101" t="s">
        <v>119</v>
      </c>
      <c r="P78" s="101" t="s">
        <v>120</v>
      </c>
      <c r="Q78" s="101" t="s">
        <v>121</v>
      </c>
      <c r="R78" s="101" t="s">
        <v>122</v>
      </c>
      <c r="S78" s="101" t="s">
        <v>123</v>
      </c>
      <c r="T78" s="102" t="s">
        <v>124</v>
      </c>
    </row>
    <row r="79" spans="2:63" s="1" customFormat="1" ht="29.25" customHeight="1">
      <c r="B79" s="44"/>
      <c r="C79" s="106" t="s">
        <v>103</v>
      </c>
      <c r="D79" s="72"/>
      <c r="E79" s="72"/>
      <c r="F79" s="72"/>
      <c r="G79" s="72"/>
      <c r="H79" s="72"/>
      <c r="I79" s="182"/>
      <c r="J79" s="192">
        <f>BK79</f>
        <v>0</v>
      </c>
      <c r="K79" s="72"/>
      <c r="L79" s="70"/>
      <c r="M79" s="103"/>
      <c r="N79" s="104"/>
      <c r="O79" s="104"/>
      <c r="P79" s="193">
        <f>P80+P82+P84</f>
        <v>0</v>
      </c>
      <c r="Q79" s="104"/>
      <c r="R79" s="193">
        <f>R80+R82+R84</f>
        <v>0</v>
      </c>
      <c r="S79" s="104"/>
      <c r="T79" s="194">
        <f>T80+T82+T84</f>
        <v>0</v>
      </c>
      <c r="AT79" s="22" t="s">
        <v>73</v>
      </c>
      <c r="AU79" s="22" t="s">
        <v>104</v>
      </c>
      <c r="BK79" s="195">
        <f>BK80+BK82+BK84</f>
        <v>0</v>
      </c>
    </row>
    <row r="80" spans="2:63" s="9" customFormat="1" ht="37.4" customHeight="1">
      <c r="B80" s="196"/>
      <c r="C80" s="197"/>
      <c r="D80" s="198" t="s">
        <v>73</v>
      </c>
      <c r="E80" s="199" t="s">
        <v>341</v>
      </c>
      <c r="F80" s="199" t="s">
        <v>342</v>
      </c>
      <c r="G80" s="197"/>
      <c r="H80" s="197"/>
      <c r="I80" s="200"/>
      <c r="J80" s="201">
        <f>BK80</f>
        <v>0</v>
      </c>
      <c r="K80" s="197"/>
      <c r="L80" s="202"/>
      <c r="M80" s="203"/>
      <c r="N80" s="204"/>
      <c r="O80" s="204"/>
      <c r="P80" s="205">
        <f>P81</f>
        <v>0</v>
      </c>
      <c r="Q80" s="204"/>
      <c r="R80" s="205">
        <f>R81</f>
        <v>0</v>
      </c>
      <c r="S80" s="204"/>
      <c r="T80" s="206">
        <f>T81</f>
        <v>0</v>
      </c>
      <c r="AR80" s="207" t="s">
        <v>144</v>
      </c>
      <c r="AT80" s="208" t="s">
        <v>73</v>
      </c>
      <c r="AU80" s="208" t="s">
        <v>74</v>
      </c>
      <c r="AY80" s="207" t="s">
        <v>126</v>
      </c>
      <c r="BK80" s="209">
        <f>BK81</f>
        <v>0</v>
      </c>
    </row>
    <row r="81" spans="2:65" s="1" customFormat="1" ht="16.5" customHeight="1">
      <c r="B81" s="44"/>
      <c r="C81" s="210" t="s">
        <v>82</v>
      </c>
      <c r="D81" s="210" t="s">
        <v>127</v>
      </c>
      <c r="E81" s="211" t="s">
        <v>343</v>
      </c>
      <c r="F81" s="212" t="s">
        <v>342</v>
      </c>
      <c r="G81" s="213" t="s">
        <v>344</v>
      </c>
      <c r="H81" s="214">
        <v>1</v>
      </c>
      <c r="I81" s="215"/>
      <c r="J81" s="216">
        <f>ROUND(I81*H81,2)</f>
        <v>0</v>
      </c>
      <c r="K81" s="212" t="s">
        <v>131</v>
      </c>
      <c r="L81" s="70"/>
      <c r="M81" s="217" t="s">
        <v>24</v>
      </c>
      <c r="N81" s="218" t="s">
        <v>45</v>
      </c>
      <c r="O81" s="45"/>
      <c r="P81" s="219">
        <f>O81*H81</f>
        <v>0</v>
      </c>
      <c r="Q81" s="219">
        <v>0</v>
      </c>
      <c r="R81" s="219">
        <f>Q81*H81</f>
        <v>0</v>
      </c>
      <c r="S81" s="219">
        <v>0</v>
      </c>
      <c r="T81" s="220">
        <f>S81*H81</f>
        <v>0</v>
      </c>
      <c r="AR81" s="22" t="s">
        <v>345</v>
      </c>
      <c r="AT81" s="22" t="s">
        <v>127</v>
      </c>
      <c r="AU81" s="22" t="s">
        <v>82</v>
      </c>
      <c r="AY81" s="22" t="s">
        <v>126</v>
      </c>
      <c r="BE81" s="221">
        <f>IF(N81="základní",J81,0)</f>
        <v>0</v>
      </c>
      <c r="BF81" s="221">
        <f>IF(N81="snížená",J81,0)</f>
        <v>0</v>
      </c>
      <c r="BG81" s="221">
        <f>IF(N81="zákl. přenesená",J81,0)</f>
        <v>0</v>
      </c>
      <c r="BH81" s="221">
        <f>IF(N81="sníž. přenesená",J81,0)</f>
        <v>0</v>
      </c>
      <c r="BI81" s="221">
        <f>IF(N81="nulová",J81,0)</f>
        <v>0</v>
      </c>
      <c r="BJ81" s="22" t="s">
        <v>82</v>
      </c>
      <c r="BK81" s="221">
        <f>ROUND(I81*H81,2)</f>
        <v>0</v>
      </c>
      <c r="BL81" s="22" t="s">
        <v>345</v>
      </c>
      <c r="BM81" s="22" t="s">
        <v>346</v>
      </c>
    </row>
    <row r="82" spans="2:63" s="9" customFormat="1" ht="37.4" customHeight="1">
      <c r="B82" s="196"/>
      <c r="C82" s="197"/>
      <c r="D82" s="198" t="s">
        <v>73</v>
      </c>
      <c r="E82" s="199" t="s">
        <v>347</v>
      </c>
      <c r="F82" s="199" t="s">
        <v>348</v>
      </c>
      <c r="G82" s="197"/>
      <c r="H82" s="197"/>
      <c r="I82" s="200"/>
      <c r="J82" s="201">
        <f>BK82</f>
        <v>0</v>
      </c>
      <c r="K82" s="197"/>
      <c r="L82" s="202"/>
      <c r="M82" s="203"/>
      <c r="N82" s="204"/>
      <c r="O82" s="204"/>
      <c r="P82" s="205">
        <f>P83</f>
        <v>0</v>
      </c>
      <c r="Q82" s="204"/>
      <c r="R82" s="205">
        <f>R83</f>
        <v>0</v>
      </c>
      <c r="S82" s="204"/>
      <c r="T82" s="206">
        <f>T83</f>
        <v>0</v>
      </c>
      <c r="AR82" s="207" t="s">
        <v>144</v>
      </c>
      <c r="AT82" s="208" t="s">
        <v>73</v>
      </c>
      <c r="AU82" s="208" t="s">
        <v>74</v>
      </c>
      <c r="AY82" s="207" t="s">
        <v>126</v>
      </c>
      <c r="BK82" s="209">
        <f>BK83</f>
        <v>0</v>
      </c>
    </row>
    <row r="83" spans="2:65" s="1" customFormat="1" ht="16.5" customHeight="1">
      <c r="B83" s="44"/>
      <c r="C83" s="210" t="s">
        <v>84</v>
      </c>
      <c r="D83" s="210" t="s">
        <v>127</v>
      </c>
      <c r="E83" s="211" t="s">
        <v>349</v>
      </c>
      <c r="F83" s="212" t="s">
        <v>348</v>
      </c>
      <c r="G83" s="213" t="s">
        <v>344</v>
      </c>
      <c r="H83" s="214">
        <v>1</v>
      </c>
      <c r="I83" s="215"/>
      <c r="J83" s="216">
        <f>ROUND(I83*H83,2)</f>
        <v>0</v>
      </c>
      <c r="K83" s="212" t="s">
        <v>131</v>
      </c>
      <c r="L83" s="70"/>
      <c r="M83" s="217" t="s">
        <v>24</v>
      </c>
      <c r="N83" s="218" t="s">
        <v>45</v>
      </c>
      <c r="O83" s="45"/>
      <c r="P83" s="219">
        <f>O83*H83</f>
        <v>0</v>
      </c>
      <c r="Q83" s="219">
        <v>0</v>
      </c>
      <c r="R83" s="219">
        <f>Q83*H83</f>
        <v>0</v>
      </c>
      <c r="S83" s="219">
        <v>0</v>
      </c>
      <c r="T83" s="220">
        <f>S83*H83</f>
        <v>0</v>
      </c>
      <c r="AR83" s="22" t="s">
        <v>345</v>
      </c>
      <c r="AT83" s="22" t="s">
        <v>127</v>
      </c>
      <c r="AU83" s="22" t="s">
        <v>82</v>
      </c>
      <c r="AY83" s="22" t="s">
        <v>126</v>
      </c>
      <c r="BE83" s="221">
        <f>IF(N83="základní",J83,0)</f>
        <v>0</v>
      </c>
      <c r="BF83" s="221">
        <f>IF(N83="snížená",J83,0)</f>
        <v>0</v>
      </c>
      <c r="BG83" s="221">
        <f>IF(N83="zákl. přenesená",J83,0)</f>
        <v>0</v>
      </c>
      <c r="BH83" s="221">
        <f>IF(N83="sníž. přenesená",J83,0)</f>
        <v>0</v>
      </c>
      <c r="BI83" s="221">
        <f>IF(N83="nulová",J83,0)</f>
        <v>0</v>
      </c>
      <c r="BJ83" s="22" t="s">
        <v>82</v>
      </c>
      <c r="BK83" s="221">
        <f>ROUND(I83*H83,2)</f>
        <v>0</v>
      </c>
      <c r="BL83" s="22" t="s">
        <v>345</v>
      </c>
      <c r="BM83" s="22" t="s">
        <v>350</v>
      </c>
    </row>
    <row r="84" spans="2:63" s="9" customFormat="1" ht="37.4" customHeight="1">
      <c r="B84" s="196"/>
      <c r="C84" s="197"/>
      <c r="D84" s="198" t="s">
        <v>73</v>
      </c>
      <c r="E84" s="199" t="s">
        <v>351</v>
      </c>
      <c r="F84" s="199" t="s">
        <v>352</v>
      </c>
      <c r="G84" s="197"/>
      <c r="H84" s="197"/>
      <c r="I84" s="200"/>
      <c r="J84" s="201">
        <f>BK84</f>
        <v>0</v>
      </c>
      <c r="K84" s="197"/>
      <c r="L84" s="202"/>
      <c r="M84" s="203"/>
      <c r="N84" s="204"/>
      <c r="O84" s="204"/>
      <c r="P84" s="205">
        <f>P85</f>
        <v>0</v>
      </c>
      <c r="Q84" s="204"/>
      <c r="R84" s="205">
        <f>R85</f>
        <v>0</v>
      </c>
      <c r="S84" s="204"/>
      <c r="T84" s="206">
        <f>T85</f>
        <v>0</v>
      </c>
      <c r="AR84" s="207" t="s">
        <v>144</v>
      </c>
      <c r="AT84" s="208" t="s">
        <v>73</v>
      </c>
      <c r="AU84" s="208" t="s">
        <v>74</v>
      </c>
      <c r="AY84" s="207" t="s">
        <v>126</v>
      </c>
      <c r="BK84" s="209">
        <f>BK85</f>
        <v>0</v>
      </c>
    </row>
    <row r="85" spans="2:65" s="1" customFormat="1" ht="16.5" customHeight="1">
      <c r="B85" s="44"/>
      <c r="C85" s="210" t="s">
        <v>137</v>
      </c>
      <c r="D85" s="210" t="s">
        <v>127</v>
      </c>
      <c r="E85" s="211" t="s">
        <v>353</v>
      </c>
      <c r="F85" s="212" t="s">
        <v>354</v>
      </c>
      <c r="G85" s="213" t="s">
        <v>344</v>
      </c>
      <c r="H85" s="214">
        <v>1</v>
      </c>
      <c r="I85" s="215"/>
      <c r="J85" s="216">
        <f>ROUND(I85*H85,2)</f>
        <v>0</v>
      </c>
      <c r="K85" s="212" t="s">
        <v>131</v>
      </c>
      <c r="L85" s="70"/>
      <c r="M85" s="217" t="s">
        <v>24</v>
      </c>
      <c r="N85" s="265" t="s">
        <v>45</v>
      </c>
      <c r="O85" s="266"/>
      <c r="P85" s="267">
        <f>O85*H85</f>
        <v>0</v>
      </c>
      <c r="Q85" s="267">
        <v>0</v>
      </c>
      <c r="R85" s="267">
        <f>Q85*H85</f>
        <v>0</v>
      </c>
      <c r="S85" s="267">
        <v>0</v>
      </c>
      <c r="T85" s="268">
        <f>S85*H85</f>
        <v>0</v>
      </c>
      <c r="AR85" s="22" t="s">
        <v>345</v>
      </c>
      <c r="AT85" s="22" t="s">
        <v>127</v>
      </c>
      <c r="AU85" s="22" t="s">
        <v>82</v>
      </c>
      <c r="AY85" s="22" t="s">
        <v>126</v>
      </c>
      <c r="BE85" s="221">
        <f>IF(N85="základní",J85,0)</f>
        <v>0</v>
      </c>
      <c r="BF85" s="221">
        <f>IF(N85="snížená",J85,0)</f>
        <v>0</v>
      </c>
      <c r="BG85" s="221">
        <f>IF(N85="zákl. přenesená",J85,0)</f>
        <v>0</v>
      </c>
      <c r="BH85" s="221">
        <f>IF(N85="sníž. přenesená",J85,0)</f>
        <v>0</v>
      </c>
      <c r="BI85" s="221">
        <f>IF(N85="nulová",J85,0)</f>
        <v>0</v>
      </c>
      <c r="BJ85" s="22" t="s">
        <v>82</v>
      </c>
      <c r="BK85" s="221">
        <f>ROUND(I85*H85,2)</f>
        <v>0</v>
      </c>
      <c r="BL85" s="22" t="s">
        <v>345</v>
      </c>
      <c r="BM85" s="22" t="s">
        <v>355</v>
      </c>
    </row>
    <row r="86" spans="2:12" s="1" customFormat="1" ht="6.95" customHeight="1">
      <c r="B86" s="65"/>
      <c r="C86" s="66"/>
      <c r="D86" s="66"/>
      <c r="E86" s="66"/>
      <c r="F86" s="66"/>
      <c r="G86" s="66"/>
      <c r="H86" s="66"/>
      <c r="I86" s="164"/>
      <c r="J86" s="66"/>
      <c r="K86" s="66"/>
      <c r="L86" s="70"/>
    </row>
  </sheetData>
  <sheetProtection password="CC35" sheet="1" objects="1" scenarios="1" formatColumns="0" formatRows="0" autoFilter="0"/>
  <autoFilter ref="C78:K85"/>
  <mergeCells count="10">
    <mergeCell ref="E7:H7"/>
    <mergeCell ref="E9:H9"/>
    <mergeCell ref="E24:H24"/>
    <mergeCell ref="E45:H45"/>
    <mergeCell ref="E47:H47"/>
    <mergeCell ref="J51:J52"/>
    <mergeCell ref="E69:H69"/>
    <mergeCell ref="E71:H71"/>
    <mergeCell ref="G1:H1"/>
    <mergeCell ref="L2:V2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9" customWidth="1"/>
    <col min="2" max="2" width="1.66796875" style="269" customWidth="1"/>
    <col min="3" max="4" width="5" style="269" customWidth="1"/>
    <col min="5" max="5" width="11.66015625" style="269" customWidth="1"/>
    <col min="6" max="6" width="9.16015625" style="269" customWidth="1"/>
    <col min="7" max="7" width="5" style="269" customWidth="1"/>
    <col min="8" max="8" width="77.83203125" style="269" customWidth="1"/>
    <col min="9" max="10" width="20" style="269" customWidth="1"/>
    <col min="11" max="11" width="1.66796875" style="269" customWidth="1"/>
  </cols>
  <sheetData>
    <row r="1" ht="37.5" customHeight="1"/>
    <row r="2" spans="2:11" ht="7.5" customHeight="1">
      <c r="B2" s="270"/>
      <c r="C2" s="271"/>
      <c r="D2" s="271"/>
      <c r="E2" s="271"/>
      <c r="F2" s="271"/>
      <c r="G2" s="271"/>
      <c r="H2" s="271"/>
      <c r="I2" s="271"/>
      <c r="J2" s="271"/>
      <c r="K2" s="272"/>
    </row>
    <row r="3" spans="2:11" s="13" customFormat="1" ht="45" customHeight="1">
      <c r="B3" s="273"/>
      <c r="C3" s="274" t="s">
        <v>356</v>
      </c>
      <c r="D3" s="274"/>
      <c r="E3" s="274"/>
      <c r="F3" s="274"/>
      <c r="G3" s="274"/>
      <c r="H3" s="274"/>
      <c r="I3" s="274"/>
      <c r="J3" s="274"/>
      <c r="K3" s="275"/>
    </row>
    <row r="4" spans="2:11" ht="25.5" customHeight="1">
      <c r="B4" s="276"/>
      <c r="C4" s="277" t="s">
        <v>357</v>
      </c>
      <c r="D4" s="277"/>
      <c r="E4" s="277"/>
      <c r="F4" s="277"/>
      <c r="G4" s="277"/>
      <c r="H4" s="277"/>
      <c r="I4" s="277"/>
      <c r="J4" s="277"/>
      <c r="K4" s="278"/>
    </row>
    <row r="5" spans="2:11" ht="5.25" customHeight="1">
      <c r="B5" s="276"/>
      <c r="C5" s="279"/>
      <c r="D5" s="279"/>
      <c r="E5" s="279"/>
      <c r="F5" s="279"/>
      <c r="G5" s="279"/>
      <c r="H5" s="279"/>
      <c r="I5" s="279"/>
      <c r="J5" s="279"/>
      <c r="K5" s="278"/>
    </row>
    <row r="6" spans="2:11" ht="15" customHeight="1">
      <c r="B6" s="276"/>
      <c r="C6" s="280" t="s">
        <v>358</v>
      </c>
      <c r="D6" s="280"/>
      <c r="E6" s="280"/>
      <c r="F6" s="280"/>
      <c r="G6" s="280"/>
      <c r="H6" s="280"/>
      <c r="I6" s="280"/>
      <c r="J6" s="280"/>
      <c r="K6" s="278"/>
    </row>
    <row r="7" spans="2:11" ht="15" customHeight="1">
      <c r="B7" s="281"/>
      <c r="C7" s="280" t="s">
        <v>359</v>
      </c>
      <c r="D7" s="280"/>
      <c r="E7" s="280"/>
      <c r="F7" s="280"/>
      <c r="G7" s="280"/>
      <c r="H7" s="280"/>
      <c r="I7" s="280"/>
      <c r="J7" s="280"/>
      <c r="K7" s="278"/>
    </row>
    <row r="8" spans="2:11" ht="12.75" customHeight="1">
      <c r="B8" s="281"/>
      <c r="C8" s="280"/>
      <c r="D8" s="280"/>
      <c r="E8" s="280"/>
      <c r="F8" s="280"/>
      <c r="G8" s="280"/>
      <c r="H8" s="280"/>
      <c r="I8" s="280"/>
      <c r="J8" s="280"/>
      <c r="K8" s="278"/>
    </row>
    <row r="9" spans="2:11" ht="15" customHeight="1">
      <c r="B9" s="281"/>
      <c r="C9" s="280" t="s">
        <v>360</v>
      </c>
      <c r="D9" s="280"/>
      <c r="E9" s="280"/>
      <c r="F9" s="280"/>
      <c r="G9" s="280"/>
      <c r="H9" s="280"/>
      <c r="I9" s="280"/>
      <c r="J9" s="280"/>
      <c r="K9" s="278"/>
    </row>
    <row r="10" spans="2:11" ht="15" customHeight="1">
      <c r="B10" s="281"/>
      <c r="C10" s="280"/>
      <c r="D10" s="280" t="s">
        <v>361</v>
      </c>
      <c r="E10" s="280"/>
      <c r="F10" s="280"/>
      <c r="G10" s="280"/>
      <c r="H10" s="280"/>
      <c r="I10" s="280"/>
      <c r="J10" s="280"/>
      <c r="K10" s="278"/>
    </row>
    <row r="11" spans="2:11" ht="15" customHeight="1">
      <c r="B11" s="281"/>
      <c r="C11" s="282"/>
      <c r="D11" s="280" t="s">
        <v>362</v>
      </c>
      <c r="E11" s="280"/>
      <c r="F11" s="280"/>
      <c r="G11" s="280"/>
      <c r="H11" s="280"/>
      <c r="I11" s="280"/>
      <c r="J11" s="280"/>
      <c r="K11" s="278"/>
    </row>
    <row r="12" spans="2:11" ht="12.75" customHeight="1">
      <c r="B12" s="281"/>
      <c r="C12" s="282"/>
      <c r="D12" s="282"/>
      <c r="E12" s="282"/>
      <c r="F12" s="282"/>
      <c r="G12" s="282"/>
      <c r="H12" s="282"/>
      <c r="I12" s="282"/>
      <c r="J12" s="282"/>
      <c r="K12" s="278"/>
    </row>
    <row r="13" spans="2:11" ht="15" customHeight="1">
      <c r="B13" s="281"/>
      <c r="C13" s="282"/>
      <c r="D13" s="280" t="s">
        <v>363</v>
      </c>
      <c r="E13" s="280"/>
      <c r="F13" s="280"/>
      <c r="G13" s="280"/>
      <c r="H13" s="280"/>
      <c r="I13" s="280"/>
      <c r="J13" s="280"/>
      <c r="K13" s="278"/>
    </row>
    <row r="14" spans="2:11" ht="15" customHeight="1">
      <c r="B14" s="281"/>
      <c r="C14" s="282"/>
      <c r="D14" s="280" t="s">
        <v>364</v>
      </c>
      <c r="E14" s="280"/>
      <c r="F14" s="280"/>
      <c r="G14" s="280"/>
      <c r="H14" s="280"/>
      <c r="I14" s="280"/>
      <c r="J14" s="280"/>
      <c r="K14" s="278"/>
    </row>
    <row r="15" spans="2:11" ht="15" customHeight="1">
      <c r="B15" s="281"/>
      <c r="C15" s="282"/>
      <c r="D15" s="280" t="s">
        <v>365</v>
      </c>
      <c r="E15" s="280"/>
      <c r="F15" s="280"/>
      <c r="G15" s="280"/>
      <c r="H15" s="280"/>
      <c r="I15" s="280"/>
      <c r="J15" s="280"/>
      <c r="K15" s="278"/>
    </row>
    <row r="16" spans="2:11" ht="15" customHeight="1">
      <c r="B16" s="281"/>
      <c r="C16" s="282"/>
      <c r="D16" s="282"/>
      <c r="E16" s="283" t="s">
        <v>81</v>
      </c>
      <c r="F16" s="280" t="s">
        <v>366</v>
      </c>
      <c r="G16" s="280"/>
      <c r="H16" s="280"/>
      <c r="I16" s="280"/>
      <c r="J16" s="280"/>
      <c r="K16" s="278"/>
    </row>
    <row r="17" spans="2:11" ht="15" customHeight="1">
      <c r="B17" s="281"/>
      <c r="C17" s="282"/>
      <c r="D17" s="282"/>
      <c r="E17" s="283" t="s">
        <v>367</v>
      </c>
      <c r="F17" s="280" t="s">
        <v>368</v>
      </c>
      <c r="G17" s="280"/>
      <c r="H17" s="280"/>
      <c r="I17" s="280"/>
      <c r="J17" s="280"/>
      <c r="K17" s="278"/>
    </row>
    <row r="18" spans="2:11" ht="15" customHeight="1">
      <c r="B18" s="281"/>
      <c r="C18" s="282"/>
      <c r="D18" s="282"/>
      <c r="E18" s="283" t="s">
        <v>369</v>
      </c>
      <c r="F18" s="280" t="s">
        <v>370</v>
      </c>
      <c r="G18" s="280"/>
      <c r="H18" s="280"/>
      <c r="I18" s="280"/>
      <c r="J18" s="280"/>
      <c r="K18" s="278"/>
    </row>
    <row r="19" spans="2:11" ht="15" customHeight="1">
      <c r="B19" s="281"/>
      <c r="C19" s="282"/>
      <c r="D19" s="282"/>
      <c r="E19" s="283" t="s">
        <v>90</v>
      </c>
      <c r="F19" s="280" t="s">
        <v>371</v>
      </c>
      <c r="G19" s="280"/>
      <c r="H19" s="280"/>
      <c r="I19" s="280"/>
      <c r="J19" s="280"/>
      <c r="K19" s="278"/>
    </row>
    <row r="20" spans="2:11" ht="15" customHeight="1">
      <c r="B20" s="281"/>
      <c r="C20" s="282"/>
      <c r="D20" s="282"/>
      <c r="E20" s="283" t="s">
        <v>372</v>
      </c>
      <c r="F20" s="280" t="s">
        <v>373</v>
      </c>
      <c r="G20" s="280"/>
      <c r="H20" s="280"/>
      <c r="I20" s="280"/>
      <c r="J20" s="280"/>
      <c r="K20" s="278"/>
    </row>
    <row r="21" spans="2:11" ht="15" customHeight="1">
      <c r="B21" s="281"/>
      <c r="C21" s="282"/>
      <c r="D21" s="282"/>
      <c r="E21" s="283" t="s">
        <v>374</v>
      </c>
      <c r="F21" s="280" t="s">
        <v>375</v>
      </c>
      <c r="G21" s="280"/>
      <c r="H21" s="280"/>
      <c r="I21" s="280"/>
      <c r="J21" s="280"/>
      <c r="K21" s="278"/>
    </row>
    <row r="22" spans="2:11" ht="12.75" customHeight="1">
      <c r="B22" s="281"/>
      <c r="C22" s="282"/>
      <c r="D22" s="282"/>
      <c r="E22" s="282"/>
      <c r="F22" s="282"/>
      <c r="G22" s="282"/>
      <c r="H22" s="282"/>
      <c r="I22" s="282"/>
      <c r="J22" s="282"/>
      <c r="K22" s="278"/>
    </row>
    <row r="23" spans="2:11" ht="15" customHeight="1">
      <c r="B23" s="281"/>
      <c r="C23" s="280" t="s">
        <v>376</v>
      </c>
      <c r="D23" s="280"/>
      <c r="E23" s="280"/>
      <c r="F23" s="280"/>
      <c r="G23" s="280"/>
      <c r="H23" s="280"/>
      <c r="I23" s="280"/>
      <c r="J23" s="280"/>
      <c r="K23" s="278"/>
    </row>
    <row r="24" spans="2:11" ht="15" customHeight="1">
      <c r="B24" s="281"/>
      <c r="C24" s="280" t="s">
        <v>377</v>
      </c>
      <c r="D24" s="280"/>
      <c r="E24" s="280"/>
      <c r="F24" s="280"/>
      <c r="G24" s="280"/>
      <c r="H24" s="280"/>
      <c r="I24" s="280"/>
      <c r="J24" s="280"/>
      <c r="K24" s="278"/>
    </row>
    <row r="25" spans="2:11" ht="15" customHeight="1">
      <c r="B25" s="281"/>
      <c r="C25" s="280"/>
      <c r="D25" s="280" t="s">
        <v>378</v>
      </c>
      <c r="E25" s="280"/>
      <c r="F25" s="280"/>
      <c r="G25" s="280"/>
      <c r="H25" s="280"/>
      <c r="I25" s="280"/>
      <c r="J25" s="280"/>
      <c r="K25" s="278"/>
    </row>
    <row r="26" spans="2:11" ht="15" customHeight="1">
      <c r="B26" s="281"/>
      <c r="C26" s="282"/>
      <c r="D26" s="280" t="s">
        <v>379</v>
      </c>
      <c r="E26" s="280"/>
      <c r="F26" s="280"/>
      <c r="G26" s="280"/>
      <c r="H26" s="280"/>
      <c r="I26" s="280"/>
      <c r="J26" s="280"/>
      <c r="K26" s="278"/>
    </row>
    <row r="27" spans="2:11" ht="12.75" customHeight="1">
      <c r="B27" s="281"/>
      <c r="C27" s="282"/>
      <c r="D27" s="282"/>
      <c r="E27" s="282"/>
      <c r="F27" s="282"/>
      <c r="G27" s="282"/>
      <c r="H27" s="282"/>
      <c r="I27" s="282"/>
      <c r="J27" s="282"/>
      <c r="K27" s="278"/>
    </row>
    <row r="28" spans="2:11" ht="15" customHeight="1">
      <c r="B28" s="281"/>
      <c r="C28" s="282"/>
      <c r="D28" s="280" t="s">
        <v>380</v>
      </c>
      <c r="E28" s="280"/>
      <c r="F28" s="280"/>
      <c r="G28" s="280"/>
      <c r="H28" s="280"/>
      <c r="I28" s="280"/>
      <c r="J28" s="280"/>
      <c r="K28" s="278"/>
    </row>
    <row r="29" spans="2:11" ht="15" customHeight="1">
      <c r="B29" s="281"/>
      <c r="C29" s="282"/>
      <c r="D29" s="280" t="s">
        <v>381</v>
      </c>
      <c r="E29" s="280"/>
      <c r="F29" s="280"/>
      <c r="G29" s="280"/>
      <c r="H29" s="280"/>
      <c r="I29" s="280"/>
      <c r="J29" s="280"/>
      <c r="K29" s="278"/>
    </row>
    <row r="30" spans="2:11" ht="12.75" customHeight="1">
      <c r="B30" s="281"/>
      <c r="C30" s="282"/>
      <c r="D30" s="282"/>
      <c r="E30" s="282"/>
      <c r="F30" s="282"/>
      <c r="G30" s="282"/>
      <c r="H30" s="282"/>
      <c r="I30" s="282"/>
      <c r="J30" s="282"/>
      <c r="K30" s="278"/>
    </row>
    <row r="31" spans="2:11" ht="15" customHeight="1">
      <c r="B31" s="281"/>
      <c r="C31" s="282"/>
      <c r="D31" s="280" t="s">
        <v>382</v>
      </c>
      <c r="E31" s="280"/>
      <c r="F31" s="280"/>
      <c r="G31" s="280"/>
      <c r="H31" s="280"/>
      <c r="I31" s="280"/>
      <c r="J31" s="280"/>
      <c r="K31" s="278"/>
    </row>
    <row r="32" spans="2:11" ht="15" customHeight="1">
      <c r="B32" s="281"/>
      <c r="C32" s="282"/>
      <c r="D32" s="280" t="s">
        <v>383</v>
      </c>
      <c r="E32" s="280"/>
      <c r="F32" s="280"/>
      <c r="G32" s="280"/>
      <c r="H32" s="280"/>
      <c r="I32" s="280"/>
      <c r="J32" s="280"/>
      <c r="K32" s="278"/>
    </row>
    <row r="33" spans="2:11" ht="15" customHeight="1">
      <c r="B33" s="281"/>
      <c r="C33" s="282"/>
      <c r="D33" s="280" t="s">
        <v>384</v>
      </c>
      <c r="E33" s="280"/>
      <c r="F33" s="280"/>
      <c r="G33" s="280"/>
      <c r="H33" s="280"/>
      <c r="I33" s="280"/>
      <c r="J33" s="280"/>
      <c r="K33" s="278"/>
    </row>
    <row r="34" spans="2:11" ht="15" customHeight="1">
      <c r="B34" s="281"/>
      <c r="C34" s="282"/>
      <c r="D34" s="280"/>
      <c r="E34" s="284" t="s">
        <v>112</v>
      </c>
      <c r="F34" s="280"/>
      <c r="G34" s="280" t="s">
        <v>385</v>
      </c>
      <c r="H34" s="280"/>
      <c r="I34" s="280"/>
      <c r="J34" s="280"/>
      <c r="K34" s="278"/>
    </row>
    <row r="35" spans="2:11" ht="30.75" customHeight="1">
      <c r="B35" s="281"/>
      <c r="C35" s="282"/>
      <c r="D35" s="280"/>
      <c r="E35" s="284" t="s">
        <v>386</v>
      </c>
      <c r="F35" s="280"/>
      <c r="G35" s="280" t="s">
        <v>387</v>
      </c>
      <c r="H35" s="280"/>
      <c r="I35" s="280"/>
      <c r="J35" s="280"/>
      <c r="K35" s="278"/>
    </row>
    <row r="36" spans="2:11" ht="15" customHeight="1">
      <c r="B36" s="281"/>
      <c r="C36" s="282"/>
      <c r="D36" s="280"/>
      <c r="E36" s="284" t="s">
        <v>55</v>
      </c>
      <c r="F36" s="280"/>
      <c r="G36" s="280" t="s">
        <v>388</v>
      </c>
      <c r="H36" s="280"/>
      <c r="I36" s="280"/>
      <c r="J36" s="280"/>
      <c r="K36" s="278"/>
    </row>
    <row r="37" spans="2:11" ht="15" customHeight="1">
      <c r="B37" s="281"/>
      <c r="C37" s="282"/>
      <c r="D37" s="280"/>
      <c r="E37" s="284" t="s">
        <v>113</v>
      </c>
      <c r="F37" s="280"/>
      <c r="G37" s="280" t="s">
        <v>389</v>
      </c>
      <c r="H37" s="280"/>
      <c r="I37" s="280"/>
      <c r="J37" s="280"/>
      <c r="K37" s="278"/>
    </row>
    <row r="38" spans="2:11" ht="15" customHeight="1">
      <c r="B38" s="281"/>
      <c r="C38" s="282"/>
      <c r="D38" s="280"/>
      <c r="E38" s="284" t="s">
        <v>114</v>
      </c>
      <c r="F38" s="280"/>
      <c r="G38" s="280" t="s">
        <v>390</v>
      </c>
      <c r="H38" s="280"/>
      <c r="I38" s="280"/>
      <c r="J38" s="280"/>
      <c r="K38" s="278"/>
    </row>
    <row r="39" spans="2:11" ht="15" customHeight="1">
      <c r="B39" s="281"/>
      <c r="C39" s="282"/>
      <c r="D39" s="280"/>
      <c r="E39" s="284" t="s">
        <v>115</v>
      </c>
      <c r="F39" s="280"/>
      <c r="G39" s="280" t="s">
        <v>391</v>
      </c>
      <c r="H39" s="280"/>
      <c r="I39" s="280"/>
      <c r="J39" s="280"/>
      <c r="K39" s="278"/>
    </row>
    <row r="40" spans="2:11" ht="15" customHeight="1">
      <c r="B40" s="281"/>
      <c r="C40" s="282"/>
      <c r="D40" s="280"/>
      <c r="E40" s="284" t="s">
        <v>392</v>
      </c>
      <c r="F40" s="280"/>
      <c r="G40" s="280" t="s">
        <v>393</v>
      </c>
      <c r="H40" s="280"/>
      <c r="I40" s="280"/>
      <c r="J40" s="280"/>
      <c r="K40" s="278"/>
    </row>
    <row r="41" spans="2:11" ht="15" customHeight="1">
      <c r="B41" s="281"/>
      <c r="C41" s="282"/>
      <c r="D41" s="280"/>
      <c r="E41" s="284"/>
      <c r="F41" s="280"/>
      <c r="G41" s="280" t="s">
        <v>394</v>
      </c>
      <c r="H41" s="280"/>
      <c r="I41" s="280"/>
      <c r="J41" s="280"/>
      <c r="K41" s="278"/>
    </row>
    <row r="42" spans="2:11" ht="15" customHeight="1">
      <c r="B42" s="281"/>
      <c r="C42" s="282"/>
      <c r="D42" s="280"/>
      <c r="E42" s="284" t="s">
        <v>395</v>
      </c>
      <c r="F42" s="280"/>
      <c r="G42" s="280" t="s">
        <v>396</v>
      </c>
      <c r="H42" s="280"/>
      <c r="I42" s="280"/>
      <c r="J42" s="280"/>
      <c r="K42" s="278"/>
    </row>
    <row r="43" spans="2:11" ht="15" customHeight="1">
      <c r="B43" s="281"/>
      <c r="C43" s="282"/>
      <c r="D43" s="280"/>
      <c r="E43" s="284" t="s">
        <v>117</v>
      </c>
      <c r="F43" s="280"/>
      <c r="G43" s="280" t="s">
        <v>397</v>
      </c>
      <c r="H43" s="280"/>
      <c r="I43" s="280"/>
      <c r="J43" s="280"/>
      <c r="K43" s="278"/>
    </row>
    <row r="44" spans="2:11" ht="12.75" customHeight="1">
      <c r="B44" s="281"/>
      <c r="C44" s="282"/>
      <c r="D44" s="280"/>
      <c r="E44" s="280"/>
      <c r="F44" s="280"/>
      <c r="G44" s="280"/>
      <c r="H44" s="280"/>
      <c r="I44" s="280"/>
      <c r="J44" s="280"/>
      <c r="K44" s="278"/>
    </row>
    <row r="45" spans="2:11" ht="15" customHeight="1">
      <c r="B45" s="281"/>
      <c r="C45" s="282"/>
      <c r="D45" s="280" t="s">
        <v>398</v>
      </c>
      <c r="E45" s="280"/>
      <c r="F45" s="280"/>
      <c r="G45" s="280"/>
      <c r="H45" s="280"/>
      <c r="I45" s="280"/>
      <c r="J45" s="280"/>
      <c r="K45" s="278"/>
    </row>
    <row r="46" spans="2:11" ht="15" customHeight="1">
      <c r="B46" s="281"/>
      <c r="C46" s="282"/>
      <c r="D46" s="282"/>
      <c r="E46" s="280" t="s">
        <v>399</v>
      </c>
      <c r="F46" s="280"/>
      <c r="G46" s="280"/>
      <c r="H46" s="280"/>
      <c r="I46" s="280"/>
      <c r="J46" s="280"/>
      <c r="K46" s="278"/>
    </row>
    <row r="47" spans="2:11" ht="15" customHeight="1">
      <c r="B47" s="281"/>
      <c r="C47" s="282"/>
      <c r="D47" s="282"/>
      <c r="E47" s="280" t="s">
        <v>400</v>
      </c>
      <c r="F47" s="280"/>
      <c r="G47" s="280"/>
      <c r="H47" s="280"/>
      <c r="I47" s="280"/>
      <c r="J47" s="280"/>
      <c r="K47" s="278"/>
    </row>
    <row r="48" spans="2:11" ht="15" customHeight="1">
      <c r="B48" s="281"/>
      <c r="C48" s="282"/>
      <c r="D48" s="282"/>
      <c r="E48" s="280" t="s">
        <v>401</v>
      </c>
      <c r="F48" s="280"/>
      <c r="G48" s="280"/>
      <c r="H48" s="280"/>
      <c r="I48" s="280"/>
      <c r="J48" s="280"/>
      <c r="K48" s="278"/>
    </row>
    <row r="49" spans="2:11" ht="15" customHeight="1">
      <c r="B49" s="281"/>
      <c r="C49" s="282"/>
      <c r="D49" s="280" t="s">
        <v>402</v>
      </c>
      <c r="E49" s="280"/>
      <c r="F49" s="280"/>
      <c r="G49" s="280"/>
      <c r="H49" s="280"/>
      <c r="I49" s="280"/>
      <c r="J49" s="280"/>
      <c r="K49" s="278"/>
    </row>
    <row r="50" spans="2:11" ht="25.5" customHeight="1">
      <c r="B50" s="276"/>
      <c r="C50" s="277" t="s">
        <v>403</v>
      </c>
      <c r="D50" s="277"/>
      <c r="E50" s="277"/>
      <c r="F50" s="277"/>
      <c r="G50" s="277"/>
      <c r="H50" s="277"/>
      <c r="I50" s="277"/>
      <c r="J50" s="277"/>
      <c r="K50" s="278"/>
    </row>
    <row r="51" spans="2:11" ht="5.25" customHeight="1">
      <c r="B51" s="276"/>
      <c r="C51" s="279"/>
      <c r="D51" s="279"/>
      <c r="E51" s="279"/>
      <c r="F51" s="279"/>
      <c r="G51" s="279"/>
      <c r="H51" s="279"/>
      <c r="I51" s="279"/>
      <c r="J51" s="279"/>
      <c r="K51" s="278"/>
    </row>
    <row r="52" spans="2:11" ht="15" customHeight="1">
      <c r="B52" s="276"/>
      <c r="C52" s="280" t="s">
        <v>404</v>
      </c>
      <c r="D52" s="280"/>
      <c r="E52" s="280"/>
      <c r="F52" s="280"/>
      <c r="G52" s="280"/>
      <c r="H52" s="280"/>
      <c r="I52" s="280"/>
      <c r="J52" s="280"/>
      <c r="K52" s="278"/>
    </row>
    <row r="53" spans="2:11" ht="15" customHeight="1">
      <c r="B53" s="276"/>
      <c r="C53" s="280" t="s">
        <v>405</v>
      </c>
      <c r="D53" s="280"/>
      <c r="E53" s="280"/>
      <c r="F53" s="280"/>
      <c r="G53" s="280"/>
      <c r="H53" s="280"/>
      <c r="I53" s="280"/>
      <c r="J53" s="280"/>
      <c r="K53" s="278"/>
    </row>
    <row r="54" spans="2:11" ht="12.75" customHeight="1">
      <c r="B54" s="276"/>
      <c r="C54" s="280"/>
      <c r="D54" s="280"/>
      <c r="E54" s="280"/>
      <c r="F54" s="280"/>
      <c r="G54" s="280"/>
      <c r="H54" s="280"/>
      <c r="I54" s="280"/>
      <c r="J54" s="280"/>
      <c r="K54" s="278"/>
    </row>
    <row r="55" spans="2:11" ht="15" customHeight="1">
      <c r="B55" s="276"/>
      <c r="C55" s="280" t="s">
        <v>406</v>
      </c>
      <c r="D55" s="280"/>
      <c r="E55" s="280"/>
      <c r="F55" s="280"/>
      <c r="G55" s="280"/>
      <c r="H55" s="280"/>
      <c r="I55" s="280"/>
      <c r="J55" s="280"/>
      <c r="K55" s="278"/>
    </row>
    <row r="56" spans="2:11" ht="15" customHeight="1">
      <c r="B56" s="276"/>
      <c r="C56" s="282"/>
      <c r="D56" s="280" t="s">
        <v>407</v>
      </c>
      <c r="E56" s="280"/>
      <c r="F56" s="280"/>
      <c r="G56" s="280"/>
      <c r="H56" s="280"/>
      <c r="I56" s="280"/>
      <c r="J56" s="280"/>
      <c r="K56" s="278"/>
    </row>
    <row r="57" spans="2:11" ht="15" customHeight="1">
      <c r="B57" s="276"/>
      <c r="C57" s="282"/>
      <c r="D57" s="280" t="s">
        <v>408</v>
      </c>
      <c r="E57" s="280"/>
      <c r="F57" s="280"/>
      <c r="G57" s="280"/>
      <c r="H57" s="280"/>
      <c r="I57" s="280"/>
      <c r="J57" s="280"/>
      <c r="K57" s="278"/>
    </row>
    <row r="58" spans="2:11" ht="15" customHeight="1">
      <c r="B58" s="276"/>
      <c r="C58" s="282"/>
      <c r="D58" s="280" t="s">
        <v>409</v>
      </c>
      <c r="E58" s="280"/>
      <c r="F58" s="280"/>
      <c r="G58" s="280"/>
      <c r="H58" s="280"/>
      <c r="I58" s="280"/>
      <c r="J58" s="280"/>
      <c r="K58" s="278"/>
    </row>
    <row r="59" spans="2:11" ht="15" customHeight="1">
      <c r="B59" s="276"/>
      <c r="C59" s="282"/>
      <c r="D59" s="280" t="s">
        <v>410</v>
      </c>
      <c r="E59" s="280"/>
      <c r="F59" s="280"/>
      <c r="G59" s="280"/>
      <c r="H59" s="280"/>
      <c r="I59" s="280"/>
      <c r="J59" s="280"/>
      <c r="K59" s="278"/>
    </row>
    <row r="60" spans="2:11" ht="15" customHeight="1">
      <c r="B60" s="276"/>
      <c r="C60" s="282"/>
      <c r="D60" s="285" t="s">
        <v>411</v>
      </c>
      <c r="E60" s="285"/>
      <c r="F60" s="285"/>
      <c r="G60" s="285"/>
      <c r="H60" s="285"/>
      <c r="I60" s="285"/>
      <c r="J60" s="285"/>
      <c r="K60" s="278"/>
    </row>
    <row r="61" spans="2:11" ht="15" customHeight="1">
      <c r="B61" s="276"/>
      <c r="C61" s="282"/>
      <c r="D61" s="280" t="s">
        <v>412</v>
      </c>
      <c r="E61" s="280"/>
      <c r="F61" s="280"/>
      <c r="G61" s="280"/>
      <c r="H61" s="280"/>
      <c r="I61" s="280"/>
      <c r="J61" s="280"/>
      <c r="K61" s="278"/>
    </row>
    <row r="62" spans="2:11" ht="12.75" customHeight="1">
      <c r="B62" s="276"/>
      <c r="C62" s="282"/>
      <c r="D62" s="282"/>
      <c r="E62" s="286"/>
      <c r="F62" s="282"/>
      <c r="G62" s="282"/>
      <c r="H62" s="282"/>
      <c r="I62" s="282"/>
      <c r="J62" s="282"/>
      <c r="K62" s="278"/>
    </row>
    <row r="63" spans="2:11" ht="15" customHeight="1">
      <c r="B63" s="276"/>
      <c r="C63" s="282"/>
      <c r="D63" s="280" t="s">
        <v>413</v>
      </c>
      <c r="E63" s="280"/>
      <c r="F63" s="280"/>
      <c r="G63" s="280"/>
      <c r="H63" s="280"/>
      <c r="I63" s="280"/>
      <c r="J63" s="280"/>
      <c r="K63" s="278"/>
    </row>
    <row r="64" spans="2:11" ht="15" customHeight="1">
      <c r="B64" s="276"/>
      <c r="C64" s="282"/>
      <c r="D64" s="285" t="s">
        <v>414</v>
      </c>
      <c r="E64" s="285"/>
      <c r="F64" s="285"/>
      <c r="G64" s="285"/>
      <c r="H64" s="285"/>
      <c r="I64" s="285"/>
      <c r="J64" s="285"/>
      <c r="K64" s="278"/>
    </row>
    <row r="65" spans="2:11" ht="15" customHeight="1">
      <c r="B65" s="276"/>
      <c r="C65" s="282"/>
      <c r="D65" s="280" t="s">
        <v>415</v>
      </c>
      <c r="E65" s="280"/>
      <c r="F65" s="280"/>
      <c r="G65" s="280"/>
      <c r="H65" s="280"/>
      <c r="I65" s="280"/>
      <c r="J65" s="280"/>
      <c r="K65" s="278"/>
    </row>
    <row r="66" spans="2:11" ht="15" customHeight="1">
      <c r="B66" s="276"/>
      <c r="C66" s="282"/>
      <c r="D66" s="280" t="s">
        <v>416</v>
      </c>
      <c r="E66" s="280"/>
      <c r="F66" s="280"/>
      <c r="G66" s="280"/>
      <c r="H66" s="280"/>
      <c r="I66" s="280"/>
      <c r="J66" s="280"/>
      <c r="K66" s="278"/>
    </row>
    <row r="67" spans="2:11" ht="15" customHeight="1">
      <c r="B67" s="276"/>
      <c r="C67" s="282"/>
      <c r="D67" s="280" t="s">
        <v>417</v>
      </c>
      <c r="E67" s="280"/>
      <c r="F67" s="280"/>
      <c r="G67" s="280"/>
      <c r="H67" s="280"/>
      <c r="I67" s="280"/>
      <c r="J67" s="280"/>
      <c r="K67" s="278"/>
    </row>
    <row r="68" spans="2:11" ht="15" customHeight="1">
      <c r="B68" s="276"/>
      <c r="C68" s="282"/>
      <c r="D68" s="280" t="s">
        <v>418</v>
      </c>
      <c r="E68" s="280"/>
      <c r="F68" s="280"/>
      <c r="G68" s="280"/>
      <c r="H68" s="280"/>
      <c r="I68" s="280"/>
      <c r="J68" s="280"/>
      <c r="K68" s="278"/>
    </row>
    <row r="69" spans="2:11" ht="12.75" customHeight="1">
      <c r="B69" s="287"/>
      <c r="C69" s="288"/>
      <c r="D69" s="288"/>
      <c r="E69" s="288"/>
      <c r="F69" s="288"/>
      <c r="G69" s="288"/>
      <c r="H69" s="288"/>
      <c r="I69" s="288"/>
      <c r="J69" s="288"/>
      <c r="K69" s="289"/>
    </row>
    <row r="70" spans="2:11" ht="18.75" customHeight="1">
      <c r="B70" s="290"/>
      <c r="C70" s="290"/>
      <c r="D70" s="290"/>
      <c r="E70" s="290"/>
      <c r="F70" s="290"/>
      <c r="G70" s="290"/>
      <c r="H70" s="290"/>
      <c r="I70" s="290"/>
      <c r="J70" s="290"/>
      <c r="K70" s="291"/>
    </row>
    <row r="71" spans="2:11" ht="18.75" customHeight="1">
      <c r="B71" s="291"/>
      <c r="C71" s="291"/>
      <c r="D71" s="291"/>
      <c r="E71" s="291"/>
      <c r="F71" s="291"/>
      <c r="G71" s="291"/>
      <c r="H71" s="291"/>
      <c r="I71" s="291"/>
      <c r="J71" s="291"/>
      <c r="K71" s="291"/>
    </row>
    <row r="72" spans="2:11" ht="7.5" customHeight="1">
      <c r="B72" s="292"/>
      <c r="C72" s="293"/>
      <c r="D72" s="293"/>
      <c r="E72" s="293"/>
      <c r="F72" s="293"/>
      <c r="G72" s="293"/>
      <c r="H72" s="293"/>
      <c r="I72" s="293"/>
      <c r="J72" s="293"/>
      <c r="K72" s="294"/>
    </row>
    <row r="73" spans="2:11" ht="45" customHeight="1">
      <c r="B73" s="295"/>
      <c r="C73" s="296" t="s">
        <v>96</v>
      </c>
      <c r="D73" s="296"/>
      <c r="E73" s="296"/>
      <c r="F73" s="296"/>
      <c r="G73" s="296"/>
      <c r="H73" s="296"/>
      <c r="I73" s="296"/>
      <c r="J73" s="296"/>
      <c r="K73" s="297"/>
    </row>
    <row r="74" spans="2:11" ht="17.25" customHeight="1">
      <c r="B74" s="295"/>
      <c r="C74" s="298" t="s">
        <v>419</v>
      </c>
      <c r="D74" s="298"/>
      <c r="E74" s="298"/>
      <c r="F74" s="298" t="s">
        <v>420</v>
      </c>
      <c r="G74" s="299"/>
      <c r="H74" s="298" t="s">
        <v>113</v>
      </c>
      <c r="I74" s="298" t="s">
        <v>59</v>
      </c>
      <c r="J74" s="298" t="s">
        <v>421</v>
      </c>
      <c r="K74" s="297"/>
    </row>
    <row r="75" spans="2:11" ht="17.25" customHeight="1">
      <c r="B75" s="295"/>
      <c r="C75" s="300" t="s">
        <v>422</v>
      </c>
      <c r="D75" s="300"/>
      <c r="E75" s="300"/>
      <c r="F75" s="301" t="s">
        <v>423</v>
      </c>
      <c r="G75" s="302"/>
      <c r="H75" s="300"/>
      <c r="I75" s="300"/>
      <c r="J75" s="300" t="s">
        <v>424</v>
      </c>
      <c r="K75" s="297"/>
    </row>
    <row r="76" spans="2:11" ht="5.25" customHeight="1">
      <c r="B76" s="295"/>
      <c r="C76" s="303"/>
      <c r="D76" s="303"/>
      <c r="E76" s="303"/>
      <c r="F76" s="303"/>
      <c r="G76" s="304"/>
      <c r="H76" s="303"/>
      <c r="I76" s="303"/>
      <c r="J76" s="303"/>
      <c r="K76" s="297"/>
    </row>
    <row r="77" spans="2:11" ht="15" customHeight="1">
      <c r="B77" s="295"/>
      <c r="C77" s="284" t="s">
        <v>55</v>
      </c>
      <c r="D77" s="303"/>
      <c r="E77" s="303"/>
      <c r="F77" s="305" t="s">
        <v>425</v>
      </c>
      <c r="G77" s="304"/>
      <c r="H77" s="284" t="s">
        <v>426</v>
      </c>
      <c r="I77" s="284" t="s">
        <v>427</v>
      </c>
      <c r="J77" s="284">
        <v>20</v>
      </c>
      <c r="K77" s="297"/>
    </row>
    <row r="78" spans="2:11" ht="15" customHeight="1">
      <c r="B78" s="295"/>
      <c r="C78" s="284" t="s">
        <v>428</v>
      </c>
      <c r="D78" s="284"/>
      <c r="E78" s="284"/>
      <c r="F78" s="305" t="s">
        <v>425</v>
      </c>
      <c r="G78" s="304"/>
      <c r="H78" s="284" t="s">
        <v>429</v>
      </c>
      <c r="I78" s="284" t="s">
        <v>427</v>
      </c>
      <c r="J78" s="284">
        <v>120</v>
      </c>
      <c r="K78" s="297"/>
    </row>
    <row r="79" spans="2:11" ht="15" customHeight="1">
      <c r="B79" s="306"/>
      <c r="C79" s="284" t="s">
        <v>430</v>
      </c>
      <c r="D79" s="284"/>
      <c r="E79" s="284"/>
      <c r="F79" s="305" t="s">
        <v>431</v>
      </c>
      <c r="G79" s="304"/>
      <c r="H79" s="284" t="s">
        <v>432</v>
      </c>
      <c r="I79" s="284" t="s">
        <v>427</v>
      </c>
      <c r="J79" s="284">
        <v>50</v>
      </c>
      <c r="K79" s="297"/>
    </row>
    <row r="80" spans="2:11" ht="15" customHeight="1">
      <c r="B80" s="306"/>
      <c r="C80" s="284" t="s">
        <v>433</v>
      </c>
      <c r="D80" s="284"/>
      <c r="E80" s="284"/>
      <c r="F80" s="305" t="s">
        <v>425</v>
      </c>
      <c r="G80" s="304"/>
      <c r="H80" s="284" t="s">
        <v>434</v>
      </c>
      <c r="I80" s="284" t="s">
        <v>435</v>
      </c>
      <c r="J80" s="284"/>
      <c r="K80" s="297"/>
    </row>
    <row r="81" spans="2:11" ht="15" customHeight="1">
      <c r="B81" s="306"/>
      <c r="C81" s="307" t="s">
        <v>436</v>
      </c>
      <c r="D81" s="307"/>
      <c r="E81" s="307"/>
      <c r="F81" s="308" t="s">
        <v>431</v>
      </c>
      <c r="G81" s="307"/>
      <c r="H81" s="307" t="s">
        <v>437</v>
      </c>
      <c r="I81" s="307" t="s">
        <v>427</v>
      </c>
      <c r="J81" s="307">
        <v>15</v>
      </c>
      <c r="K81" s="297"/>
    </row>
    <row r="82" spans="2:11" ht="15" customHeight="1">
      <c r="B82" s="306"/>
      <c r="C82" s="307" t="s">
        <v>438</v>
      </c>
      <c r="D82" s="307"/>
      <c r="E82" s="307"/>
      <c r="F82" s="308" t="s">
        <v>431</v>
      </c>
      <c r="G82" s="307"/>
      <c r="H82" s="307" t="s">
        <v>439</v>
      </c>
      <c r="I82" s="307" t="s">
        <v>427</v>
      </c>
      <c r="J82" s="307">
        <v>15</v>
      </c>
      <c r="K82" s="297"/>
    </row>
    <row r="83" spans="2:11" ht="15" customHeight="1">
      <c r="B83" s="306"/>
      <c r="C83" s="307" t="s">
        <v>440</v>
      </c>
      <c r="D83" s="307"/>
      <c r="E83" s="307"/>
      <c r="F83" s="308" t="s">
        <v>431</v>
      </c>
      <c r="G83" s="307"/>
      <c r="H83" s="307" t="s">
        <v>441</v>
      </c>
      <c r="I83" s="307" t="s">
        <v>427</v>
      </c>
      <c r="J83" s="307">
        <v>20</v>
      </c>
      <c r="K83" s="297"/>
    </row>
    <row r="84" spans="2:11" ht="15" customHeight="1">
      <c r="B84" s="306"/>
      <c r="C84" s="307" t="s">
        <v>442</v>
      </c>
      <c r="D84" s="307"/>
      <c r="E84" s="307"/>
      <c r="F84" s="308" t="s">
        <v>431</v>
      </c>
      <c r="G84" s="307"/>
      <c r="H84" s="307" t="s">
        <v>443</v>
      </c>
      <c r="I84" s="307" t="s">
        <v>427</v>
      </c>
      <c r="J84" s="307">
        <v>20</v>
      </c>
      <c r="K84" s="297"/>
    </row>
    <row r="85" spans="2:11" ht="15" customHeight="1">
      <c r="B85" s="306"/>
      <c r="C85" s="284" t="s">
        <v>444</v>
      </c>
      <c r="D85" s="284"/>
      <c r="E85" s="284"/>
      <c r="F85" s="305" t="s">
        <v>431</v>
      </c>
      <c r="G85" s="304"/>
      <c r="H85" s="284" t="s">
        <v>445</v>
      </c>
      <c r="I85" s="284" t="s">
        <v>427</v>
      </c>
      <c r="J85" s="284">
        <v>50</v>
      </c>
      <c r="K85" s="297"/>
    </row>
    <row r="86" spans="2:11" ht="15" customHeight="1">
      <c r="B86" s="306"/>
      <c r="C86" s="284" t="s">
        <v>446</v>
      </c>
      <c r="D86" s="284"/>
      <c r="E86" s="284"/>
      <c r="F86" s="305" t="s">
        <v>431</v>
      </c>
      <c r="G86" s="304"/>
      <c r="H86" s="284" t="s">
        <v>447</v>
      </c>
      <c r="I86" s="284" t="s">
        <v>427</v>
      </c>
      <c r="J86" s="284">
        <v>20</v>
      </c>
      <c r="K86" s="297"/>
    </row>
    <row r="87" spans="2:11" ht="15" customHeight="1">
      <c r="B87" s="306"/>
      <c r="C87" s="284" t="s">
        <v>448</v>
      </c>
      <c r="D87" s="284"/>
      <c r="E87" s="284"/>
      <c r="F87" s="305" t="s">
        <v>431</v>
      </c>
      <c r="G87" s="304"/>
      <c r="H87" s="284" t="s">
        <v>449</v>
      </c>
      <c r="I87" s="284" t="s">
        <v>427</v>
      </c>
      <c r="J87" s="284">
        <v>20</v>
      </c>
      <c r="K87" s="297"/>
    </row>
    <row r="88" spans="2:11" ht="15" customHeight="1">
      <c r="B88" s="306"/>
      <c r="C88" s="284" t="s">
        <v>450</v>
      </c>
      <c r="D88" s="284"/>
      <c r="E88" s="284"/>
      <c r="F88" s="305" t="s">
        <v>431</v>
      </c>
      <c r="G88" s="304"/>
      <c r="H88" s="284" t="s">
        <v>451</v>
      </c>
      <c r="I88" s="284" t="s">
        <v>427</v>
      </c>
      <c r="J88" s="284">
        <v>50</v>
      </c>
      <c r="K88" s="297"/>
    </row>
    <row r="89" spans="2:11" ht="15" customHeight="1">
      <c r="B89" s="306"/>
      <c r="C89" s="284" t="s">
        <v>452</v>
      </c>
      <c r="D89" s="284"/>
      <c r="E89" s="284"/>
      <c r="F89" s="305" t="s">
        <v>431</v>
      </c>
      <c r="G89" s="304"/>
      <c r="H89" s="284" t="s">
        <v>452</v>
      </c>
      <c r="I89" s="284" t="s">
        <v>427</v>
      </c>
      <c r="J89" s="284">
        <v>50</v>
      </c>
      <c r="K89" s="297"/>
    </row>
    <row r="90" spans="2:11" ht="15" customHeight="1">
      <c r="B90" s="306"/>
      <c r="C90" s="284" t="s">
        <v>118</v>
      </c>
      <c r="D90" s="284"/>
      <c r="E90" s="284"/>
      <c r="F90" s="305" t="s">
        <v>431</v>
      </c>
      <c r="G90" s="304"/>
      <c r="H90" s="284" t="s">
        <v>453</v>
      </c>
      <c r="I90" s="284" t="s">
        <v>427</v>
      </c>
      <c r="J90" s="284">
        <v>255</v>
      </c>
      <c r="K90" s="297"/>
    </row>
    <row r="91" spans="2:11" ht="15" customHeight="1">
      <c r="B91" s="306"/>
      <c r="C91" s="284" t="s">
        <v>454</v>
      </c>
      <c r="D91" s="284"/>
      <c r="E91" s="284"/>
      <c r="F91" s="305" t="s">
        <v>425</v>
      </c>
      <c r="G91" s="304"/>
      <c r="H91" s="284" t="s">
        <v>455</v>
      </c>
      <c r="I91" s="284" t="s">
        <v>456</v>
      </c>
      <c r="J91" s="284"/>
      <c r="K91" s="297"/>
    </row>
    <row r="92" spans="2:11" ht="15" customHeight="1">
      <c r="B92" s="306"/>
      <c r="C92" s="284" t="s">
        <v>457</v>
      </c>
      <c r="D92" s="284"/>
      <c r="E92" s="284"/>
      <c r="F92" s="305" t="s">
        <v>425</v>
      </c>
      <c r="G92" s="304"/>
      <c r="H92" s="284" t="s">
        <v>458</v>
      </c>
      <c r="I92" s="284" t="s">
        <v>459</v>
      </c>
      <c r="J92" s="284"/>
      <c r="K92" s="297"/>
    </row>
    <row r="93" spans="2:11" ht="15" customHeight="1">
      <c r="B93" s="306"/>
      <c r="C93" s="284" t="s">
        <v>460</v>
      </c>
      <c r="D93" s="284"/>
      <c r="E93" s="284"/>
      <c r="F93" s="305" t="s">
        <v>425</v>
      </c>
      <c r="G93" s="304"/>
      <c r="H93" s="284" t="s">
        <v>460</v>
      </c>
      <c r="I93" s="284" t="s">
        <v>459</v>
      </c>
      <c r="J93" s="284"/>
      <c r="K93" s="297"/>
    </row>
    <row r="94" spans="2:11" ht="15" customHeight="1">
      <c r="B94" s="306"/>
      <c r="C94" s="284" t="s">
        <v>40</v>
      </c>
      <c r="D94" s="284"/>
      <c r="E94" s="284"/>
      <c r="F94" s="305" t="s">
        <v>425</v>
      </c>
      <c r="G94" s="304"/>
      <c r="H94" s="284" t="s">
        <v>461</v>
      </c>
      <c r="I94" s="284" t="s">
        <v>459</v>
      </c>
      <c r="J94" s="284"/>
      <c r="K94" s="297"/>
    </row>
    <row r="95" spans="2:11" ht="15" customHeight="1">
      <c r="B95" s="306"/>
      <c r="C95" s="284" t="s">
        <v>50</v>
      </c>
      <c r="D95" s="284"/>
      <c r="E95" s="284"/>
      <c r="F95" s="305" t="s">
        <v>425</v>
      </c>
      <c r="G95" s="304"/>
      <c r="H95" s="284" t="s">
        <v>462</v>
      </c>
      <c r="I95" s="284" t="s">
        <v>459</v>
      </c>
      <c r="J95" s="284"/>
      <c r="K95" s="297"/>
    </row>
    <row r="96" spans="2:11" ht="15" customHeight="1">
      <c r="B96" s="309"/>
      <c r="C96" s="310"/>
      <c r="D96" s="310"/>
      <c r="E96" s="310"/>
      <c r="F96" s="310"/>
      <c r="G96" s="310"/>
      <c r="H96" s="310"/>
      <c r="I96" s="310"/>
      <c r="J96" s="310"/>
      <c r="K96" s="311"/>
    </row>
    <row r="97" spans="2:11" ht="18.75" customHeight="1">
      <c r="B97" s="312"/>
      <c r="C97" s="313"/>
      <c r="D97" s="313"/>
      <c r="E97" s="313"/>
      <c r="F97" s="313"/>
      <c r="G97" s="313"/>
      <c r="H97" s="313"/>
      <c r="I97" s="313"/>
      <c r="J97" s="313"/>
      <c r="K97" s="312"/>
    </row>
    <row r="98" spans="2:11" ht="18.75" customHeight="1">
      <c r="B98" s="291"/>
      <c r="C98" s="291"/>
      <c r="D98" s="291"/>
      <c r="E98" s="291"/>
      <c r="F98" s="291"/>
      <c r="G98" s="291"/>
      <c r="H98" s="291"/>
      <c r="I98" s="291"/>
      <c r="J98" s="291"/>
      <c r="K98" s="291"/>
    </row>
    <row r="99" spans="2:11" ht="7.5" customHeight="1">
      <c r="B99" s="292"/>
      <c r="C99" s="293"/>
      <c r="D99" s="293"/>
      <c r="E99" s="293"/>
      <c r="F99" s="293"/>
      <c r="G99" s="293"/>
      <c r="H99" s="293"/>
      <c r="I99" s="293"/>
      <c r="J99" s="293"/>
      <c r="K99" s="294"/>
    </row>
    <row r="100" spans="2:11" ht="45" customHeight="1">
      <c r="B100" s="295"/>
      <c r="C100" s="296" t="s">
        <v>463</v>
      </c>
      <c r="D100" s="296"/>
      <c r="E100" s="296"/>
      <c r="F100" s="296"/>
      <c r="G100" s="296"/>
      <c r="H100" s="296"/>
      <c r="I100" s="296"/>
      <c r="J100" s="296"/>
      <c r="K100" s="297"/>
    </row>
    <row r="101" spans="2:11" ht="17.25" customHeight="1">
      <c r="B101" s="295"/>
      <c r="C101" s="298" t="s">
        <v>419</v>
      </c>
      <c r="D101" s="298"/>
      <c r="E101" s="298"/>
      <c r="F101" s="298" t="s">
        <v>420</v>
      </c>
      <c r="G101" s="299"/>
      <c r="H101" s="298" t="s">
        <v>113</v>
      </c>
      <c r="I101" s="298" t="s">
        <v>59</v>
      </c>
      <c r="J101" s="298" t="s">
        <v>421</v>
      </c>
      <c r="K101" s="297"/>
    </row>
    <row r="102" spans="2:11" ht="17.25" customHeight="1">
      <c r="B102" s="295"/>
      <c r="C102" s="300" t="s">
        <v>422</v>
      </c>
      <c r="D102" s="300"/>
      <c r="E102" s="300"/>
      <c r="F102" s="301" t="s">
        <v>423</v>
      </c>
      <c r="G102" s="302"/>
      <c r="H102" s="300"/>
      <c r="I102" s="300"/>
      <c r="J102" s="300" t="s">
        <v>424</v>
      </c>
      <c r="K102" s="297"/>
    </row>
    <row r="103" spans="2:11" ht="5.25" customHeight="1">
      <c r="B103" s="295"/>
      <c r="C103" s="298"/>
      <c r="D103" s="298"/>
      <c r="E103" s="298"/>
      <c r="F103" s="298"/>
      <c r="G103" s="314"/>
      <c r="H103" s="298"/>
      <c r="I103" s="298"/>
      <c r="J103" s="298"/>
      <c r="K103" s="297"/>
    </row>
    <row r="104" spans="2:11" ht="15" customHeight="1">
      <c r="B104" s="295"/>
      <c r="C104" s="284" t="s">
        <v>55</v>
      </c>
      <c r="D104" s="303"/>
      <c r="E104" s="303"/>
      <c r="F104" s="305" t="s">
        <v>425</v>
      </c>
      <c r="G104" s="314"/>
      <c r="H104" s="284" t="s">
        <v>464</v>
      </c>
      <c r="I104" s="284" t="s">
        <v>427</v>
      </c>
      <c r="J104" s="284">
        <v>20</v>
      </c>
      <c r="K104" s="297"/>
    </row>
    <row r="105" spans="2:11" ht="15" customHeight="1">
      <c r="B105" s="295"/>
      <c r="C105" s="284" t="s">
        <v>428</v>
      </c>
      <c r="D105" s="284"/>
      <c r="E105" s="284"/>
      <c r="F105" s="305" t="s">
        <v>425</v>
      </c>
      <c r="G105" s="284"/>
      <c r="H105" s="284" t="s">
        <v>464</v>
      </c>
      <c r="I105" s="284" t="s">
        <v>427</v>
      </c>
      <c r="J105" s="284">
        <v>120</v>
      </c>
      <c r="K105" s="297"/>
    </row>
    <row r="106" spans="2:11" ht="15" customHeight="1">
      <c r="B106" s="306"/>
      <c r="C106" s="284" t="s">
        <v>430</v>
      </c>
      <c r="D106" s="284"/>
      <c r="E106" s="284"/>
      <c r="F106" s="305" t="s">
        <v>431</v>
      </c>
      <c r="G106" s="284"/>
      <c r="H106" s="284" t="s">
        <v>464</v>
      </c>
      <c r="I106" s="284" t="s">
        <v>427</v>
      </c>
      <c r="J106" s="284">
        <v>50</v>
      </c>
      <c r="K106" s="297"/>
    </row>
    <row r="107" spans="2:11" ht="15" customHeight="1">
      <c r="B107" s="306"/>
      <c r="C107" s="284" t="s">
        <v>433</v>
      </c>
      <c r="D107" s="284"/>
      <c r="E107" s="284"/>
      <c r="F107" s="305" t="s">
        <v>425</v>
      </c>
      <c r="G107" s="284"/>
      <c r="H107" s="284" t="s">
        <v>464</v>
      </c>
      <c r="I107" s="284" t="s">
        <v>435</v>
      </c>
      <c r="J107" s="284"/>
      <c r="K107" s="297"/>
    </row>
    <row r="108" spans="2:11" ht="15" customHeight="1">
      <c r="B108" s="306"/>
      <c r="C108" s="284" t="s">
        <v>444</v>
      </c>
      <c r="D108" s="284"/>
      <c r="E108" s="284"/>
      <c r="F108" s="305" t="s">
        <v>431</v>
      </c>
      <c r="G108" s="284"/>
      <c r="H108" s="284" t="s">
        <v>464</v>
      </c>
      <c r="I108" s="284" t="s">
        <v>427</v>
      </c>
      <c r="J108" s="284">
        <v>50</v>
      </c>
      <c r="K108" s="297"/>
    </row>
    <row r="109" spans="2:11" ht="15" customHeight="1">
      <c r="B109" s="306"/>
      <c r="C109" s="284" t="s">
        <v>452</v>
      </c>
      <c r="D109" s="284"/>
      <c r="E109" s="284"/>
      <c r="F109" s="305" t="s">
        <v>431</v>
      </c>
      <c r="G109" s="284"/>
      <c r="H109" s="284" t="s">
        <v>464</v>
      </c>
      <c r="I109" s="284" t="s">
        <v>427</v>
      </c>
      <c r="J109" s="284">
        <v>50</v>
      </c>
      <c r="K109" s="297"/>
    </row>
    <row r="110" spans="2:11" ht="15" customHeight="1">
      <c r="B110" s="306"/>
      <c r="C110" s="284" t="s">
        <v>450</v>
      </c>
      <c r="D110" s="284"/>
      <c r="E110" s="284"/>
      <c r="F110" s="305" t="s">
        <v>431</v>
      </c>
      <c r="G110" s="284"/>
      <c r="H110" s="284" t="s">
        <v>464</v>
      </c>
      <c r="I110" s="284" t="s">
        <v>427</v>
      </c>
      <c r="J110" s="284">
        <v>50</v>
      </c>
      <c r="K110" s="297"/>
    </row>
    <row r="111" spans="2:11" ht="15" customHeight="1">
      <c r="B111" s="306"/>
      <c r="C111" s="284" t="s">
        <v>55</v>
      </c>
      <c r="D111" s="284"/>
      <c r="E111" s="284"/>
      <c r="F111" s="305" t="s">
        <v>425</v>
      </c>
      <c r="G111" s="284"/>
      <c r="H111" s="284" t="s">
        <v>465</v>
      </c>
      <c r="I111" s="284" t="s">
        <v>427</v>
      </c>
      <c r="J111" s="284">
        <v>20</v>
      </c>
      <c r="K111" s="297"/>
    </row>
    <row r="112" spans="2:11" ht="15" customHeight="1">
      <c r="B112" s="306"/>
      <c r="C112" s="284" t="s">
        <v>466</v>
      </c>
      <c r="D112" s="284"/>
      <c r="E112" s="284"/>
      <c r="F112" s="305" t="s">
        <v>425</v>
      </c>
      <c r="G112" s="284"/>
      <c r="H112" s="284" t="s">
        <v>467</v>
      </c>
      <c r="I112" s="284" t="s">
        <v>427</v>
      </c>
      <c r="J112" s="284">
        <v>120</v>
      </c>
      <c r="K112" s="297"/>
    </row>
    <row r="113" spans="2:11" ht="15" customHeight="1">
      <c r="B113" s="306"/>
      <c r="C113" s="284" t="s">
        <v>40</v>
      </c>
      <c r="D113" s="284"/>
      <c r="E113" s="284"/>
      <c r="F113" s="305" t="s">
        <v>425</v>
      </c>
      <c r="G113" s="284"/>
      <c r="H113" s="284" t="s">
        <v>468</v>
      </c>
      <c r="I113" s="284" t="s">
        <v>459</v>
      </c>
      <c r="J113" s="284"/>
      <c r="K113" s="297"/>
    </row>
    <row r="114" spans="2:11" ht="15" customHeight="1">
      <c r="B114" s="306"/>
      <c r="C114" s="284" t="s">
        <v>50</v>
      </c>
      <c r="D114" s="284"/>
      <c r="E114" s="284"/>
      <c r="F114" s="305" t="s">
        <v>425</v>
      </c>
      <c r="G114" s="284"/>
      <c r="H114" s="284" t="s">
        <v>469</v>
      </c>
      <c r="I114" s="284" t="s">
        <v>459</v>
      </c>
      <c r="J114" s="284"/>
      <c r="K114" s="297"/>
    </row>
    <row r="115" spans="2:11" ht="15" customHeight="1">
      <c r="B115" s="306"/>
      <c r="C115" s="284" t="s">
        <v>59</v>
      </c>
      <c r="D115" s="284"/>
      <c r="E115" s="284"/>
      <c r="F115" s="305" t="s">
        <v>425</v>
      </c>
      <c r="G115" s="284"/>
      <c r="H115" s="284" t="s">
        <v>470</v>
      </c>
      <c r="I115" s="284" t="s">
        <v>471</v>
      </c>
      <c r="J115" s="284"/>
      <c r="K115" s="297"/>
    </row>
    <row r="116" spans="2:11" ht="15" customHeight="1">
      <c r="B116" s="309"/>
      <c r="C116" s="315"/>
      <c r="D116" s="315"/>
      <c r="E116" s="315"/>
      <c r="F116" s="315"/>
      <c r="G116" s="315"/>
      <c r="H116" s="315"/>
      <c r="I116" s="315"/>
      <c r="J116" s="315"/>
      <c r="K116" s="311"/>
    </row>
    <row r="117" spans="2:11" ht="18.75" customHeight="1">
      <c r="B117" s="316"/>
      <c r="C117" s="280"/>
      <c r="D117" s="280"/>
      <c r="E117" s="280"/>
      <c r="F117" s="317"/>
      <c r="G117" s="280"/>
      <c r="H117" s="280"/>
      <c r="I117" s="280"/>
      <c r="J117" s="280"/>
      <c r="K117" s="316"/>
    </row>
    <row r="118" spans="2:11" ht="18.75" customHeight="1">
      <c r="B118" s="291"/>
      <c r="C118" s="291"/>
      <c r="D118" s="291"/>
      <c r="E118" s="291"/>
      <c r="F118" s="291"/>
      <c r="G118" s="291"/>
      <c r="H118" s="291"/>
      <c r="I118" s="291"/>
      <c r="J118" s="291"/>
      <c r="K118" s="291"/>
    </row>
    <row r="119" spans="2:11" ht="7.5" customHeight="1">
      <c r="B119" s="318"/>
      <c r="C119" s="319"/>
      <c r="D119" s="319"/>
      <c r="E119" s="319"/>
      <c r="F119" s="319"/>
      <c r="G119" s="319"/>
      <c r="H119" s="319"/>
      <c r="I119" s="319"/>
      <c r="J119" s="319"/>
      <c r="K119" s="320"/>
    </row>
    <row r="120" spans="2:11" ht="45" customHeight="1">
      <c r="B120" s="321"/>
      <c r="C120" s="274" t="s">
        <v>472</v>
      </c>
      <c r="D120" s="274"/>
      <c r="E120" s="274"/>
      <c r="F120" s="274"/>
      <c r="G120" s="274"/>
      <c r="H120" s="274"/>
      <c r="I120" s="274"/>
      <c r="J120" s="274"/>
      <c r="K120" s="322"/>
    </row>
    <row r="121" spans="2:11" ht="17.25" customHeight="1">
      <c r="B121" s="323"/>
      <c r="C121" s="298" t="s">
        <v>419</v>
      </c>
      <c r="D121" s="298"/>
      <c r="E121" s="298"/>
      <c r="F121" s="298" t="s">
        <v>420</v>
      </c>
      <c r="G121" s="299"/>
      <c r="H121" s="298" t="s">
        <v>113</v>
      </c>
      <c r="I121" s="298" t="s">
        <v>59</v>
      </c>
      <c r="J121" s="298" t="s">
        <v>421</v>
      </c>
      <c r="K121" s="324"/>
    </row>
    <row r="122" spans="2:11" ht="17.25" customHeight="1">
      <c r="B122" s="323"/>
      <c r="C122" s="300" t="s">
        <v>422</v>
      </c>
      <c r="D122" s="300"/>
      <c r="E122" s="300"/>
      <c r="F122" s="301" t="s">
        <v>423</v>
      </c>
      <c r="G122" s="302"/>
      <c r="H122" s="300"/>
      <c r="I122" s="300"/>
      <c r="J122" s="300" t="s">
        <v>424</v>
      </c>
      <c r="K122" s="324"/>
    </row>
    <row r="123" spans="2:11" ht="5.25" customHeight="1">
      <c r="B123" s="325"/>
      <c r="C123" s="303"/>
      <c r="D123" s="303"/>
      <c r="E123" s="303"/>
      <c r="F123" s="303"/>
      <c r="G123" s="284"/>
      <c r="H123" s="303"/>
      <c r="I123" s="303"/>
      <c r="J123" s="303"/>
      <c r="K123" s="326"/>
    </row>
    <row r="124" spans="2:11" ht="15" customHeight="1">
      <c r="B124" s="325"/>
      <c r="C124" s="284" t="s">
        <v>428</v>
      </c>
      <c r="D124" s="303"/>
      <c r="E124" s="303"/>
      <c r="F124" s="305" t="s">
        <v>425</v>
      </c>
      <c r="G124" s="284"/>
      <c r="H124" s="284" t="s">
        <v>464</v>
      </c>
      <c r="I124" s="284" t="s">
        <v>427</v>
      </c>
      <c r="J124" s="284">
        <v>120</v>
      </c>
      <c r="K124" s="327"/>
    </row>
    <row r="125" spans="2:11" ht="15" customHeight="1">
      <c r="B125" s="325"/>
      <c r="C125" s="284" t="s">
        <v>473</v>
      </c>
      <c r="D125" s="284"/>
      <c r="E125" s="284"/>
      <c r="F125" s="305" t="s">
        <v>425</v>
      </c>
      <c r="G125" s="284"/>
      <c r="H125" s="284" t="s">
        <v>474</v>
      </c>
      <c r="I125" s="284" t="s">
        <v>427</v>
      </c>
      <c r="J125" s="284" t="s">
        <v>475</v>
      </c>
      <c r="K125" s="327"/>
    </row>
    <row r="126" spans="2:11" ht="15" customHeight="1">
      <c r="B126" s="325"/>
      <c r="C126" s="284" t="s">
        <v>374</v>
      </c>
      <c r="D126" s="284"/>
      <c r="E126" s="284"/>
      <c r="F126" s="305" t="s">
        <v>425</v>
      </c>
      <c r="G126" s="284"/>
      <c r="H126" s="284" t="s">
        <v>476</v>
      </c>
      <c r="I126" s="284" t="s">
        <v>427</v>
      </c>
      <c r="J126" s="284" t="s">
        <v>475</v>
      </c>
      <c r="K126" s="327"/>
    </row>
    <row r="127" spans="2:11" ht="15" customHeight="1">
      <c r="B127" s="325"/>
      <c r="C127" s="284" t="s">
        <v>436</v>
      </c>
      <c r="D127" s="284"/>
      <c r="E127" s="284"/>
      <c r="F127" s="305" t="s">
        <v>431</v>
      </c>
      <c r="G127" s="284"/>
      <c r="H127" s="284" t="s">
        <v>437</v>
      </c>
      <c r="I127" s="284" t="s">
        <v>427</v>
      </c>
      <c r="J127" s="284">
        <v>15</v>
      </c>
      <c r="K127" s="327"/>
    </row>
    <row r="128" spans="2:11" ht="15" customHeight="1">
      <c r="B128" s="325"/>
      <c r="C128" s="307" t="s">
        <v>438</v>
      </c>
      <c r="D128" s="307"/>
      <c r="E128" s="307"/>
      <c r="F128" s="308" t="s">
        <v>431</v>
      </c>
      <c r="G128" s="307"/>
      <c r="H128" s="307" t="s">
        <v>439</v>
      </c>
      <c r="I128" s="307" t="s">
        <v>427</v>
      </c>
      <c r="J128" s="307">
        <v>15</v>
      </c>
      <c r="K128" s="327"/>
    </row>
    <row r="129" spans="2:11" ht="15" customHeight="1">
      <c r="B129" s="325"/>
      <c r="C129" s="307" t="s">
        <v>440</v>
      </c>
      <c r="D129" s="307"/>
      <c r="E129" s="307"/>
      <c r="F129" s="308" t="s">
        <v>431</v>
      </c>
      <c r="G129" s="307"/>
      <c r="H129" s="307" t="s">
        <v>441</v>
      </c>
      <c r="I129" s="307" t="s">
        <v>427</v>
      </c>
      <c r="J129" s="307">
        <v>20</v>
      </c>
      <c r="K129" s="327"/>
    </row>
    <row r="130" spans="2:11" ht="15" customHeight="1">
      <c r="B130" s="325"/>
      <c r="C130" s="307" t="s">
        <v>442</v>
      </c>
      <c r="D130" s="307"/>
      <c r="E130" s="307"/>
      <c r="F130" s="308" t="s">
        <v>431</v>
      </c>
      <c r="G130" s="307"/>
      <c r="H130" s="307" t="s">
        <v>443</v>
      </c>
      <c r="I130" s="307" t="s">
        <v>427</v>
      </c>
      <c r="J130" s="307">
        <v>20</v>
      </c>
      <c r="K130" s="327"/>
    </row>
    <row r="131" spans="2:11" ht="15" customHeight="1">
      <c r="B131" s="325"/>
      <c r="C131" s="284" t="s">
        <v>430</v>
      </c>
      <c r="D131" s="284"/>
      <c r="E131" s="284"/>
      <c r="F131" s="305" t="s">
        <v>431</v>
      </c>
      <c r="G131" s="284"/>
      <c r="H131" s="284" t="s">
        <v>464</v>
      </c>
      <c r="I131" s="284" t="s">
        <v>427</v>
      </c>
      <c r="J131" s="284">
        <v>50</v>
      </c>
      <c r="K131" s="327"/>
    </row>
    <row r="132" spans="2:11" ht="15" customHeight="1">
      <c r="B132" s="325"/>
      <c r="C132" s="284" t="s">
        <v>444</v>
      </c>
      <c r="D132" s="284"/>
      <c r="E132" s="284"/>
      <c r="F132" s="305" t="s">
        <v>431</v>
      </c>
      <c r="G132" s="284"/>
      <c r="H132" s="284" t="s">
        <v>464</v>
      </c>
      <c r="I132" s="284" t="s">
        <v>427</v>
      </c>
      <c r="J132" s="284">
        <v>50</v>
      </c>
      <c r="K132" s="327"/>
    </row>
    <row r="133" spans="2:11" ht="15" customHeight="1">
      <c r="B133" s="325"/>
      <c r="C133" s="284" t="s">
        <v>450</v>
      </c>
      <c r="D133" s="284"/>
      <c r="E133" s="284"/>
      <c r="F133" s="305" t="s">
        <v>431</v>
      </c>
      <c r="G133" s="284"/>
      <c r="H133" s="284" t="s">
        <v>464</v>
      </c>
      <c r="I133" s="284" t="s">
        <v>427</v>
      </c>
      <c r="J133" s="284">
        <v>50</v>
      </c>
      <c r="K133" s="327"/>
    </row>
    <row r="134" spans="2:11" ht="15" customHeight="1">
      <c r="B134" s="325"/>
      <c r="C134" s="284" t="s">
        <v>452</v>
      </c>
      <c r="D134" s="284"/>
      <c r="E134" s="284"/>
      <c r="F134" s="305" t="s">
        <v>431</v>
      </c>
      <c r="G134" s="284"/>
      <c r="H134" s="284" t="s">
        <v>464</v>
      </c>
      <c r="I134" s="284" t="s">
        <v>427</v>
      </c>
      <c r="J134" s="284">
        <v>50</v>
      </c>
      <c r="K134" s="327"/>
    </row>
    <row r="135" spans="2:11" ht="15" customHeight="1">
      <c r="B135" s="325"/>
      <c r="C135" s="284" t="s">
        <v>118</v>
      </c>
      <c r="D135" s="284"/>
      <c r="E135" s="284"/>
      <c r="F135" s="305" t="s">
        <v>431</v>
      </c>
      <c r="G135" s="284"/>
      <c r="H135" s="284" t="s">
        <v>477</v>
      </c>
      <c r="I135" s="284" t="s">
        <v>427</v>
      </c>
      <c r="J135" s="284">
        <v>255</v>
      </c>
      <c r="K135" s="327"/>
    </row>
    <row r="136" spans="2:11" ht="15" customHeight="1">
      <c r="B136" s="325"/>
      <c r="C136" s="284" t="s">
        <v>454</v>
      </c>
      <c r="D136" s="284"/>
      <c r="E136" s="284"/>
      <c r="F136" s="305" t="s">
        <v>425</v>
      </c>
      <c r="G136" s="284"/>
      <c r="H136" s="284" t="s">
        <v>478</v>
      </c>
      <c r="I136" s="284" t="s">
        <v>456</v>
      </c>
      <c r="J136" s="284"/>
      <c r="K136" s="327"/>
    </row>
    <row r="137" spans="2:11" ht="15" customHeight="1">
      <c r="B137" s="325"/>
      <c r="C137" s="284" t="s">
        <v>457</v>
      </c>
      <c r="D137" s="284"/>
      <c r="E137" s="284"/>
      <c r="F137" s="305" t="s">
        <v>425</v>
      </c>
      <c r="G137" s="284"/>
      <c r="H137" s="284" t="s">
        <v>479</v>
      </c>
      <c r="I137" s="284" t="s">
        <v>459</v>
      </c>
      <c r="J137" s="284"/>
      <c r="K137" s="327"/>
    </row>
    <row r="138" spans="2:11" ht="15" customHeight="1">
      <c r="B138" s="325"/>
      <c r="C138" s="284" t="s">
        <v>460</v>
      </c>
      <c r="D138" s="284"/>
      <c r="E138" s="284"/>
      <c r="F138" s="305" t="s">
        <v>425</v>
      </c>
      <c r="G138" s="284"/>
      <c r="H138" s="284" t="s">
        <v>460</v>
      </c>
      <c r="I138" s="284" t="s">
        <v>459</v>
      </c>
      <c r="J138" s="284"/>
      <c r="K138" s="327"/>
    </row>
    <row r="139" spans="2:11" ht="15" customHeight="1">
      <c r="B139" s="325"/>
      <c r="C139" s="284" t="s">
        <v>40</v>
      </c>
      <c r="D139" s="284"/>
      <c r="E139" s="284"/>
      <c r="F139" s="305" t="s">
        <v>425</v>
      </c>
      <c r="G139" s="284"/>
      <c r="H139" s="284" t="s">
        <v>480</v>
      </c>
      <c r="I139" s="284" t="s">
        <v>459</v>
      </c>
      <c r="J139" s="284"/>
      <c r="K139" s="327"/>
    </row>
    <row r="140" spans="2:11" ht="15" customHeight="1">
      <c r="B140" s="325"/>
      <c r="C140" s="284" t="s">
        <v>481</v>
      </c>
      <c r="D140" s="284"/>
      <c r="E140" s="284"/>
      <c r="F140" s="305" t="s">
        <v>425</v>
      </c>
      <c r="G140" s="284"/>
      <c r="H140" s="284" t="s">
        <v>482</v>
      </c>
      <c r="I140" s="284" t="s">
        <v>459</v>
      </c>
      <c r="J140" s="284"/>
      <c r="K140" s="327"/>
    </row>
    <row r="141" spans="2:11" ht="15" customHeight="1">
      <c r="B141" s="328"/>
      <c r="C141" s="329"/>
      <c r="D141" s="329"/>
      <c r="E141" s="329"/>
      <c r="F141" s="329"/>
      <c r="G141" s="329"/>
      <c r="H141" s="329"/>
      <c r="I141" s="329"/>
      <c r="J141" s="329"/>
      <c r="K141" s="330"/>
    </row>
    <row r="142" spans="2:11" ht="18.75" customHeight="1">
      <c r="B142" s="280"/>
      <c r="C142" s="280"/>
      <c r="D142" s="280"/>
      <c r="E142" s="280"/>
      <c r="F142" s="317"/>
      <c r="G142" s="280"/>
      <c r="H142" s="280"/>
      <c r="I142" s="280"/>
      <c r="J142" s="280"/>
      <c r="K142" s="280"/>
    </row>
    <row r="143" spans="2:11" ht="18.75" customHeight="1">
      <c r="B143" s="291"/>
      <c r="C143" s="291"/>
      <c r="D143" s="291"/>
      <c r="E143" s="291"/>
      <c r="F143" s="291"/>
      <c r="G143" s="291"/>
      <c r="H143" s="291"/>
      <c r="I143" s="291"/>
      <c r="J143" s="291"/>
      <c r="K143" s="291"/>
    </row>
    <row r="144" spans="2:11" ht="7.5" customHeight="1">
      <c r="B144" s="292"/>
      <c r="C144" s="293"/>
      <c r="D144" s="293"/>
      <c r="E144" s="293"/>
      <c r="F144" s="293"/>
      <c r="G144" s="293"/>
      <c r="H144" s="293"/>
      <c r="I144" s="293"/>
      <c r="J144" s="293"/>
      <c r="K144" s="294"/>
    </row>
    <row r="145" spans="2:11" ht="45" customHeight="1">
      <c r="B145" s="295"/>
      <c r="C145" s="296" t="s">
        <v>483</v>
      </c>
      <c r="D145" s="296"/>
      <c r="E145" s="296"/>
      <c r="F145" s="296"/>
      <c r="G145" s="296"/>
      <c r="H145" s="296"/>
      <c r="I145" s="296"/>
      <c r="J145" s="296"/>
      <c r="K145" s="297"/>
    </row>
    <row r="146" spans="2:11" ht="17.25" customHeight="1">
      <c r="B146" s="295"/>
      <c r="C146" s="298" t="s">
        <v>419</v>
      </c>
      <c r="D146" s="298"/>
      <c r="E146" s="298"/>
      <c r="F146" s="298" t="s">
        <v>420</v>
      </c>
      <c r="G146" s="299"/>
      <c r="H146" s="298" t="s">
        <v>113</v>
      </c>
      <c r="I146" s="298" t="s">
        <v>59</v>
      </c>
      <c r="J146" s="298" t="s">
        <v>421</v>
      </c>
      <c r="K146" s="297"/>
    </row>
    <row r="147" spans="2:11" ht="17.25" customHeight="1">
      <c r="B147" s="295"/>
      <c r="C147" s="300" t="s">
        <v>422</v>
      </c>
      <c r="D147" s="300"/>
      <c r="E147" s="300"/>
      <c r="F147" s="301" t="s">
        <v>423</v>
      </c>
      <c r="G147" s="302"/>
      <c r="H147" s="300"/>
      <c r="I147" s="300"/>
      <c r="J147" s="300" t="s">
        <v>424</v>
      </c>
      <c r="K147" s="297"/>
    </row>
    <row r="148" spans="2:11" ht="5.25" customHeight="1">
      <c r="B148" s="306"/>
      <c r="C148" s="303"/>
      <c r="D148" s="303"/>
      <c r="E148" s="303"/>
      <c r="F148" s="303"/>
      <c r="G148" s="304"/>
      <c r="H148" s="303"/>
      <c r="I148" s="303"/>
      <c r="J148" s="303"/>
      <c r="K148" s="327"/>
    </row>
    <row r="149" spans="2:11" ht="15" customHeight="1">
      <c r="B149" s="306"/>
      <c r="C149" s="331" t="s">
        <v>428</v>
      </c>
      <c r="D149" s="284"/>
      <c r="E149" s="284"/>
      <c r="F149" s="332" t="s">
        <v>425</v>
      </c>
      <c r="G149" s="284"/>
      <c r="H149" s="331" t="s">
        <v>464</v>
      </c>
      <c r="I149" s="331" t="s">
        <v>427</v>
      </c>
      <c r="J149" s="331">
        <v>120</v>
      </c>
      <c r="K149" s="327"/>
    </row>
    <row r="150" spans="2:11" ht="15" customHeight="1">
      <c r="B150" s="306"/>
      <c r="C150" s="331" t="s">
        <v>473</v>
      </c>
      <c r="D150" s="284"/>
      <c r="E150" s="284"/>
      <c r="F150" s="332" t="s">
        <v>425</v>
      </c>
      <c r="G150" s="284"/>
      <c r="H150" s="331" t="s">
        <v>484</v>
      </c>
      <c r="I150" s="331" t="s">
        <v>427</v>
      </c>
      <c r="J150" s="331" t="s">
        <v>475</v>
      </c>
      <c r="K150" s="327"/>
    </row>
    <row r="151" spans="2:11" ht="15" customHeight="1">
      <c r="B151" s="306"/>
      <c r="C151" s="331" t="s">
        <v>374</v>
      </c>
      <c r="D151" s="284"/>
      <c r="E151" s="284"/>
      <c r="F151" s="332" t="s">
        <v>425</v>
      </c>
      <c r="G151" s="284"/>
      <c r="H151" s="331" t="s">
        <v>485</v>
      </c>
      <c r="I151" s="331" t="s">
        <v>427</v>
      </c>
      <c r="J151" s="331" t="s">
        <v>475</v>
      </c>
      <c r="K151" s="327"/>
    </row>
    <row r="152" spans="2:11" ht="15" customHeight="1">
      <c r="B152" s="306"/>
      <c r="C152" s="331" t="s">
        <v>430</v>
      </c>
      <c r="D152" s="284"/>
      <c r="E152" s="284"/>
      <c r="F152" s="332" t="s">
        <v>431</v>
      </c>
      <c r="G152" s="284"/>
      <c r="H152" s="331" t="s">
        <v>464</v>
      </c>
      <c r="I152" s="331" t="s">
        <v>427</v>
      </c>
      <c r="J152" s="331">
        <v>50</v>
      </c>
      <c r="K152" s="327"/>
    </row>
    <row r="153" spans="2:11" ht="15" customHeight="1">
      <c r="B153" s="306"/>
      <c r="C153" s="331" t="s">
        <v>433</v>
      </c>
      <c r="D153" s="284"/>
      <c r="E153" s="284"/>
      <c r="F153" s="332" t="s">
        <v>425</v>
      </c>
      <c r="G153" s="284"/>
      <c r="H153" s="331" t="s">
        <v>464</v>
      </c>
      <c r="I153" s="331" t="s">
        <v>435</v>
      </c>
      <c r="J153" s="331"/>
      <c r="K153" s="327"/>
    </row>
    <row r="154" spans="2:11" ht="15" customHeight="1">
      <c r="B154" s="306"/>
      <c r="C154" s="331" t="s">
        <v>444</v>
      </c>
      <c r="D154" s="284"/>
      <c r="E154" s="284"/>
      <c r="F154" s="332" t="s">
        <v>431</v>
      </c>
      <c r="G154" s="284"/>
      <c r="H154" s="331" t="s">
        <v>464</v>
      </c>
      <c r="I154" s="331" t="s">
        <v>427</v>
      </c>
      <c r="J154" s="331">
        <v>50</v>
      </c>
      <c r="K154" s="327"/>
    </row>
    <row r="155" spans="2:11" ht="15" customHeight="1">
      <c r="B155" s="306"/>
      <c r="C155" s="331" t="s">
        <v>452</v>
      </c>
      <c r="D155" s="284"/>
      <c r="E155" s="284"/>
      <c r="F155" s="332" t="s">
        <v>431</v>
      </c>
      <c r="G155" s="284"/>
      <c r="H155" s="331" t="s">
        <v>464</v>
      </c>
      <c r="I155" s="331" t="s">
        <v>427</v>
      </c>
      <c r="J155" s="331">
        <v>50</v>
      </c>
      <c r="K155" s="327"/>
    </row>
    <row r="156" spans="2:11" ht="15" customHeight="1">
      <c r="B156" s="306"/>
      <c r="C156" s="331" t="s">
        <v>450</v>
      </c>
      <c r="D156" s="284"/>
      <c r="E156" s="284"/>
      <c r="F156" s="332" t="s">
        <v>431</v>
      </c>
      <c r="G156" s="284"/>
      <c r="H156" s="331" t="s">
        <v>464</v>
      </c>
      <c r="I156" s="331" t="s">
        <v>427</v>
      </c>
      <c r="J156" s="331">
        <v>50</v>
      </c>
      <c r="K156" s="327"/>
    </row>
    <row r="157" spans="2:11" ht="15" customHeight="1">
      <c r="B157" s="306"/>
      <c r="C157" s="331" t="s">
        <v>101</v>
      </c>
      <c r="D157" s="284"/>
      <c r="E157" s="284"/>
      <c r="F157" s="332" t="s">
        <v>425</v>
      </c>
      <c r="G157" s="284"/>
      <c r="H157" s="331" t="s">
        <v>486</v>
      </c>
      <c r="I157" s="331" t="s">
        <v>427</v>
      </c>
      <c r="J157" s="331" t="s">
        <v>487</v>
      </c>
      <c r="K157" s="327"/>
    </row>
    <row r="158" spans="2:11" ht="15" customHeight="1">
      <c r="B158" s="306"/>
      <c r="C158" s="331" t="s">
        <v>488</v>
      </c>
      <c r="D158" s="284"/>
      <c r="E158" s="284"/>
      <c r="F158" s="332" t="s">
        <v>425</v>
      </c>
      <c r="G158" s="284"/>
      <c r="H158" s="331" t="s">
        <v>489</v>
      </c>
      <c r="I158" s="331" t="s">
        <v>459</v>
      </c>
      <c r="J158" s="331"/>
      <c r="K158" s="327"/>
    </row>
    <row r="159" spans="2:11" ht="15" customHeight="1">
      <c r="B159" s="333"/>
      <c r="C159" s="315"/>
      <c r="D159" s="315"/>
      <c r="E159" s="315"/>
      <c r="F159" s="315"/>
      <c r="G159" s="315"/>
      <c r="H159" s="315"/>
      <c r="I159" s="315"/>
      <c r="J159" s="315"/>
      <c r="K159" s="334"/>
    </row>
    <row r="160" spans="2:11" ht="18.75" customHeight="1">
      <c r="B160" s="280"/>
      <c r="C160" s="284"/>
      <c r="D160" s="284"/>
      <c r="E160" s="284"/>
      <c r="F160" s="305"/>
      <c r="G160" s="284"/>
      <c r="H160" s="284"/>
      <c r="I160" s="284"/>
      <c r="J160" s="284"/>
      <c r="K160" s="280"/>
    </row>
    <row r="161" spans="2:11" ht="18.75" customHeight="1">
      <c r="B161" s="291"/>
      <c r="C161" s="291"/>
      <c r="D161" s="291"/>
      <c r="E161" s="291"/>
      <c r="F161" s="291"/>
      <c r="G161" s="291"/>
      <c r="H161" s="291"/>
      <c r="I161" s="291"/>
      <c r="J161" s="291"/>
      <c r="K161" s="291"/>
    </row>
    <row r="162" spans="2:11" ht="7.5" customHeight="1">
      <c r="B162" s="270"/>
      <c r="C162" s="271"/>
      <c r="D162" s="271"/>
      <c r="E162" s="271"/>
      <c r="F162" s="271"/>
      <c r="G162" s="271"/>
      <c r="H162" s="271"/>
      <c r="I162" s="271"/>
      <c r="J162" s="271"/>
      <c r="K162" s="272"/>
    </row>
    <row r="163" spans="2:11" ht="45" customHeight="1">
      <c r="B163" s="273"/>
      <c r="C163" s="274" t="s">
        <v>490</v>
      </c>
      <c r="D163" s="274"/>
      <c r="E163" s="274"/>
      <c r="F163" s="274"/>
      <c r="G163" s="274"/>
      <c r="H163" s="274"/>
      <c r="I163" s="274"/>
      <c r="J163" s="274"/>
      <c r="K163" s="275"/>
    </row>
    <row r="164" spans="2:11" ht="17.25" customHeight="1">
      <c r="B164" s="273"/>
      <c r="C164" s="298" t="s">
        <v>419</v>
      </c>
      <c r="D164" s="298"/>
      <c r="E164" s="298"/>
      <c r="F164" s="298" t="s">
        <v>420</v>
      </c>
      <c r="G164" s="335"/>
      <c r="H164" s="336" t="s">
        <v>113</v>
      </c>
      <c r="I164" s="336" t="s">
        <v>59</v>
      </c>
      <c r="J164" s="298" t="s">
        <v>421</v>
      </c>
      <c r="K164" s="275"/>
    </row>
    <row r="165" spans="2:11" ht="17.25" customHeight="1">
      <c r="B165" s="276"/>
      <c r="C165" s="300" t="s">
        <v>422</v>
      </c>
      <c r="D165" s="300"/>
      <c r="E165" s="300"/>
      <c r="F165" s="301" t="s">
        <v>423</v>
      </c>
      <c r="G165" s="337"/>
      <c r="H165" s="338"/>
      <c r="I165" s="338"/>
      <c r="J165" s="300" t="s">
        <v>424</v>
      </c>
      <c r="K165" s="278"/>
    </row>
    <row r="166" spans="2:11" ht="5.25" customHeight="1">
      <c r="B166" s="306"/>
      <c r="C166" s="303"/>
      <c r="D166" s="303"/>
      <c r="E166" s="303"/>
      <c r="F166" s="303"/>
      <c r="G166" s="304"/>
      <c r="H166" s="303"/>
      <c r="I166" s="303"/>
      <c r="J166" s="303"/>
      <c r="K166" s="327"/>
    </row>
    <row r="167" spans="2:11" ht="15" customHeight="1">
      <c r="B167" s="306"/>
      <c r="C167" s="284" t="s">
        <v>428</v>
      </c>
      <c r="D167" s="284"/>
      <c r="E167" s="284"/>
      <c r="F167" s="305" t="s">
        <v>425</v>
      </c>
      <c r="G167" s="284"/>
      <c r="H167" s="284" t="s">
        <v>464</v>
      </c>
      <c r="I167" s="284" t="s">
        <v>427</v>
      </c>
      <c r="J167" s="284">
        <v>120</v>
      </c>
      <c r="K167" s="327"/>
    </row>
    <row r="168" spans="2:11" ht="15" customHeight="1">
      <c r="B168" s="306"/>
      <c r="C168" s="284" t="s">
        <v>473</v>
      </c>
      <c r="D168" s="284"/>
      <c r="E168" s="284"/>
      <c r="F168" s="305" t="s">
        <v>425</v>
      </c>
      <c r="G168" s="284"/>
      <c r="H168" s="284" t="s">
        <v>474</v>
      </c>
      <c r="I168" s="284" t="s">
        <v>427</v>
      </c>
      <c r="J168" s="284" t="s">
        <v>475</v>
      </c>
      <c r="K168" s="327"/>
    </row>
    <row r="169" spans="2:11" ht="15" customHeight="1">
      <c r="B169" s="306"/>
      <c r="C169" s="284" t="s">
        <v>374</v>
      </c>
      <c r="D169" s="284"/>
      <c r="E169" s="284"/>
      <c r="F169" s="305" t="s">
        <v>425</v>
      </c>
      <c r="G169" s="284"/>
      <c r="H169" s="284" t="s">
        <v>491</v>
      </c>
      <c r="I169" s="284" t="s">
        <v>427</v>
      </c>
      <c r="J169" s="284" t="s">
        <v>475</v>
      </c>
      <c r="K169" s="327"/>
    </row>
    <row r="170" spans="2:11" ht="15" customHeight="1">
      <c r="B170" s="306"/>
      <c r="C170" s="284" t="s">
        <v>430</v>
      </c>
      <c r="D170" s="284"/>
      <c r="E170" s="284"/>
      <c r="F170" s="305" t="s">
        <v>431</v>
      </c>
      <c r="G170" s="284"/>
      <c r="H170" s="284" t="s">
        <v>491</v>
      </c>
      <c r="I170" s="284" t="s">
        <v>427</v>
      </c>
      <c r="J170" s="284">
        <v>50</v>
      </c>
      <c r="K170" s="327"/>
    </row>
    <row r="171" spans="2:11" ht="15" customHeight="1">
      <c r="B171" s="306"/>
      <c r="C171" s="284" t="s">
        <v>433</v>
      </c>
      <c r="D171" s="284"/>
      <c r="E171" s="284"/>
      <c r="F171" s="305" t="s">
        <v>425</v>
      </c>
      <c r="G171" s="284"/>
      <c r="H171" s="284" t="s">
        <v>491</v>
      </c>
      <c r="I171" s="284" t="s">
        <v>435</v>
      </c>
      <c r="J171" s="284"/>
      <c r="K171" s="327"/>
    </row>
    <row r="172" spans="2:11" ht="15" customHeight="1">
      <c r="B172" s="306"/>
      <c r="C172" s="284" t="s">
        <v>444</v>
      </c>
      <c r="D172" s="284"/>
      <c r="E172" s="284"/>
      <c r="F172" s="305" t="s">
        <v>431</v>
      </c>
      <c r="G172" s="284"/>
      <c r="H172" s="284" t="s">
        <v>491</v>
      </c>
      <c r="I172" s="284" t="s">
        <v>427</v>
      </c>
      <c r="J172" s="284">
        <v>50</v>
      </c>
      <c r="K172" s="327"/>
    </row>
    <row r="173" spans="2:11" ht="15" customHeight="1">
      <c r="B173" s="306"/>
      <c r="C173" s="284" t="s">
        <v>452</v>
      </c>
      <c r="D173" s="284"/>
      <c r="E173" s="284"/>
      <c r="F173" s="305" t="s">
        <v>431</v>
      </c>
      <c r="G173" s="284"/>
      <c r="H173" s="284" t="s">
        <v>491</v>
      </c>
      <c r="I173" s="284" t="s">
        <v>427</v>
      </c>
      <c r="J173" s="284">
        <v>50</v>
      </c>
      <c r="K173" s="327"/>
    </row>
    <row r="174" spans="2:11" ht="15" customHeight="1">
      <c r="B174" s="306"/>
      <c r="C174" s="284" t="s">
        <v>450</v>
      </c>
      <c r="D174" s="284"/>
      <c r="E174" s="284"/>
      <c r="F174" s="305" t="s">
        <v>431</v>
      </c>
      <c r="G174" s="284"/>
      <c r="H174" s="284" t="s">
        <v>491</v>
      </c>
      <c r="I174" s="284" t="s">
        <v>427</v>
      </c>
      <c r="J174" s="284">
        <v>50</v>
      </c>
      <c r="K174" s="327"/>
    </row>
    <row r="175" spans="2:11" ht="15" customHeight="1">
      <c r="B175" s="306"/>
      <c r="C175" s="284" t="s">
        <v>112</v>
      </c>
      <c r="D175" s="284"/>
      <c r="E175" s="284"/>
      <c r="F175" s="305" t="s">
        <v>425</v>
      </c>
      <c r="G175" s="284"/>
      <c r="H175" s="284" t="s">
        <v>492</v>
      </c>
      <c r="I175" s="284" t="s">
        <v>493</v>
      </c>
      <c r="J175" s="284"/>
      <c r="K175" s="327"/>
    </row>
    <row r="176" spans="2:11" ht="15" customHeight="1">
      <c r="B176" s="306"/>
      <c r="C176" s="284" t="s">
        <v>59</v>
      </c>
      <c r="D176" s="284"/>
      <c r="E176" s="284"/>
      <c r="F176" s="305" t="s">
        <v>425</v>
      </c>
      <c r="G176" s="284"/>
      <c r="H176" s="284" t="s">
        <v>494</v>
      </c>
      <c r="I176" s="284" t="s">
        <v>495</v>
      </c>
      <c r="J176" s="284">
        <v>1</v>
      </c>
      <c r="K176" s="327"/>
    </row>
    <row r="177" spans="2:11" ht="15" customHeight="1">
      <c r="B177" s="306"/>
      <c r="C177" s="284" t="s">
        <v>55</v>
      </c>
      <c r="D177" s="284"/>
      <c r="E177" s="284"/>
      <c r="F177" s="305" t="s">
        <v>425</v>
      </c>
      <c r="G177" s="284"/>
      <c r="H177" s="284" t="s">
        <v>496</v>
      </c>
      <c r="I177" s="284" t="s">
        <v>427</v>
      </c>
      <c r="J177" s="284">
        <v>20</v>
      </c>
      <c r="K177" s="327"/>
    </row>
    <row r="178" spans="2:11" ht="15" customHeight="1">
      <c r="B178" s="306"/>
      <c r="C178" s="284" t="s">
        <v>113</v>
      </c>
      <c r="D178" s="284"/>
      <c r="E178" s="284"/>
      <c r="F178" s="305" t="s">
        <v>425</v>
      </c>
      <c r="G178" s="284"/>
      <c r="H178" s="284" t="s">
        <v>497</v>
      </c>
      <c r="I178" s="284" t="s">
        <v>427</v>
      </c>
      <c r="J178" s="284">
        <v>255</v>
      </c>
      <c r="K178" s="327"/>
    </row>
    <row r="179" spans="2:11" ht="15" customHeight="1">
      <c r="B179" s="306"/>
      <c r="C179" s="284" t="s">
        <v>114</v>
      </c>
      <c r="D179" s="284"/>
      <c r="E179" s="284"/>
      <c r="F179" s="305" t="s">
        <v>425</v>
      </c>
      <c r="G179" s="284"/>
      <c r="H179" s="284" t="s">
        <v>390</v>
      </c>
      <c r="I179" s="284" t="s">
        <v>427</v>
      </c>
      <c r="J179" s="284">
        <v>10</v>
      </c>
      <c r="K179" s="327"/>
    </row>
    <row r="180" spans="2:11" ht="15" customHeight="1">
      <c r="B180" s="306"/>
      <c r="C180" s="284" t="s">
        <v>115</v>
      </c>
      <c r="D180" s="284"/>
      <c r="E180" s="284"/>
      <c r="F180" s="305" t="s">
        <v>425</v>
      </c>
      <c r="G180" s="284"/>
      <c r="H180" s="284" t="s">
        <v>498</v>
      </c>
      <c r="I180" s="284" t="s">
        <v>459</v>
      </c>
      <c r="J180" s="284"/>
      <c r="K180" s="327"/>
    </row>
    <row r="181" spans="2:11" ht="15" customHeight="1">
      <c r="B181" s="306"/>
      <c r="C181" s="284" t="s">
        <v>499</v>
      </c>
      <c r="D181" s="284"/>
      <c r="E181" s="284"/>
      <c r="F181" s="305" t="s">
        <v>425</v>
      </c>
      <c r="G181" s="284"/>
      <c r="H181" s="284" t="s">
        <v>500</v>
      </c>
      <c r="I181" s="284" t="s">
        <v>459</v>
      </c>
      <c r="J181" s="284"/>
      <c r="K181" s="327"/>
    </row>
    <row r="182" spans="2:11" ht="15" customHeight="1">
      <c r="B182" s="306"/>
      <c r="C182" s="284" t="s">
        <v>488</v>
      </c>
      <c r="D182" s="284"/>
      <c r="E182" s="284"/>
      <c r="F182" s="305" t="s">
        <v>425</v>
      </c>
      <c r="G182" s="284"/>
      <c r="H182" s="284" t="s">
        <v>501</v>
      </c>
      <c r="I182" s="284" t="s">
        <v>459</v>
      </c>
      <c r="J182" s="284"/>
      <c r="K182" s="327"/>
    </row>
    <row r="183" spans="2:11" ht="15" customHeight="1">
      <c r="B183" s="306"/>
      <c r="C183" s="284" t="s">
        <v>117</v>
      </c>
      <c r="D183" s="284"/>
      <c r="E183" s="284"/>
      <c r="F183" s="305" t="s">
        <v>431</v>
      </c>
      <c r="G183" s="284"/>
      <c r="H183" s="284" t="s">
        <v>502</v>
      </c>
      <c r="I183" s="284" t="s">
        <v>427</v>
      </c>
      <c r="J183" s="284">
        <v>50</v>
      </c>
      <c r="K183" s="327"/>
    </row>
    <row r="184" spans="2:11" ht="15" customHeight="1">
      <c r="B184" s="306"/>
      <c r="C184" s="284" t="s">
        <v>503</v>
      </c>
      <c r="D184" s="284"/>
      <c r="E184" s="284"/>
      <c r="F184" s="305" t="s">
        <v>431</v>
      </c>
      <c r="G184" s="284"/>
      <c r="H184" s="284" t="s">
        <v>504</v>
      </c>
      <c r="I184" s="284" t="s">
        <v>505</v>
      </c>
      <c r="J184" s="284"/>
      <c r="K184" s="327"/>
    </row>
    <row r="185" spans="2:11" ht="15" customHeight="1">
      <c r="B185" s="306"/>
      <c r="C185" s="284" t="s">
        <v>506</v>
      </c>
      <c r="D185" s="284"/>
      <c r="E185" s="284"/>
      <c r="F185" s="305" t="s">
        <v>431</v>
      </c>
      <c r="G185" s="284"/>
      <c r="H185" s="284" t="s">
        <v>507</v>
      </c>
      <c r="I185" s="284" t="s">
        <v>505</v>
      </c>
      <c r="J185" s="284"/>
      <c r="K185" s="327"/>
    </row>
    <row r="186" spans="2:11" ht="15" customHeight="1">
      <c r="B186" s="306"/>
      <c r="C186" s="284" t="s">
        <v>508</v>
      </c>
      <c r="D186" s="284"/>
      <c r="E186" s="284"/>
      <c r="F186" s="305" t="s">
        <v>431</v>
      </c>
      <c r="G186" s="284"/>
      <c r="H186" s="284" t="s">
        <v>509</v>
      </c>
      <c r="I186" s="284" t="s">
        <v>505</v>
      </c>
      <c r="J186" s="284"/>
      <c r="K186" s="327"/>
    </row>
    <row r="187" spans="2:11" ht="15" customHeight="1">
      <c r="B187" s="306"/>
      <c r="C187" s="339" t="s">
        <v>510</v>
      </c>
      <c r="D187" s="284"/>
      <c r="E187" s="284"/>
      <c r="F187" s="305" t="s">
        <v>431</v>
      </c>
      <c r="G187" s="284"/>
      <c r="H187" s="284" t="s">
        <v>511</v>
      </c>
      <c r="I187" s="284" t="s">
        <v>512</v>
      </c>
      <c r="J187" s="340" t="s">
        <v>513</v>
      </c>
      <c r="K187" s="327"/>
    </row>
    <row r="188" spans="2:11" ht="15" customHeight="1">
      <c r="B188" s="306"/>
      <c r="C188" s="290" t="s">
        <v>44</v>
      </c>
      <c r="D188" s="284"/>
      <c r="E188" s="284"/>
      <c r="F188" s="305" t="s">
        <v>425</v>
      </c>
      <c r="G188" s="284"/>
      <c r="H188" s="280" t="s">
        <v>514</v>
      </c>
      <c r="I188" s="284" t="s">
        <v>515</v>
      </c>
      <c r="J188" s="284"/>
      <c r="K188" s="327"/>
    </row>
    <row r="189" spans="2:11" ht="15" customHeight="1">
      <c r="B189" s="306"/>
      <c r="C189" s="290" t="s">
        <v>516</v>
      </c>
      <c r="D189" s="284"/>
      <c r="E189" s="284"/>
      <c r="F189" s="305" t="s">
        <v>425</v>
      </c>
      <c r="G189" s="284"/>
      <c r="H189" s="284" t="s">
        <v>517</v>
      </c>
      <c r="I189" s="284" t="s">
        <v>459</v>
      </c>
      <c r="J189" s="284"/>
      <c r="K189" s="327"/>
    </row>
    <row r="190" spans="2:11" ht="15" customHeight="1">
      <c r="B190" s="306"/>
      <c r="C190" s="290" t="s">
        <v>518</v>
      </c>
      <c r="D190" s="284"/>
      <c r="E190" s="284"/>
      <c r="F190" s="305" t="s">
        <v>425</v>
      </c>
      <c r="G190" s="284"/>
      <c r="H190" s="284" t="s">
        <v>519</v>
      </c>
      <c r="I190" s="284" t="s">
        <v>459</v>
      </c>
      <c r="J190" s="284"/>
      <c r="K190" s="327"/>
    </row>
    <row r="191" spans="2:11" ht="15" customHeight="1">
      <c r="B191" s="306"/>
      <c r="C191" s="290" t="s">
        <v>520</v>
      </c>
      <c r="D191" s="284"/>
      <c r="E191" s="284"/>
      <c r="F191" s="305" t="s">
        <v>431</v>
      </c>
      <c r="G191" s="284"/>
      <c r="H191" s="284" t="s">
        <v>521</v>
      </c>
      <c r="I191" s="284" t="s">
        <v>459</v>
      </c>
      <c r="J191" s="284"/>
      <c r="K191" s="327"/>
    </row>
    <row r="192" spans="2:11" ht="15" customHeight="1">
      <c r="B192" s="333"/>
      <c r="C192" s="341"/>
      <c r="D192" s="315"/>
      <c r="E192" s="315"/>
      <c r="F192" s="315"/>
      <c r="G192" s="315"/>
      <c r="H192" s="315"/>
      <c r="I192" s="315"/>
      <c r="J192" s="315"/>
      <c r="K192" s="334"/>
    </row>
    <row r="193" spans="2:11" ht="18.75" customHeight="1">
      <c r="B193" s="280"/>
      <c r="C193" s="284"/>
      <c r="D193" s="284"/>
      <c r="E193" s="284"/>
      <c r="F193" s="305"/>
      <c r="G193" s="284"/>
      <c r="H193" s="284"/>
      <c r="I193" s="284"/>
      <c r="J193" s="284"/>
      <c r="K193" s="280"/>
    </row>
    <row r="194" spans="2:11" ht="18.75" customHeight="1">
      <c r="B194" s="280"/>
      <c r="C194" s="284"/>
      <c r="D194" s="284"/>
      <c r="E194" s="284"/>
      <c r="F194" s="305"/>
      <c r="G194" s="284"/>
      <c r="H194" s="284"/>
      <c r="I194" s="284"/>
      <c r="J194" s="284"/>
      <c r="K194" s="280"/>
    </row>
    <row r="195" spans="2:11" ht="18.75" customHeight="1">
      <c r="B195" s="291"/>
      <c r="C195" s="291"/>
      <c r="D195" s="291"/>
      <c r="E195" s="291"/>
      <c r="F195" s="291"/>
      <c r="G195" s="291"/>
      <c r="H195" s="291"/>
      <c r="I195" s="291"/>
      <c r="J195" s="291"/>
      <c r="K195" s="291"/>
    </row>
    <row r="196" spans="2:11" ht="13.5">
      <c r="B196" s="270"/>
      <c r="C196" s="271"/>
      <c r="D196" s="271"/>
      <c r="E196" s="271"/>
      <c r="F196" s="271"/>
      <c r="G196" s="271"/>
      <c r="H196" s="271"/>
      <c r="I196" s="271"/>
      <c r="J196" s="271"/>
      <c r="K196" s="272"/>
    </row>
    <row r="197" spans="2:11" ht="21">
      <c r="B197" s="273"/>
      <c r="C197" s="274" t="s">
        <v>522</v>
      </c>
      <c r="D197" s="274"/>
      <c r="E197" s="274"/>
      <c r="F197" s="274"/>
      <c r="G197" s="274"/>
      <c r="H197" s="274"/>
      <c r="I197" s="274"/>
      <c r="J197" s="274"/>
      <c r="K197" s="275"/>
    </row>
    <row r="198" spans="2:11" ht="25.5" customHeight="1">
      <c r="B198" s="273"/>
      <c r="C198" s="342" t="s">
        <v>523</v>
      </c>
      <c r="D198" s="342"/>
      <c r="E198" s="342"/>
      <c r="F198" s="342" t="s">
        <v>524</v>
      </c>
      <c r="G198" s="343"/>
      <c r="H198" s="342" t="s">
        <v>525</v>
      </c>
      <c r="I198" s="342"/>
      <c r="J198" s="342"/>
      <c r="K198" s="275"/>
    </row>
    <row r="199" spans="2:11" ht="5.25" customHeight="1">
      <c r="B199" s="306"/>
      <c r="C199" s="303"/>
      <c r="D199" s="303"/>
      <c r="E199" s="303"/>
      <c r="F199" s="303"/>
      <c r="G199" s="284"/>
      <c r="H199" s="303"/>
      <c r="I199" s="303"/>
      <c r="J199" s="303"/>
      <c r="K199" s="327"/>
    </row>
    <row r="200" spans="2:11" ht="15" customHeight="1">
      <c r="B200" s="306"/>
      <c r="C200" s="284" t="s">
        <v>515</v>
      </c>
      <c r="D200" s="284"/>
      <c r="E200" s="284"/>
      <c r="F200" s="305" t="s">
        <v>45</v>
      </c>
      <c r="G200" s="284"/>
      <c r="H200" s="284" t="s">
        <v>526</v>
      </c>
      <c r="I200" s="284"/>
      <c r="J200" s="284"/>
      <c r="K200" s="327"/>
    </row>
    <row r="201" spans="2:11" ht="15" customHeight="1">
      <c r="B201" s="306"/>
      <c r="C201" s="312"/>
      <c r="D201" s="284"/>
      <c r="E201" s="284"/>
      <c r="F201" s="305" t="s">
        <v>46</v>
      </c>
      <c r="G201" s="284"/>
      <c r="H201" s="284" t="s">
        <v>527</v>
      </c>
      <c r="I201" s="284"/>
      <c r="J201" s="284"/>
      <c r="K201" s="327"/>
    </row>
    <row r="202" spans="2:11" ht="15" customHeight="1">
      <c r="B202" s="306"/>
      <c r="C202" s="312"/>
      <c r="D202" s="284"/>
      <c r="E202" s="284"/>
      <c r="F202" s="305" t="s">
        <v>49</v>
      </c>
      <c r="G202" s="284"/>
      <c r="H202" s="284" t="s">
        <v>528</v>
      </c>
      <c r="I202" s="284"/>
      <c r="J202" s="284"/>
      <c r="K202" s="327"/>
    </row>
    <row r="203" spans="2:11" ht="15" customHeight="1">
      <c r="B203" s="306"/>
      <c r="C203" s="284"/>
      <c r="D203" s="284"/>
      <c r="E203" s="284"/>
      <c r="F203" s="305" t="s">
        <v>47</v>
      </c>
      <c r="G203" s="284"/>
      <c r="H203" s="284" t="s">
        <v>529</v>
      </c>
      <c r="I203" s="284"/>
      <c r="J203" s="284"/>
      <c r="K203" s="327"/>
    </row>
    <row r="204" spans="2:11" ht="15" customHeight="1">
      <c r="B204" s="306"/>
      <c r="C204" s="284"/>
      <c r="D204" s="284"/>
      <c r="E204" s="284"/>
      <c r="F204" s="305" t="s">
        <v>48</v>
      </c>
      <c r="G204" s="284"/>
      <c r="H204" s="284" t="s">
        <v>530</v>
      </c>
      <c r="I204" s="284"/>
      <c r="J204" s="284"/>
      <c r="K204" s="327"/>
    </row>
    <row r="205" spans="2:11" ht="15" customHeight="1">
      <c r="B205" s="306"/>
      <c r="C205" s="284"/>
      <c r="D205" s="284"/>
      <c r="E205" s="284"/>
      <c r="F205" s="305"/>
      <c r="G205" s="284"/>
      <c r="H205" s="284"/>
      <c r="I205" s="284"/>
      <c r="J205" s="284"/>
      <c r="K205" s="327"/>
    </row>
    <row r="206" spans="2:11" ht="15" customHeight="1">
      <c r="B206" s="306"/>
      <c r="C206" s="284" t="s">
        <v>471</v>
      </c>
      <c r="D206" s="284"/>
      <c r="E206" s="284"/>
      <c r="F206" s="305" t="s">
        <v>81</v>
      </c>
      <c r="G206" s="284"/>
      <c r="H206" s="284" t="s">
        <v>531</v>
      </c>
      <c r="I206" s="284"/>
      <c r="J206" s="284"/>
      <c r="K206" s="327"/>
    </row>
    <row r="207" spans="2:11" ht="15" customHeight="1">
      <c r="B207" s="306"/>
      <c r="C207" s="312"/>
      <c r="D207" s="284"/>
      <c r="E207" s="284"/>
      <c r="F207" s="305" t="s">
        <v>369</v>
      </c>
      <c r="G207" s="284"/>
      <c r="H207" s="284" t="s">
        <v>370</v>
      </c>
      <c r="I207" s="284"/>
      <c r="J207" s="284"/>
      <c r="K207" s="327"/>
    </row>
    <row r="208" spans="2:11" ht="15" customHeight="1">
      <c r="B208" s="306"/>
      <c r="C208" s="284"/>
      <c r="D208" s="284"/>
      <c r="E208" s="284"/>
      <c r="F208" s="305" t="s">
        <v>367</v>
      </c>
      <c r="G208" s="284"/>
      <c r="H208" s="284" t="s">
        <v>532</v>
      </c>
      <c r="I208" s="284"/>
      <c r="J208" s="284"/>
      <c r="K208" s="327"/>
    </row>
    <row r="209" spans="2:11" ht="15" customHeight="1">
      <c r="B209" s="344"/>
      <c r="C209" s="312"/>
      <c r="D209" s="312"/>
      <c r="E209" s="312"/>
      <c r="F209" s="305" t="s">
        <v>90</v>
      </c>
      <c r="G209" s="290"/>
      <c r="H209" s="331" t="s">
        <v>371</v>
      </c>
      <c r="I209" s="331"/>
      <c r="J209" s="331"/>
      <c r="K209" s="345"/>
    </row>
    <row r="210" spans="2:11" ht="15" customHeight="1">
      <c r="B210" s="344"/>
      <c r="C210" s="312"/>
      <c r="D210" s="312"/>
      <c r="E210" s="312"/>
      <c r="F210" s="305" t="s">
        <v>372</v>
      </c>
      <c r="G210" s="290"/>
      <c r="H210" s="331" t="s">
        <v>533</v>
      </c>
      <c r="I210" s="331"/>
      <c r="J210" s="331"/>
      <c r="K210" s="345"/>
    </row>
    <row r="211" spans="2:11" ht="15" customHeight="1">
      <c r="B211" s="344"/>
      <c r="C211" s="312"/>
      <c r="D211" s="312"/>
      <c r="E211" s="312"/>
      <c r="F211" s="346"/>
      <c r="G211" s="290"/>
      <c r="H211" s="347"/>
      <c r="I211" s="347"/>
      <c r="J211" s="347"/>
      <c r="K211" s="345"/>
    </row>
    <row r="212" spans="2:11" ht="15" customHeight="1">
      <c r="B212" s="344"/>
      <c r="C212" s="284" t="s">
        <v>495</v>
      </c>
      <c r="D212" s="312"/>
      <c r="E212" s="312"/>
      <c r="F212" s="305">
        <v>1</v>
      </c>
      <c r="G212" s="290"/>
      <c r="H212" s="331" t="s">
        <v>534</v>
      </c>
      <c r="I212" s="331"/>
      <c r="J212" s="331"/>
      <c r="K212" s="345"/>
    </row>
    <row r="213" spans="2:11" ht="15" customHeight="1">
      <c r="B213" s="344"/>
      <c r="C213" s="312"/>
      <c r="D213" s="312"/>
      <c r="E213" s="312"/>
      <c r="F213" s="305">
        <v>2</v>
      </c>
      <c r="G213" s="290"/>
      <c r="H213" s="331" t="s">
        <v>535</v>
      </c>
      <c r="I213" s="331"/>
      <c r="J213" s="331"/>
      <c r="K213" s="345"/>
    </row>
    <row r="214" spans="2:11" ht="15" customHeight="1">
      <c r="B214" s="344"/>
      <c r="C214" s="312"/>
      <c r="D214" s="312"/>
      <c r="E214" s="312"/>
      <c r="F214" s="305">
        <v>3</v>
      </c>
      <c r="G214" s="290"/>
      <c r="H214" s="331" t="s">
        <v>536</v>
      </c>
      <c r="I214" s="331"/>
      <c r="J214" s="331"/>
      <c r="K214" s="345"/>
    </row>
    <row r="215" spans="2:11" ht="15" customHeight="1">
      <c r="B215" s="344"/>
      <c r="C215" s="312"/>
      <c r="D215" s="312"/>
      <c r="E215" s="312"/>
      <c r="F215" s="305">
        <v>4</v>
      </c>
      <c r="G215" s="290"/>
      <c r="H215" s="331" t="s">
        <v>537</v>
      </c>
      <c r="I215" s="331"/>
      <c r="J215" s="331"/>
      <c r="K215" s="345"/>
    </row>
    <row r="216" spans="2:11" ht="12.75" customHeight="1">
      <c r="B216" s="348"/>
      <c r="C216" s="349"/>
      <c r="D216" s="349"/>
      <c r="E216" s="349"/>
      <c r="F216" s="349"/>
      <c r="G216" s="349"/>
      <c r="H216" s="349"/>
      <c r="I216" s="349"/>
      <c r="J216" s="349"/>
      <c r="K216" s="350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PC_Dela\Ladislav</dc:creator>
  <cp:keywords/>
  <dc:description/>
  <cp:lastModifiedBy>PC_Dela\Ladislav</cp:lastModifiedBy>
  <dcterms:created xsi:type="dcterms:W3CDTF">2018-03-03T17:06:59Z</dcterms:created>
  <dcterms:modified xsi:type="dcterms:W3CDTF">2018-03-03T17:07:08Z</dcterms:modified>
  <cp:category/>
  <cp:version/>
  <cp:contentType/>
  <cp:contentStatus/>
</cp:coreProperties>
</file>