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IO 01.1 - Stoka S1" sheetId="2" r:id="rId2"/>
    <sheet name="IO 01.2 - Kanalizační pří..." sheetId="3" r:id="rId3"/>
    <sheet name="VON - Vedlejší a ostatní ..." sheetId="4" r:id="rId4"/>
    <sheet name="Pokyny pro vyplnění" sheetId="5" r:id="rId5"/>
  </sheets>
  <definedNames>
    <definedName name="_xlnm.Print_Area" localSheetId="0">'Rekapitulace stavby'!$D$4:$AO$33,'Rekapitulace stavby'!$C$39:$AQ$55</definedName>
    <definedName name="_xlnm._FilterDatabase" localSheetId="1" hidden="1">'IO 01.1 - Stoka S1'!$C$84:$K$323</definedName>
    <definedName name="_xlnm.Print_Area" localSheetId="1">'IO 01.1 - Stoka S1'!$C$4:$J$36,'IO 01.1 - Stoka S1'!$C$42:$J$66,'IO 01.1 - Stoka S1'!$C$72:$K$323</definedName>
    <definedName name="_xlnm._FilterDatabase" localSheetId="2" hidden="1">'IO 01.2 - Kanalizační pří...'!$C$84:$K$249</definedName>
    <definedName name="_xlnm.Print_Area" localSheetId="2">'IO 01.2 - Kanalizační pří...'!$C$4:$J$36,'IO 01.2 - Kanalizační pří...'!$C$42:$J$66,'IO 01.2 - Kanalizační pří...'!$C$72:$K$249</definedName>
    <definedName name="_xlnm._FilterDatabase" localSheetId="3" hidden="1">'VON - Vedlejší a ostatní ...'!$C$78:$K$97</definedName>
    <definedName name="_xlnm.Print_Area" localSheetId="3">'VON - Vedlejší a ostatní ...'!$C$4:$J$36,'VON - Vedlejší a ostatní ...'!$C$42:$J$60,'VON - Vedlejší a ostatní ...'!$C$66:$K$97</definedName>
    <definedName name="_xlnm.Print_Area" localSheetId="4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'IO 01.1 - Stoka S1'!$84:$84</definedName>
    <definedName name="_xlnm.Print_Titles" localSheetId="2">'IO 01.2 - Kanalizační pří...'!$84:$84</definedName>
    <definedName name="_xlnm.Print_Titles" localSheetId="3">'VON - Vedlejší a ostatní ...'!$78:$78</definedName>
  </definedNames>
  <calcPr fullCalcOnLoad="1"/>
</workbook>
</file>

<file path=xl/sharedStrings.xml><?xml version="1.0" encoding="utf-8"?>
<sst xmlns="http://schemas.openxmlformats.org/spreadsheetml/2006/main" count="5396" uniqueCount="844">
  <si>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</si>
  <si>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</si>
  <si>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</si>
  <si>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</si>
  <si>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</si>
  <si>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</si>
  <si>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</si>
  <si>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{5d34cb36-b810-4584-9342-de401e9ea9ed}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</si>
  <si>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</si>
  <si>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</si>
  <si>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</si>
  <si>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</si>
  <si>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</si>
  <si>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</si>
  <si>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</si>
  <si>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</si>
  <si>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478314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</si>
  <si>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</si>
  <si>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</si>
  <si>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Studénka - Kanalizace u stavebnin - aktualizace 2015</t>
  </si>
  <si>
    <t>0,1</t>
  </si>
  <si>
    <t>KSO:</t>
  </si>
  <si>
    <t>827 22 1</t>
  </si>
  <si>
    <t>CC-CZ:</t>
  </si>
  <si>
    <t/>
  </si>
  <si>
    <t>1</t>
  </si>
  <si>
    <t>Místo:</t>
  </si>
  <si>
    <t xml:space="preserve">Studénka </t>
  </si>
  <si>
    <t>Datum:</t>
  </si>
  <si>
    <t>1. 4. 2015</t>
  </si>
  <si>
    <t>10</t>
  </si>
  <si>
    <t>100</t>
  </si>
  <si>
    <t>Zadavatel:</t>
  </si>
  <si>
    <t>IČ:</t>
  </si>
  <si>
    <t>Město Studénka</t>
  </si>
  <si>
    <t>DIČ:</t>
  </si>
  <si>
    <t>Uchazeč:</t>
  </si>
  <si>
    <t>Vyplň údaj</t>
  </si>
  <si>
    <t>Projektant:</t>
  </si>
  <si>
    <t>BKN spol. s r.o. Vysoké Mýto</t>
  </si>
  <si>
    <t>True</t>
  </si>
  <si>
    <t>Poznámka:</t>
  </si>
  <si>
    <t>Soupis prací je sestaven za využití položek Cenové soustavy ÚRS. Cenové a technické podmínky položek Cenové soustavy ÚRS, které jsou uvedeny v soupisu prací ( tzn. úvodní části katalogů ) jsou neomezeně dálkově k dispozici na www.cs-urs.cz. Položky soupisu prací, které nemají ve sloupci "Cenová soustava" uveden žádný údaj, nepochází z Cenové soustavy ÚRS.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</si>
  <si>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</si>
  <si>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</si>
  <si>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</si>
  <si>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</si>
  <si>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</si>
  <si>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</si>
  <si>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</si>
  <si>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</si>
  <si>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</si>
  <si>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</si>
  <si>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</si>
  <si>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</si>
  <si>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</si>
  <si>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</si>
  <si>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</si>
  <si>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</si>
  <si>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</si>
  <si>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</si>
  <si>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</si>
  <si>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</si>
  <si>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</si>
  <si>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</si>
  <si>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</si>
  <si>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</si>
  <si>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</si>
  <si>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</si>
  <si>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</si>
  <si>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</si>
  <si>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</si>
  <si>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</si>
  <si>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</si>
  <si>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</si>
  <si>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</si>
  <si>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</si>
  <si>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</si>
  <si>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</si>
  <si>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</si>
  <si>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</si>
  <si>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</si>
  <si>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IO 01.1</t>
  </si>
  <si>
    <t>Stoka S1</t>
  </si>
  <si>
    <t>STA</t>
  </si>
  <si>
    <t>{a1017840-8467-4320-96ac-db55b5b6d963}</t>
  </si>
  <si>
    <t>2</t>
  </si>
  <si>
    <t>IO 01.2</t>
  </si>
  <si>
    <t xml:space="preserve">Kanalizační přípojky </t>
  </si>
  <si>
    <t>{0d3c75df-c1f0-46ef-a0ad-af8f4216bca0}</t>
  </si>
  <si>
    <t>VON</t>
  </si>
  <si>
    <t xml:space="preserve">Vedlejší a ostatní náklady </t>
  </si>
  <si>
    <t>{c360f190-65cd-4451-b978-2ac8002a3c96}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</si>
  <si>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</si>
  <si>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</si>
  <si>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</si>
  <si>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</si>
  <si>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</si>
  <si>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</si>
  <si>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</si>
  <si>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IO 01.1 - Stoka S1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</si>
  <si>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</si>
  <si>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</si>
  <si>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</si>
  <si>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</si>
  <si>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</si>
  <si>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</si>
  <si>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</si>
  <si>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</si>
  <si>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</si>
  <si>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</si>
  <si>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</si>
  <si>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</si>
  <si>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</si>
  <si>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</si>
  <si>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</si>
  <si>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</si>
  <si>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</si>
  <si>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</si>
  <si>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</si>
  <si>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</si>
  <si>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</si>
  <si>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</si>
  <si>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</si>
  <si>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</si>
  <si>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</si>
  <si>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</si>
  <si>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</si>
  <si>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</si>
  <si>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</si>
  <si>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</si>
  <si>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</si>
  <si>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</si>
  <si>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</si>
  <si>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113107152</t>
  </si>
  <si>
    <t>Odstranění podkladů nebo krytů s přemístěním hmot na skládku na vzdálenost do 20 m nebo s naložením na dopravní prostředek v ploše jednotlivě přes 50 m2 do 200 m2 z kameniva těženého, o tl. vrstvy přes 100 do 200 mm</t>
  </si>
  <si>
    <t>m2</t>
  </si>
  <si>
    <t>CS ÚRS 2015 01</t>
  </si>
  <si>
    <t>4</t>
  </si>
  <si>
    <t>-925843157</t>
  </si>
  <si>
    <t>VV</t>
  </si>
  <si>
    <t>52*1</t>
  </si>
  <si>
    <t>"viz výkresy PD přílohy D.1 - D.6"</t>
  </si>
  <si>
    <t>113107162</t>
  </si>
  <si>
    <t>Odstranění podkladů nebo krytů s přemístěním hmot na skládku na vzdálenost do 20 m nebo s naložením na dopravní prostředek v ploše jednotlivě přes 50 m2 do 200 m2 z kameniva hrubého drceného, o tl. vrstvy přes 100 do 200 mm</t>
  </si>
  <si>
    <t>580261273</t>
  </si>
  <si>
    <t>43*1</t>
  </si>
  <si>
    <t>Mezisoučet</t>
  </si>
  <si>
    <t>3</t>
  </si>
  <si>
    <t>Součet</t>
  </si>
  <si>
    <t>113107182</t>
  </si>
  <si>
    <t>Odstranění podkladů nebo krytů s přemístěním hmot na skládku na vzdálenost do 20 m nebo s naložením na dopravní prostředek v ploše jednotlivě přes 50 m2 do 200 m2 živičných, o tl. vrstvy přes 50 do 100 mm</t>
  </si>
  <si>
    <t>2012269831</t>
  </si>
  <si>
    <t>121101101</t>
  </si>
  <si>
    <t>Sejmutí ornice nebo lesní půdy s vodorovným přemístěním na hromady v místě upotřebení nebo na dočasné či trvalé skládky se složením, na vzdálenost do 50 m</t>
  </si>
  <si>
    <t>m3</t>
  </si>
  <si>
    <t>1219252649</t>
  </si>
  <si>
    <t>40*1*0,2</t>
  </si>
  <si>
    <t>6,2*1*0,2</t>
  </si>
  <si>
    <t>5</t>
  </si>
  <si>
    <t>130001101</t>
  </si>
  <si>
    <t>Příplatek k cenám hloubených vykopávek za ztížení vykopávky v blízkosti podzemního vedení nebo výbušnin pro jakoukoliv třídu horniny</t>
  </si>
  <si>
    <t>766908690</t>
  </si>
  <si>
    <t>279,576*0,1</t>
  </si>
  <si>
    <t>6</t>
  </si>
  <si>
    <t>132201202</t>
  </si>
  <si>
    <t>Hloubení zapažených i nezapažených rýh šířky přes 600 do 2 000 mm s urovnáním dna do předepsaného profilu a spádu v hornině tř. 3 přes 100 do 1 000 m3</t>
  </si>
  <si>
    <t>1526805036</t>
  </si>
  <si>
    <t xml:space="preserve">"stoka S1" </t>
  </si>
  <si>
    <t>141,2*1*1,98</t>
  </si>
  <si>
    <t xml:space="preserve">Mezisoučet </t>
  </si>
  <si>
    <t>279,576*0,6</t>
  </si>
  <si>
    <t>7</t>
  </si>
  <si>
    <t>132201209</t>
  </si>
  <si>
    <t>Hloubení zapažených i nezapažených rýh šířky přes 600 do 2 000 mm s urovnáním dna do předepsaného profilu a spádu v hornině tř. 3 Příplatek k cenám za lepivost horniny tř. 3</t>
  </si>
  <si>
    <t>-1294001280</t>
  </si>
  <si>
    <t>167,746*0,5 'Přepočtené koeficientem množství</t>
  </si>
  <si>
    <t>8</t>
  </si>
  <si>
    <t>132301202</t>
  </si>
  <si>
    <t>Hloubení zapažených i nezapažených rýh šířky přes 600 do 2 000 mm s urovnáním dna do předepsaného profilu a spádu v hornině tř. 4 přes 100 do 1 000 m3</t>
  </si>
  <si>
    <t>896758376</t>
  </si>
  <si>
    <t>279,576*0,4</t>
  </si>
  <si>
    <t>9</t>
  </si>
  <si>
    <t>132301209</t>
  </si>
  <si>
    <t>Hloubení zapažených i nezapažených rýh šířky přes 600 do 2 000 mm s urovnáním dna do předepsaného profilu a spádu v hornině tř. 4 Příplatek k cenám za lepivost horniny tř. 4</t>
  </si>
  <si>
    <t>1716295251</t>
  </si>
  <si>
    <t>111,83*0,5 'Přepočtené koeficientem množství</t>
  </si>
  <si>
    <t>133201101</t>
  </si>
  <si>
    <t>Hloubení zapažených i nezapažených šachet s případným nutným přemístěním výkopku ve výkopišti v hornině tř. 3 do 100 m3</t>
  </si>
  <si>
    <t>-2127653636</t>
  </si>
  <si>
    <t>(1,5*1,5*1,98)*8</t>
  </si>
  <si>
    <t>35,640*0,6</t>
  </si>
  <si>
    <t>11</t>
  </si>
  <si>
    <t>133301101</t>
  </si>
  <si>
    <t>Hloubení zapažených i nezapažených šachet s případným nutným přemístěním výkopku ve výkopišti v hornině tř. 4 do 100 m3</t>
  </si>
  <si>
    <t>-74419442</t>
  </si>
  <si>
    <t>35,640*0,4</t>
  </si>
  <si>
    <t>12</t>
  </si>
  <si>
    <t>133301109</t>
  </si>
  <si>
    <t>Hloubení zapažených i nezapažených šachet s případným nutným přemístěním výkopku ve výkopišti v hornině tř. 4 Příplatek k cenám za lepivost horniny tř. 4</t>
  </si>
  <si>
    <t>-46002315</t>
  </si>
  <si>
    <t>14,256*0,5 'Přepočtené koeficientem množství</t>
  </si>
  <si>
    <t>13</t>
  </si>
  <si>
    <t>151101101</t>
  </si>
  <si>
    <t>Zřízení pažení a rozepření stěn rýh pro podzemní vedení pro všechny šířky rýhy příložné pro jakoukoliv mezerovitost, hloubky do 2 m</t>
  </si>
  <si>
    <t>1505158770</t>
  </si>
  <si>
    <t>141,2*2*1,98</t>
  </si>
  <si>
    <t>14</t>
  </si>
  <si>
    <t>151101111</t>
  </si>
  <si>
    <t>Odstranění pažení a rozepření stěn rýh pro podzemní vedení s uložením materiálu na vzdálenost do 3 m od kraje výkopu příložné, hloubky do 2 m</t>
  </si>
  <si>
    <t>131648730</t>
  </si>
  <si>
    <t>161101101</t>
  </si>
  <si>
    <t>Svislé přemístění výkopku bez naložení do dopravní nádoby avšak s vyprázdněním dopravní nádoby na hromadu nebo do dopravního prostředku z horniny tř. 1 až 4, při hloubce výkopu přes 1 do 2,5 m</t>
  </si>
  <si>
    <t>-2094198312</t>
  </si>
  <si>
    <t>279,576</t>
  </si>
  <si>
    <t>16</t>
  </si>
  <si>
    <t>162201102</t>
  </si>
  <si>
    <t>Vodorovné přemístění výkopku nebo sypaniny po suchu na obvyklém dopravním prostředku, bez naložení výkopku, avšak se složením bez rozhrnutí z horniny tř. 1 až 4 na vzdálenost přes 20 do 50 m</t>
  </si>
  <si>
    <t>1037958141</t>
  </si>
  <si>
    <t>PSC</t>
  </si>
  <si>
    <t xml:space="preserve">Poznámka k souboru cen:
1. Ceny nelze použít, předepisuje-li projekt přemístit výkopek na místo nepřístupné obvyklým dopravním prostředkům; toto přemístění se oceňuje individuálně. 2. V cenách jsou započteny i náhrady za jízdu loženého vozidla v terénu ve výkopišti nebo na násypišti. 3. V cenách nejsou započteny náklady na rozhrnutí výkopku na násypišti; toto rozhrnutí se oceňuje cenami souboru cen 171 . 0- . . Uložení sypaniny do násypů a 171 20-1201Uložení sypaniny na skládky. 4. Je-li na dopravní dráze pro vodorovné přemístění nějaká překážka, pro kterou je nutno překládat výkopek z jednoho obvyklého dopravního prostředku na jiný obvyklý doprav- ní prostředek, oceňuje se toto lomené vodorovné přemístění výkopku v každém úseku samostatně příslušnou cenou tohoto souboru cen a překládání výkopku cenami souboru cen 167 10-3 . Nakládání neulehlého výkopku z hromad s ohledem na ustanovení pozn. číslo 5. 5. Přemísťuje-li se výkopek z dočasných skládek vzdálených do 50 m, neoceňuje se nakládání výkopku, i když se provádí. Toto ustanovení neplatí, vylučuje-li projekt použití dozeru. 6. V cenách vodorovného přemístění sypaniny nejsou započteny náklady na dodávku materiálu, tyto se oceňují ve specifikaci. </t>
  </si>
  <si>
    <t>"zpět na ohumusování</t>
  </si>
  <si>
    <t>46,200*0,20</t>
  </si>
  <si>
    <t>17</t>
  </si>
  <si>
    <t>162301102</t>
  </si>
  <si>
    <t>Vodorovné přemístění výkopku nebo sypaniny po suchu na obvyklém dopravním prostředku, bez naložení výkopku, avšak se složením bez rozhrnutí z horniny tř. 1 až 4 na vzdálenost přes 500 do 1 000 m</t>
  </si>
  <si>
    <t>-280643841</t>
  </si>
  <si>
    <t>279,576-70,6-21,18</t>
  </si>
  <si>
    <t>35,64</t>
  </si>
  <si>
    <t>-3,14*(0,5)^2*1,98*8</t>
  </si>
  <si>
    <t>-(43*1*1,33)</t>
  </si>
  <si>
    <t>-(52*1*1,33)</t>
  </si>
  <si>
    <t>84,625            "zpět na zásyp</t>
  </si>
  <si>
    <t>18</t>
  </si>
  <si>
    <t>162701105</t>
  </si>
  <si>
    <t>Vodorovné přemístění výkopku nebo sypaniny po suchu na obvyklém dopravním prostředku, bez naložení výkopku, avšak se složením bez rozhrnutí z horniny tř. 1 až 4 na vzdálenost přes 9 000 do 10 000 m</t>
  </si>
  <si>
    <t>1251119593</t>
  </si>
  <si>
    <t>279,567+35,64</t>
  </si>
  <si>
    <t>-211,002</t>
  </si>
  <si>
    <t>(43*1*1,33)</t>
  </si>
  <si>
    <t>(52*1*1,33)</t>
  </si>
  <si>
    <t>19</t>
  </si>
  <si>
    <t>167101101</t>
  </si>
  <si>
    <t>Nakládání, skládání a překládání neulehlého výkopku nebo sypaniny nakládání, množství do 100 m3, z hornin tř. 1 až 4</t>
  </si>
  <si>
    <t>-1324314387</t>
  </si>
  <si>
    <t xml:space="preserve">Poznámka k souboru cen:
1. Ceny -1101, -1151, -1102, -1152, -1103, -1153, jsou určeny pro nakládání, skládání a překládání na obvyklý nebo z obvyklého dopravního prostředku. Pro nakládání z lodi nebo na loď jsou určeny ceny -1105 a -1155. 2. Ceny -1105 a -1155 jsou určeny pro nakládání, překládání a vykládání na vzdálenost a) do 20 m vodorovně; vodorovná vzdálenost se měří od těžnice lodi k těžnici druhé lodi, nebo k těžišti hromady na břehu nebo k těžišti dopravního prostředku na suchu, b) do 4 m svisle; svislá vzdálenost se měří od pracovní hladiny vody k úrovni srovna- ného terénu v místě hromady nebo v místě dopravní plochy pro dopravní prostředek na suchu. Uvedenou svislou vzdálenost 4 m lze zvětšit, a to nejvýše do 6 m, jestliže je vodorovná vzdálenost uvedená v bodu a) kratší než 20 m nejméně o trojnásobek zvětšení výšky přes 4 m. 3. Množství měrných jednotek se určí v rostlém stavu horniny. </t>
  </si>
  <si>
    <t>"zpět na zásyp a ohumusování</t>
  </si>
  <si>
    <t>20</t>
  </si>
  <si>
    <t>171201R01</t>
  </si>
  <si>
    <t>Uložení sypaniny na skládky</t>
  </si>
  <si>
    <t>-1398796018</t>
  </si>
  <si>
    <t>174101101</t>
  </si>
  <si>
    <t>Zásyp sypaninou z jakékoliv horniny s uložením výkopku ve vrstvách se zhutněním jam, šachet, rýh nebo kolem objektů v těchto vykopávkách</t>
  </si>
  <si>
    <t>1112750181</t>
  </si>
  <si>
    <t>279,576-70,6-21,18+43,000*1,00*0,10</t>
  </si>
  <si>
    <t xml:space="preserve">Mezisoučet stoky </t>
  </si>
  <si>
    <t>22</t>
  </si>
  <si>
    <t>M</t>
  </si>
  <si>
    <t>583441970</t>
  </si>
  <si>
    <t>štěrkodrť frakce 0-63 MM</t>
  </si>
  <si>
    <t>t</t>
  </si>
  <si>
    <t>768562273</t>
  </si>
  <si>
    <t>(43*1*1,33)*1,65+43,00*1,00*0,10*1,65</t>
  </si>
  <si>
    <t>(52*1*1,33)*1,65</t>
  </si>
  <si>
    <t>23</t>
  </si>
  <si>
    <t>175111101</t>
  </si>
  <si>
    <t>Obsypání potrubí ručně sypaninou z vhodných hornin tř. 1 až 4 nebo materiálem připraveným podél výkopu ve vzdálenosti do 3 m od jeho kraje, pro jakoukoliv hloubku výkopu a míru zhutnění bez prohození sypaniny</t>
  </si>
  <si>
    <t>-1296273913</t>
  </si>
  <si>
    <t>141,2*1*0,5</t>
  </si>
  <si>
    <t>-3,14*(0,15)^2*141,2</t>
  </si>
  <si>
    <t>24</t>
  </si>
  <si>
    <t>583373020</t>
  </si>
  <si>
    <t>štěrkopísek frakce 0-16 MM</t>
  </si>
  <si>
    <t>-429558171</t>
  </si>
  <si>
    <t>60,624*2 'Přepočtené koeficientem množství</t>
  </si>
  <si>
    <t>25</t>
  </si>
  <si>
    <t>181301103</t>
  </si>
  <si>
    <t>Rozprostření a urovnání ornice v rovině nebo ve svahu sklonu do 1:5 při souvislé ploše do 500 m2, tl. vrstvy přes 150 do 200 mm</t>
  </si>
  <si>
    <t>1169666921</t>
  </si>
  <si>
    <t>40*1</t>
  </si>
  <si>
    <t>6,2*1</t>
  </si>
  <si>
    <t>26</t>
  </si>
  <si>
    <t>181411131</t>
  </si>
  <si>
    <t>Založení trávníku na půdě předem připravené plochy do 1000 m2 výsevem včetně utažení parkového v rovině nebo na svahu do 1:5</t>
  </si>
  <si>
    <t>-1632850833</t>
  </si>
  <si>
    <t>27</t>
  </si>
  <si>
    <t>005724100</t>
  </si>
  <si>
    <t>osiva pícnin směsi travní balení obvykle 25 kg parková</t>
  </si>
  <si>
    <t>kg</t>
  </si>
  <si>
    <t>-1696856483</t>
  </si>
  <si>
    <t>46,2*0,04 'Přepočtené koeficientem množství</t>
  </si>
  <si>
    <t>Svislé a kompletní konstrukce</t>
  </si>
  <si>
    <t>28</t>
  </si>
  <si>
    <t>359901211</t>
  </si>
  <si>
    <t>Monitoring stok (kamerový systém) jakékoli výšky nová kanalizace</t>
  </si>
  <si>
    <t>m</t>
  </si>
  <si>
    <t>-893023001</t>
  </si>
  <si>
    <t>142,1</t>
  </si>
  <si>
    <t>Vodorovné konstrukce</t>
  </si>
  <si>
    <t>29</t>
  </si>
  <si>
    <t>451573111</t>
  </si>
  <si>
    <t>Lože pod potrubí, stoky a drobné objekty v otevřeném výkopu z písku a štěrkopísku do 63 mm</t>
  </si>
  <si>
    <t>494301332</t>
  </si>
  <si>
    <t>141,2*1*0,15</t>
  </si>
  <si>
    <t>30</t>
  </si>
  <si>
    <t>452112111</t>
  </si>
  <si>
    <t>Osazení betonových dílců prstenců nebo rámů pod poklopy a mříže, výšky do 100 mm</t>
  </si>
  <si>
    <t>kus</t>
  </si>
  <si>
    <t>-1282999488</t>
  </si>
  <si>
    <t>8+4+1+1"viz výkresy PD přílohy D.1 - D.6"</t>
  </si>
  <si>
    <t>31</t>
  </si>
  <si>
    <t>592240100</t>
  </si>
  <si>
    <t>prefabrikáty pro vstupní šachty a drenážní šachtice (betonové a železobetonové) dílce pro kanalizační šachty skruže, kónusy vyrovnávací prstence ke krytu šachty AR  625/40     62,5 x 4 x 10</t>
  </si>
  <si>
    <t>-1136743589</t>
  </si>
  <si>
    <t>32</t>
  </si>
  <si>
    <t>592240110</t>
  </si>
  <si>
    <t>prefabrikáty pro vstupní šachty a drenážní šachtice (betonové a železobetonové) dílce pro kanalizační šachty skruže, kónusy vyrovnávací prstence ke krytu šachty AR  625/60     62,5 x 6 x 10</t>
  </si>
  <si>
    <t>-1561745036</t>
  </si>
  <si>
    <t>33</t>
  </si>
  <si>
    <t>592240120</t>
  </si>
  <si>
    <t>prefabrikáty pro vstupní šachty a drenážní šachtice (betonové a železobetonové) dílce pro kanalizační šachty skruže, kónusy vyrovnávací prstence ke krytu šachty AR  625/80     62,5 x 8 x 10</t>
  </si>
  <si>
    <t>1086633931</t>
  </si>
  <si>
    <t>34</t>
  </si>
  <si>
    <t>592240130</t>
  </si>
  <si>
    <t>prefabrikáty pro vstupní šachty a drenážní šachtice (betonové a železobetonové) dílce pro kanalizační šachty skruže, kónusy vyrovnávací prstence ke krytu šachty AR  625/100   62,5 x 10 x 10</t>
  </si>
  <si>
    <t>-254315667</t>
  </si>
  <si>
    <t>Komunikace pozemní</t>
  </si>
  <si>
    <t>35</t>
  </si>
  <si>
    <t>564731121X</t>
  </si>
  <si>
    <t>Podklad nebo kryt z kameniva hrubého drceného vel. 8-16 mm s rozprostřením a zhutněním, po zhutnění tl. 100 mm</t>
  </si>
  <si>
    <t>-438285844</t>
  </si>
  <si>
    <t>36</t>
  </si>
  <si>
    <t>564851111</t>
  </si>
  <si>
    <t>Podklad ze štěrkodrti ŠD s rozprostřením a zhutněním, po zhutnění tl. 150 mm</t>
  </si>
  <si>
    <t>-1658048703</t>
  </si>
  <si>
    <t>52*1            "ŠD 0-63 mm viz výkresy PD přílohy D.1 - D.6"</t>
  </si>
  <si>
    <t xml:space="preserve">52*1            "ŠD 0-32 mm viz výkresy PD přílohy D.1 - D.6"  </t>
  </si>
  <si>
    <t>37</t>
  </si>
  <si>
    <t>565155111</t>
  </si>
  <si>
    <t>Asfaltový beton vrstva podkladní ACP 16 (obalované kamenivo střednězrnné - OKS) s rozprostřením a zhutněním v pruhu šířky do 3 m, po zhutnění tl. 70 mm</t>
  </si>
  <si>
    <t>-382328528</t>
  </si>
  <si>
    <t>38</t>
  </si>
  <si>
    <t>573111112</t>
  </si>
  <si>
    <t>Postřik živičný infiltrační z asfaltu silničního s posypem kamenivem, v množství 1,00 kg/m2</t>
  </si>
  <si>
    <t>297965337</t>
  </si>
  <si>
    <t>39</t>
  </si>
  <si>
    <t>573211111</t>
  </si>
  <si>
    <t>Postřik živičný spojovací bez posypu kamenivem z asfaltu silničního, v množství od 0,50 do 0,70 kg/m2</t>
  </si>
  <si>
    <t>2027478893</t>
  </si>
  <si>
    <t>40</t>
  </si>
  <si>
    <t>577134111</t>
  </si>
  <si>
    <t>Asfaltový beton vrstva obrusná ACO 11 (ABS) s rozprostřením a se zhutněním z nemodifikovaného asfaltu v pruhu šířky do 3 m tř. I, po zhutnění tl. 40 mm</t>
  </si>
  <si>
    <t>-1504570275</t>
  </si>
  <si>
    <t>Trubní vedení</t>
  </si>
  <si>
    <t>41</t>
  </si>
  <si>
    <t>871370410</t>
  </si>
  <si>
    <t>Montáž kanalizačního potrubí z plastů z polypropylenu PP korugovaného SN 10 DN 300</t>
  </si>
  <si>
    <t>-189483262</t>
  </si>
  <si>
    <t>141,20</t>
  </si>
  <si>
    <t xml:space="preserve">1,00           "Š5 spadiště stoka S1" </t>
  </si>
  <si>
    <t>42</t>
  </si>
  <si>
    <t>286147315</t>
  </si>
  <si>
    <t>trubka kanalizační žebrovaná (PP), SN 10 vnitřní průměr 300mm, dl. 6m</t>
  </si>
  <si>
    <t>898195064</t>
  </si>
  <si>
    <t>141,20/6*1,03</t>
  </si>
  <si>
    <t>43</t>
  </si>
  <si>
    <t>286147285</t>
  </si>
  <si>
    <t>trubky z polypropylénu a kombinované potrubí kanalizační žebrované PP trubky kanalizační žebrované SN 10 (PP) DIN 16961 , včetně těsnícího kroužku vnější/vnitřní průměr 335/300 mm, dl. 2 m</t>
  </si>
  <si>
    <t>2070817372</t>
  </si>
  <si>
    <t>44</t>
  </si>
  <si>
    <t>877370410</t>
  </si>
  <si>
    <t>Montáž tvarovek na kanalizačním plastovém potrubí z polypropylenu PP korugovaného kolen DN 300</t>
  </si>
  <si>
    <t>-1740092921</t>
  </si>
  <si>
    <t xml:space="preserve">Poznámka k souboru cen:
1. V cenách montáže tvarovek nejsou započteny náklady na dodání tvarovek. Tyto náklady se oceňují ve specifikaci. 2. V cenách montáže tvarovek jsou započteny náklady na dodání těsnicích kroužků, pokud tyto nejsou součástí dodávky tvarovek. </t>
  </si>
  <si>
    <t xml:space="preserve">3            "Š5 spadiště stoka S1" </t>
  </si>
  <si>
    <t>45</t>
  </si>
  <si>
    <t>286147610</t>
  </si>
  <si>
    <t>trubky z polypropylénu a kombinované potrubí kanalizační žebrované PP kolena 45st. 315 mm</t>
  </si>
  <si>
    <t>-372317280</t>
  </si>
  <si>
    <t>46</t>
  </si>
  <si>
    <t>877370420</t>
  </si>
  <si>
    <t>Montáž tvarovek na kanalizačním plastovém potrubí z polypropylenu PP korugovaného odboček DN 300</t>
  </si>
  <si>
    <t>-1837157235</t>
  </si>
  <si>
    <t xml:space="preserve">1            "Š5 spadiště stoka S1" </t>
  </si>
  <si>
    <t>47</t>
  </si>
  <si>
    <t>286147750</t>
  </si>
  <si>
    <t>trubky z polypropylénu a kombinované potrubí kanalizační žebrované PP odbočka dle EN 13476 45st. 315/315mm</t>
  </si>
  <si>
    <t>362933308</t>
  </si>
  <si>
    <t>48</t>
  </si>
  <si>
    <t>892381111</t>
  </si>
  <si>
    <t>Zkouška těsnosti potrubí kanalizace vodou  DN 250, DN 300 nebo 350</t>
  </si>
  <si>
    <t>-408554062</t>
  </si>
  <si>
    <t>49</t>
  </si>
  <si>
    <t>894411121</t>
  </si>
  <si>
    <t>Zřízení šachet kanalizačních z betonových dílců výšky vstupu do 1,50 m s obložením dna betonem tř. C 25/30, na potrubí DN přes 200 do 300</t>
  </si>
  <si>
    <t>383713419</t>
  </si>
  <si>
    <t>50</t>
  </si>
  <si>
    <t>592240345</t>
  </si>
  <si>
    <t xml:space="preserve">dno betonové šachtové SU-M 1000 x 785 </t>
  </si>
  <si>
    <t>1807197526</t>
  </si>
  <si>
    <t>51</t>
  </si>
  <si>
    <t>592240465</t>
  </si>
  <si>
    <t xml:space="preserve">dno betonové šachtové SU-M 1000 x 985 </t>
  </si>
  <si>
    <t>-1531290348</t>
  </si>
  <si>
    <t>52</t>
  </si>
  <si>
    <t>592240500</t>
  </si>
  <si>
    <t>dílec betonový pro vstupní šachty SR-M PS 100x25x12 cm</t>
  </si>
  <si>
    <t>-1285398645</t>
  </si>
  <si>
    <t>53</t>
  </si>
  <si>
    <t>592240510</t>
  </si>
  <si>
    <t>dílec betonový pro vstupní šachty SR-M PS 100x50x12 cm</t>
  </si>
  <si>
    <t>978477300</t>
  </si>
  <si>
    <t>54</t>
  </si>
  <si>
    <t>592240520</t>
  </si>
  <si>
    <t>dílec betonový pro vstupní šachty SR-M PS 100x100x12 cm</t>
  </si>
  <si>
    <t>-979888333</t>
  </si>
  <si>
    <t>55</t>
  </si>
  <si>
    <t>592240560</t>
  </si>
  <si>
    <t>dílec betonový pro vstupní šachty SH-M PS+K 100/62,5x67x12 cm</t>
  </si>
  <si>
    <t>1156095401</t>
  </si>
  <si>
    <t>56</t>
  </si>
  <si>
    <t>592240750</t>
  </si>
  <si>
    <t xml:space="preserve">deska betonová zákrytová AP-M 1000/625x200  </t>
  </si>
  <si>
    <t>891317690</t>
  </si>
  <si>
    <t>57</t>
  </si>
  <si>
    <t>894812R00</t>
  </si>
  <si>
    <t>Vyříznutí a utěsnění otvoru ve stěně šachty DN 300</t>
  </si>
  <si>
    <t>1054999215</t>
  </si>
  <si>
    <t>"vyvrtání otvoru do stávající šachty pro napojení"</t>
  </si>
  <si>
    <t>58</t>
  </si>
  <si>
    <t>899.R00</t>
  </si>
  <si>
    <t xml:space="preserve">Napojení na stávající kanalizaci a další práce a materiál ve výkaze neuvedený avšak nezbytně nutný k řádnému zprovoznění kanalizace </t>
  </si>
  <si>
    <t>komplet</t>
  </si>
  <si>
    <t>-1704969061</t>
  </si>
  <si>
    <t>59</t>
  </si>
  <si>
    <t>899.R10</t>
  </si>
  <si>
    <t xml:space="preserve">Ověření stávajícího vedení sondou </t>
  </si>
  <si>
    <t>-634512373</t>
  </si>
  <si>
    <t>3"viz výkresy PD přílohy D.1 - D.6"</t>
  </si>
  <si>
    <t>60</t>
  </si>
  <si>
    <t>899104111</t>
  </si>
  <si>
    <t>Osazení poklopů litinových a ocelových včetně rámů hmotnosti jednotlivě přes 150 kg</t>
  </si>
  <si>
    <t>1818242522</t>
  </si>
  <si>
    <t>61</t>
  </si>
  <si>
    <t>592246615</t>
  </si>
  <si>
    <t>poklop šachtový D 400 - BEGU-B-K, bez odvětrání</t>
  </si>
  <si>
    <t>-1619769961</t>
  </si>
  <si>
    <t>Ostatní konstrukce a práce, bourání</t>
  </si>
  <si>
    <t>62</t>
  </si>
  <si>
    <t>91973221X1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</si>
  <si>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</si>
  <si>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970087587</t>
  </si>
  <si>
    <t>63</t>
  </si>
  <si>
    <t>919735112</t>
  </si>
  <si>
    <t>Řezání stávajícího živičného krytu nebo podkladu hloubky přes 50 do 100 mm</t>
  </si>
  <si>
    <t>-1678977757</t>
  </si>
  <si>
    <t>52*2</t>
  </si>
  <si>
    <t>997</t>
  </si>
  <si>
    <t>Přesun sutě</t>
  </si>
  <si>
    <t>64</t>
  </si>
  <si>
    <t>997221571</t>
  </si>
  <si>
    <t>Vodorovná doprava vybouraných hmot bez naložení, ale se složením a s hrubým urovnáním na vzdálenost do 1 km</t>
  </si>
  <si>
    <t>65671214</t>
  </si>
  <si>
    <t>P</t>
  </si>
  <si>
    <t>Poznámka k položce:
Likvidace odpadu v souladu s platnou legislativou.</t>
  </si>
  <si>
    <t>65</t>
  </si>
  <si>
    <t>997221579</t>
  </si>
  <si>
    <t>Vodorovná doprava vybouraných hmot bez naložení, ale se složením a s hrubým urovnáním na vzdálenost Příplatek k ceně za každý další i započatý 1 km přes 1 km</t>
  </si>
  <si>
    <t>-1044361925</t>
  </si>
  <si>
    <t>44,217*9 'Přepočtené koeficientem množství</t>
  </si>
  <si>
    <t>66</t>
  </si>
  <si>
    <t>997221612</t>
  </si>
  <si>
    <t>Nakládání na dopravní prostředky pro vodorovnou dopravu vybouraných hmot</t>
  </si>
  <si>
    <t>-1076826746</t>
  </si>
  <si>
    <t>67</t>
  </si>
  <si>
    <t>997221R81</t>
  </si>
  <si>
    <t>Likvidace odpadu v souladu s platnou legislativou</t>
  </si>
  <si>
    <t>620829016</t>
  </si>
  <si>
    <t>Poznámka k položce:
Položka obsahuje případně i uložení na skládku a poplatek za uložení na skládku (skládkovné)</t>
  </si>
  <si>
    <t>998</t>
  </si>
  <si>
    <t>Přesun hmot</t>
  </si>
  <si>
    <t>68</t>
  </si>
  <si>
    <t>998276101</t>
  </si>
  <si>
    <t>Přesun hmot pro trubní vedení hloubené z trub z plastických hmot nebo sklolaminátových pro vodovody nebo kanalizace v otevřeném výkopu dopravní vzdálenost do 15 m</t>
  </si>
  <si>
    <t>182117504</t>
  </si>
  <si>
    <t xml:space="preserve">IO 01.2 - Kanalizační přípojky </t>
  </si>
  <si>
    <t>113107112</t>
  </si>
  <si>
    <t>Odstranění podkladů nebo krytů s přemístěním hmot na skládku na vzdálenost do 3 m nebo s naložením na dopravní prostředek v ploše jednotlivě do 50 m2 z kameniva těženého, o tl. vrstvy přes 100 do 200 mm</t>
  </si>
  <si>
    <t>2087159880</t>
  </si>
  <si>
    <t>13*0,9</t>
  </si>
  <si>
    <t>113107122</t>
  </si>
  <si>
    <t>Odstranění podkladů nebo krytů s přemístěním hmot na skládku na vzdálenost do 3 m nebo s naložením na dopravní prostředek v ploše jednotlivě do 50 m2 z kameniva hrubého drceného, o tl. vrstvy přes 100 do 200 mm</t>
  </si>
  <si>
    <t>1168477676</t>
  </si>
  <si>
    <t>113107142</t>
  </si>
  <si>
    <t>Odstranění podkladů nebo krytů s přemístěním hmot na skládku na vzdálenost do 3 m nebo s naložením na dopravní prostředek v ploše jednotlivě do 50 m2 živičných, o tl. vrstvy přes 50 do 100 mm</t>
  </si>
  <si>
    <t>-1438190987</t>
  </si>
  <si>
    <t>2009256222</t>
  </si>
  <si>
    <t>16,7*0,9*0,2</t>
  </si>
  <si>
    <t>-1306090608</t>
  </si>
  <si>
    <t>44,105*0,1</t>
  </si>
  <si>
    <t>132201201</t>
  </si>
  <si>
    <t>Hloubení zapažených i nezapažených rýh šířky přes 600 do 2 000 mm s urovnáním dna do předepsaného profilu a spádu v hornině tř. 3 do 100 m3</t>
  </si>
  <si>
    <t>923519277</t>
  </si>
  <si>
    <t>29,7*0,9*1,65</t>
  </si>
  <si>
    <t>44,105*0,6</t>
  </si>
  <si>
    <t>1830936781</t>
  </si>
  <si>
    <t>26,463*0,5 'Přepočtené koeficientem množství</t>
  </si>
  <si>
    <t>132301201</t>
  </si>
  <si>
    <t>Hloubení zapažených i nezapažených rýh šířky přes 600 do 2 000 mm s urovnáním dna do předepsaného profilu a spádu v hornině tř. 4 do 100 m3</t>
  </si>
  <si>
    <t>1358682745</t>
  </si>
  <si>
    <t>44,105*0,4</t>
  </si>
  <si>
    <t>274750521</t>
  </si>
  <si>
    <t>17,642*0,5 'Přepočtené koeficientem množství</t>
  </si>
  <si>
    <t>14190952</t>
  </si>
  <si>
    <t>29,7*2*1,65</t>
  </si>
  <si>
    <t>-682414176</t>
  </si>
  <si>
    <t>175172821</t>
  </si>
  <si>
    <t>44,105</t>
  </si>
  <si>
    <t>1063851151</t>
  </si>
  <si>
    <t>15,030*0,20</t>
  </si>
  <si>
    <t>1928833417</t>
  </si>
  <si>
    <t>44,105-4,10-12,029</t>
  </si>
  <si>
    <t>-(13*0,9*1,05)</t>
  </si>
  <si>
    <t>15,691            "zpět na zásyp</t>
  </si>
  <si>
    <t>-1739978005</t>
  </si>
  <si>
    <t>44,105-27,976</t>
  </si>
  <si>
    <t>13*0,9*1,05</t>
  </si>
  <si>
    <t>-1716182667</t>
  </si>
  <si>
    <t>15,0300*0,20</t>
  </si>
  <si>
    <t>1155432581</t>
  </si>
  <si>
    <t>1398077517</t>
  </si>
  <si>
    <t>1180061906</t>
  </si>
  <si>
    <t>(13*0,9*1,05)*1,65</t>
  </si>
  <si>
    <t>-109375279</t>
  </si>
  <si>
    <t>29,7*0,9*0,45</t>
  </si>
  <si>
    <t>246068338</t>
  </si>
  <si>
    <t>12,029*2 'Přepočtené koeficientem množství</t>
  </si>
  <si>
    <t>21779298</t>
  </si>
  <si>
    <t>16,7*0,9</t>
  </si>
  <si>
    <t>-1844072535</t>
  </si>
  <si>
    <t>-443754065</t>
  </si>
  <si>
    <t>15,03*0,04 'Přepočtené koeficientem množství</t>
  </si>
  <si>
    <t>-1618472788</t>
  </si>
  <si>
    <t>29,7</t>
  </si>
  <si>
    <t>1587592511</t>
  </si>
  <si>
    <t>29,7*0,9*0,15</t>
  </si>
  <si>
    <t>177934661</t>
  </si>
  <si>
    <t>13*0,9            "ŠD 0-63 mm viz výkresy PD přílohy D.1 - D.6"</t>
  </si>
  <si>
    <t xml:space="preserve">13*0,9            "ŠD 0-32 mm viz výkresy PD přílohy D.1 - D.6"  </t>
  </si>
  <si>
    <t>671841372</t>
  </si>
  <si>
    <t>1342325979</t>
  </si>
  <si>
    <t>155506430</t>
  </si>
  <si>
    <t>1051623692</t>
  </si>
  <si>
    <t>871350410</t>
  </si>
  <si>
    <t>Montáž kanalizačního potrubí z plastů z polypropylenu PP korugovaného SN 10 DN 200</t>
  </si>
  <si>
    <t>-578489131</t>
  </si>
  <si>
    <t>286147195</t>
  </si>
  <si>
    <t>trubka kanalizační žebrovaná (PP), SN10 vnitřní průměr 150mm, dl. 6m</t>
  </si>
  <si>
    <t>-216292955</t>
  </si>
  <si>
    <t>29,700/6*1,03</t>
  </si>
  <si>
    <t>877310410</t>
  </si>
  <si>
    <t>Montáž tvarovek na kanalizačním plastovém potrubí z polypropylenu PP korugovaného kolen DN 150</t>
  </si>
  <si>
    <t>-913133983</t>
  </si>
  <si>
    <t>286147585</t>
  </si>
  <si>
    <t xml:space="preserve">koleno 45st. 160mm pro potrubí kanalizační žebrované </t>
  </si>
  <si>
    <t>872134433</t>
  </si>
  <si>
    <t>877310430</t>
  </si>
  <si>
    <t>Montáž tvarovek na kanalizačním plastovém potrubí z polypropylenu PP korugovaného spojek, redukcí nebo navrtávacích sedel DN 150</t>
  </si>
  <si>
    <t>-1326217037</t>
  </si>
  <si>
    <t>9*2</t>
  </si>
  <si>
    <t>286147850</t>
  </si>
  <si>
    <t>trubky z polypropylénu a kombinované potrubí kanalizační žebrované PP přechod na hladké potrubí-dřík 160/160 mm</t>
  </si>
  <si>
    <t>282249082</t>
  </si>
  <si>
    <t>286147860</t>
  </si>
  <si>
    <t>trubky z polypropylénu a kombinované potrubí kanalizační žebrované PP přechod na hladké potrubí-hrdlo 160/160 mm</t>
  </si>
  <si>
    <t>-1653829866</t>
  </si>
  <si>
    <t>877375122</t>
  </si>
  <si>
    <t>Montáž nalepovací odbočné tvarovky na potrubí z kanalizačních trub korugovaných DN 250 mm</t>
  </si>
  <si>
    <t>-1420744147</t>
  </si>
  <si>
    <t xml:space="preserve">Poznámka k souboru cen:
1. V cenách montáže nalepovací odbočné tvarovky nejsou započteny náklady na dodání nalepovacích tvarovek a těsnících kroužků. Tyto náklady se oceňují ve specifikaci. </t>
  </si>
  <si>
    <t>286147996</t>
  </si>
  <si>
    <t xml:space="preserve">odbočka nalepovací 45st. 250/160mm pro potrubí kanalizační žebrované </t>
  </si>
  <si>
    <t>2105128391</t>
  </si>
  <si>
    <t>1180274385</t>
  </si>
  <si>
    <t>2"viz výkresy PD přílohy D.1 - D.6"</t>
  </si>
  <si>
    <t>286147725</t>
  </si>
  <si>
    <t xml:space="preserve">odbočka 45st. 315/160mm pro potrubí kanalizační žebrované </t>
  </si>
  <si>
    <t>-1925758133</t>
  </si>
  <si>
    <t>892351111</t>
  </si>
  <si>
    <t>Tlakové zkoušky vodou na potrubí DN 150 nebo 200</t>
  </si>
  <si>
    <t>1854928782</t>
  </si>
  <si>
    <t xml:space="preserve">Poznámka k souboru cen:
1. Ceny -2111 jsou určeny pro zabezpečení jednoho konce zkoušeného úseku jakéhokoliv druhu potrubí. 2. V cenách jsou započteny náklady: a) u cen -1111 - na přísun, montáž, demontáž a odsun zkoušecího čerpadla, napuštění tlakovou vodou a dodání vody pro tlakovou zkoušku, b) u cen -2111 - na montáž a demontáž výrobků nebo dílců pro zabezpečení konce zkoušeného úseku potrubí, na montáž a demontáž koncových tvarovek, na montáž zaslepovací příruby, na zaslepení odboček pro hydranty, vzdušníky a jiné armatury a odbočky pro odbočující řady, </t>
  </si>
  <si>
    <t>894812001</t>
  </si>
  <si>
    <t>Revizní a čistící šachta z polypropylenu PP pro hladké trouby (např. systém KG) DN 400 šachtové dno (DN šachty / DN trubního vedení) DN 400/150 přímý tok</t>
  </si>
  <si>
    <t>-744779717</t>
  </si>
  <si>
    <t>894812033</t>
  </si>
  <si>
    <t>Revizní a čistící šachta z polypropylenu PP pro hladké trouby (např. systém KG) DN 400 roura šachtová korugovaná bez hrdla, světlé hloubky 2000 mm</t>
  </si>
  <si>
    <t>14957116</t>
  </si>
  <si>
    <t>9,000"viz výkresy PD přílohy D.1 - D.6"</t>
  </si>
  <si>
    <t>894812041</t>
  </si>
  <si>
    <t>Revizní a čistící šachta z polypropylenu PP pro hladké trouby (např. systém KG) DN 400 roura šachtová korugovaná Příplatek k cenám 2001 - 2008 za uříznutí šachtové roury</t>
  </si>
  <si>
    <t>-108708313</t>
  </si>
  <si>
    <t>894812063</t>
  </si>
  <si>
    <t>Revizní a čistící šachta z polypropylenu PP pro hladké trouby (např. systém KG) DN 400 poklop litinový (pro zatížení) plný do teleskopické trubky (40 t)</t>
  </si>
  <si>
    <t>1954998552</t>
  </si>
  <si>
    <t>286147810</t>
  </si>
  <si>
    <t xml:space="preserve">záslepka 160mm pro potrubí kanalizační žebrované </t>
  </si>
  <si>
    <t>-2032778691</t>
  </si>
  <si>
    <t>894812R62</t>
  </si>
  <si>
    <t>Vyříznutí a utěsnění otvoru ve stěně šachty DN 160</t>
  </si>
  <si>
    <t>1883263646</t>
  </si>
  <si>
    <t>10"viz výkresy PD přílohy D.1 - D.6"</t>
  </si>
  <si>
    <t>-125333781</t>
  </si>
  <si>
    <t>1464274044</t>
  </si>
  <si>
    <t>13*2</t>
  </si>
  <si>
    <t>-185638951</t>
  </si>
  <si>
    <t>654520683</t>
  </si>
  <si>
    <t>7,675*9 'Přepočtené koeficientem množství</t>
  </si>
  <si>
    <t>-517722253</t>
  </si>
  <si>
    <t>2113987124</t>
  </si>
  <si>
    <t>-1774629122</t>
  </si>
  <si>
    <t xml:space="preserve">VON - Vedlejší a ostatní náklady </t>
  </si>
  <si>
    <t xml:space="preserve"> </t>
  </si>
  <si>
    <t>VRN - Vedlejší rozpočtové náklady</t>
  </si>
  <si>
    <t xml:space="preserve">    0 - Vedlejší rozpočtové náklady</t>
  </si>
  <si>
    <t xml:space="preserve">    O02 - Ostatní náklady</t>
  </si>
  <si>
    <t>VRN</t>
  </si>
  <si>
    <t>Vedlejší rozpočtové náklady</t>
  </si>
  <si>
    <t>031103R00</t>
  </si>
  <si>
    <t xml:space="preserve">Vybudování, provoz, údržba a odstranění zařízení staveniště </t>
  </si>
  <si>
    <t>Kč</t>
  </si>
  <si>
    <t>1024</t>
  </si>
  <si>
    <t>-698600904</t>
  </si>
  <si>
    <t xml:space="preserve">Poznámka k položce:
Náklady na vybudování a zajištění zařízení staveniště a jeho provoz, údržbu a likvidaci v souladu s platnými právními předpisy, včetně případného zajištění ohlášení dle zákona č. 183/2006 Sb., o územním plánování a stavebním řádu (stavební zákon), ve znění pozdějších předpisů; zřízení staveništních přípojek energií (vody a energie), jejich měření, provoz, údržba, úhrada a likvidace; zajištění případného zimního opatření; náklady na úpravu povrchů po odstranění zařízení staveniště a úklid ploch, na kterých bylo zařízení staveniště provozováno; dodávka, skladování, správa, zabudování a montáž veškerých dílů a materiálů a zařízení týkající se veřejné zakázky; zajištění staveniště proti přístupu nepovolaných osob, zabezpečení staveniště. Náklady na vybavení objektů zařízení staveniště a odstranění objektů zařízení staveniště včetně odvozu. Náklady na střežení, vhodné zabezpečení staveniště.
</t>
  </si>
  <si>
    <t>071103R00</t>
  </si>
  <si>
    <t xml:space="preserve">Provozní a územní vlivy </t>
  </si>
  <si>
    <t>-18006250</t>
  </si>
  <si>
    <t xml:space="preserve">Poznámka k položce:
Náklady na úpravu pozemků, jež  nejsou součástí díla, ale budou stavbou dotčeny, uvede zhotovitel po ukončení prací neprodleně do původního stavu; náklady na zajištění opatření k dočasné ochraně vzrostlých dřevin, jež mají být zachovány, konstrukcí a staveb, náklady na opatření k ochraně a zabezpečení strojů a materiálů na staveništi. Náklady na zábor pozemku, který není v majetku zadavatele.
</t>
  </si>
  <si>
    <t>O02</t>
  </si>
  <si>
    <t>Ostatní náklady</t>
  </si>
  <si>
    <t>011114R00</t>
  </si>
  <si>
    <t>Inženýrské sítě, vytýčení stavby, staveniště</t>
  </si>
  <si>
    <t>955447511</t>
  </si>
  <si>
    <t xml:space="preserve">Poznámka k položce:
Náklady na seznámení se s rozmístěním a trasou stávajících známých inženýrských sítí na staveništi a přilehlých pozemcích dotčených prováděním díla, jejich případné přeložení, nebo ochrana tak, aby v průběhu provádění díla nedošlo k jejich poškození, včetně zpětného protokolárního předání jejich správcům. Zhotovitel je povinen dodržovat všechny podmínky správců nebo vlastníků těchto sítí a nese veškeré důsledky a škody vzniklé jejich nedodržením. 
</t>
  </si>
  <si>
    <t>012203R00</t>
  </si>
  <si>
    <t xml:space="preserve">Geodetické zaměření </t>
  </si>
  <si>
    <t>1155168024</t>
  </si>
  <si>
    <t>013254R00</t>
  </si>
  <si>
    <t>Vypracování projektové dokumentace skutečného provedení stavby – tištěná verze – 3ks</t>
  </si>
  <si>
    <t>-646228798</t>
  </si>
  <si>
    <t>Poznámka k položce:
Náklady na vypracování dokumentace skutečného provedení stavby - ve třech vyhotoveních v grafické (tištěné) podobě. Veškeré změny provedení stavby proti původnímu projektu musí být zapracovány do této dokumentace v souladu se zákonem č. 183/2006 Sb. a vyhlášky č. 499/2006 Sb. Rozsah dokumentace určuje příloha č. 3 vyhlášky č. 499/2006 Sb., o dokumentaci staveb.</t>
  </si>
  <si>
    <t>013254R01</t>
  </si>
  <si>
    <t>Vypracování projektové dokumentace skutečného provedení stavby - elektronická verze - 1 ks</t>
  </si>
  <si>
    <t>993799562</t>
  </si>
  <si>
    <t>Poznámka k položce:
Náklady na vypracování dokumentace skutečného provedení stavby - jednou v digitální podobě v požadovaných formátech - bližší specifikace je uvedena v článku 3.2  (Příloha č. 2 ZD - Návrhu smlouvy o dílo -  obchodní podmínky)</t>
  </si>
  <si>
    <t>034403R00</t>
  </si>
  <si>
    <t xml:space="preserve">Dočasná dopravní zařízení </t>
  </si>
  <si>
    <t>578229757</t>
  </si>
  <si>
    <t xml:space="preserve">Poznámka k položce:
Náklady na  projednání a zajištění případného zvláštního užívání komunikací a veřejných ploch včetně úhrady vyměřených poplatků a nájemného, včetně úhrady za případné dočasné zábory ploch, dočasné i trvalé skládky. Zajištění případného dopravního značení včetně jeho projednání k dopravním omezením, jejich údržba, přemisťování a následné odstranění.
</t>
  </si>
  <si>
    <t>045002R00</t>
  </si>
  <si>
    <t>Koordinační a kompletační činnost</t>
  </si>
  <si>
    <t>-228898369</t>
  </si>
  <si>
    <t xml:space="preserve">Poznámka k položce:
Náklady  na zajištění oznámení zahájení stavebních prací v souladu s pravomocnými rozhodnutími a vyjádřeními například správců sítí.; poskytnutí součinnosti při tvorbě povinných monitorovacích zpráv projektu; zajištění koordinační činnosti subdodavatelů zhotovitele; zajištění a provedení všech nezbytných opatření organizačního a stavebně technologického charakteru k řádnému provedení předmětu díla. Předání všech dokladů o dokončené stavbě.
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</si>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</sst>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800080"/>
      <name val="Trebuchet MS"/>
      <family val="2"/>
    </font>
    <font>
      <sz val="8"/>
      <color rgb="FF0000A8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77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39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21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21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2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4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20" fillId="0" borderId="20" xfId="0" applyFont="1" applyBorder="1" applyAlignment="1" applyProtection="1">
      <alignment horizontal="center" vertical="center" wrapText="1"/>
      <protection/>
    </xf>
    <xf numFmtId="0" fontId="20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4" fillId="0" borderId="17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30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1" fillId="0" borderId="17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8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1" fillId="0" borderId="22" xfId="0" applyNumberFormat="1" applyFont="1" applyBorder="1" applyAlignment="1" applyProtection="1">
      <alignment vertical="center"/>
      <protection/>
    </xf>
    <xf numFmtId="4" fontId="31" fillId="0" borderId="23" xfId="0" applyNumberFormat="1" applyFont="1" applyBorder="1" applyAlignment="1" applyProtection="1">
      <alignment vertical="center"/>
      <protection/>
    </xf>
    <xf numFmtId="166" fontId="31" fillId="0" borderId="23" xfId="0" applyNumberFormat="1" applyFont="1" applyBorder="1" applyAlignment="1" applyProtection="1">
      <alignment vertical="center"/>
      <protection/>
    </xf>
    <xf numFmtId="4" fontId="31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2" fillId="2" borderId="0" xfId="20" applyFont="1" applyFill="1" applyAlignment="1">
      <alignment vertical="center"/>
    </xf>
    <xf numFmtId="0" fontId="14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2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4" fillId="0" borderId="15" xfId="0" applyNumberFormat="1" applyFont="1" applyBorder="1" applyAlignment="1" applyProtection="1">
      <alignment/>
      <protection/>
    </xf>
    <xf numFmtId="166" fontId="34" fillId="0" borderId="16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8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0" xfId="0" applyFont="1" applyAlignment="1" applyProtection="1">
      <alignment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38" fillId="0" borderId="27" xfId="0" applyFont="1" applyBorder="1" applyAlignment="1" applyProtection="1">
      <alignment horizontal="center" vertical="center"/>
      <protection/>
    </xf>
    <xf numFmtId="49" fontId="38" fillId="0" borderId="27" xfId="0" applyNumberFormat="1" applyFont="1" applyBorder="1" applyAlignment="1" applyProtection="1">
      <alignment horizontal="left" vertical="center" wrapText="1"/>
      <protection/>
    </xf>
    <xf numFmtId="0" fontId="38" fillId="0" borderId="27" xfId="0" applyFont="1" applyBorder="1" applyAlignment="1" applyProtection="1">
      <alignment horizontal="left" vertical="center" wrapText="1"/>
      <protection/>
    </xf>
    <xf numFmtId="0" fontId="38" fillId="0" borderId="27" xfId="0" applyFont="1" applyBorder="1" applyAlignment="1" applyProtection="1">
      <alignment horizontal="center" vertical="center" wrapText="1"/>
      <protection/>
    </xf>
    <xf numFmtId="167" fontId="38" fillId="0" borderId="27" xfId="0" applyNumberFormat="1" applyFont="1" applyBorder="1" applyAlignment="1" applyProtection="1">
      <alignment vertical="center"/>
      <protection/>
    </xf>
    <xf numFmtId="4" fontId="38" fillId="3" borderId="27" xfId="0" applyNumberFormat="1" applyFont="1" applyFill="1" applyBorder="1" applyAlignment="1" applyProtection="1">
      <alignment vertical="center"/>
      <protection locked="0"/>
    </xf>
    <xf numFmtId="4" fontId="38" fillId="0" borderId="27" xfId="0" applyNumberFormat="1" applyFont="1" applyBorder="1" applyAlignment="1" applyProtection="1">
      <alignment vertical="center"/>
      <protection/>
    </xf>
    <xf numFmtId="0" fontId="38" fillId="0" borderId="4" xfId="0" applyFont="1" applyBorder="1" applyAlignment="1">
      <alignment vertical="center"/>
    </xf>
    <xf numFmtId="0" fontId="38" fillId="3" borderId="2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30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14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0" fillId="0" borderId="33" xfId="0" applyFont="1" applyBorder="1" applyAlignment="1" applyProtection="1">
      <alignment horizontal="left" vertical="center"/>
      <protection locked="0"/>
    </xf>
    <xf numFmtId="0" fontId="30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14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30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30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6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5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3:72" ht="36.95" customHeight="1">
      <c r="BS2" s="24" t="s">
        <v>8</v>
      </c>
      <c r="BT2" s="24" t="s">
        <v>9</v>
      </c>
    </row>
    <row r="3" spans="2:72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2:71" ht="36.95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2:71" ht="14.4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5" t="s">
        <v>16</v>
      </c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31"/>
      <c r="BE5" s="36" t="s">
        <v>17</v>
      </c>
      <c r="BS5" s="24" t="s">
        <v>8</v>
      </c>
    </row>
    <row r="6" spans="2:71" ht="36.95" customHeight="1">
      <c r="B6" s="28"/>
      <c r="C6" s="29"/>
      <c r="D6" s="37" t="s">
        <v>18</v>
      </c>
      <c r="E6" s="29"/>
      <c r="F6" s="29"/>
      <c r="G6" s="29"/>
      <c r="H6" s="29"/>
      <c r="I6" s="29"/>
      <c r="J6" s="29"/>
      <c r="K6" s="38" t="s">
        <v>19</v>
      </c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31"/>
      <c r="BE6" s="39"/>
      <c r="BS6" s="24" t="s">
        <v>20</v>
      </c>
    </row>
    <row r="7" spans="2:71" ht="14.4" customHeight="1">
      <c r="B7" s="28"/>
      <c r="C7" s="29"/>
      <c r="D7" s="40" t="s">
        <v>21</v>
      </c>
      <c r="E7" s="29"/>
      <c r="F7" s="29"/>
      <c r="G7" s="29"/>
      <c r="H7" s="29"/>
      <c r="I7" s="29"/>
      <c r="J7" s="29"/>
      <c r="K7" s="35" t="s">
        <v>22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40" t="s">
        <v>23</v>
      </c>
      <c r="AL7" s="29"/>
      <c r="AM7" s="29"/>
      <c r="AN7" s="35" t="s">
        <v>24</v>
      </c>
      <c r="AO7" s="29"/>
      <c r="AP7" s="29"/>
      <c r="AQ7" s="31"/>
      <c r="BE7" s="39"/>
      <c r="BS7" s="24" t="s">
        <v>25</v>
      </c>
    </row>
    <row r="8" spans="2:71" ht="14.4" customHeight="1">
      <c r="B8" s="28"/>
      <c r="C8" s="29"/>
      <c r="D8" s="40" t="s">
        <v>26</v>
      </c>
      <c r="E8" s="29"/>
      <c r="F8" s="29"/>
      <c r="G8" s="29"/>
      <c r="H8" s="29"/>
      <c r="I8" s="29"/>
      <c r="J8" s="29"/>
      <c r="K8" s="35" t="s">
        <v>27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40" t="s">
        <v>28</v>
      </c>
      <c r="AL8" s="29"/>
      <c r="AM8" s="29"/>
      <c r="AN8" s="41" t="s">
        <v>29</v>
      </c>
      <c r="AO8" s="29"/>
      <c r="AP8" s="29"/>
      <c r="AQ8" s="31"/>
      <c r="BE8" s="39"/>
      <c r="BS8" s="24" t="s">
        <v>30</v>
      </c>
    </row>
    <row r="9" spans="2:71" ht="14.4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9"/>
      <c r="BS9" s="24" t="s">
        <v>31</v>
      </c>
    </row>
    <row r="10" spans="2:71" ht="14.4" customHeight="1">
      <c r="B10" s="28"/>
      <c r="C10" s="29"/>
      <c r="D10" s="40" t="s">
        <v>32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40" t="s">
        <v>33</v>
      </c>
      <c r="AL10" s="29"/>
      <c r="AM10" s="29"/>
      <c r="AN10" s="35" t="s">
        <v>24</v>
      </c>
      <c r="AO10" s="29"/>
      <c r="AP10" s="29"/>
      <c r="AQ10" s="31"/>
      <c r="BE10" s="39"/>
      <c r="BS10" s="24" t="s">
        <v>20</v>
      </c>
    </row>
    <row r="11" spans="2:71" ht="18.45" customHeight="1">
      <c r="B11" s="28"/>
      <c r="C11" s="29"/>
      <c r="D11" s="29"/>
      <c r="E11" s="35" t="s">
        <v>34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40" t="s">
        <v>35</v>
      </c>
      <c r="AL11" s="29"/>
      <c r="AM11" s="29"/>
      <c r="AN11" s="35" t="s">
        <v>24</v>
      </c>
      <c r="AO11" s="29"/>
      <c r="AP11" s="29"/>
      <c r="AQ11" s="31"/>
      <c r="BE11" s="39"/>
      <c r="BS11" s="24" t="s">
        <v>20</v>
      </c>
    </row>
    <row r="12" spans="2:71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9"/>
      <c r="BS12" s="24" t="s">
        <v>20</v>
      </c>
    </row>
    <row r="13" spans="2:71" ht="14.4" customHeight="1">
      <c r="B13" s="28"/>
      <c r="C13" s="29"/>
      <c r="D13" s="40" t="s">
        <v>36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40" t="s">
        <v>33</v>
      </c>
      <c r="AL13" s="29"/>
      <c r="AM13" s="29"/>
      <c r="AN13" s="42" t="s">
        <v>37</v>
      </c>
      <c r="AO13" s="29"/>
      <c r="AP13" s="29"/>
      <c r="AQ13" s="31"/>
      <c r="BE13" s="39"/>
      <c r="BS13" s="24" t="s">
        <v>20</v>
      </c>
    </row>
    <row r="14" spans="2:71" ht="13.5">
      <c r="B14" s="28"/>
      <c r="C14" s="29"/>
      <c r="D14" s="29"/>
      <c r="E14" s="42" t="s">
        <v>37</v>
      </c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0" t="s">
        <v>35</v>
      </c>
      <c r="AL14" s="29"/>
      <c r="AM14" s="29"/>
      <c r="AN14" s="42" t="s">
        <v>37</v>
      </c>
      <c r="AO14" s="29"/>
      <c r="AP14" s="29"/>
      <c r="AQ14" s="31"/>
      <c r="BE14" s="39"/>
      <c r="BS14" s="24" t="s">
        <v>20</v>
      </c>
    </row>
    <row r="15" spans="2:71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9"/>
      <c r="BS15" s="24" t="s">
        <v>6</v>
      </c>
    </row>
    <row r="16" spans="2:71" ht="14.4" customHeight="1">
      <c r="B16" s="28"/>
      <c r="C16" s="29"/>
      <c r="D16" s="40" t="s">
        <v>38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40" t="s">
        <v>33</v>
      </c>
      <c r="AL16" s="29"/>
      <c r="AM16" s="29"/>
      <c r="AN16" s="35" t="s">
        <v>24</v>
      </c>
      <c r="AO16" s="29"/>
      <c r="AP16" s="29"/>
      <c r="AQ16" s="31"/>
      <c r="BE16" s="39"/>
      <c r="BS16" s="24" t="s">
        <v>6</v>
      </c>
    </row>
    <row r="17" spans="2:71" ht="18.45" customHeight="1">
      <c r="B17" s="28"/>
      <c r="C17" s="29"/>
      <c r="D17" s="29"/>
      <c r="E17" s="35" t="s">
        <v>39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40" t="s">
        <v>35</v>
      </c>
      <c r="AL17" s="29"/>
      <c r="AM17" s="29"/>
      <c r="AN17" s="35" t="s">
        <v>24</v>
      </c>
      <c r="AO17" s="29"/>
      <c r="AP17" s="29"/>
      <c r="AQ17" s="31"/>
      <c r="BE17" s="39"/>
      <c r="BS17" s="24" t="s">
        <v>40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9"/>
      <c r="BS18" s="24" t="s">
        <v>8</v>
      </c>
    </row>
    <row r="19" spans="2:71" ht="14.4" customHeight="1">
      <c r="B19" s="28"/>
      <c r="C19" s="29"/>
      <c r="D19" s="40" t="s">
        <v>41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9"/>
      <c r="BS19" s="24" t="s">
        <v>8</v>
      </c>
    </row>
    <row r="20" spans="2:71" ht="42.75" customHeight="1">
      <c r="B20" s="28"/>
      <c r="C20" s="29"/>
      <c r="D20" s="29"/>
      <c r="E20" s="44" t="s">
        <v>42</v>
      </c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29"/>
      <c r="AP20" s="29"/>
      <c r="AQ20" s="31"/>
      <c r="BE20" s="39"/>
      <c r="BS20" s="24" t="s">
        <v>6</v>
      </c>
    </row>
    <row r="21" spans="2:57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9"/>
    </row>
    <row r="22" spans="2:57" ht="6.95" customHeight="1">
      <c r="B22" s="28"/>
      <c r="C22" s="29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29"/>
      <c r="AQ22" s="31"/>
      <c r="BE22" s="39"/>
    </row>
    <row r="23" spans="2:57" s="1" customFormat="1" ht="25.9" customHeight="1">
      <c r="B23" s="46"/>
      <c r="C23" s="47"/>
      <c r="D23" s="48" t="s">
        <v>43</v>
      </c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50">
        <f>ROUND(AG51,2)</f>
        <v>0</v>
      </c>
      <c r="AL23" s="49"/>
      <c r="AM23" s="49"/>
      <c r="AN23" s="49"/>
      <c r="AO23" s="49"/>
      <c r="AP23" s="47"/>
      <c r="AQ23" s="51"/>
      <c r="BE23" s="39"/>
    </row>
    <row r="24" spans="2:57" s="1" customFormat="1" ht="6.95" customHeight="1"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51"/>
      <c r="BE24" s="39"/>
    </row>
    <row r="25" spans="2:57" s="1" customFormat="1" ht="13.5">
      <c r="B25" s="46"/>
      <c r="C25" s="47"/>
      <c r="D25" s="47"/>
      <c r="E25" s="47"/>
      <c r="F25" s="47"/>
      <c r="G25" s="47"/>
      <c r="H25" s="47"/>
      <c r="I25" s="47"/>
      <c r="J25" s="47"/>
      <c r="K25" s="47"/>
      <c r="L25" s="52" t="s">
        <v>44</v>
      </c>
      <c r="M25" s="52"/>
      <c r="N25" s="52"/>
      <c r="O25" s="52"/>
      <c r="P25" s="47"/>
      <c r="Q25" s="47"/>
      <c r="R25" s="47"/>
      <c r="S25" s="47"/>
      <c r="T25" s="47"/>
      <c r="U25" s="47"/>
      <c r="V25" s="47"/>
      <c r="W25" s="52" t="s">
        <v>45</v>
      </c>
      <c r="X25" s="52"/>
      <c r="Y25" s="52"/>
      <c r="Z25" s="52"/>
      <c r="AA25" s="52"/>
      <c r="AB25" s="52"/>
      <c r="AC25" s="52"/>
      <c r="AD25" s="52"/>
      <c r="AE25" s="52"/>
      <c r="AF25" s="47"/>
      <c r="AG25" s="47"/>
      <c r="AH25" s="47"/>
      <c r="AI25" s="47"/>
      <c r="AJ25" s="47"/>
      <c r="AK25" s="52" t="s">
        <v>46</v>
      </c>
      <c r="AL25" s="52"/>
      <c r="AM25" s="52"/>
      <c r="AN25" s="52"/>
      <c r="AO25" s="52"/>
      <c r="AP25" s="47"/>
      <c r="AQ25" s="51"/>
      <c r="BE25" s="39"/>
    </row>
    <row r="26" spans="2:57" s="2" customFormat="1" ht="14.4" customHeight="1">
      <c r="B26" s="53"/>
      <c r="C26" s="54"/>
      <c r="D26" s="55" t="s">
        <v>47</v>
      </c>
      <c r="E26" s="54"/>
      <c r="F26" s="55" t="s">
        <v>48</v>
      </c>
      <c r="G26" s="54"/>
      <c r="H26" s="54"/>
      <c r="I26" s="54"/>
      <c r="J26" s="54"/>
      <c r="K26" s="54"/>
      <c r="L26" s="56">
        <v>0.21</v>
      </c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7">
        <f>ROUND(AZ51,2)</f>
        <v>0</v>
      </c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7">
        <f>ROUND(AV51,2)</f>
        <v>0</v>
      </c>
      <c r="AL26" s="54"/>
      <c r="AM26" s="54"/>
      <c r="AN26" s="54"/>
      <c r="AO26" s="54"/>
      <c r="AP26" s="54"/>
      <c r="AQ26" s="58"/>
      <c r="BE26" s="39"/>
    </row>
    <row r="27" spans="2:57" s="2" customFormat="1" ht="14.4" customHeight="1">
      <c r="B27" s="53"/>
      <c r="C27" s="54"/>
      <c r="D27" s="54"/>
      <c r="E27" s="54"/>
      <c r="F27" s="55" t="s">
        <v>49</v>
      </c>
      <c r="G27" s="54"/>
      <c r="H27" s="54"/>
      <c r="I27" s="54"/>
      <c r="J27" s="54"/>
      <c r="K27" s="54"/>
      <c r="L27" s="56">
        <v>0.15</v>
      </c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7">
        <f>ROUND(BA51,2)</f>
        <v>0</v>
      </c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7">
        <f>ROUND(AW51,2)</f>
        <v>0</v>
      </c>
      <c r="AL27" s="54"/>
      <c r="AM27" s="54"/>
      <c r="AN27" s="54"/>
      <c r="AO27" s="54"/>
      <c r="AP27" s="54"/>
      <c r="AQ27" s="58"/>
      <c r="BE27" s="39"/>
    </row>
    <row r="28" spans="2:57" s="2" customFormat="1" ht="14.4" customHeight="1" hidden="1">
      <c r="B28" s="53"/>
      <c r="C28" s="54"/>
      <c r="D28" s="54"/>
      <c r="E28" s="54"/>
      <c r="F28" s="55" t="s">
        <v>50</v>
      </c>
      <c r="G28" s="54"/>
      <c r="H28" s="54"/>
      <c r="I28" s="54"/>
      <c r="J28" s="54"/>
      <c r="K28" s="54"/>
      <c r="L28" s="56">
        <v>0.21</v>
      </c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7">
        <f>ROUND(BB51,2)</f>
        <v>0</v>
      </c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7">
        <v>0</v>
      </c>
      <c r="AL28" s="54"/>
      <c r="AM28" s="54"/>
      <c r="AN28" s="54"/>
      <c r="AO28" s="54"/>
      <c r="AP28" s="54"/>
      <c r="AQ28" s="58"/>
      <c r="BE28" s="39"/>
    </row>
    <row r="29" spans="2:57" s="2" customFormat="1" ht="14.4" customHeight="1" hidden="1">
      <c r="B29" s="53"/>
      <c r="C29" s="54"/>
      <c r="D29" s="54"/>
      <c r="E29" s="54"/>
      <c r="F29" s="55" t="s">
        <v>51</v>
      </c>
      <c r="G29" s="54"/>
      <c r="H29" s="54"/>
      <c r="I29" s="54"/>
      <c r="J29" s="54"/>
      <c r="K29" s="54"/>
      <c r="L29" s="56">
        <v>0.15</v>
      </c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7">
        <f>ROUND(BC51,2)</f>
        <v>0</v>
      </c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7">
        <v>0</v>
      </c>
      <c r="AL29" s="54"/>
      <c r="AM29" s="54"/>
      <c r="AN29" s="54"/>
      <c r="AO29" s="54"/>
      <c r="AP29" s="54"/>
      <c r="AQ29" s="58"/>
      <c r="BE29" s="39"/>
    </row>
    <row r="30" spans="2:57" s="2" customFormat="1" ht="14.4" customHeight="1" hidden="1">
      <c r="B30" s="53"/>
      <c r="C30" s="54"/>
      <c r="D30" s="54"/>
      <c r="E30" s="54"/>
      <c r="F30" s="55" t="s">
        <v>52</v>
      </c>
      <c r="G30" s="54"/>
      <c r="H30" s="54"/>
      <c r="I30" s="54"/>
      <c r="J30" s="54"/>
      <c r="K30" s="54"/>
      <c r="L30" s="56">
        <v>0</v>
      </c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7">
        <f>ROUND(BD51,2)</f>
        <v>0</v>
      </c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7">
        <v>0</v>
      </c>
      <c r="AL30" s="54"/>
      <c r="AM30" s="54"/>
      <c r="AN30" s="54"/>
      <c r="AO30" s="54"/>
      <c r="AP30" s="54"/>
      <c r="AQ30" s="58"/>
      <c r="BE30" s="39"/>
    </row>
    <row r="31" spans="2:57" s="1" customFormat="1" ht="6.95" customHeight="1">
      <c r="B31" s="46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51"/>
      <c r="BE31" s="39"/>
    </row>
    <row r="32" spans="2:57" s="1" customFormat="1" ht="25.9" customHeight="1">
      <c r="B32" s="46"/>
      <c r="C32" s="59"/>
      <c r="D32" s="60" t="s">
        <v>53</v>
      </c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2" t="s">
        <v>54</v>
      </c>
      <c r="U32" s="61"/>
      <c r="V32" s="61"/>
      <c r="W32" s="61"/>
      <c r="X32" s="63" t="s">
        <v>55</v>
      </c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4">
        <f>SUM(AK23:AK30)</f>
        <v>0</v>
      </c>
      <c r="AL32" s="61"/>
      <c r="AM32" s="61"/>
      <c r="AN32" s="61"/>
      <c r="AO32" s="65"/>
      <c r="AP32" s="59"/>
      <c r="AQ32" s="66"/>
      <c r="BE32" s="39"/>
    </row>
    <row r="33" spans="2:43" s="1" customFormat="1" ht="6.95" customHeight="1">
      <c r="B33" s="46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51"/>
    </row>
    <row r="34" spans="2:43" s="1" customFormat="1" ht="6.95" customHeight="1">
      <c r="B34" s="67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9"/>
    </row>
    <row r="38" spans="2:44" s="1" customFormat="1" ht="6.95" customHeight="1">
      <c r="B38" s="70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2"/>
    </row>
    <row r="39" spans="2:44" s="1" customFormat="1" ht="36.95" customHeight="1">
      <c r="B39" s="46"/>
      <c r="C39" s="73" t="s">
        <v>56</v>
      </c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  <c r="AB39" s="74"/>
      <c r="AC39" s="74"/>
      <c r="AD39" s="74"/>
      <c r="AE39" s="74"/>
      <c r="AF39" s="74"/>
      <c r="AG39" s="74"/>
      <c r="AH39" s="74"/>
      <c r="AI39" s="74"/>
      <c r="AJ39" s="74"/>
      <c r="AK39" s="74"/>
      <c r="AL39" s="74"/>
      <c r="AM39" s="74"/>
      <c r="AN39" s="74"/>
      <c r="AO39" s="74"/>
      <c r="AP39" s="74"/>
      <c r="AQ39" s="74"/>
      <c r="AR39" s="72"/>
    </row>
    <row r="40" spans="2:44" s="1" customFormat="1" ht="6.95" customHeight="1">
      <c r="B40" s="46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2"/>
    </row>
    <row r="41" spans="2:44" s="3" customFormat="1" ht="14.4" customHeight="1">
      <c r="B41" s="75"/>
      <c r="C41" s="76" t="s">
        <v>15</v>
      </c>
      <c r="D41" s="77"/>
      <c r="E41" s="77"/>
      <c r="F41" s="77"/>
      <c r="G41" s="77"/>
      <c r="H41" s="77"/>
      <c r="I41" s="77"/>
      <c r="J41" s="77"/>
      <c r="K41" s="77"/>
      <c r="L41" s="77" t="str">
        <f>K5</f>
        <v>478314</v>
      </c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8"/>
    </row>
    <row r="42" spans="2:44" s="4" customFormat="1" ht="36.95" customHeight="1">
      <c r="B42" s="79"/>
      <c r="C42" s="80" t="s">
        <v>18</v>
      </c>
      <c r="D42" s="81"/>
      <c r="E42" s="81"/>
      <c r="F42" s="81"/>
      <c r="G42" s="81"/>
      <c r="H42" s="81"/>
      <c r="I42" s="81"/>
      <c r="J42" s="81"/>
      <c r="K42" s="81"/>
      <c r="L42" s="82" t="str">
        <f>K6</f>
        <v>Studénka - Kanalizace u stavebnin - aktualizace 2015</v>
      </c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1"/>
      <c r="AQ42" s="81"/>
      <c r="AR42" s="83"/>
    </row>
    <row r="43" spans="2:44" s="1" customFormat="1" ht="6.95" customHeight="1">
      <c r="B43" s="46"/>
      <c r="C43" s="74"/>
      <c r="D43" s="74"/>
      <c r="E43" s="74"/>
      <c r="F43" s="74"/>
      <c r="G43" s="74"/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74"/>
      <c r="AI43" s="74"/>
      <c r="AJ43" s="74"/>
      <c r="AK43" s="74"/>
      <c r="AL43" s="74"/>
      <c r="AM43" s="74"/>
      <c r="AN43" s="74"/>
      <c r="AO43" s="74"/>
      <c r="AP43" s="74"/>
      <c r="AQ43" s="74"/>
      <c r="AR43" s="72"/>
    </row>
    <row r="44" spans="2:44" s="1" customFormat="1" ht="13.5">
      <c r="B44" s="46"/>
      <c r="C44" s="76" t="s">
        <v>26</v>
      </c>
      <c r="D44" s="74"/>
      <c r="E44" s="74"/>
      <c r="F44" s="74"/>
      <c r="G44" s="74"/>
      <c r="H44" s="74"/>
      <c r="I44" s="74"/>
      <c r="J44" s="74"/>
      <c r="K44" s="74"/>
      <c r="L44" s="84" t="str">
        <f>IF(K8="","",K8)</f>
        <v xml:space="preserve">Studénka </v>
      </c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6" t="s">
        <v>28</v>
      </c>
      <c r="AJ44" s="74"/>
      <c r="AK44" s="74"/>
      <c r="AL44" s="74"/>
      <c r="AM44" s="85" t="str">
        <f>IF(AN8="","",AN8)</f>
        <v>1. 4. 2015</v>
      </c>
      <c r="AN44" s="85"/>
      <c r="AO44" s="74"/>
      <c r="AP44" s="74"/>
      <c r="AQ44" s="74"/>
      <c r="AR44" s="72"/>
    </row>
    <row r="45" spans="2:44" s="1" customFormat="1" ht="6.95" customHeight="1">
      <c r="B45" s="46"/>
      <c r="C45" s="74"/>
      <c r="D45" s="74"/>
      <c r="E45" s="74"/>
      <c r="F45" s="74"/>
      <c r="G45" s="74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4"/>
      <c r="AQ45" s="74"/>
      <c r="AR45" s="72"/>
    </row>
    <row r="46" spans="2:56" s="1" customFormat="1" ht="13.5">
      <c r="B46" s="46"/>
      <c r="C46" s="76" t="s">
        <v>32</v>
      </c>
      <c r="D46" s="74"/>
      <c r="E46" s="74"/>
      <c r="F46" s="74"/>
      <c r="G46" s="74"/>
      <c r="H46" s="74"/>
      <c r="I46" s="74"/>
      <c r="J46" s="74"/>
      <c r="K46" s="74"/>
      <c r="L46" s="77" t="str">
        <f>IF(E11="","",E11)</f>
        <v>Město Studénka</v>
      </c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6" t="s">
        <v>38</v>
      </c>
      <c r="AJ46" s="74"/>
      <c r="AK46" s="74"/>
      <c r="AL46" s="74"/>
      <c r="AM46" s="77" t="str">
        <f>IF(E17="","",E17)</f>
        <v>BKN spol. s r.o. Vysoké Mýto</v>
      </c>
      <c r="AN46" s="77"/>
      <c r="AO46" s="77"/>
      <c r="AP46" s="77"/>
      <c r="AQ46" s="74"/>
      <c r="AR46" s="72"/>
      <c r="AS46" s="86" t="s">
        <v>57</v>
      </c>
      <c r="AT46" s="87"/>
      <c r="AU46" s="88"/>
      <c r="AV46" s="88"/>
      <c r="AW46" s="88"/>
      <c r="AX46" s="88"/>
      <c r="AY46" s="88"/>
      <c r="AZ46" s="88"/>
      <c r="BA46" s="88"/>
      <c r="BB46" s="88"/>
      <c r="BC46" s="88"/>
      <c r="BD46" s="89"/>
    </row>
    <row r="47" spans="2:56" s="1" customFormat="1" ht="13.5">
      <c r="B47" s="46"/>
      <c r="C47" s="76" t="s">
        <v>36</v>
      </c>
      <c r="D47" s="74"/>
      <c r="E47" s="74"/>
      <c r="F47" s="74"/>
      <c r="G47" s="74"/>
      <c r="H47" s="74"/>
      <c r="I47" s="74"/>
      <c r="J47" s="74"/>
      <c r="K47" s="74"/>
      <c r="L47" s="77" t="str">
        <f>IF(E14="Vyplň údaj","",E14)</f>
        <v/>
      </c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2"/>
      <c r="AS47" s="90"/>
      <c r="AT47" s="91"/>
      <c r="AU47" s="92"/>
      <c r="AV47" s="92"/>
      <c r="AW47" s="92"/>
      <c r="AX47" s="92"/>
      <c r="AY47" s="92"/>
      <c r="AZ47" s="92"/>
      <c r="BA47" s="92"/>
      <c r="BB47" s="92"/>
      <c r="BC47" s="92"/>
      <c r="BD47" s="93"/>
    </row>
    <row r="48" spans="2:56" s="1" customFormat="1" ht="10.8" customHeight="1">
      <c r="B48" s="46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  <c r="AI48" s="74"/>
      <c r="AJ48" s="74"/>
      <c r="AK48" s="74"/>
      <c r="AL48" s="74"/>
      <c r="AM48" s="74"/>
      <c r="AN48" s="74"/>
      <c r="AO48" s="74"/>
      <c r="AP48" s="74"/>
      <c r="AQ48" s="74"/>
      <c r="AR48" s="72"/>
      <c r="AS48" s="94"/>
      <c r="AT48" s="55"/>
      <c r="AU48" s="47"/>
      <c r="AV48" s="47"/>
      <c r="AW48" s="47"/>
      <c r="AX48" s="47"/>
      <c r="AY48" s="47"/>
      <c r="AZ48" s="47"/>
      <c r="BA48" s="47"/>
      <c r="BB48" s="47"/>
      <c r="BC48" s="47"/>
      <c r="BD48" s="95"/>
    </row>
    <row r="49" spans="2:56" s="1" customFormat="1" ht="29.25" customHeight="1">
      <c r="B49" s="46"/>
      <c r="C49" s="96" t="s">
        <v>58</v>
      </c>
      <c r="D49" s="97"/>
      <c r="E49" s="97"/>
      <c r="F49" s="97"/>
      <c r="G49" s="97"/>
      <c r="H49" s="98"/>
      <c r="I49" s="99" t="s">
        <v>59</v>
      </c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100" t="s">
        <v>60</v>
      </c>
      <c r="AH49" s="97"/>
      <c r="AI49" s="97"/>
      <c r="AJ49" s="97"/>
      <c r="AK49" s="97"/>
      <c r="AL49" s="97"/>
      <c r="AM49" s="97"/>
      <c r="AN49" s="99" t="s">
        <v>61</v>
      </c>
      <c r="AO49" s="97"/>
      <c r="AP49" s="97"/>
      <c r="AQ49" s="101" t="s">
        <v>62</v>
      </c>
      <c r="AR49" s="72"/>
      <c r="AS49" s="102" t="s">
        <v>63</v>
      </c>
      <c r="AT49" s="103" t="s">
        <v>64</v>
      </c>
      <c r="AU49" s="103" t="s">
        <v>65</v>
      </c>
      <c r="AV49" s="103" t="s">
        <v>66</v>
      </c>
      <c r="AW49" s="103" t="s">
        <v>67</v>
      </c>
      <c r="AX49" s="103" t="s">
        <v>68</v>
      </c>
      <c r="AY49" s="103" t="s">
        <v>69</v>
      </c>
      <c r="AZ49" s="103" t="s">
        <v>70</v>
      </c>
      <c r="BA49" s="103" t="s">
        <v>71</v>
      </c>
      <c r="BB49" s="103" t="s">
        <v>72</v>
      </c>
      <c r="BC49" s="103" t="s">
        <v>73</v>
      </c>
      <c r="BD49" s="104" t="s">
        <v>74</v>
      </c>
    </row>
    <row r="50" spans="2:56" s="1" customFormat="1" ht="10.8" customHeight="1">
      <c r="B50" s="46"/>
      <c r="C50" s="74"/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4"/>
      <c r="AQ50" s="74"/>
      <c r="AR50" s="72"/>
      <c r="AS50" s="105"/>
      <c r="AT50" s="106"/>
      <c r="AU50" s="106"/>
      <c r="AV50" s="106"/>
      <c r="AW50" s="106"/>
      <c r="AX50" s="106"/>
      <c r="AY50" s="106"/>
      <c r="AZ50" s="106"/>
      <c r="BA50" s="106"/>
      <c r="BB50" s="106"/>
      <c r="BC50" s="106"/>
      <c r="BD50" s="107"/>
    </row>
    <row r="51" spans="2:90" s="4" customFormat="1" ht="32.4" customHeight="1">
      <c r="B51" s="79"/>
      <c r="C51" s="108" t="s">
        <v>75</v>
      </c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10">
        <f>ROUND(SUM(AG52:AG54),2)</f>
        <v>0</v>
      </c>
      <c r="AH51" s="110"/>
      <c r="AI51" s="110"/>
      <c r="AJ51" s="110"/>
      <c r="AK51" s="110"/>
      <c r="AL51" s="110"/>
      <c r="AM51" s="110"/>
      <c r="AN51" s="111">
        <f>SUM(AG51,AT51)</f>
        <v>0</v>
      </c>
      <c r="AO51" s="111"/>
      <c r="AP51" s="111"/>
      <c r="AQ51" s="112" t="s">
        <v>24</v>
      </c>
      <c r="AR51" s="83"/>
      <c r="AS51" s="113">
        <f>ROUND(SUM(AS52:AS54),2)</f>
        <v>0</v>
      </c>
      <c r="AT51" s="114">
        <f>ROUND(SUM(AV51:AW51),2)</f>
        <v>0</v>
      </c>
      <c r="AU51" s="115">
        <f>ROUND(SUM(AU52:AU54),5)</f>
        <v>0</v>
      </c>
      <c r="AV51" s="114">
        <f>ROUND(AZ51*L26,2)</f>
        <v>0</v>
      </c>
      <c r="AW51" s="114">
        <f>ROUND(BA51*L27,2)</f>
        <v>0</v>
      </c>
      <c r="AX51" s="114">
        <f>ROUND(BB51*L26,2)</f>
        <v>0</v>
      </c>
      <c r="AY51" s="114">
        <f>ROUND(BC51*L27,2)</f>
        <v>0</v>
      </c>
      <c r="AZ51" s="114">
        <f>ROUND(SUM(AZ52:AZ54),2)</f>
        <v>0</v>
      </c>
      <c r="BA51" s="114">
        <f>ROUND(SUM(BA52:BA54),2)</f>
        <v>0</v>
      </c>
      <c r="BB51" s="114">
        <f>ROUND(SUM(BB52:BB54),2)</f>
        <v>0</v>
      </c>
      <c r="BC51" s="114">
        <f>ROUND(SUM(BC52:BC54),2)</f>
        <v>0</v>
      </c>
      <c r="BD51" s="116">
        <f>ROUND(SUM(BD52:BD54),2)</f>
        <v>0</v>
      </c>
      <c r="BS51" s="117" t="s">
        <v>76</v>
      </c>
      <c r="BT51" s="117" t="s">
        <v>77</v>
      </c>
      <c r="BU51" s="118" t="s">
        <v>78</v>
      </c>
      <c r="BV51" s="117" t="s">
        <v>79</v>
      </c>
      <c r="BW51" s="117" t="s">
        <v>7</v>
      </c>
      <c r="BX51" s="117" t="s">
        <v>80</v>
      </c>
      <c r="CL51" s="117" t="s">
        <v>22</v>
      </c>
    </row>
    <row r="52" spans="1:91" s="5" customFormat="1" ht="31.5" customHeight="1">
      <c r="A52" s="119" t="s">
        <v>81</v>
      </c>
      <c r="B52" s="120"/>
      <c r="C52" s="121"/>
      <c r="D52" s="122" t="s">
        <v>82</v>
      </c>
      <c r="E52" s="122"/>
      <c r="F52" s="122"/>
      <c r="G52" s="122"/>
      <c r="H52" s="122"/>
      <c r="I52" s="123"/>
      <c r="J52" s="122" t="s">
        <v>83</v>
      </c>
      <c r="K52" s="122"/>
      <c r="L52" s="122"/>
      <c r="M52" s="122"/>
      <c r="N52" s="122"/>
      <c r="O52" s="122"/>
      <c r="P52" s="122"/>
      <c r="Q52" s="122"/>
      <c r="R52" s="122"/>
      <c r="S52" s="122"/>
      <c r="T52" s="122"/>
      <c r="U52" s="122"/>
      <c r="V52" s="122"/>
      <c r="W52" s="122"/>
      <c r="X52" s="122"/>
      <c r="Y52" s="122"/>
      <c r="Z52" s="122"/>
      <c r="AA52" s="122"/>
      <c r="AB52" s="122"/>
      <c r="AC52" s="122"/>
      <c r="AD52" s="122"/>
      <c r="AE52" s="122"/>
      <c r="AF52" s="122"/>
      <c r="AG52" s="124">
        <f>'IO 01.1 - Stoka S1'!J27</f>
        <v>0</v>
      </c>
      <c r="AH52" s="123"/>
      <c r="AI52" s="123"/>
      <c r="AJ52" s="123"/>
      <c r="AK52" s="123"/>
      <c r="AL52" s="123"/>
      <c r="AM52" s="123"/>
      <c r="AN52" s="124">
        <f>SUM(AG52,AT52)</f>
        <v>0</v>
      </c>
      <c r="AO52" s="123"/>
      <c r="AP52" s="123"/>
      <c r="AQ52" s="125" t="s">
        <v>84</v>
      </c>
      <c r="AR52" s="126"/>
      <c r="AS52" s="127">
        <v>0</v>
      </c>
      <c r="AT52" s="128">
        <f>ROUND(SUM(AV52:AW52),2)</f>
        <v>0</v>
      </c>
      <c r="AU52" s="129">
        <f>'IO 01.1 - Stoka S1'!P85</f>
        <v>0</v>
      </c>
      <c r="AV52" s="128">
        <f>'IO 01.1 - Stoka S1'!J30</f>
        <v>0</v>
      </c>
      <c r="AW52" s="128">
        <f>'IO 01.1 - Stoka S1'!J31</f>
        <v>0</v>
      </c>
      <c r="AX52" s="128">
        <f>'IO 01.1 - Stoka S1'!J32</f>
        <v>0</v>
      </c>
      <c r="AY52" s="128">
        <f>'IO 01.1 - Stoka S1'!J33</f>
        <v>0</v>
      </c>
      <c r="AZ52" s="128">
        <f>'IO 01.1 - Stoka S1'!F30</f>
        <v>0</v>
      </c>
      <c r="BA52" s="128">
        <f>'IO 01.1 - Stoka S1'!F31</f>
        <v>0</v>
      </c>
      <c r="BB52" s="128">
        <f>'IO 01.1 - Stoka S1'!F32</f>
        <v>0</v>
      </c>
      <c r="BC52" s="128">
        <f>'IO 01.1 - Stoka S1'!F33</f>
        <v>0</v>
      </c>
      <c r="BD52" s="130">
        <f>'IO 01.1 - Stoka S1'!F34</f>
        <v>0</v>
      </c>
      <c r="BT52" s="131" t="s">
        <v>25</v>
      </c>
      <c r="BV52" s="131" t="s">
        <v>79</v>
      </c>
      <c r="BW52" s="131" t="s">
        <v>85</v>
      </c>
      <c r="BX52" s="131" t="s">
        <v>7</v>
      </c>
      <c r="CL52" s="131" t="s">
        <v>22</v>
      </c>
      <c r="CM52" s="131" t="s">
        <v>86</v>
      </c>
    </row>
    <row r="53" spans="1:91" s="5" customFormat="1" ht="31.5" customHeight="1">
      <c r="A53" s="119" t="s">
        <v>81</v>
      </c>
      <c r="B53" s="120"/>
      <c r="C53" s="121"/>
      <c r="D53" s="122" t="s">
        <v>87</v>
      </c>
      <c r="E53" s="122"/>
      <c r="F53" s="122"/>
      <c r="G53" s="122"/>
      <c r="H53" s="122"/>
      <c r="I53" s="123"/>
      <c r="J53" s="122" t="s">
        <v>88</v>
      </c>
      <c r="K53" s="122"/>
      <c r="L53" s="122"/>
      <c r="M53" s="122"/>
      <c r="N53" s="122"/>
      <c r="O53" s="122"/>
      <c r="P53" s="122"/>
      <c r="Q53" s="122"/>
      <c r="R53" s="122"/>
      <c r="S53" s="122"/>
      <c r="T53" s="122"/>
      <c r="U53" s="122"/>
      <c r="V53" s="122"/>
      <c r="W53" s="122"/>
      <c r="X53" s="122"/>
      <c r="Y53" s="122"/>
      <c r="Z53" s="122"/>
      <c r="AA53" s="122"/>
      <c r="AB53" s="122"/>
      <c r="AC53" s="122"/>
      <c r="AD53" s="122"/>
      <c r="AE53" s="122"/>
      <c r="AF53" s="122"/>
      <c r="AG53" s="124">
        <f>'IO 01.2 - Kanalizační pří...'!J27</f>
        <v>0</v>
      </c>
      <c r="AH53" s="123"/>
      <c r="AI53" s="123"/>
      <c r="AJ53" s="123"/>
      <c r="AK53" s="123"/>
      <c r="AL53" s="123"/>
      <c r="AM53" s="123"/>
      <c r="AN53" s="124">
        <f>SUM(AG53,AT53)</f>
        <v>0</v>
      </c>
      <c r="AO53" s="123"/>
      <c r="AP53" s="123"/>
      <c r="AQ53" s="125" t="s">
        <v>84</v>
      </c>
      <c r="AR53" s="126"/>
      <c r="AS53" s="127">
        <v>0</v>
      </c>
      <c r="AT53" s="128">
        <f>ROUND(SUM(AV53:AW53),2)</f>
        <v>0</v>
      </c>
      <c r="AU53" s="129">
        <f>'IO 01.2 - Kanalizační pří...'!P85</f>
        <v>0</v>
      </c>
      <c r="AV53" s="128">
        <f>'IO 01.2 - Kanalizační pří...'!J30</f>
        <v>0</v>
      </c>
      <c r="AW53" s="128">
        <f>'IO 01.2 - Kanalizační pří...'!J31</f>
        <v>0</v>
      </c>
      <c r="AX53" s="128">
        <f>'IO 01.2 - Kanalizační pří...'!J32</f>
        <v>0</v>
      </c>
      <c r="AY53" s="128">
        <f>'IO 01.2 - Kanalizační pří...'!J33</f>
        <v>0</v>
      </c>
      <c r="AZ53" s="128">
        <f>'IO 01.2 - Kanalizační pří...'!F30</f>
        <v>0</v>
      </c>
      <c r="BA53" s="128">
        <f>'IO 01.2 - Kanalizační pří...'!F31</f>
        <v>0</v>
      </c>
      <c r="BB53" s="128">
        <f>'IO 01.2 - Kanalizační pří...'!F32</f>
        <v>0</v>
      </c>
      <c r="BC53" s="128">
        <f>'IO 01.2 - Kanalizační pří...'!F33</f>
        <v>0</v>
      </c>
      <c r="BD53" s="130">
        <f>'IO 01.2 - Kanalizační pří...'!F34</f>
        <v>0</v>
      </c>
      <c r="BT53" s="131" t="s">
        <v>25</v>
      </c>
      <c r="BV53" s="131" t="s">
        <v>79</v>
      </c>
      <c r="BW53" s="131" t="s">
        <v>89</v>
      </c>
      <c r="BX53" s="131" t="s">
        <v>7</v>
      </c>
      <c r="CL53" s="131" t="s">
        <v>22</v>
      </c>
      <c r="CM53" s="131" t="s">
        <v>86</v>
      </c>
    </row>
    <row r="54" spans="1:91" s="5" customFormat="1" ht="16.5" customHeight="1">
      <c r="A54" s="119" t="s">
        <v>81</v>
      </c>
      <c r="B54" s="120"/>
      <c r="C54" s="121"/>
      <c r="D54" s="122" t="s">
        <v>90</v>
      </c>
      <c r="E54" s="122"/>
      <c r="F54" s="122"/>
      <c r="G54" s="122"/>
      <c r="H54" s="122"/>
      <c r="I54" s="123"/>
      <c r="J54" s="122" t="s">
        <v>91</v>
      </c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4">
        <f>'VON - Vedlejší a ostatní ...'!J27</f>
        <v>0</v>
      </c>
      <c r="AH54" s="123"/>
      <c r="AI54" s="123"/>
      <c r="AJ54" s="123"/>
      <c r="AK54" s="123"/>
      <c r="AL54" s="123"/>
      <c r="AM54" s="123"/>
      <c r="AN54" s="124">
        <f>SUM(AG54,AT54)</f>
        <v>0</v>
      </c>
      <c r="AO54" s="123"/>
      <c r="AP54" s="123"/>
      <c r="AQ54" s="125" t="s">
        <v>90</v>
      </c>
      <c r="AR54" s="126"/>
      <c r="AS54" s="132">
        <v>0</v>
      </c>
      <c r="AT54" s="133">
        <f>ROUND(SUM(AV54:AW54),2)</f>
        <v>0</v>
      </c>
      <c r="AU54" s="134">
        <f>'VON - Vedlejší a ostatní ...'!P79</f>
        <v>0</v>
      </c>
      <c r="AV54" s="133">
        <f>'VON - Vedlejší a ostatní ...'!J30</f>
        <v>0</v>
      </c>
      <c r="AW54" s="133">
        <f>'VON - Vedlejší a ostatní ...'!J31</f>
        <v>0</v>
      </c>
      <c r="AX54" s="133">
        <f>'VON - Vedlejší a ostatní ...'!J32</f>
        <v>0</v>
      </c>
      <c r="AY54" s="133">
        <f>'VON - Vedlejší a ostatní ...'!J33</f>
        <v>0</v>
      </c>
      <c r="AZ54" s="133">
        <f>'VON - Vedlejší a ostatní ...'!F30</f>
        <v>0</v>
      </c>
      <c r="BA54" s="133">
        <f>'VON - Vedlejší a ostatní ...'!F31</f>
        <v>0</v>
      </c>
      <c r="BB54" s="133">
        <f>'VON - Vedlejší a ostatní ...'!F32</f>
        <v>0</v>
      </c>
      <c r="BC54" s="133">
        <f>'VON - Vedlejší a ostatní ...'!F33</f>
        <v>0</v>
      </c>
      <c r="BD54" s="135">
        <f>'VON - Vedlejší a ostatní ...'!F34</f>
        <v>0</v>
      </c>
      <c r="BT54" s="131" t="s">
        <v>25</v>
      </c>
      <c r="BV54" s="131" t="s">
        <v>79</v>
      </c>
      <c r="BW54" s="131" t="s">
        <v>92</v>
      </c>
      <c r="BX54" s="131" t="s">
        <v>7</v>
      </c>
      <c r="CL54" s="131" t="s">
        <v>24</v>
      </c>
      <c r="CM54" s="131" t="s">
        <v>86</v>
      </c>
    </row>
    <row r="55" spans="2:44" s="1" customFormat="1" ht="30" customHeight="1">
      <c r="B55" s="46"/>
      <c r="C55" s="74"/>
      <c r="D55" s="74"/>
      <c r="E55" s="74"/>
      <c r="F55" s="74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4"/>
      <c r="AQ55" s="74"/>
      <c r="AR55" s="72"/>
    </row>
    <row r="56" spans="2:44" s="1" customFormat="1" ht="6.95" customHeight="1">
      <c r="B56" s="67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72"/>
    </row>
  </sheetData>
  <sheetProtection password="CC35" sheet="1" objects="1" scenarios="1" formatColumns="0" formatRows="0"/>
  <mergeCells count="49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AN54:AP54"/>
    <mergeCell ref="AG54:AM54"/>
    <mergeCell ref="D54:H54"/>
    <mergeCell ref="J54:AF54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IO 01.1 - Stoka S1'!C2" display="/"/>
    <hyperlink ref="A53" location="'IO 01.2 - Kanalizační pří...'!C2" display="/"/>
    <hyperlink ref="A54" location="'VON - Vedlejší a ostatní 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324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37"/>
      <c r="C1" s="137"/>
      <c r="D1" s="138" t="s">
        <v>1</v>
      </c>
      <c r="E1" s="137"/>
      <c r="F1" s="139" t="s">
        <v>93</v>
      </c>
      <c r="G1" s="139" t="s">
        <v>94</v>
      </c>
      <c r="H1" s="139"/>
      <c r="I1" s="140"/>
      <c r="J1" s="139" t="s">
        <v>95</v>
      </c>
      <c r="K1" s="138" t="s">
        <v>96</v>
      </c>
      <c r="L1" s="139" t="s">
        <v>97</v>
      </c>
      <c r="M1" s="139"/>
      <c r="N1" s="139"/>
      <c r="O1" s="139"/>
      <c r="P1" s="139"/>
      <c r="Q1" s="139"/>
      <c r="R1" s="139"/>
      <c r="S1" s="139"/>
      <c r="T1" s="13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85</v>
      </c>
    </row>
    <row r="3" spans="2:46" ht="6.95" customHeight="1">
      <c r="B3" s="25"/>
      <c r="C3" s="26"/>
      <c r="D3" s="26"/>
      <c r="E3" s="26"/>
      <c r="F3" s="26"/>
      <c r="G3" s="26"/>
      <c r="H3" s="26"/>
      <c r="I3" s="141"/>
      <c r="J3" s="26"/>
      <c r="K3" s="27"/>
      <c r="AT3" s="24" t="s">
        <v>86</v>
      </c>
    </row>
    <row r="4" spans="2:46" ht="36.95" customHeight="1">
      <c r="B4" s="28"/>
      <c r="C4" s="29"/>
      <c r="D4" s="30" t="s">
        <v>98</v>
      </c>
      <c r="E4" s="29"/>
      <c r="F4" s="29"/>
      <c r="G4" s="29"/>
      <c r="H4" s="29"/>
      <c r="I4" s="142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42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42"/>
      <c r="J6" s="29"/>
      <c r="K6" s="31"/>
    </row>
    <row r="7" spans="2:11" ht="16.5" customHeight="1">
      <c r="B7" s="28"/>
      <c r="C7" s="29"/>
      <c r="D7" s="29"/>
      <c r="E7" s="143" t="str">
        <f>'Rekapitulace stavby'!K6</f>
        <v>Studénka - Kanalizace u stavebnin - aktualizace 2015</v>
      </c>
      <c r="F7" s="40"/>
      <c r="G7" s="40"/>
      <c r="H7" s="40"/>
      <c r="I7" s="142"/>
      <c r="J7" s="29"/>
      <c r="K7" s="31"/>
    </row>
    <row r="8" spans="2:11" s="1" customFormat="1" ht="13.5">
      <c r="B8" s="46"/>
      <c r="C8" s="47"/>
      <c r="D8" s="40" t="s">
        <v>99</v>
      </c>
      <c r="E8" s="47"/>
      <c r="F8" s="47"/>
      <c r="G8" s="47"/>
      <c r="H8" s="47"/>
      <c r="I8" s="144"/>
      <c r="J8" s="47"/>
      <c r="K8" s="51"/>
    </row>
    <row r="9" spans="2:11" s="1" customFormat="1" ht="36.95" customHeight="1">
      <c r="B9" s="46"/>
      <c r="C9" s="47"/>
      <c r="D9" s="47"/>
      <c r="E9" s="145" t="s">
        <v>100</v>
      </c>
      <c r="F9" s="47"/>
      <c r="G9" s="47"/>
      <c r="H9" s="47"/>
      <c r="I9" s="144"/>
      <c r="J9" s="47"/>
      <c r="K9" s="51"/>
    </row>
    <row r="10" spans="2:11" s="1" customFormat="1" ht="13.5">
      <c r="B10" s="46"/>
      <c r="C10" s="47"/>
      <c r="D10" s="47"/>
      <c r="E10" s="47"/>
      <c r="F10" s="47"/>
      <c r="G10" s="47"/>
      <c r="H10" s="47"/>
      <c r="I10" s="144"/>
      <c r="J10" s="47"/>
      <c r="K10" s="51"/>
    </row>
    <row r="11" spans="2:11" s="1" customFormat="1" ht="14.4" customHeight="1">
      <c r="B11" s="46"/>
      <c r="C11" s="47"/>
      <c r="D11" s="40" t="s">
        <v>21</v>
      </c>
      <c r="E11" s="47"/>
      <c r="F11" s="35" t="s">
        <v>22</v>
      </c>
      <c r="G11" s="47"/>
      <c r="H11" s="47"/>
      <c r="I11" s="146" t="s">
        <v>23</v>
      </c>
      <c r="J11" s="35" t="s">
        <v>24</v>
      </c>
      <c r="K11" s="51"/>
    </row>
    <row r="12" spans="2:11" s="1" customFormat="1" ht="14.4" customHeight="1">
      <c r="B12" s="46"/>
      <c r="C12" s="47"/>
      <c r="D12" s="40" t="s">
        <v>26</v>
      </c>
      <c r="E12" s="47"/>
      <c r="F12" s="35" t="s">
        <v>27</v>
      </c>
      <c r="G12" s="47"/>
      <c r="H12" s="47"/>
      <c r="I12" s="146" t="s">
        <v>28</v>
      </c>
      <c r="J12" s="147" t="str">
        <f>'Rekapitulace stavby'!AN8</f>
        <v>1. 4. 2015</v>
      </c>
      <c r="K12" s="51"/>
    </row>
    <row r="13" spans="2:11" s="1" customFormat="1" ht="10.8" customHeight="1">
      <c r="B13" s="46"/>
      <c r="C13" s="47"/>
      <c r="D13" s="47"/>
      <c r="E13" s="47"/>
      <c r="F13" s="47"/>
      <c r="G13" s="47"/>
      <c r="H13" s="47"/>
      <c r="I13" s="144"/>
      <c r="J13" s="47"/>
      <c r="K13" s="51"/>
    </row>
    <row r="14" spans="2:11" s="1" customFormat="1" ht="14.4" customHeight="1">
      <c r="B14" s="46"/>
      <c r="C14" s="47"/>
      <c r="D14" s="40" t="s">
        <v>32</v>
      </c>
      <c r="E14" s="47"/>
      <c r="F14" s="47"/>
      <c r="G14" s="47"/>
      <c r="H14" s="47"/>
      <c r="I14" s="146" t="s">
        <v>33</v>
      </c>
      <c r="J14" s="35" t="s">
        <v>24</v>
      </c>
      <c r="K14" s="51"/>
    </row>
    <row r="15" spans="2:11" s="1" customFormat="1" ht="18" customHeight="1">
      <c r="B15" s="46"/>
      <c r="C15" s="47"/>
      <c r="D15" s="47"/>
      <c r="E15" s="35" t="s">
        <v>34</v>
      </c>
      <c r="F15" s="47"/>
      <c r="G15" s="47"/>
      <c r="H15" s="47"/>
      <c r="I15" s="146" t="s">
        <v>35</v>
      </c>
      <c r="J15" s="35" t="s">
        <v>24</v>
      </c>
      <c r="K15" s="51"/>
    </row>
    <row r="16" spans="2:11" s="1" customFormat="1" ht="6.95" customHeight="1">
      <c r="B16" s="46"/>
      <c r="C16" s="47"/>
      <c r="D16" s="47"/>
      <c r="E16" s="47"/>
      <c r="F16" s="47"/>
      <c r="G16" s="47"/>
      <c r="H16" s="47"/>
      <c r="I16" s="144"/>
      <c r="J16" s="47"/>
      <c r="K16" s="51"/>
    </row>
    <row r="17" spans="2:11" s="1" customFormat="1" ht="14.4" customHeight="1">
      <c r="B17" s="46"/>
      <c r="C17" s="47"/>
      <c r="D17" s="40" t="s">
        <v>36</v>
      </c>
      <c r="E17" s="47"/>
      <c r="F17" s="47"/>
      <c r="G17" s="47"/>
      <c r="H17" s="47"/>
      <c r="I17" s="146" t="s">
        <v>33</v>
      </c>
      <c r="J17" s="35" t="str">
        <f>IF('Rekapitulace stavby'!AN13="Vyplň údaj","",IF('Rekapitulace stavby'!AN13="","",'Rekapitulace stavby'!AN13))</f>
        <v/>
      </c>
      <c r="K17" s="51"/>
    </row>
    <row r="18" spans="2:11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46" t="s">
        <v>35</v>
      </c>
      <c r="J18" s="35" t="str">
        <f>IF('Rekapitulace stavby'!AN14="Vyplň údaj","",IF('Rekapitulace stavby'!AN14="","",'Rekapitulace stavby'!AN14))</f>
        <v/>
      </c>
      <c r="K18" s="51"/>
    </row>
    <row r="19" spans="2:11" s="1" customFormat="1" ht="6.95" customHeight="1">
      <c r="B19" s="46"/>
      <c r="C19" s="47"/>
      <c r="D19" s="47"/>
      <c r="E19" s="47"/>
      <c r="F19" s="47"/>
      <c r="G19" s="47"/>
      <c r="H19" s="47"/>
      <c r="I19" s="144"/>
      <c r="J19" s="47"/>
      <c r="K19" s="51"/>
    </row>
    <row r="20" spans="2:11" s="1" customFormat="1" ht="14.4" customHeight="1">
      <c r="B20" s="46"/>
      <c r="C20" s="47"/>
      <c r="D20" s="40" t="s">
        <v>38</v>
      </c>
      <c r="E20" s="47"/>
      <c r="F20" s="47"/>
      <c r="G20" s="47"/>
      <c r="H20" s="47"/>
      <c r="I20" s="146" t="s">
        <v>33</v>
      </c>
      <c r="J20" s="35" t="s">
        <v>24</v>
      </c>
      <c r="K20" s="51"/>
    </row>
    <row r="21" spans="2:11" s="1" customFormat="1" ht="18" customHeight="1">
      <c r="B21" s="46"/>
      <c r="C21" s="47"/>
      <c r="D21" s="47"/>
      <c r="E21" s="35" t="s">
        <v>39</v>
      </c>
      <c r="F21" s="47"/>
      <c r="G21" s="47"/>
      <c r="H21" s="47"/>
      <c r="I21" s="146" t="s">
        <v>35</v>
      </c>
      <c r="J21" s="35" t="s">
        <v>24</v>
      </c>
      <c r="K21" s="51"/>
    </row>
    <row r="22" spans="2:11" s="1" customFormat="1" ht="6.95" customHeight="1">
      <c r="B22" s="46"/>
      <c r="C22" s="47"/>
      <c r="D22" s="47"/>
      <c r="E22" s="47"/>
      <c r="F22" s="47"/>
      <c r="G22" s="47"/>
      <c r="H22" s="47"/>
      <c r="I22" s="144"/>
      <c r="J22" s="47"/>
      <c r="K22" s="51"/>
    </row>
    <row r="23" spans="2:11" s="1" customFormat="1" ht="14.4" customHeight="1">
      <c r="B23" s="46"/>
      <c r="C23" s="47"/>
      <c r="D23" s="40" t="s">
        <v>41</v>
      </c>
      <c r="E23" s="47"/>
      <c r="F23" s="47"/>
      <c r="G23" s="47"/>
      <c r="H23" s="47"/>
      <c r="I23" s="144"/>
      <c r="J23" s="47"/>
      <c r="K23" s="51"/>
    </row>
    <row r="24" spans="2:11" s="6" customFormat="1" ht="16.5" customHeight="1">
      <c r="B24" s="148"/>
      <c r="C24" s="149"/>
      <c r="D24" s="149"/>
      <c r="E24" s="44" t="s">
        <v>24</v>
      </c>
      <c r="F24" s="44"/>
      <c r="G24" s="44"/>
      <c r="H24" s="44"/>
      <c r="I24" s="150"/>
      <c r="J24" s="149"/>
      <c r="K24" s="151"/>
    </row>
    <row r="25" spans="2:11" s="1" customFormat="1" ht="6.95" customHeight="1">
      <c r="B25" s="46"/>
      <c r="C25" s="47"/>
      <c r="D25" s="47"/>
      <c r="E25" s="47"/>
      <c r="F25" s="47"/>
      <c r="G25" s="47"/>
      <c r="H25" s="47"/>
      <c r="I25" s="144"/>
      <c r="J25" s="47"/>
      <c r="K25" s="51"/>
    </row>
    <row r="26" spans="2:11" s="1" customFormat="1" ht="6.95" customHeight="1">
      <c r="B26" s="46"/>
      <c r="C26" s="47"/>
      <c r="D26" s="106"/>
      <c r="E26" s="106"/>
      <c r="F26" s="106"/>
      <c r="G26" s="106"/>
      <c r="H26" s="106"/>
      <c r="I26" s="152"/>
      <c r="J26" s="106"/>
      <c r="K26" s="153"/>
    </row>
    <row r="27" spans="2:11" s="1" customFormat="1" ht="25.4" customHeight="1">
      <c r="B27" s="46"/>
      <c r="C27" s="47"/>
      <c r="D27" s="154" t="s">
        <v>43</v>
      </c>
      <c r="E27" s="47"/>
      <c r="F27" s="47"/>
      <c r="G27" s="47"/>
      <c r="H27" s="47"/>
      <c r="I27" s="144"/>
      <c r="J27" s="155">
        <f>ROUND(J85,2)</f>
        <v>0</v>
      </c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52"/>
      <c r="J28" s="106"/>
      <c r="K28" s="153"/>
    </row>
    <row r="29" spans="2:11" s="1" customFormat="1" ht="14.4" customHeight="1">
      <c r="B29" s="46"/>
      <c r="C29" s="47"/>
      <c r="D29" s="47"/>
      <c r="E29" s="47"/>
      <c r="F29" s="52" t="s">
        <v>45</v>
      </c>
      <c r="G29" s="47"/>
      <c r="H29" s="47"/>
      <c r="I29" s="156" t="s">
        <v>44</v>
      </c>
      <c r="J29" s="52" t="s">
        <v>46</v>
      </c>
      <c r="K29" s="51"/>
    </row>
    <row r="30" spans="2:11" s="1" customFormat="1" ht="14.4" customHeight="1">
      <c r="B30" s="46"/>
      <c r="C30" s="47"/>
      <c r="D30" s="55" t="s">
        <v>47</v>
      </c>
      <c r="E30" s="55" t="s">
        <v>48</v>
      </c>
      <c r="F30" s="157">
        <f>ROUND(SUM(BE85:BE323),2)</f>
        <v>0</v>
      </c>
      <c r="G30" s="47"/>
      <c r="H30" s="47"/>
      <c r="I30" s="158">
        <v>0.21</v>
      </c>
      <c r="J30" s="157">
        <f>ROUND(ROUND((SUM(BE85:BE323)),2)*I30,2)</f>
        <v>0</v>
      </c>
      <c r="K30" s="51"/>
    </row>
    <row r="31" spans="2:11" s="1" customFormat="1" ht="14.4" customHeight="1">
      <c r="B31" s="46"/>
      <c r="C31" s="47"/>
      <c r="D31" s="47"/>
      <c r="E31" s="55" t="s">
        <v>49</v>
      </c>
      <c r="F31" s="157">
        <f>ROUND(SUM(BF85:BF323),2)</f>
        <v>0</v>
      </c>
      <c r="G31" s="47"/>
      <c r="H31" s="47"/>
      <c r="I31" s="158">
        <v>0.15</v>
      </c>
      <c r="J31" s="157">
        <f>ROUND(ROUND((SUM(BF85:BF323)),2)*I31,2)</f>
        <v>0</v>
      </c>
      <c r="K31" s="51"/>
    </row>
    <row r="32" spans="2:11" s="1" customFormat="1" ht="14.4" customHeight="1" hidden="1">
      <c r="B32" s="46"/>
      <c r="C32" s="47"/>
      <c r="D32" s="47"/>
      <c r="E32" s="55" t="s">
        <v>50</v>
      </c>
      <c r="F32" s="157">
        <f>ROUND(SUM(BG85:BG323),2)</f>
        <v>0</v>
      </c>
      <c r="G32" s="47"/>
      <c r="H32" s="47"/>
      <c r="I32" s="158">
        <v>0.21</v>
      </c>
      <c r="J32" s="157">
        <v>0</v>
      </c>
      <c r="K32" s="51"/>
    </row>
    <row r="33" spans="2:11" s="1" customFormat="1" ht="14.4" customHeight="1" hidden="1">
      <c r="B33" s="46"/>
      <c r="C33" s="47"/>
      <c r="D33" s="47"/>
      <c r="E33" s="55" t="s">
        <v>51</v>
      </c>
      <c r="F33" s="157">
        <f>ROUND(SUM(BH85:BH323),2)</f>
        <v>0</v>
      </c>
      <c r="G33" s="47"/>
      <c r="H33" s="47"/>
      <c r="I33" s="158">
        <v>0.15</v>
      </c>
      <c r="J33" s="157">
        <v>0</v>
      </c>
      <c r="K33" s="51"/>
    </row>
    <row r="34" spans="2:11" s="1" customFormat="1" ht="14.4" customHeight="1" hidden="1">
      <c r="B34" s="46"/>
      <c r="C34" s="47"/>
      <c r="D34" s="47"/>
      <c r="E34" s="55" t="s">
        <v>52</v>
      </c>
      <c r="F34" s="157">
        <f>ROUND(SUM(BI85:BI323),2)</f>
        <v>0</v>
      </c>
      <c r="G34" s="47"/>
      <c r="H34" s="47"/>
      <c r="I34" s="158">
        <v>0</v>
      </c>
      <c r="J34" s="157">
        <v>0</v>
      </c>
      <c r="K34" s="51"/>
    </row>
    <row r="35" spans="2:11" s="1" customFormat="1" ht="6.95" customHeight="1">
      <c r="B35" s="46"/>
      <c r="C35" s="47"/>
      <c r="D35" s="47"/>
      <c r="E35" s="47"/>
      <c r="F35" s="47"/>
      <c r="G35" s="47"/>
      <c r="H35" s="47"/>
      <c r="I35" s="144"/>
      <c r="J35" s="47"/>
      <c r="K35" s="51"/>
    </row>
    <row r="36" spans="2:11" s="1" customFormat="1" ht="25.4" customHeight="1">
      <c r="B36" s="46"/>
      <c r="C36" s="159"/>
      <c r="D36" s="160" t="s">
        <v>53</v>
      </c>
      <c r="E36" s="98"/>
      <c r="F36" s="98"/>
      <c r="G36" s="161" t="s">
        <v>54</v>
      </c>
      <c r="H36" s="162" t="s">
        <v>55</v>
      </c>
      <c r="I36" s="163"/>
      <c r="J36" s="164">
        <f>SUM(J27:J34)</f>
        <v>0</v>
      </c>
      <c r="K36" s="165"/>
    </row>
    <row r="37" spans="2:11" s="1" customFormat="1" ht="14.4" customHeight="1">
      <c r="B37" s="67"/>
      <c r="C37" s="68"/>
      <c r="D37" s="68"/>
      <c r="E37" s="68"/>
      <c r="F37" s="68"/>
      <c r="G37" s="68"/>
      <c r="H37" s="68"/>
      <c r="I37" s="166"/>
      <c r="J37" s="68"/>
      <c r="K37" s="69"/>
    </row>
    <row r="41" spans="2:11" s="1" customFormat="1" ht="6.95" customHeight="1">
      <c r="B41" s="167"/>
      <c r="C41" s="168"/>
      <c r="D41" s="168"/>
      <c r="E41" s="168"/>
      <c r="F41" s="168"/>
      <c r="G41" s="168"/>
      <c r="H41" s="168"/>
      <c r="I41" s="169"/>
      <c r="J41" s="168"/>
      <c r="K41" s="170"/>
    </row>
    <row r="42" spans="2:11" s="1" customFormat="1" ht="36.95" customHeight="1">
      <c r="B42" s="46"/>
      <c r="C42" s="30" t="s">
        <v>101</v>
      </c>
      <c r="D42" s="47"/>
      <c r="E42" s="47"/>
      <c r="F42" s="47"/>
      <c r="G42" s="47"/>
      <c r="H42" s="47"/>
      <c r="I42" s="144"/>
      <c r="J42" s="47"/>
      <c r="K42" s="51"/>
    </row>
    <row r="43" spans="2:11" s="1" customFormat="1" ht="6.95" customHeight="1">
      <c r="B43" s="46"/>
      <c r="C43" s="47"/>
      <c r="D43" s="47"/>
      <c r="E43" s="47"/>
      <c r="F43" s="47"/>
      <c r="G43" s="47"/>
      <c r="H43" s="47"/>
      <c r="I43" s="144"/>
      <c r="J43" s="47"/>
      <c r="K43" s="51"/>
    </row>
    <row r="44" spans="2:11" s="1" customFormat="1" ht="14.4" customHeight="1">
      <c r="B44" s="46"/>
      <c r="C44" s="40" t="s">
        <v>18</v>
      </c>
      <c r="D44" s="47"/>
      <c r="E44" s="47"/>
      <c r="F44" s="47"/>
      <c r="G44" s="47"/>
      <c r="H44" s="47"/>
      <c r="I44" s="144"/>
      <c r="J44" s="47"/>
      <c r="K44" s="51"/>
    </row>
    <row r="45" spans="2:11" s="1" customFormat="1" ht="16.5" customHeight="1">
      <c r="B45" s="46"/>
      <c r="C45" s="47"/>
      <c r="D45" s="47"/>
      <c r="E45" s="143" t="str">
        <f>E7</f>
        <v>Studénka - Kanalizace u stavebnin - aktualizace 2015</v>
      </c>
      <c r="F45" s="40"/>
      <c r="G45" s="40"/>
      <c r="H45" s="40"/>
      <c r="I45" s="144"/>
      <c r="J45" s="47"/>
      <c r="K45" s="51"/>
    </row>
    <row r="46" spans="2:11" s="1" customFormat="1" ht="14.4" customHeight="1">
      <c r="B46" s="46"/>
      <c r="C46" s="40" t="s">
        <v>99</v>
      </c>
      <c r="D46" s="47"/>
      <c r="E46" s="47"/>
      <c r="F46" s="47"/>
      <c r="G46" s="47"/>
      <c r="H46" s="47"/>
      <c r="I46" s="144"/>
      <c r="J46" s="47"/>
      <c r="K46" s="51"/>
    </row>
    <row r="47" spans="2:11" s="1" customFormat="1" ht="17.25" customHeight="1">
      <c r="B47" s="46"/>
      <c r="C47" s="47"/>
      <c r="D47" s="47"/>
      <c r="E47" s="145" t="str">
        <f>E9</f>
        <v>IO 01.1 - Stoka S1</v>
      </c>
      <c r="F47" s="47"/>
      <c r="G47" s="47"/>
      <c r="H47" s="47"/>
      <c r="I47" s="144"/>
      <c r="J47" s="47"/>
      <c r="K47" s="51"/>
    </row>
    <row r="48" spans="2:11" s="1" customFormat="1" ht="6.95" customHeight="1">
      <c r="B48" s="46"/>
      <c r="C48" s="47"/>
      <c r="D48" s="47"/>
      <c r="E48" s="47"/>
      <c r="F48" s="47"/>
      <c r="G48" s="47"/>
      <c r="H48" s="47"/>
      <c r="I48" s="144"/>
      <c r="J48" s="47"/>
      <c r="K48" s="51"/>
    </row>
    <row r="49" spans="2:11" s="1" customFormat="1" ht="18" customHeight="1">
      <c r="B49" s="46"/>
      <c r="C49" s="40" t="s">
        <v>26</v>
      </c>
      <c r="D49" s="47"/>
      <c r="E49" s="47"/>
      <c r="F49" s="35" t="str">
        <f>F12</f>
        <v xml:space="preserve">Studénka </v>
      </c>
      <c r="G49" s="47"/>
      <c r="H49" s="47"/>
      <c r="I49" s="146" t="s">
        <v>28</v>
      </c>
      <c r="J49" s="147" t="str">
        <f>IF(J12="","",J12)</f>
        <v>1. 4. 2015</v>
      </c>
      <c r="K49" s="51"/>
    </row>
    <row r="50" spans="2:11" s="1" customFormat="1" ht="6.95" customHeight="1">
      <c r="B50" s="46"/>
      <c r="C50" s="47"/>
      <c r="D50" s="47"/>
      <c r="E50" s="47"/>
      <c r="F50" s="47"/>
      <c r="G50" s="47"/>
      <c r="H50" s="47"/>
      <c r="I50" s="144"/>
      <c r="J50" s="47"/>
      <c r="K50" s="51"/>
    </row>
    <row r="51" spans="2:11" s="1" customFormat="1" ht="13.5">
      <c r="B51" s="46"/>
      <c r="C51" s="40" t="s">
        <v>32</v>
      </c>
      <c r="D51" s="47"/>
      <c r="E51" s="47"/>
      <c r="F51" s="35" t="str">
        <f>E15</f>
        <v>Město Studénka</v>
      </c>
      <c r="G51" s="47"/>
      <c r="H51" s="47"/>
      <c r="I51" s="146" t="s">
        <v>38</v>
      </c>
      <c r="J51" s="44" t="str">
        <f>E21</f>
        <v>BKN spol. s r.o. Vysoké Mýto</v>
      </c>
      <c r="K51" s="51"/>
    </row>
    <row r="52" spans="2:11" s="1" customFormat="1" ht="14.4" customHeight="1">
      <c r="B52" s="46"/>
      <c r="C52" s="40" t="s">
        <v>36</v>
      </c>
      <c r="D52" s="47"/>
      <c r="E52" s="47"/>
      <c r="F52" s="35" t="str">
        <f>IF(E18="","",E18)</f>
        <v/>
      </c>
      <c r="G52" s="47"/>
      <c r="H52" s="47"/>
      <c r="I52" s="144"/>
      <c r="J52" s="171"/>
      <c r="K52" s="51"/>
    </row>
    <row r="53" spans="2:11" s="1" customFormat="1" ht="10.3" customHeight="1">
      <c r="B53" s="46"/>
      <c r="C53" s="47"/>
      <c r="D53" s="47"/>
      <c r="E53" s="47"/>
      <c r="F53" s="47"/>
      <c r="G53" s="47"/>
      <c r="H53" s="47"/>
      <c r="I53" s="144"/>
      <c r="J53" s="47"/>
      <c r="K53" s="51"/>
    </row>
    <row r="54" spans="2:11" s="1" customFormat="1" ht="29.25" customHeight="1">
      <c r="B54" s="46"/>
      <c r="C54" s="172" t="s">
        <v>102</v>
      </c>
      <c r="D54" s="159"/>
      <c r="E54" s="159"/>
      <c r="F54" s="159"/>
      <c r="G54" s="159"/>
      <c r="H54" s="159"/>
      <c r="I54" s="173"/>
      <c r="J54" s="174" t="s">
        <v>103</v>
      </c>
      <c r="K54" s="175"/>
    </row>
    <row r="55" spans="2:11" s="1" customFormat="1" ht="10.3" customHeight="1">
      <c r="B55" s="46"/>
      <c r="C55" s="47"/>
      <c r="D55" s="47"/>
      <c r="E55" s="47"/>
      <c r="F55" s="47"/>
      <c r="G55" s="47"/>
      <c r="H55" s="47"/>
      <c r="I55" s="144"/>
      <c r="J55" s="47"/>
      <c r="K55" s="51"/>
    </row>
    <row r="56" spans="2:47" s="1" customFormat="1" ht="29.25" customHeight="1">
      <c r="B56" s="46"/>
      <c r="C56" s="176" t="s">
        <v>104</v>
      </c>
      <c r="D56" s="47"/>
      <c r="E56" s="47"/>
      <c r="F56" s="47"/>
      <c r="G56" s="47"/>
      <c r="H56" s="47"/>
      <c r="I56" s="144"/>
      <c r="J56" s="155">
        <f>J85</f>
        <v>0</v>
      </c>
      <c r="K56" s="51"/>
      <c r="AU56" s="24" t="s">
        <v>105</v>
      </c>
    </row>
    <row r="57" spans="2:11" s="7" customFormat="1" ht="24.95" customHeight="1">
      <c r="B57" s="177"/>
      <c r="C57" s="178"/>
      <c r="D57" s="179" t="s">
        <v>106</v>
      </c>
      <c r="E57" s="180"/>
      <c r="F57" s="180"/>
      <c r="G57" s="180"/>
      <c r="H57" s="180"/>
      <c r="I57" s="181"/>
      <c r="J57" s="182">
        <f>J86</f>
        <v>0</v>
      </c>
      <c r="K57" s="183"/>
    </row>
    <row r="58" spans="2:11" s="8" customFormat="1" ht="19.9" customHeight="1">
      <c r="B58" s="184"/>
      <c r="C58" s="185"/>
      <c r="D58" s="186" t="s">
        <v>107</v>
      </c>
      <c r="E58" s="187"/>
      <c r="F58" s="187"/>
      <c r="G58" s="187"/>
      <c r="H58" s="187"/>
      <c r="I58" s="188"/>
      <c r="J58" s="189">
        <f>J87</f>
        <v>0</v>
      </c>
      <c r="K58" s="190"/>
    </row>
    <row r="59" spans="2:11" s="8" customFormat="1" ht="19.9" customHeight="1">
      <c r="B59" s="184"/>
      <c r="C59" s="185"/>
      <c r="D59" s="186" t="s">
        <v>108</v>
      </c>
      <c r="E59" s="187"/>
      <c r="F59" s="187"/>
      <c r="G59" s="187"/>
      <c r="H59" s="187"/>
      <c r="I59" s="188"/>
      <c r="J59" s="189">
        <f>J216</f>
        <v>0</v>
      </c>
      <c r="K59" s="190"/>
    </row>
    <row r="60" spans="2:11" s="8" customFormat="1" ht="19.9" customHeight="1">
      <c r="B60" s="184"/>
      <c r="C60" s="185"/>
      <c r="D60" s="186" t="s">
        <v>109</v>
      </c>
      <c r="E60" s="187"/>
      <c r="F60" s="187"/>
      <c r="G60" s="187"/>
      <c r="H60" s="187"/>
      <c r="I60" s="188"/>
      <c r="J60" s="189">
        <f>J220</f>
        <v>0</v>
      </c>
      <c r="K60" s="190"/>
    </row>
    <row r="61" spans="2:11" s="8" customFormat="1" ht="19.9" customHeight="1">
      <c r="B61" s="184"/>
      <c r="C61" s="185"/>
      <c r="D61" s="186" t="s">
        <v>110</v>
      </c>
      <c r="E61" s="187"/>
      <c r="F61" s="187"/>
      <c r="G61" s="187"/>
      <c r="H61" s="187"/>
      <c r="I61" s="188"/>
      <c r="J61" s="189">
        <f>J232</f>
        <v>0</v>
      </c>
      <c r="K61" s="190"/>
    </row>
    <row r="62" spans="2:11" s="8" customFormat="1" ht="19.9" customHeight="1">
      <c r="B62" s="184"/>
      <c r="C62" s="185"/>
      <c r="D62" s="186" t="s">
        <v>111</v>
      </c>
      <c r="E62" s="187"/>
      <c r="F62" s="187"/>
      <c r="G62" s="187"/>
      <c r="H62" s="187"/>
      <c r="I62" s="188"/>
      <c r="J62" s="189">
        <f>J252</f>
        <v>0</v>
      </c>
      <c r="K62" s="190"/>
    </row>
    <row r="63" spans="2:11" s="8" customFormat="1" ht="19.9" customHeight="1">
      <c r="B63" s="184"/>
      <c r="C63" s="185"/>
      <c r="D63" s="186" t="s">
        <v>112</v>
      </c>
      <c r="E63" s="187"/>
      <c r="F63" s="187"/>
      <c r="G63" s="187"/>
      <c r="H63" s="187"/>
      <c r="I63" s="188"/>
      <c r="J63" s="189">
        <f>J307</f>
        <v>0</v>
      </c>
      <c r="K63" s="190"/>
    </row>
    <row r="64" spans="2:11" s="8" customFormat="1" ht="19.9" customHeight="1">
      <c r="B64" s="184"/>
      <c r="C64" s="185"/>
      <c r="D64" s="186" t="s">
        <v>113</v>
      </c>
      <c r="E64" s="187"/>
      <c r="F64" s="187"/>
      <c r="G64" s="187"/>
      <c r="H64" s="187"/>
      <c r="I64" s="188"/>
      <c r="J64" s="189">
        <f>J312</f>
        <v>0</v>
      </c>
      <c r="K64" s="190"/>
    </row>
    <row r="65" spans="2:11" s="8" customFormat="1" ht="19.9" customHeight="1">
      <c r="B65" s="184"/>
      <c r="C65" s="185"/>
      <c r="D65" s="186" t="s">
        <v>114</v>
      </c>
      <c r="E65" s="187"/>
      <c r="F65" s="187"/>
      <c r="G65" s="187"/>
      <c r="H65" s="187"/>
      <c r="I65" s="188"/>
      <c r="J65" s="189">
        <f>J322</f>
        <v>0</v>
      </c>
      <c r="K65" s="190"/>
    </row>
    <row r="66" spans="2:11" s="1" customFormat="1" ht="21.8" customHeight="1">
      <c r="B66" s="46"/>
      <c r="C66" s="47"/>
      <c r="D66" s="47"/>
      <c r="E66" s="47"/>
      <c r="F66" s="47"/>
      <c r="G66" s="47"/>
      <c r="H66" s="47"/>
      <c r="I66" s="144"/>
      <c r="J66" s="47"/>
      <c r="K66" s="51"/>
    </row>
    <row r="67" spans="2:11" s="1" customFormat="1" ht="6.95" customHeight="1">
      <c r="B67" s="67"/>
      <c r="C67" s="68"/>
      <c r="D67" s="68"/>
      <c r="E67" s="68"/>
      <c r="F67" s="68"/>
      <c r="G67" s="68"/>
      <c r="H67" s="68"/>
      <c r="I67" s="166"/>
      <c r="J67" s="68"/>
      <c r="K67" s="69"/>
    </row>
    <row r="71" spans="2:12" s="1" customFormat="1" ht="6.95" customHeight="1">
      <c r="B71" s="70"/>
      <c r="C71" s="71"/>
      <c r="D71" s="71"/>
      <c r="E71" s="71"/>
      <c r="F71" s="71"/>
      <c r="G71" s="71"/>
      <c r="H71" s="71"/>
      <c r="I71" s="169"/>
      <c r="J71" s="71"/>
      <c r="K71" s="71"/>
      <c r="L71" s="72"/>
    </row>
    <row r="72" spans="2:12" s="1" customFormat="1" ht="36.95" customHeight="1">
      <c r="B72" s="46"/>
      <c r="C72" s="73" t="s">
        <v>115</v>
      </c>
      <c r="D72" s="74"/>
      <c r="E72" s="74"/>
      <c r="F72" s="74"/>
      <c r="G72" s="74"/>
      <c r="H72" s="74"/>
      <c r="I72" s="191"/>
      <c r="J72" s="74"/>
      <c r="K72" s="74"/>
      <c r="L72" s="72"/>
    </row>
    <row r="73" spans="2:12" s="1" customFormat="1" ht="6.95" customHeight="1">
      <c r="B73" s="46"/>
      <c r="C73" s="74"/>
      <c r="D73" s="74"/>
      <c r="E73" s="74"/>
      <c r="F73" s="74"/>
      <c r="G73" s="74"/>
      <c r="H73" s="74"/>
      <c r="I73" s="191"/>
      <c r="J73" s="74"/>
      <c r="K73" s="74"/>
      <c r="L73" s="72"/>
    </row>
    <row r="74" spans="2:12" s="1" customFormat="1" ht="14.4" customHeight="1">
      <c r="B74" s="46"/>
      <c r="C74" s="76" t="s">
        <v>18</v>
      </c>
      <c r="D74" s="74"/>
      <c r="E74" s="74"/>
      <c r="F74" s="74"/>
      <c r="G74" s="74"/>
      <c r="H74" s="74"/>
      <c r="I74" s="191"/>
      <c r="J74" s="74"/>
      <c r="K74" s="74"/>
      <c r="L74" s="72"/>
    </row>
    <row r="75" spans="2:12" s="1" customFormat="1" ht="16.5" customHeight="1">
      <c r="B75" s="46"/>
      <c r="C75" s="74"/>
      <c r="D75" s="74"/>
      <c r="E75" s="192" t="str">
        <f>E7</f>
        <v>Studénka - Kanalizace u stavebnin - aktualizace 2015</v>
      </c>
      <c r="F75" s="76"/>
      <c r="G75" s="76"/>
      <c r="H75" s="76"/>
      <c r="I75" s="191"/>
      <c r="J75" s="74"/>
      <c r="K75" s="74"/>
      <c r="L75" s="72"/>
    </row>
    <row r="76" spans="2:12" s="1" customFormat="1" ht="14.4" customHeight="1">
      <c r="B76" s="46"/>
      <c r="C76" s="76" t="s">
        <v>99</v>
      </c>
      <c r="D76" s="74"/>
      <c r="E76" s="74"/>
      <c r="F76" s="74"/>
      <c r="G76" s="74"/>
      <c r="H76" s="74"/>
      <c r="I76" s="191"/>
      <c r="J76" s="74"/>
      <c r="K76" s="74"/>
      <c r="L76" s="72"/>
    </row>
    <row r="77" spans="2:12" s="1" customFormat="1" ht="17.25" customHeight="1">
      <c r="B77" s="46"/>
      <c r="C77" s="74"/>
      <c r="D77" s="74"/>
      <c r="E77" s="82" t="str">
        <f>E9</f>
        <v>IO 01.1 - Stoka S1</v>
      </c>
      <c r="F77" s="74"/>
      <c r="G77" s="74"/>
      <c r="H77" s="74"/>
      <c r="I77" s="191"/>
      <c r="J77" s="74"/>
      <c r="K77" s="74"/>
      <c r="L77" s="72"/>
    </row>
    <row r="78" spans="2:12" s="1" customFormat="1" ht="6.95" customHeight="1">
      <c r="B78" s="46"/>
      <c r="C78" s="74"/>
      <c r="D78" s="74"/>
      <c r="E78" s="74"/>
      <c r="F78" s="74"/>
      <c r="G78" s="74"/>
      <c r="H78" s="74"/>
      <c r="I78" s="191"/>
      <c r="J78" s="74"/>
      <c r="K78" s="74"/>
      <c r="L78" s="72"/>
    </row>
    <row r="79" spans="2:12" s="1" customFormat="1" ht="18" customHeight="1">
      <c r="B79" s="46"/>
      <c r="C79" s="76" t="s">
        <v>26</v>
      </c>
      <c r="D79" s="74"/>
      <c r="E79" s="74"/>
      <c r="F79" s="193" t="str">
        <f>F12</f>
        <v xml:space="preserve">Studénka </v>
      </c>
      <c r="G79" s="74"/>
      <c r="H79" s="74"/>
      <c r="I79" s="194" t="s">
        <v>28</v>
      </c>
      <c r="J79" s="85" t="str">
        <f>IF(J12="","",J12)</f>
        <v>1. 4. 2015</v>
      </c>
      <c r="K79" s="74"/>
      <c r="L79" s="72"/>
    </row>
    <row r="80" spans="2:12" s="1" customFormat="1" ht="6.95" customHeight="1">
      <c r="B80" s="46"/>
      <c r="C80" s="74"/>
      <c r="D80" s="74"/>
      <c r="E80" s="74"/>
      <c r="F80" s="74"/>
      <c r="G80" s="74"/>
      <c r="H80" s="74"/>
      <c r="I80" s="191"/>
      <c r="J80" s="74"/>
      <c r="K80" s="74"/>
      <c r="L80" s="72"/>
    </row>
    <row r="81" spans="2:12" s="1" customFormat="1" ht="13.5">
      <c r="B81" s="46"/>
      <c r="C81" s="76" t="s">
        <v>32</v>
      </c>
      <c r="D81" s="74"/>
      <c r="E81" s="74"/>
      <c r="F81" s="193" t="str">
        <f>E15</f>
        <v>Město Studénka</v>
      </c>
      <c r="G81" s="74"/>
      <c r="H81" s="74"/>
      <c r="I81" s="194" t="s">
        <v>38</v>
      </c>
      <c r="J81" s="193" t="str">
        <f>E21</f>
        <v>BKN spol. s r.o. Vysoké Mýto</v>
      </c>
      <c r="K81" s="74"/>
      <c r="L81" s="72"/>
    </row>
    <row r="82" spans="2:12" s="1" customFormat="1" ht="14.4" customHeight="1">
      <c r="B82" s="46"/>
      <c r="C82" s="76" t="s">
        <v>36</v>
      </c>
      <c r="D82" s="74"/>
      <c r="E82" s="74"/>
      <c r="F82" s="193" t="str">
        <f>IF(E18="","",E18)</f>
        <v/>
      </c>
      <c r="G82" s="74"/>
      <c r="H82" s="74"/>
      <c r="I82" s="191"/>
      <c r="J82" s="74"/>
      <c r="K82" s="74"/>
      <c r="L82" s="72"/>
    </row>
    <row r="83" spans="2:12" s="1" customFormat="1" ht="10.3" customHeight="1">
      <c r="B83" s="46"/>
      <c r="C83" s="74"/>
      <c r="D83" s="74"/>
      <c r="E83" s="74"/>
      <c r="F83" s="74"/>
      <c r="G83" s="74"/>
      <c r="H83" s="74"/>
      <c r="I83" s="191"/>
      <c r="J83" s="74"/>
      <c r="K83" s="74"/>
      <c r="L83" s="72"/>
    </row>
    <row r="84" spans="2:20" s="9" customFormat="1" ht="29.25" customHeight="1">
      <c r="B84" s="195"/>
      <c r="C84" s="196" t="s">
        <v>116</v>
      </c>
      <c r="D84" s="197" t="s">
        <v>62</v>
      </c>
      <c r="E84" s="197" t="s">
        <v>58</v>
      </c>
      <c r="F84" s="197" t="s">
        <v>117</v>
      </c>
      <c r="G84" s="197" t="s">
        <v>118</v>
      </c>
      <c r="H84" s="197" t="s">
        <v>119</v>
      </c>
      <c r="I84" s="198" t="s">
        <v>120</v>
      </c>
      <c r="J84" s="197" t="s">
        <v>103</v>
      </c>
      <c r="K84" s="199" t="s">
        <v>121</v>
      </c>
      <c r="L84" s="200"/>
      <c r="M84" s="102" t="s">
        <v>122</v>
      </c>
      <c r="N84" s="103" t="s">
        <v>47</v>
      </c>
      <c r="O84" s="103" t="s">
        <v>123</v>
      </c>
      <c r="P84" s="103" t="s">
        <v>124</v>
      </c>
      <c r="Q84" s="103" t="s">
        <v>125</v>
      </c>
      <c r="R84" s="103" t="s">
        <v>126</v>
      </c>
      <c r="S84" s="103" t="s">
        <v>127</v>
      </c>
      <c r="T84" s="104" t="s">
        <v>128</v>
      </c>
    </row>
    <row r="85" spans="2:63" s="1" customFormat="1" ht="29.25" customHeight="1">
      <c r="B85" s="46"/>
      <c r="C85" s="108" t="s">
        <v>104</v>
      </c>
      <c r="D85" s="74"/>
      <c r="E85" s="74"/>
      <c r="F85" s="74"/>
      <c r="G85" s="74"/>
      <c r="H85" s="74"/>
      <c r="I85" s="191"/>
      <c r="J85" s="201">
        <f>BK85</f>
        <v>0</v>
      </c>
      <c r="K85" s="74"/>
      <c r="L85" s="72"/>
      <c r="M85" s="105"/>
      <c r="N85" s="106"/>
      <c r="O85" s="106"/>
      <c r="P85" s="202">
        <f>P86</f>
        <v>0</v>
      </c>
      <c r="Q85" s="106"/>
      <c r="R85" s="202">
        <f>R86</f>
        <v>38.602663680000006</v>
      </c>
      <c r="S85" s="106"/>
      <c r="T85" s="203">
        <f>T86</f>
        <v>44.217</v>
      </c>
      <c r="AT85" s="24" t="s">
        <v>76</v>
      </c>
      <c r="AU85" s="24" t="s">
        <v>105</v>
      </c>
      <c r="BK85" s="204">
        <f>BK86</f>
        <v>0</v>
      </c>
    </row>
    <row r="86" spans="2:63" s="10" customFormat="1" ht="37.4" customHeight="1">
      <c r="B86" s="205"/>
      <c r="C86" s="206"/>
      <c r="D86" s="207" t="s">
        <v>76</v>
      </c>
      <c r="E86" s="208" t="s">
        <v>129</v>
      </c>
      <c r="F86" s="208" t="s">
        <v>130</v>
      </c>
      <c r="G86" s="206"/>
      <c r="H86" s="206"/>
      <c r="I86" s="209"/>
      <c r="J86" s="210">
        <f>BK86</f>
        <v>0</v>
      </c>
      <c r="K86" s="206"/>
      <c r="L86" s="211"/>
      <c r="M86" s="212"/>
      <c r="N86" s="213"/>
      <c r="O86" s="213"/>
      <c r="P86" s="214">
        <f>P87+P216+P220+P232+P252+P307+P312+P322</f>
        <v>0</v>
      </c>
      <c r="Q86" s="213"/>
      <c r="R86" s="214">
        <f>R87+R216+R220+R232+R252+R307+R312+R322</f>
        <v>38.602663680000006</v>
      </c>
      <c r="S86" s="213"/>
      <c r="T86" s="215">
        <f>T87+T216+T220+T232+T252+T307+T312+T322</f>
        <v>44.217</v>
      </c>
      <c r="AR86" s="216" t="s">
        <v>25</v>
      </c>
      <c r="AT86" s="217" t="s">
        <v>76</v>
      </c>
      <c r="AU86" s="217" t="s">
        <v>77</v>
      </c>
      <c r="AY86" s="216" t="s">
        <v>131</v>
      </c>
      <c r="BK86" s="218">
        <f>BK87+BK216+BK220+BK232+BK252+BK307+BK312+BK322</f>
        <v>0</v>
      </c>
    </row>
    <row r="87" spans="2:63" s="10" customFormat="1" ht="19.9" customHeight="1">
      <c r="B87" s="205"/>
      <c r="C87" s="206"/>
      <c r="D87" s="207" t="s">
        <v>76</v>
      </c>
      <c r="E87" s="219" t="s">
        <v>25</v>
      </c>
      <c r="F87" s="219" t="s">
        <v>132</v>
      </c>
      <c r="G87" s="206"/>
      <c r="H87" s="206"/>
      <c r="I87" s="209"/>
      <c r="J87" s="220">
        <f>BK87</f>
        <v>0</v>
      </c>
      <c r="K87" s="206"/>
      <c r="L87" s="211"/>
      <c r="M87" s="212"/>
      <c r="N87" s="213"/>
      <c r="O87" s="213"/>
      <c r="P87" s="214">
        <f>SUM(P88:P215)</f>
        <v>0</v>
      </c>
      <c r="Q87" s="213"/>
      <c r="R87" s="214">
        <f>SUM(R88:R215)</f>
        <v>0.47153568000000007</v>
      </c>
      <c r="S87" s="213"/>
      <c r="T87" s="215">
        <f>SUM(T88:T215)</f>
        <v>44.217</v>
      </c>
      <c r="AR87" s="216" t="s">
        <v>25</v>
      </c>
      <c r="AT87" s="217" t="s">
        <v>76</v>
      </c>
      <c r="AU87" s="217" t="s">
        <v>25</v>
      </c>
      <c r="AY87" s="216" t="s">
        <v>131</v>
      </c>
      <c r="BK87" s="218">
        <f>SUM(BK88:BK215)</f>
        <v>0</v>
      </c>
    </row>
    <row r="88" spans="2:65" s="1" customFormat="1" ht="38.25" customHeight="1">
      <c r="B88" s="46"/>
      <c r="C88" s="221" t="s">
        <v>25</v>
      </c>
      <c r="D88" s="221" t="s">
        <v>133</v>
      </c>
      <c r="E88" s="222" t="s">
        <v>134</v>
      </c>
      <c r="F88" s="223" t="s">
        <v>135</v>
      </c>
      <c r="G88" s="224" t="s">
        <v>136</v>
      </c>
      <c r="H88" s="225">
        <v>52</v>
      </c>
      <c r="I88" s="226"/>
      <c r="J88" s="227">
        <f>ROUND(I88*H88,2)</f>
        <v>0</v>
      </c>
      <c r="K88" s="223" t="s">
        <v>137</v>
      </c>
      <c r="L88" s="72"/>
      <c r="M88" s="228" t="s">
        <v>24</v>
      </c>
      <c r="N88" s="229" t="s">
        <v>48</v>
      </c>
      <c r="O88" s="47"/>
      <c r="P88" s="230">
        <f>O88*H88</f>
        <v>0</v>
      </c>
      <c r="Q88" s="230">
        <v>0</v>
      </c>
      <c r="R88" s="230">
        <f>Q88*H88</f>
        <v>0</v>
      </c>
      <c r="S88" s="230">
        <v>0.24</v>
      </c>
      <c r="T88" s="231">
        <f>S88*H88</f>
        <v>12.48</v>
      </c>
      <c r="AR88" s="24" t="s">
        <v>138</v>
      </c>
      <c r="AT88" s="24" t="s">
        <v>133</v>
      </c>
      <c r="AU88" s="24" t="s">
        <v>86</v>
      </c>
      <c r="AY88" s="24" t="s">
        <v>131</v>
      </c>
      <c r="BE88" s="232">
        <f>IF(N88="základní",J88,0)</f>
        <v>0</v>
      </c>
      <c r="BF88" s="232">
        <f>IF(N88="snížená",J88,0)</f>
        <v>0</v>
      </c>
      <c r="BG88" s="232">
        <f>IF(N88="zákl. přenesená",J88,0)</f>
        <v>0</v>
      </c>
      <c r="BH88" s="232">
        <f>IF(N88="sníž. přenesená",J88,0)</f>
        <v>0</v>
      </c>
      <c r="BI88" s="232">
        <f>IF(N88="nulová",J88,0)</f>
        <v>0</v>
      </c>
      <c r="BJ88" s="24" t="s">
        <v>25</v>
      </c>
      <c r="BK88" s="232">
        <f>ROUND(I88*H88,2)</f>
        <v>0</v>
      </c>
      <c r="BL88" s="24" t="s">
        <v>138</v>
      </c>
      <c r="BM88" s="24" t="s">
        <v>139</v>
      </c>
    </row>
    <row r="89" spans="2:51" s="11" customFormat="1" ht="13.5">
      <c r="B89" s="233"/>
      <c r="C89" s="234"/>
      <c r="D89" s="235" t="s">
        <v>140</v>
      </c>
      <c r="E89" s="236" t="s">
        <v>24</v>
      </c>
      <c r="F89" s="237" t="s">
        <v>141</v>
      </c>
      <c r="G89" s="234"/>
      <c r="H89" s="238">
        <v>52</v>
      </c>
      <c r="I89" s="239"/>
      <c r="J89" s="234"/>
      <c r="K89" s="234"/>
      <c r="L89" s="240"/>
      <c r="M89" s="241"/>
      <c r="N89" s="242"/>
      <c r="O89" s="242"/>
      <c r="P89" s="242"/>
      <c r="Q89" s="242"/>
      <c r="R89" s="242"/>
      <c r="S89" s="242"/>
      <c r="T89" s="243"/>
      <c r="AT89" s="244" t="s">
        <v>140</v>
      </c>
      <c r="AU89" s="244" t="s">
        <v>86</v>
      </c>
      <c r="AV89" s="11" t="s">
        <v>86</v>
      </c>
      <c r="AW89" s="11" t="s">
        <v>40</v>
      </c>
      <c r="AX89" s="11" t="s">
        <v>25</v>
      </c>
      <c r="AY89" s="244" t="s">
        <v>131</v>
      </c>
    </row>
    <row r="90" spans="2:51" s="12" customFormat="1" ht="13.5">
      <c r="B90" s="245"/>
      <c r="C90" s="246"/>
      <c r="D90" s="235" t="s">
        <v>140</v>
      </c>
      <c r="E90" s="247" t="s">
        <v>24</v>
      </c>
      <c r="F90" s="248" t="s">
        <v>142</v>
      </c>
      <c r="G90" s="246"/>
      <c r="H90" s="247" t="s">
        <v>24</v>
      </c>
      <c r="I90" s="249"/>
      <c r="J90" s="246"/>
      <c r="K90" s="246"/>
      <c r="L90" s="250"/>
      <c r="M90" s="251"/>
      <c r="N90" s="252"/>
      <c r="O90" s="252"/>
      <c r="P90" s="252"/>
      <c r="Q90" s="252"/>
      <c r="R90" s="252"/>
      <c r="S90" s="252"/>
      <c r="T90" s="253"/>
      <c r="AT90" s="254" t="s">
        <v>140</v>
      </c>
      <c r="AU90" s="254" t="s">
        <v>86</v>
      </c>
      <c r="AV90" s="12" t="s">
        <v>25</v>
      </c>
      <c r="AW90" s="12" t="s">
        <v>40</v>
      </c>
      <c r="AX90" s="12" t="s">
        <v>77</v>
      </c>
      <c r="AY90" s="254" t="s">
        <v>131</v>
      </c>
    </row>
    <row r="91" spans="2:65" s="1" customFormat="1" ht="51" customHeight="1">
      <c r="B91" s="46"/>
      <c r="C91" s="221" t="s">
        <v>86</v>
      </c>
      <c r="D91" s="221" t="s">
        <v>133</v>
      </c>
      <c r="E91" s="222" t="s">
        <v>143</v>
      </c>
      <c r="F91" s="223" t="s">
        <v>144</v>
      </c>
      <c r="G91" s="224" t="s">
        <v>136</v>
      </c>
      <c r="H91" s="225">
        <v>95</v>
      </c>
      <c r="I91" s="226"/>
      <c r="J91" s="227">
        <f>ROUND(I91*H91,2)</f>
        <v>0</v>
      </c>
      <c r="K91" s="223" t="s">
        <v>137</v>
      </c>
      <c r="L91" s="72"/>
      <c r="M91" s="228" t="s">
        <v>24</v>
      </c>
      <c r="N91" s="229" t="s">
        <v>48</v>
      </c>
      <c r="O91" s="47"/>
      <c r="P91" s="230">
        <f>O91*H91</f>
        <v>0</v>
      </c>
      <c r="Q91" s="230">
        <v>0</v>
      </c>
      <c r="R91" s="230">
        <f>Q91*H91</f>
        <v>0</v>
      </c>
      <c r="S91" s="230">
        <v>0.235</v>
      </c>
      <c r="T91" s="231">
        <f>S91*H91</f>
        <v>22.325</v>
      </c>
      <c r="AR91" s="24" t="s">
        <v>138</v>
      </c>
      <c r="AT91" s="24" t="s">
        <v>133</v>
      </c>
      <c r="AU91" s="24" t="s">
        <v>86</v>
      </c>
      <c r="AY91" s="24" t="s">
        <v>131</v>
      </c>
      <c r="BE91" s="232">
        <f>IF(N91="základní",J91,0)</f>
        <v>0</v>
      </c>
      <c r="BF91" s="232">
        <f>IF(N91="snížená",J91,0)</f>
        <v>0</v>
      </c>
      <c r="BG91" s="232">
        <f>IF(N91="zákl. přenesená",J91,0)</f>
        <v>0</v>
      </c>
      <c r="BH91" s="232">
        <f>IF(N91="sníž. přenesená",J91,0)</f>
        <v>0</v>
      </c>
      <c r="BI91" s="232">
        <f>IF(N91="nulová",J91,0)</f>
        <v>0</v>
      </c>
      <c r="BJ91" s="24" t="s">
        <v>25</v>
      </c>
      <c r="BK91" s="232">
        <f>ROUND(I91*H91,2)</f>
        <v>0</v>
      </c>
      <c r="BL91" s="24" t="s">
        <v>138</v>
      </c>
      <c r="BM91" s="24" t="s">
        <v>145</v>
      </c>
    </row>
    <row r="92" spans="2:51" s="11" customFormat="1" ht="13.5">
      <c r="B92" s="233"/>
      <c r="C92" s="234"/>
      <c r="D92" s="235" t="s">
        <v>140</v>
      </c>
      <c r="E92" s="236" t="s">
        <v>24</v>
      </c>
      <c r="F92" s="237" t="s">
        <v>146</v>
      </c>
      <c r="G92" s="234"/>
      <c r="H92" s="238">
        <v>43</v>
      </c>
      <c r="I92" s="239"/>
      <c r="J92" s="234"/>
      <c r="K92" s="234"/>
      <c r="L92" s="240"/>
      <c r="M92" s="241"/>
      <c r="N92" s="242"/>
      <c r="O92" s="242"/>
      <c r="P92" s="242"/>
      <c r="Q92" s="242"/>
      <c r="R92" s="242"/>
      <c r="S92" s="242"/>
      <c r="T92" s="243"/>
      <c r="AT92" s="244" t="s">
        <v>140</v>
      </c>
      <c r="AU92" s="244" t="s">
        <v>86</v>
      </c>
      <c r="AV92" s="11" t="s">
        <v>86</v>
      </c>
      <c r="AW92" s="11" t="s">
        <v>40</v>
      </c>
      <c r="AX92" s="11" t="s">
        <v>77</v>
      </c>
      <c r="AY92" s="244" t="s">
        <v>131</v>
      </c>
    </row>
    <row r="93" spans="2:51" s="13" customFormat="1" ht="13.5">
      <c r="B93" s="255"/>
      <c r="C93" s="256"/>
      <c r="D93" s="235" t="s">
        <v>140</v>
      </c>
      <c r="E93" s="257" t="s">
        <v>24</v>
      </c>
      <c r="F93" s="258" t="s">
        <v>147</v>
      </c>
      <c r="G93" s="256"/>
      <c r="H93" s="259">
        <v>43</v>
      </c>
      <c r="I93" s="260"/>
      <c r="J93" s="256"/>
      <c r="K93" s="256"/>
      <c r="L93" s="261"/>
      <c r="M93" s="262"/>
      <c r="N93" s="263"/>
      <c r="O93" s="263"/>
      <c r="P93" s="263"/>
      <c r="Q93" s="263"/>
      <c r="R93" s="263"/>
      <c r="S93" s="263"/>
      <c r="T93" s="264"/>
      <c r="AT93" s="265" t="s">
        <v>140</v>
      </c>
      <c r="AU93" s="265" t="s">
        <v>86</v>
      </c>
      <c r="AV93" s="13" t="s">
        <v>148</v>
      </c>
      <c r="AW93" s="13" t="s">
        <v>40</v>
      </c>
      <c r="AX93" s="13" t="s">
        <v>77</v>
      </c>
      <c r="AY93" s="265" t="s">
        <v>131</v>
      </c>
    </row>
    <row r="94" spans="2:51" s="11" customFormat="1" ht="13.5">
      <c r="B94" s="233"/>
      <c r="C94" s="234"/>
      <c r="D94" s="235" t="s">
        <v>140</v>
      </c>
      <c r="E94" s="236" t="s">
        <v>24</v>
      </c>
      <c r="F94" s="237" t="s">
        <v>141</v>
      </c>
      <c r="G94" s="234"/>
      <c r="H94" s="238">
        <v>52</v>
      </c>
      <c r="I94" s="239"/>
      <c r="J94" s="234"/>
      <c r="K94" s="234"/>
      <c r="L94" s="240"/>
      <c r="M94" s="241"/>
      <c r="N94" s="242"/>
      <c r="O94" s="242"/>
      <c r="P94" s="242"/>
      <c r="Q94" s="242"/>
      <c r="R94" s="242"/>
      <c r="S94" s="242"/>
      <c r="T94" s="243"/>
      <c r="AT94" s="244" t="s">
        <v>140</v>
      </c>
      <c r="AU94" s="244" t="s">
        <v>86</v>
      </c>
      <c r="AV94" s="11" t="s">
        <v>86</v>
      </c>
      <c r="AW94" s="11" t="s">
        <v>40</v>
      </c>
      <c r="AX94" s="11" t="s">
        <v>77</v>
      </c>
      <c r="AY94" s="244" t="s">
        <v>131</v>
      </c>
    </row>
    <row r="95" spans="2:51" s="13" customFormat="1" ht="13.5">
      <c r="B95" s="255"/>
      <c r="C95" s="256"/>
      <c r="D95" s="235" t="s">
        <v>140</v>
      </c>
      <c r="E95" s="257" t="s">
        <v>24</v>
      </c>
      <c r="F95" s="258" t="s">
        <v>147</v>
      </c>
      <c r="G95" s="256"/>
      <c r="H95" s="259">
        <v>52</v>
      </c>
      <c r="I95" s="260"/>
      <c r="J95" s="256"/>
      <c r="K95" s="256"/>
      <c r="L95" s="261"/>
      <c r="M95" s="262"/>
      <c r="N95" s="263"/>
      <c r="O95" s="263"/>
      <c r="P95" s="263"/>
      <c r="Q95" s="263"/>
      <c r="R95" s="263"/>
      <c r="S95" s="263"/>
      <c r="T95" s="264"/>
      <c r="AT95" s="265" t="s">
        <v>140</v>
      </c>
      <c r="AU95" s="265" t="s">
        <v>86</v>
      </c>
      <c r="AV95" s="13" t="s">
        <v>148</v>
      </c>
      <c r="AW95" s="13" t="s">
        <v>40</v>
      </c>
      <c r="AX95" s="13" t="s">
        <v>77</v>
      </c>
      <c r="AY95" s="265" t="s">
        <v>131</v>
      </c>
    </row>
    <row r="96" spans="2:51" s="14" customFormat="1" ht="13.5">
      <c r="B96" s="266"/>
      <c r="C96" s="267"/>
      <c r="D96" s="235" t="s">
        <v>140</v>
      </c>
      <c r="E96" s="268" t="s">
        <v>24</v>
      </c>
      <c r="F96" s="269" t="s">
        <v>149</v>
      </c>
      <c r="G96" s="267"/>
      <c r="H96" s="270">
        <v>95</v>
      </c>
      <c r="I96" s="271"/>
      <c r="J96" s="267"/>
      <c r="K96" s="267"/>
      <c r="L96" s="272"/>
      <c r="M96" s="273"/>
      <c r="N96" s="274"/>
      <c r="O96" s="274"/>
      <c r="P96" s="274"/>
      <c r="Q96" s="274"/>
      <c r="R96" s="274"/>
      <c r="S96" s="274"/>
      <c r="T96" s="275"/>
      <c r="AT96" s="276" t="s">
        <v>140</v>
      </c>
      <c r="AU96" s="276" t="s">
        <v>86</v>
      </c>
      <c r="AV96" s="14" t="s">
        <v>138</v>
      </c>
      <c r="AW96" s="14" t="s">
        <v>40</v>
      </c>
      <c r="AX96" s="14" t="s">
        <v>25</v>
      </c>
      <c r="AY96" s="276" t="s">
        <v>131</v>
      </c>
    </row>
    <row r="97" spans="2:51" s="12" customFormat="1" ht="13.5">
      <c r="B97" s="245"/>
      <c r="C97" s="246"/>
      <c r="D97" s="235" t="s">
        <v>140</v>
      </c>
      <c r="E97" s="247" t="s">
        <v>24</v>
      </c>
      <c r="F97" s="248" t="s">
        <v>142</v>
      </c>
      <c r="G97" s="246"/>
      <c r="H97" s="247" t="s">
        <v>24</v>
      </c>
      <c r="I97" s="249"/>
      <c r="J97" s="246"/>
      <c r="K97" s="246"/>
      <c r="L97" s="250"/>
      <c r="M97" s="251"/>
      <c r="N97" s="252"/>
      <c r="O97" s="252"/>
      <c r="P97" s="252"/>
      <c r="Q97" s="252"/>
      <c r="R97" s="252"/>
      <c r="S97" s="252"/>
      <c r="T97" s="253"/>
      <c r="AT97" s="254" t="s">
        <v>140</v>
      </c>
      <c r="AU97" s="254" t="s">
        <v>86</v>
      </c>
      <c r="AV97" s="12" t="s">
        <v>25</v>
      </c>
      <c r="AW97" s="12" t="s">
        <v>40</v>
      </c>
      <c r="AX97" s="12" t="s">
        <v>77</v>
      </c>
      <c r="AY97" s="254" t="s">
        <v>131</v>
      </c>
    </row>
    <row r="98" spans="2:65" s="1" customFormat="1" ht="38.25" customHeight="1">
      <c r="B98" s="46"/>
      <c r="C98" s="221" t="s">
        <v>148</v>
      </c>
      <c r="D98" s="221" t="s">
        <v>133</v>
      </c>
      <c r="E98" s="222" t="s">
        <v>150</v>
      </c>
      <c r="F98" s="223" t="s">
        <v>151</v>
      </c>
      <c r="G98" s="224" t="s">
        <v>136</v>
      </c>
      <c r="H98" s="225">
        <v>52</v>
      </c>
      <c r="I98" s="226"/>
      <c r="J98" s="227">
        <f>ROUND(I98*H98,2)</f>
        <v>0</v>
      </c>
      <c r="K98" s="223" t="s">
        <v>137</v>
      </c>
      <c r="L98" s="72"/>
      <c r="M98" s="228" t="s">
        <v>24</v>
      </c>
      <c r="N98" s="229" t="s">
        <v>48</v>
      </c>
      <c r="O98" s="47"/>
      <c r="P98" s="230">
        <f>O98*H98</f>
        <v>0</v>
      </c>
      <c r="Q98" s="230">
        <v>0</v>
      </c>
      <c r="R98" s="230">
        <f>Q98*H98</f>
        <v>0</v>
      </c>
      <c r="S98" s="230">
        <v>0.181</v>
      </c>
      <c r="T98" s="231">
        <f>S98*H98</f>
        <v>9.411999999999999</v>
      </c>
      <c r="AR98" s="24" t="s">
        <v>138</v>
      </c>
      <c r="AT98" s="24" t="s">
        <v>133</v>
      </c>
      <c r="AU98" s="24" t="s">
        <v>86</v>
      </c>
      <c r="AY98" s="24" t="s">
        <v>131</v>
      </c>
      <c r="BE98" s="232">
        <f>IF(N98="základní",J98,0)</f>
        <v>0</v>
      </c>
      <c r="BF98" s="232">
        <f>IF(N98="snížená",J98,0)</f>
        <v>0</v>
      </c>
      <c r="BG98" s="232">
        <f>IF(N98="zákl. přenesená",J98,0)</f>
        <v>0</v>
      </c>
      <c r="BH98" s="232">
        <f>IF(N98="sníž. přenesená",J98,0)</f>
        <v>0</v>
      </c>
      <c r="BI98" s="232">
        <f>IF(N98="nulová",J98,0)</f>
        <v>0</v>
      </c>
      <c r="BJ98" s="24" t="s">
        <v>25</v>
      </c>
      <c r="BK98" s="232">
        <f>ROUND(I98*H98,2)</f>
        <v>0</v>
      </c>
      <c r="BL98" s="24" t="s">
        <v>138</v>
      </c>
      <c r="BM98" s="24" t="s">
        <v>152</v>
      </c>
    </row>
    <row r="99" spans="2:51" s="11" customFormat="1" ht="13.5">
      <c r="B99" s="233"/>
      <c r="C99" s="234"/>
      <c r="D99" s="235" t="s">
        <v>140</v>
      </c>
      <c r="E99" s="236" t="s">
        <v>24</v>
      </c>
      <c r="F99" s="237" t="s">
        <v>141</v>
      </c>
      <c r="G99" s="234"/>
      <c r="H99" s="238">
        <v>52</v>
      </c>
      <c r="I99" s="239"/>
      <c r="J99" s="234"/>
      <c r="K99" s="234"/>
      <c r="L99" s="240"/>
      <c r="M99" s="241"/>
      <c r="N99" s="242"/>
      <c r="O99" s="242"/>
      <c r="P99" s="242"/>
      <c r="Q99" s="242"/>
      <c r="R99" s="242"/>
      <c r="S99" s="242"/>
      <c r="T99" s="243"/>
      <c r="AT99" s="244" t="s">
        <v>140</v>
      </c>
      <c r="AU99" s="244" t="s">
        <v>86</v>
      </c>
      <c r="AV99" s="11" t="s">
        <v>86</v>
      </c>
      <c r="AW99" s="11" t="s">
        <v>40</v>
      </c>
      <c r="AX99" s="11" t="s">
        <v>25</v>
      </c>
      <c r="AY99" s="244" t="s">
        <v>131</v>
      </c>
    </row>
    <row r="100" spans="2:51" s="12" customFormat="1" ht="13.5">
      <c r="B100" s="245"/>
      <c r="C100" s="246"/>
      <c r="D100" s="235" t="s">
        <v>140</v>
      </c>
      <c r="E100" s="247" t="s">
        <v>24</v>
      </c>
      <c r="F100" s="248" t="s">
        <v>142</v>
      </c>
      <c r="G100" s="246"/>
      <c r="H100" s="247" t="s">
        <v>24</v>
      </c>
      <c r="I100" s="249"/>
      <c r="J100" s="246"/>
      <c r="K100" s="246"/>
      <c r="L100" s="250"/>
      <c r="M100" s="251"/>
      <c r="N100" s="252"/>
      <c r="O100" s="252"/>
      <c r="P100" s="252"/>
      <c r="Q100" s="252"/>
      <c r="R100" s="252"/>
      <c r="S100" s="252"/>
      <c r="T100" s="253"/>
      <c r="AT100" s="254" t="s">
        <v>140</v>
      </c>
      <c r="AU100" s="254" t="s">
        <v>86</v>
      </c>
      <c r="AV100" s="12" t="s">
        <v>25</v>
      </c>
      <c r="AW100" s="12" t="s">
        <v>40</v>
      </c>
      <c r="AX100" s="12" t="s">
        <v>77</v>
      </c>
      <c r="AY100" s="254" t="s">
        <v>131</v>
      </c>
    </row>
    <row r="101" spans="2:65" s="1" customFormat="1" ht="38.25" customHeight="1">
      <c r="B101" s="46"/>
      <c r="C101" s="221" t="s">
        <v>138</v>
      </c>
      <c r="D101" s="221" t="s">
        <v>133</v>
      </c>
      <c r="E101" s="222" t="s">
        <v>153</v>
      </c>
      <c r="F101" s="223" t="s">
        <v>154</v>
      </c>
      <c r="G101" s="224" t="s">
        <v>155</v>
      </c>
      <c r="H101" s="225">
        <v>9.24</v>
      </c>
      <c r="I101" s="226"/>
      <c r="J101" s="227">
        <f>ROUND(I101*H101,2)</f>
        <v>0</v>
      </c>
      <c r="K101" s="223" t="s">
        <v>137</v>
      </c>
      <c r="L101" s="72"/>
      <c r="M101" s="228" t="s">
        <v>24</v>
      </c>
      <c r="N101" s="229" t="s">
        <v>48</v>
      </c>
      <c r="O101" s="47"/>
      <c r="P101" s="230">
        <f>O101*H101</f>
        <v>0</v>
      </c>
      <c r="Q101" s="230">
        <v>0</v>
      </c>
      <c r="R101" s="230">
        <f>Q101*H101</f>
        <v>0</v>
      </c>
      <c r="S101" s="230">
        <v>0</v>
      </c>
      <c r="T101" s="231">
        <f>S101*H101</f>
        <v>0</v>
      </c>
      <c r="AR101" s="24" t="s">
        <v>138</v>
      </c>
      <c r="AT101" s="24" t="s">
        <v>133</v>
      </c>
      <c r="AU101" s="24" t="s">
        <v>86</v>
      </c>
      <c r="AY101" s="24" t="s">
        <v>131</v>
      </c>
      <c r="BE101" s="232">
        <f>IF(N101="základní",J101,0)</f>
        <v>0</v>
      </c>
      <c r="BF101" s="232">
        <f>IF(N101="snížená",J101,0)</f>
        <v>0</v>
      </c>
      <c r="BG101" s="232">
        <f>IF(N101="zákl. přenesená",J101,0)</f>
        <v>0</v>
      </c>
      <c r="BH101" s="232">
        <f>IF(N101="sníž. přenesená",J101,0)</f>
        <v>0</v>
      </c>
      <c r="BI101" s="232">
        <f>IF(N101="nulová",J101,0)</f>
        <v>0</v>
      </c>
      <c r="BJ101" s="24" t="s">
        <v>25</v>
      </c>
      <c r="BK101" s="232">
        <f>ROUND(I101*H101,2)</f>
        <v>0</v>
      </c>
      <c r="BL101" s="24" t="s">
        <v>138</v>
      </c>
      <c r="BM101" s="24" t="s">
        <v>156</v>
      </c>
    </row>
    <row r="102" spans="2:51" s="11" customFormat="1" ht="13.5">
      <c r="B102" s="233"/>
      <c r="C102" s="234"/>
      <c r="D102" s="235" t="s">
        <v>140</v>
      </c>
      <c r="E102" s="236" t="s">
        <v>24</v>
      </c>
      <c r="F102" s="237" t="s">
        <v>157</v>
      </c>
      <c r="G102" s="234"/>
      <c r="H102" s="238">
        <v>8</v>
      </c>
      <c r="I102" s="239"/>
      <c r="J102" s="234"/>
      <c r="K102" s="234"/>
      <c r="L102" s="240"/>
      <c r="M102" s="241"/>
      <c r="N102" s="242"/>
      <c r="O102" s="242"/>
      <c r="P102" s="242"/>
      <c r="Q102" s="242"/>
      <c r="R102" s="242"/>
      <c r="S102" s="242"/>
      <c r="T102" s="243"/>
      <c r="AT102" s="244" t="s">
        <v>140</v>
      </c>
      <c r="AU102" s="244" t="s">
        <v>86</v>
      </c>
      <c r="AV102" s="11" t="s">
        <v>86</v>
      </c>
      <c r="AW102" s="11" t="s">
        <v>40</v>
      </c>
      <c r="AX102" s="11" t="s">
        <v>77</v>
      </c>
      <c r="AY102" s="244" t="s">
        <v>131</v>
      </c>
    </row>
    <row r="103" spans="2:51" s="11" customFormat="1" ht="13.5">
      <c r="B103" s="233"/>
      <c r="C103" s="234"/>
      <c r="D103" s="235" t="s">
        <v>140</v>
      </c>
      <c r="E103" s="236" t="s">
        <v>24</v>
      </c>
      <c r="F103" s="237" t="s">
        <v>158</v>
      </c>
      <c r="G103" s="234"/>
      <c r="H103" s="238">
        <v>1.24</v>
      </c>
      <c r="I103" s="239"/>
      <c r="J103" s="234"/>
      <c r="K103" s="234"/>
      <c r="L103" s="240"/>
      <c r="M103" s="241"/>
      <c r="N103" s="242"/>
      <c r="O103" s="242"/>
      <c r="P103" s="242"/>
      <c r="Q103" s="242"/>
      <c r="R103" s="242"/>
      <c r="S103" s="242"/>
      <c r="T103" s="243"/>
      <c r="AT103" s="244" t="s">
        <v>140</v>
      </c>
      <c r="AU103" s="244" t="s">
        <v>86</v>
      </c>
      <c r="AV103" s="11" t="s">
        <v>86</v>
      </c>
      <c r="AW103" s="11" t="s">
        <v>40</v>
      </c>
      <c r="AX103" s="11" t="s">
        <v>77</v>
      </c>
      <c r="AY103" s="244" t="s">
        <v>131</v>
      </c>
    </row>
    <row r="104" spans="2:51" s="14" customFormat="1" ht="13.5">
      <c r="B104" s="266"/>
      <c r="C104" s="267"/>
      <c r="D104" s="235" t="s">
        <v>140</v>
      </c>
      <c r="E104" s="268" t="s">
        <v>24</v>
      </c>
      <c r="F104" s="269" t="s">
        <v>149</v>
      </c>
      <c r="G104" s="267"/>
      <c r="H104" s="270">
        <v>9.24</v>
      </c>
      <c r="I104" s="271"/>
      <c r="J104" s="267"/>
      <c r="K104" s="267"/>
      <c r="L104" s="272"/>
      <c r="M104" s="273"/>
      <c r="N104" s="274"/>
      <c r="O104" s="274"/>
      <c r="P104" s="274"/>
      <c r="Q104" s="274"/>
      <c r="R104" s="274"/>
      <c r="S104" s="274"/>
      <c r="T104" s="275"/>
      <c r="AT104" s="276" t="s">
        <v>140</v>
      </c>
      <c r="AU104" s="276" t="s">
        <v>86</v>
      </c>
      <c r="AV104" s="14" t="s">
        <v>138</v>
      </c>
      <c r="AW104" s="14" t="s">
        <v>40</v>
      </c>
      <c r="AX104" s="14" t="s">
        <v>25</v>
      </c>
      <c r="AY104" s="276" t="s">
        <v>131</v>
      </c>
    </row>
    <row r="105" spans="2:51" s="12" customFormat="1" ht="13.5">
      <c r="B105" s="245"/>
      <c r="C105" s="246"/>
      <c r="D105" s="235" t="s">
        <v>140</v>
      </c>
      <c r="E105" s="247" t="s">
        <v>24</v>
      </c>
      <c r="F105" s="248" t="s">
        <v>142</v>
      </c>
      <c r="G105" s="246"/>
      <c r="H105" s="247" t="s">
        <v>24</v>
      </c>
      <c r="I105" s="249"/>
      <c r="J105" s="246"/>
      <c r="K105" s="246"/>
      <c r="L105" s="250"/>
      <c r="M105" s="251"/>
      <c r="N105" s="252"/>
      <c r="O105" s="252"/>
      <c r="P105" s="252"/>
      <c r="Q105" s="252"/>
      <c r="R105" s="252"/>
      <c r="S105" s="252"/>
      <c r="T105" s="253"/>
      <c r="AT105" s="254" t="s">
        <v>140</v>
      </c>
      <c r="AU105" s="254" t="s">
        <v>86</v>
      </c>
      <c r="AV105" s="12" t="s">
        <v>25</v>
      </c>
      <c r="AW105" s="12" t="s">
        <v>40</v>
      </c>
      <c r="AX105" s="12" t="s">
        <v>77</v>
      </c>
      <c r="AY105" s="254" t="s">
        <v>131</v>
      </c>
    </row>
    <row r="106" spans="2:65" s="1" customFormat="1" ht="25.5" customHeight="1">
      <c r="B106" s="46"/>
      <c r="C106" s="221" t="s">
        <v>159</v>
      </c>
      <c r="D106" s="221" t="s">
        <v>133</v>
      </c>
      <c r="E106" s="222" t="s">
        <v>160</v>
      </c>
      <c r="F106" s="223" t="s">
        <v>161</v>
      </c>
      <c r="G106" s="224" t="s">
        <v>155</v>
      </c>
      <c r="H106" s="225">
        <v>27.958</v>
      </c>
      <c r="I106" s="226"/>
      <c r="J106" s="227">
        <f>ROUND(I106*H106,2)</f>
        <v>0</v>
      </c>
      <c r="K106" s="223" t="s">
        <v>137</v>
      </c>
      <c r="L106" s="72"/>
      <c r="M106" s="228" t="s">
        <v>24</v>
      </c>
      <c r="N106" s="229" t="s">
        <v>48</v>
      </c>
      <c r="O106" s="47"/>
      <c r="P106" s="230">
        <f>O106*H106</f>
        <v>0</v>
      </c>
      <c r="Q106" s="230">
        <v>0</v>
      </c>
      <c r="R106" s="230">
        <f>Q106*H106</f>
        <v>0</v>
      </c>
      <c r="S106" s="230">
        <v>0</v>
      </c>
      <c r="T106" s="231">
        <f>S106*H106</f>
        <v>0</v>
      </c>
      <c r="AR106" s="24" t="s">
        <v>138</v>
      </c>
      <c r="AT106" s="24" t="s">
        <v>133</v>
      </c>
      <c r="AU106" s="24" t="s">
        <v>86</v>
      </c>
      <c r="AY106" s="24" t="s">
        <v>131</v>
      </c>
      <c r="BE106" s="232">
        <f>IF(N106="základní",J106,0)</f>
        <v>0</v>
      </c>
      <c r="BF106" s="232">
        <f>IF(N106="snížená",J106,0)</f>
        <v>0</v>
      </c>
      <c r="BG106" s="232">
        <f>IF(N106="zákl. přenesená",J106,0)</f>
        <v>0</v>
      </c>
      <c r="BH106" s="232">
        <f>IF(N106="sníž. přenesená",J106,0)</f>
        <v>0</v>
      </c>
      <c r="BI106" s="232">
        <f>IF(N106="nulová",J106,0)</f>
        <v>0</v>
      </c>
      <c r="BJ106" s="24" t="s">
        <v>25</v>
      </c>
      <c r="BK106" s="232">
        <f>ROUND(I106*H106,2)</f>
        <v>0</v>
      </c>
      <c r="BL106" s="24" t="s">
        <v>138</v>
      </c>
      <c r="BM106" s="24" t="s">
        <v>162</v>
      </c>
    </row>
    <row r="107" spans="2:51" s="11" customFormat="1" ht="13.5">
      <c r="B107" s="233"/>
      <c r="C107" s="234"/>
      <c r="D107" s="235" t="s">
        <v>140</v>
      </c>
      <c r="E107" s="236" t="s">
        <v>24</v>
      </c>
      <c r="F107" s="237" t="s">
        <v>163</v>
      </c>
      <c r="G107" s="234"/>
      <c r="H107" s="238">
        <v>27.958</v>
      </c>
      <c r="I107" s="239"/>
      <c r="J107" s="234"/>
      <c r="K107" s="234"/>
      <c r="L107" s="240"/>
      <c r="M107" s="241"/>
      <c r="N107" s="242"/>
      <c r="O107" s="242"/>
      <c r="P107" s="242"/>
      <c r="Q107" s="242"/>
      <c r="R107" s="242"/>
      <c r="S107" s="242"/>
      <c r="T107" s="243"/>
      <c r="AT107" s="244" t="s">
        <v>140</v>
      </c>
      <c r="AU107" s="244" t="s">
        <v>86</v>
      </c>
      <c r="AV107" s="11" t="s">
        <v>86</v>
      </c>
      <c r="AW107" s="11" t="s">
        <v>40</v>
      </c>
      <c r="AX107" s="11" t="s">
        <v>25</v>
      </c>
      <c r="AY107" s="244" t="s">
        <v>131</v>
      </c>
    </row>
    <row r="108" spans="2:51" s="12" customFormat="1" ht="13.5">
      <c r="B108" s="245"/>
      <c r="C108" s="246"/>
      <c r="D108" s="235" t="s">
        <v>140</v>
      </c>
      <c r="E108" s="247" t="s">
        <v>24</v>
      </c>
      <c r="F108" s="248" t="s">
        <v>142</v>
      </c>
      <c r="G108" s="246"/>
      <c r="H108" s="247" t="s">
        <v>24</v>
      </c>
      <c r="I108" s="249"/>
      <c r="J108" s="246"/>
      <c r="K108" s="246"/>
      <c r="L108" s="250"/>
      <c r="M108" s="251"/>
      <c r="N108" s="252"/>
      <c r="O108" s="252"/>
      <c r="P108" s="252"/>
      <c r="Q108" s="252"/>
      <c r="R108" s="252"/>
      <c r="S108" s="252"/>
      <c r="T108" s="253"/>
      <c r="AT108" s="254" t="s">
        <v>140</v>
      </c>
      <c r="AU108" s="254" t="s">
        <v>86</v>
      </c>
      <c r="AV108" s="12" t="s">
        <v>25</v>
      </c>
      <c r="AW108" s="12" t="s">
        <v>40</v>
      </c>
      <c r="AX108" s="12" t="s">
        <v>77</v>
      </c>
      <c r="AY108" s="254" t="s">
        <v>131</v>
      </c>
    </row>
    <row r="109" spans="2:65" s="1" customFormat="1" ht="38.25" customHeight="1">
      <c r="B109" s="46"/>
      <c r="C109" s="221" t="s">
        <v>164</v>
      </c>
      <c r="D109" s="221" t="s">
        <v>133</v>
      </c>
      <c r="E109" s="222" t="s">
        <v>165</v>
      </c>
      <c r="F109" s="223" t="s">
        <v>166</v>
      </c>
      <c r="G109" s="224" t="s">
        <v>155</v>
      </c>
      <c r="H109" s="225">
        <v>167.746</v>
      </c>
      <c r="I109" s="226"/>
      <c r="J109" s="227">
        <f>ROUND(I109*H109,2)</f>
        <v>0</v>
      </c>
      <c r="K109" s="223" t="s">
        <v>137</v>
      </c>
      <c r="L109" s="72"/>
      <c r="M109" s="228" t="s">
        <v>24</v>
      </c>
      <c r="N109" s="229" t="s">
        <v>48</v>
      </c>
      <c r="O109" s="47"/>
      <c r="P109" s="230">
        <f>O109*H109</f>
        <v>0</v>
      </c>
      <c r="Q109" s="230">
        <v>0</v>
      </c>
      <c r="R109" s="230">
        <f>Q109*H109</f>
        <v>0</v>
      </c>
      <c r="S109" s="230">
        <v>0</v>
      </c>
      <c r="T109" s="231">
        <f>S109*H109</f>
        <v>0</v>
      </c>
      <c r="AR109" s="24" t="s">
        <v>138</v>
      </c>
      <c r="AT109" s="24" t="s">
        <v>133</v>
      </c>
      <c r="AU109" s="24" t="s">
        <v>86</v>
      </c>
      <c r="AY109" s="24" t="s">
        <v>131</v>
      </c>
      <c r="BE109" s="232">
        <f>IF(N109="základní",J109,0)</f>
        <v>0</v>
      </c>
      <c r="BF109" s="232">
        <f>IF(N109="snížená",J109,0)</f>
        <v>0</v>
      </c>
      <c r="BG109" s="232">
        <f>IF(N109="zákl. přenesená",J109,0)</f>
        <v>0</v>
      </c>
      <c r="BH109" s="232">
        <f>IF(N109="sníž. přenesená",J109,0)</f>
        <v>0</v>
      </c>
      <c r="BI109" s="232">
        <f>IF(N109="nulová",J109,0)</f>
        <v>0</v>
      </c>
      <c r="BJ109" s="24" t="s">
        <v>25</v>
      </c>
      <c r="BK109" s="232">
        <f>ROUND(I109*H109,2)</f>
        <v>0</v>
      </c>
      <c r="BL109" s="24" t="s">
        <v>138</v>
      </c>
      <c r="BM109" s="24" t="s">
        <v>167</v>
      </c>
    </row>
    <row r="110" spans="2:51" s="12" customFormat="1" ht="13.5">
      <c r="B110" s="245"/>
      <c r="C110" s="246"/>
      <c r="D110" s="235" t="s">
        <v>140</v>
      </c>
      <c r="E110" s="247" t="s">
        <v>24</v>
      </c>
      <c r="F110" s="248" t="s">
        <v>168</v>
      </c>
      <c r="G110" s="246"/>
      <c r="H110" s="247" t="s">
        <v>24</v>
      </c>
      <c r="I110" s="249"/>
      <c r="J110" s="246"/>
      <c r="K110" s="246"/>
      <c r="L110" s="250"/>
      <c r="M110" s="251"/>
      <c r="N110" s="252"/>
      <c r="O110" s="252"/>
      <c r="P110" s="252"/>
      <c r="Q110" s="252"/>
      <c r="R110" s="252"/>
      <c r="S110" s="252"/>
      <c r="T110" s="253"/>
      <c r="AT110" s="254" t="s">
        <v>140</v>
      </c>
      <c r="AU110" s="254" t="s">
        <v>86</v>
      </c>
      <c r="AV110" s="12" t="s">
        <v>25</v>
      </c>
      <c r="AW110" s="12" t="s">
        <v>40</v>
      </c>
      <c r="AX110" s="12" t="s">
        <v>77</v>
      </c>
      <c r="AY110" s="254" t="s">
        <v>131</v>
      </c>
    </row>
    <row r="111" spans="2:51" s="11" customFormat="1" ht="13.5">
      <c r="B111" s="233"/>
      <c r="C111" s="234"/>
      <c r="D111" s="235" t="s">
        <v>140</v>
      </c>
      <c r="E111" s="236" t="s">
        <v>24</v>
      </c>
      <c r="F111" s="237" t="s">
        <v>169</v>
      </c>
      <c r="G111" s="234"/>
      <c r="H111" s="238">
        <v>279.576</v>
      </c>
      <c r="I111" s="239"/>
      <c r="J111" s="234"/>
      <c r="K111" s="234"/>
      <c r="L111" s="240"/>
      <c r="M111" s="241"/>
      <c r="N111" s="242"/>
      <c r="O111" s="242"/>
      <c r="P111" s="242"/>
      <c r="Q111" s="242"/>
      <c r="R111" s="242"/>
      <c r="S111" s="242"/>
      <c r="T111" s="243"/>
      <c r="AT111" s="244" t="s">
        <v>140</v>
      </c>
      <c r="AU111" s="244" t="s">
        <v>86</v>
      </c>
      <c r="AV111" s="11" t="s">
        <v>86</v>
      </c>
      <c r="AW111" s="11" t="s">
        <v>40</v>
      </c>
      <c r="AX111" s="11" t="s">
        <v>77</v>
      </c>
      <c r="AY111" s="244" t="s">
        <v>131</v>
      </c>
    </row>
    <row r="112" spans="2:51" s="13" customFormat="1" ht="13.5">
      <c r="B112" s="255"/>
      <c r="C112" s="256"/>
      <c r="D112" s="235" t="s">
        <v>140</v>
      </c>
      <c r="E112" s="257" t="s">
        <v>24</v>
      </c>
      <c r="F112" s="258" t="s">
        <v>170</v>
      </c>
      <c r="G112" s="256"/>
      <c r="H112" s="259">
        <v>279.576</v>
      </c>
      <c r="I112" s="260"/>
      <c r="J112" s="256"/>
      <c r="K112" s="256"/>
      <c r="L112" s="261"/>
      <c r="M112" s="262"/>
      <c r="N112" s="263"/>
      <c r="O112" s="263"/>
      <c r="P112" s="263"/>
      <c r="Q112" s="263"/>
      <c r="R112" s="263"/>
      <c r="S112" s="263"/>
      <c r="T112" s="264"/>
      <c r="AT112" s="265" t="s">
        <v>140</v>
      </c>
      <c r="AU112" s="265" t="s">
        <v>86</v>
      </c>
      <c r="AV112" s="13" t="s">
        <v>148</v>
      </c>
      <c r="AW112" s="13" t="s">
        <v>40</v>
      </c>
      <c r="AX112" s="13" t="s">
        <v>77</v>
      </c>
      <c r="AY112" s="265" t="s">
        <v>131</v>
      </c>
    </row>
    <row r="113" spans="2:51" s="11" customFormat="1" ht="13.5">
      <c r="B113" s="233"/>
      <c r="C113" s="234"/>
      <c r="D113" s="235" t="s">
        <v>140</v>
      </c>
      <c r="E113" s="236" t="s">
        <v>24</v>
      </c>
      <c r="F113" s="237" t="s">
        <v>171</v>
      </c>
      <c r="G113" s="234"/>
      <c r="H113" s="238">
        <v>167.746</v>
      </c>
      <c r="I113" s="239"/>
      <c r="J113" s="234"/>
      <c r="K113" s="234"/>
      <c r="L113" s="240"/>
      <c r="M113" s="241"/>
      <c r="N113" s="242"/>
      <c r="O113" s="242"/>
      <c r="P113" s="242"/>
      <c r="Q113" s="242"/>
      <c r="R113" s="242"/>
      <c r="S113" s="242"/>
      <c r="T113" s="243"/>
      <c r="AT113" s="244" t="s">
        <v>140</v>
      </c>
      <c r="AU113" s="244" t="s">
        <v>86</v>
      </c>
      <c r="AV113" s="11" t="s">
        <v>86</v>
      </c>
      <c r="AW113" s="11" t="s">
        <v>40</v>
      </c>
      <c r="AX113" s="11" t="s">
        <v>25</v>
      </c>
      <c r="AY113" s="244" t="s">
        <v>131</v>
      </c>
    </row>
    <row r="114" spans="2:51" s="12" customFormat="1" ht="13.5">
      <c r="B114" s="245"/>
      <c r="C114" s="246"/>
      <c r="D114" s="235" t="s">
        <v>140</v>
      </c>
      <c r="E114" s="247" t="s">
        <v>24</v>
      </c>
      <c r="F114" s="248" t="s">
        <v>142</v>
      </c>
      <c r="G114" s="246"/>
      <c r="H114" s="247" t="s">
        <v>24</v>
      </c>
      <c r="I114" s="249"/>
      <c r="J114" s="246"/>
      <c r="K114" s="246"/>
      <c r="L114" s="250"/>
      <c r="M114" s="251"/>
      <c r="N114" s="252"/>
      <c r="O114" s="252"/>
      <c r="P114" s="252"/>
      <c r="Q114" s="252"/>
      <c r="R114" s="252"/>
      <c r="S114" s="252"/>
      <c r="T114" s="253"/>
      <c r="AT114" s="254" t="s">
        <v>140</v>
      </c>
      <c r="AU114" s="254" t="s">
        <v>86</v>
      </c>
      <c r="AV114" s="12" t="s">
        <v>25</v>
      </c>
      <c r="AW114" s="12" t="s">
        <v>40</v>
      </c>
      <c r="AX114" s="12" t="s">
        <v>77</v>
      </c>
      <c r="AY114" s="254" t="s">
        <v>131</v>
      </c>
    </row>
    <row r="115" spans="2:65" s="1" customFormat="1" ht="38.25" customHeight="1">
      <c r="B115" s="46"/>
      <c r="C115" s="221" t="s">
        <v>172</v>
      </c>
      <c r="D115" s="221" t="s">
        <v>133</v>
      </c>
      <c r="E115" s="222" t="s">
        <v>173</v>
      </c>
      <c r="F115" s="223" t="s">
        <v>174</v>
      </c>
      <c r="G115" s="224" t="s">
        <v>155</v>
      </c>
      <c r="H115" s="225">
        <v>83.873</v>
      </c>
      <c r="I115" s="226"/>
      <c r="J115" s="227">
        <f>ROUND(I115*H115,2)</f>
        <v>0</v>
      </c>
      <c r="K115" s="223" t="s">
        <v>137</v>
      </c>
      <c r="L115" s="72"/>
      <c r="M115" s="228" t="s">
        <v>24</v>
      </c>
      <c r="N115" s="229" t="s">
        <v>48</v>
      </c>
      <c r="O115" s="47"/>
      <c r="P115" s="230">
        <f>O115*H115</f>
        <v>0</v>
      </c>
      <c r="Q115" s="230">
        <v>0</v>
      </c>
      <c r="R115" s="230">
        <f>Q115*H115</f>
        <v>0</v>
      </c>
      <c r="S115" s="230">
        <v>0</v>
      </c>
      <c r="T115" s="231">
        <f>S115*H115</f>
        <v>0</v>
      </c>
      <c r="AR115" s="24" t="s">
        <v>138</v>
      </c>
      <c r="AT115" s="24" t="s">
        <v>133</v>
      </c>
      <c r="AU115" s="24" t="s">
        <v>86</v>
      </c>
      <c r="AY115" s="24" t="s">
        <v>131</v>
      </c>
      <c r="BE115" s="232">
        <f>IF(N115="základní",J115,0)</f>
        <v>0</v>
      </c>
      <c r="BF115" s="232">
        <f>IF(N115="snížená",J115,0)</f>
        <v>0</v>
      </c>
      <c r="BG115" s="232">
        <f>IF(N115="zákl. přenesená",J115,0)</f>
        <v>0</v>
      </c>
      <c r="BH115" s="232">
        <f>IF(N115="sníž. přenesená",J115,0)</f>
        <v>0</v>
      </c>
      <c r="BI115" s="232">
        <f>IF(N115="nulová",J115,0)</f>
        <v>0</v>
      </c>
      <c r="BJ115" s="24" t="s">
        <v>25</v>
      </c>
      <c r="BK115" s="232">
        <f>ROUND(I115*H115,2)</f>
        <v>0</v>
      </c>
      <c r="BL115" s="24" t="s">
        <v>138</v>
      </c>
      <c r="BM115" s="24" t="s">
        <v>175</v>
      </c>
    </row>
    <row r="116" spans="2:51" s="11" customFormat="1" ht="13.5">
      <c r="B116" s="233"/>
      <c r="C116" s="234"/>
      <c r="D116" s="235" t="s">
        <v>140</v>
      </c>
      <c r="E116" s="234"/>
      <c r="F116" s="237" t="s">
        <v>176</v>
      </c>
      <c r="G116" s="234"/>
      <c r="H116" s="238">
        <v>83.873</v>
      </c>
      <c r="I116" s="239"/>
      <c r="J116" s="234"/>
      <c r="K116" s="234"/>
      <c r="L116" s="240"/>
      <c r="M116" s="241"/>
      <c r="N116" s="242"/>
      <c r="O116" s="242"/>
      <c r="P116" s="242"/>
      <c r="Q116" s="242"/>
      <c r="R116" s="242"/>
      <c r="S116" s="242"/>
      <c r="T116" s="243"/>
      <c r="AT116" s="244" t="s">
        <v>140</v>
      </c>
      <c r="AU116" s="244" t="s">
        <v>86</v>
      </c>
      <c r="AV116" s="11" t="s">
        <v>86</v>
      </c>
      <c r="AW116" s="11" t="s">
        <v>6</v>
      </c>
      <c r="AX116" s="11" t="s">
        <v>25</v>
      </c>
      <c r="AY116" s="244" t="s">
        <v>131</v>
      </c>
    </row>
    <row r="117" spans="2:65" s="1" customFormat="1" ht="38.25" customHeight="1">
      <c r="B117" s="46"/>
      <c r="C117" s="221" t="s">
        <v>177</v>
      </c>
      <c r="D117" s="221" t="s">
        <v>133</v>
      </c>
      <c r="E117" s="222" t="s">
        <v>178</v>
      </c>
      <c r="F117" s="223" t="s">
        <v>179</v>
      </c>
      <c r="G117" s="224" t="s">
        <v>155</v>
      </c>
      <c r="H117" s="225">
        <v>111.83</v>
      </c>
      <c r="I117" s="226"/>
      <c r="J117" s="227">
        <f>ROUND(I117*H117,2)</f>
        <v>0</v>
      </c>
      <c r="K117" s="223" t="s">
        <v>137</v>
      </c>
      <c r="L117" s="72"/>
      <c r="M117" s="228" t="s">
        <v>24</v>
      </c>
      <c r="N117" s="229" t="s">
        <v>48</v>
      </c>
      <c r="O117" s="47"/>
      <c r="P117" s="230">
        <f>O117*H117</f>
        <v>0</v>
      </c>
      <c r="Q117" s="230">
        <v>0</v>
      </c>
      <c r="R117" s="230">
        <f>Q117*H117</f>
        <v>0</v>
      </c>
      <c r="S117" s="230">
        <v>0</v>
      </c>
      <c r="T117" s="231">
        <f>S117*H117</f>
        <v>0</v>
      </c>
      <c r="AR117" s="24" t="s">
        <v>138</v>
      </c>
      <c r="AT117" s="24" t="s">
        <v>133</v>
      </c>
      <c r="AU117" s="24" t="s">
        <v>86</v>
      </c>
      <c r="AY117" s="24" t="s">
        <v>131</v>
      </c>
      <c r="BE117" s="232">
        <f>IF(N117="základní",J117,0)</f>
        <v>0</v>
      </c>
      <c r="BF117" s="232">
        <f>IF(N117="snížená",J117,0)</f>
        <v>0</v>
      </c>
      <c r="BG117" s="232">
        <f>IF(N117="zákl. přenesená",J117,0)</f>
        <v>0</v>
      </c>
      <c r="BH117" s="232">
        <f>IF(N117="sníž. přenesená",J117,0)</f>
        <v>0</v>
      </c>
      <c r="BI117" s="232">
        <f>IF(N117="nulová",J117,0)</f>
        <v>0</v>
      </c>
      <c r="BJ117" s="24" t="s">
        <v>25</v>
      </c>
      <c r="BK117" s="232">
        <f>ROUND(I117*H117,2)</f>
        <v>0</v>
      </c>
      <c r="BL117" s="24" t="s">
        <v>138</v>
      </c>
      <c r="BM117" s="24" t="s">
        <v>180</v>
      </c>
    </row>
    <row r="118" spans="2:51" s="12" customFormat="1" ht="13.5">
      <c r="B118" s="245"/>
      <c r="C118" s="246"/>
      <c r="D118" s="235" t="s">
        <v>140</v>
      </c>
      <c r="E118" s="247" t="s">
        <v>24</v>
      </c>
      <c r="F118" s="248" t="s">
        <v>168</v>
      </c>
      <c r="G118" s="246"/>
      <c r="H118" s="247" t="s">
        <v>24</v>
      </c>
      <c r="I118" s="249"/>
      <c r="J118" s="246"/>
      <c r="K118" s="246"/>
      <c r="L118" s="250"/>
      <c r="M118" s="251"/>
      <c r="N118" s="252"/>
      <c r="O118" s="252"/>
      <c r="P118" s="252"/>
      <c r="Q118" s="252"/>
      <c r="R118" s="252"/>
      <c r="S118" s="252"/>
      <c r="T118" s="253"/>
      <c r="AT118" s="254" t="s">
        <v>140</v>
      </c>
      <c r="AU118" s="254" t="s">
        <v>86</v>
      </c>
      <c r="AV118" s="12" t="s">
        <v>25</v>
      </c>
      <c r="AW118" s="12" t="s">
        <v>40</v>
      </c>
      <c r="AX118" s="12" t="s">
        <v>77</v>
      </c>
      <c r="AY118" s="254" t="s">
        <v>131</v>
      </c>
    </row>
    <row r="119" spans="2:51" s="11" customFormat="1" ht="13.5">
      <c r="B119" s="233"/>
      <c r="C119" s="234"/>
      <c r="D119" s="235" t="s">
        <v>140</v>
      </c>
      <c r="E119" s="236" t="s">
        <v>24</v>
      </c>
      <c r="F119" s="237" t="s">
        <v>169</v>
      </c>
      <c r="G119" s="234"/>
      <c r="H119" s="238">
        <v>279.576</v>
      </c>
      <c r="I119" s="239"/>
      <c r="J119" s="234"/>
      <c r="K119" s="234"/>
      <c r="L119" s="240"/>
      <c r="M119" s="241"/>
      <c r="N119" s="242"/>
      <c r="O119" s="242"/>
      <c r="P119" s="242"/>
      <c r="Q119" s="242"/>
      <c r="R119" s="242"/>
      <c r="S119" s="242"/>
      <c r="T119" s="243"/>
      <c r="AT119" s="244" t="s">
        <v>140</v>
      </c>
      <c r="AU119" s="244" t="s">
        <v>86</v>
      </c>
      <c r="AV119" s="11" t="s">
        <v>86</v>
      </c>
      <c r="AW119" s="11" t="s">
        <v>40</v>
      </c>
      <c r="AX119" s="11" t="s">
        <v>77</v>
      </c>
      <c r="AY119" s="244" t="s">
        <v>131</v>
      </c>
    </row>
    <row r="120" spans="2:51" s="13" customFormat="1" ht="13.5">
      <c r="B120" s="255"/>
      <c r="C120" s="256"/>
      <c r="D120" s="235" t="s">
        <v>140</v>
      </c>
      <c r="E120" s="257" t="s">
        <v>24</v>
      </c>
      <c r="F120" s="258" t="s">
        <v>170</v>
      </c>
      <c r="G120" s="256"/>
      <c r="H120" s="259">
        <v>279.576</v>
      </c>
      <c r="I120" s="260"/>
      <c r="J120" s="256"/>
      <c r="K120" s="256"/>
      <c r="L120" s="261"/>
      <c r="M120" s="262"/>
      <c r="N120" s="263"/>
      <c r="O120" s="263"/>
      <c r="P120" s="263"/>
      <c r="Q120" s="263"/>
      <c r="R120" s="263"/>
      <c r="S120" s="263"/>
      <c r="T120" s="264"/>
      <c r="AT120" s="265" t="s">
        <v>140</v>
      </c>
      <c r="AU120" s="265" t="s">
        <v>86</v>
      </c>
      <c r="AV120" s="13" t="s">
        <v>148</v>
      </c>
      <c r="AW120" s="13" t="s">
        <v>40</v>
      </c>
      <c r="AX120" s="13" t="s">
        <v>77</v>
      </c>
      <c r="AY120" s="265" t="s">
        <v>131</v>
      </c>
    </row>
    <row r="121" spans="2:51" s="11" customFormat="1" ht="13.5">
      <c r="B121" s="233"/>
      <c r="C121" s="234"/>
      <c r="D121" s="235" t="s">
        <v>140</v>
      </c>
      <c r="E121" s="236" t="s">
        <v>24</v>
      </c>
      <c r="F121" s="237" t="s">
        <v>181</v>
      </c>
      <c r="G121" s="234"/>
      <c r="H121" s="238">
        <v>111.83</v>
      </c>
      <c r="I121" s="239"/>
      <c r="J121" s="234"/>
      <c r="K121" s="234"/>
      <c r="L121" s="240"/>
      <c r="M121" s="241"/>
      <c r="N121" s="242"/>
      <c r="O121" s="242"/>
      <c r="P121" s="242"/>
      <c r="Q121" s="242"/>
      <c r="R121" s="242"/>
      <c r="S121" s="242"/>
      <c r="T121" s="243"/>
      <c r="AT121" s="244" t="s">
        <v>140</v>
      </c>
      <c r="AU121" s="244" t="s">
        <v>86</v>
      </c>
      <c r="AV121" s="11" t="s">
        <v>86</v>
      </c>
      <c r="AW121" s="11" t="s">
        <v>40</v>
      </c>
      <c r="AX121" s="11" t="s">
        <v>25</v>
      </c>
      <c r="AY121" s="244" t="s">
        <v>131</v>
      </c>
    </row>
    <row r="122" spans="2:51" s="12" customFormat="1" ht="13.5">
      <c r="B122" s="245"/>
      <c r="C122" s="246"/>
      <c r="D122" s="235" t="s">
        <v>140</v>
      </c>
      <c r="E122" s="247" t="s">
        <v>24</v>
      </c>
      <c r="F122" s="248" t="s">
        <v>142</v>
      </c>
      <c r="G122" s="246"/>
      <c r="H122" s="247" t="s">
        <v>24</v>
      </c>
      <c r="I122" s="249"/>
      <c r="J122" s="246"/>
      <c r="K122" s="246"/>
      <c r="L122" s="250"/>
      <c r="M122" s="251"/>
      <c r="N122" s="252"/>
      <c r="O122" s="252"/>
      <c r="P122" s="252"/>
      <c r="Q122" s="252"/>
      <c r="R122" s="252"/>
      <c r="S122" s="252"/>
      <c r="T122" s="253"/>
      <c r="AT122" s="254" t="s">
        <v>140</v>
      </c>
      <c r="AU122" s="254" t="s">
        <v>86</v>
      </c>
      <c r="AV122" s="12" t="s">
        <v>25</v>
      </c>
      <c r="AW122" s="12" t="s">
        <v>40</v>
      </c>
      <c r="AX122" s="12" t="s">
        <v>77</v>
      </c>
      <c r="AY122" s="254" t="s">
        <v>131</v>
      </c>
    </row>
    <row r="123" spans="2:65" s="1" customFormat="1" ht="38.25" customHeight="1">
      <c r="B123" s="46"/>
      <c r="C123" s="221" t="s">
        <v>182</v>
      </c>
      <c r="D123" s="221" t="s">
        <v>133</v>
      </c>
      <c r="E123" s="222" t="s">
        <v>183</v>
      </c>
      <c r="F123" s="223" t="s">
        <v>184</v>
      </c>
      <c r="G123" s="224" t="s">
        <v>155</v>
      </c>
      <c r="H123" s="225">
        <v>55.915</v>
      </c>
      <c r="I123" s="226"/>
      <c r="J123" s="227">
        <f>ROUND(I123*H123,2)</f>
        <v>0</v>
      </c>
      <c r="K123" s="223" t="s">
        <v>137</v>
      </c>
      <c r="L123" s="72"/>
      <c r="M123" s="228" t="s">
        <v>24</v>
      </c>
      <c r="N123" s="229" t="s">
        <v>48</v>
      </c>
      <c r="O123" s="47"/>
      <c r="P123" s="230">
        <f>O123*H123</f>
        <v>0</v>
      </c>
      <c r="Q123" s="230">
        <v>0</v>
      </c>
      <c r="R123" s="230">
        <f>Q123*H123</f>
        <v>0</v>
      </c>
      <c r="S123" s="230">
        <v>0</v>
      </c>
      <c r="T123" s="231">
        <f>S123*H123</f>
        <v>0</v>
      </c>
      <c r="AR123" s="24" t="s">
        <v>138</v>
      </c>
      <c r="AT123" s="24" t="s">
        <v>133</v>
      </c>
      <c r="AU123" s="24" t="s">
        <v>86</v>
      </c>
      <c r="AY123" s="24" t="s">
        <v>131</v>
      </c>
      <c r="BE123" s="232">
        <f>IF(N123="základní",J123,0)</f>
        <v>0</v>
      </c>
      <c r="BF123" s="232">
        <f>IF(N123="snížená",J123,0)</f>
        <v>0</v>
      </c>
      <c r="BG123" s="232">
        <f>IF(N123="zákl. přenesená",J123,0)</f>
        <v>0</v>
      </c>
      <c r="BH123" s="232">
        <f>IF(N123="sníž. přenesená",J123,0)</f>
        <v>0</v>
      </c>
      <c r="BI123" s="232">
        <f>IF(N123="nulová",J123,0)</f>
        <v>0</v>
      </c>
      <c r="BJ123" s="24" t="s">
        <v>25</v>
      </c>
      <c r="BK123" s="232">
        <f>ROUND(I123*H123,2)</f>
        <v>0</v>
      </c>
      <c r="BL123" s="24" t="s">
        <v>138</v>
      </c>
      <c r="BM123" s="24" t="s">
        <v>185</v>
      </c>
    </row>
    <row r="124" spans="2:51" s="11" customFormat="1" ht="13.5">
      <c r="B124" s="233"/>
      <c r="C124" s="234"/>
      <c r="D124" s="235" t="s">
        <v>140</v>
      </c>
      <c r="E124" s="234"/>
      <c r="F124" s="237" t="s">
        <v>186</v>
      </c>
      <c r="G124" s="234"/>
      <c r="H124" s="238">
        <v>55.915</v>
      </c>
      <c r="I124" s="239"/>
      <c r="J124" s="234"/>
      <c r="K124" s="234"/>
      <c r="L124" s="240"/>
      <c r="M124" s="241"/>
      <c r="N124" s="242"/>
      <c r="O124" s="242"/>
      <c r="P124" s="242"/>
      <c r="Q124" s="242"/>
      <c r="R124" s="242"/>
      <c r="S124" s="242"/>
      <c r="T124" s="243"/>
      <c r="AT124" s="244" t="s">
        <v>140</v>
      </c>
      <c r="AU124" s="244" t="s">
        <v>86</v>
      </c>
      <c r="AV124" s="11" t="s">
        <v>86</v>
      </c>
      <c r="AW124" s="11" t="s">
        <v>6</v>
      </c>
      <c r="AX124" s="11" t="s">
        <v>25</v>
      </c>
      <c r="AY124" s="244" t="s">
        <v>131</v>
      </c>
    </row>
    <row r="125" spans="2:65" s="1" customFormat="1" ht="25.5" customHeight="1">
      <c r="B125" s="46"/>
      <c r="C125" s="221" t="s">
        <v>30</v>
      </c>
      <c r="D125" s="221" t="s">
        <v>133</v>
      </c>
      <c r="E125" s="222" t="s">
        <v>187</v>
      </c>
      <c r="F125" s="223" t="s">
        <v>188</v>
      </c>
      <c r="G125" s="224" t="s">
        <v>155</v>
      </c>
      <c r="H125" s="225">
        <v>21.384</v>
      </c>
      <c r="I125" s="226"/>
      <c r="J125" s="227">
        <f>ROUND(I125*H125,2)</f>
        <v>0</v>
      </c>
      <c r="K125" s="223" t="s">
        <v>137</v>
      </c>
      <c r="L125" s="72"/>
      <c r="M125" s="228" t="s">
        <v>24</v>
      </c>
      <c r="N125" s="229" t="s">
        <v>48</v>
      </c>
      <c r="O125" s="47"/>
      <c r="P125" s="230">
        <f>O125*H125</f>
        <v>0</v>
      </c>
      <c r="Q125" s="230">
        <v>0</v>
      </c>
      <c r="R125" s="230">
        <f>Q125*H125</f>
        <v>0</v>
      </c>
      <c r="S125" s="230">
        <v>0</v>
      </c>
      <c r="T125" s="231">
        <f>S125*H125</f>
        <v>0</v>
      </c>
      <c r="AR125" s="24" t="s">
        <v>138</v>
      </c>
      <c r="AT125" s="24" t="s">
        <v>133</v>
      </c>
      <c r="AU125" s="24" t="s">
        <v>86</v>
      </c>
      <c r="AY125" s="24" t="s">
        <v>131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24" t="s">
        <v>25</v>
      </c>
      <c r="BK125" s="232">
        <f>ROUND(I125*H125,2)</f>
        <v>0</v>
      </c>
      <c r="BL125" s="24" t="s">
        <v>138</v>
      </c>
      <c r="BM125" s="24" t="s">
        <v>189</v>
      </c>
    </row>
    <row r="126" spans="2:51" s="11" customFormat="1" ht="13.5">
      <c r="B126" s="233"/>
      <c r="C126" s="234"/>
      <c r="D126" s="235" t="s">
        <v>140</v>
      </c>
      <c r="E126" s="236" t="s">
        <v>24</v>
      </c>
      <c r="F126" s="237" t="s">
        <v>190</v>
      </c>
      <c r="G126" s="234"/>
      <c r="H126" s="238">
        <v>35.64</v>
      </c>
      <c r="I126" s="239"/>
      <c r="J126" s="234"/>
      <c r="K126" s="234"/>
      <c r="L126" s="240"/>
      <c r="M126" s="241"/>
      <c r="N126" s="242"/>
      <c r="O126" s="242"/>
      <c r="P126" s="242"/>
      <c r="Q126" s="242"/>
      <c r="R126" s="242"/>
      <c r="S126" s="242"/>
      <c r="T126" s="243"/>
      <c r="AT126" s="244" t="s">
        <v>140</v>
      </c>
      <c r="AU126" s="244" t="s">
        <v>86</v>
      </c>
      <c r="AV126" s="11" t="s">
        <v>86</v>
      </c>
      <c r="AW126" s="11" t="s">
        <v>40</v>
      </c>
      <c r="AX126" s="11" t="s">
        <v>77</v>
      </c>
      <c r="AY126" s="244" t="s">
        <v>131</v>
      </c>
    </row>
    <row r="127" spans="2:51" s="13" customFormat="1" ht="13.5">
      <c r="B127" s="255"/>
      <c r="C127" s="256"/>
      <c r="D127" s="235" t="s">
        <v>140</v>
      </c>
      <c r="E127" s="257" t="s">
        <v>24</v>
      </c>
      <c r="F127" s="258" t="s">
        <v>147</v>
      </c>
      <c r="G127" s="256"/>
      <c r="H127" s="259">
        <v>35.64</v>
      </c>
      <c r="I127" s="260"/>
      <c r="J127" s="256"/>
      <c r="K127" s="256"/>
      <c r="L127" s="261"/>
      <c r="M127" s="262"/>
      <c r="N127" s="263"/>
      <c r="O127" s="263"/>
      <c r="P127" s="263"/>
      <c r="Q127" s="263"/>
      <c r="R127" s="263"/>
      <c r="S127" s="263"/>
      <c r="T127" s="264"/>
      <c r="AT127" s="265" t="s">
        <v>140</v>
      </c>
      <c r="AU127" s="265" t="s">
        <v>86</v>
      </c>
      <c r="AV127" s="13" t="s">
        <v>148</v>
      </c>
      <c r="AW127" s="13" t="s">
        <v>40</v>
      </c>
      <c r="AX127" s="13" t="s">
        <v>77</v>
      </c>
      <c r="AY127" s="265" t="s">
        <v>131</v>
      </c>
    </row>
    <row r="128" spans="2:51" s="11" customFormat="1" ht="13.5">
      <c r="B128" s="233"/>
      <c r="C128" s="234"/>
      <c r="D128" s="235" t="s">
        <v>140</v>
      </c>
      <c r="E128" s="236" t="s">
        <v>24</v>
      </c>
      <c r="F128" s="237" t="s">
        <v>191</v>
      </c>
      <c r="G128" s="234"/>
      <c r="H128" s="238">
        <v>21.384</v>
      </c>
      <c r="I128" s="239"/>
      <c r="J128" s="234"/>
      <c r="K128" s="234"/>
      <c r="L128" s="240"/>
      <c r="M128" s="241"/>
      <c r="N128" s="242"/>
      <c r="O128" s="242"/>
      <c r="P128" s="242"/>
      <c r="Q128" s="242"/>
      <c r="R128" s="242"/>
      <c r="S128" s="242"/>
      <c r="T128" s="243"/>
      <c r="AT128" s="244" t="s">
        <v>140</v>
      </c>
      <c r="AU128" s="244" t="s">
        <v>86</v>
      </c>
      <c r="AV128" s="11" t="s">
        <v>86</v>
      </c>
      <c r="AW128" s="11" t="s">
        <v>40</v>
      </c>
      <c r="AX128" s="11" t="s">
        <v>25</v>
      </c>
      <c r="AY128" s="244" t="s">
        <v>131</v>
      </c>
    </row>
    <row r="129" spans="2:51" s="12" customFormat="1" ht="13.5">
      <c r="B129" s="245"/>
      <c r="C129" s="246"/>
      <c r="D129" s="235" t="s">
        <v>140</v>
      </c>
      <c r="E129" s="247" t="s">
        <v>24</v>
      </c>
      <c r="F129" s="248" t="s">
        <v>142</v>
      </c>
      <c r="G129" s="246"/>
      <c r="H129" s="247" t="s">
        <v>24</v>
      </c>
      <c r="I129" s="249"/>
      <c r="J129" s="246"/>
      <c r="K129" s="246"/>
      <c r="L129" s="250"/>
      <c r="M129" s="251"/>
      <c r="N129" s="252"/>
      <c r="O129" s="252"/>
      <c r="P129" s="252"/>
      <c r="Q129" s="252"/>
      <c r="R129" s="252"/>
      <c r="S129" s="252"/>
      <c r="T129" s="253"/>
      <c r="AT129" s="254" t="s">
        <v>140</v>
      </c>
      <c r="AU129" s="254" t="s">
        <v>86</v>
      </c>
      <c r="AV129" s="12" t="s">
        <v>25</v>
      </c>
      <c r="AW129" s="12" t="s">
        <v>40</v>
      </c>
      <c r="AX129" s="12" t="s">
        <v>77</v>
      </c>
      <c r="AY129" s="254" t="s">
        <v>131</v>
      </c>
    </row>
    <row r="130" spans="2:65" s="1" customFormat="1" ht="25.5" customHeight="1">
      <c r="B130" s="46"/>
      <c r="C130" s="221" t="s">
        <v>192</v>
      </c>
      <c r="D130" s="221" t="s">
        <v>133</v>
      </c>
      <c r="E130" s="222" t="s">
        <v>193</v>
      </c>
      <c r="F130" s="223" t="s">
        <v>194</v>
      </c>
      <c r="G130" s="224" t="s">
        <v>155</v>
      </c>
      <c r="H130" s="225">
        <v>14.256</v>
      </c>
      <c r="I130" s="226"/>
      <c r="J130" s="227">
        <f>ROUND(I130*H130,2)</f>
        <v>0</v>
      </c>
      <c r="K130" s="223" t="s">
        <v>137</v>
      </c>
      <c r="L130" s="72"/>
      <c r="M130" s="228" t="s">
        <v>24</v>
      </c>
      <c r="N130" s="229" t="s">
        <v>48</v>
      </c>
      <c r="O130" s="47"/>
      <c r="P130" s="230">
        <f>O130*H130</f>
        <v>0</v>
      </c>
      <c r="Q130" s="230">
        <v>0</v>
      </c>
      <c r="R130" s="230">
        <f>Q130*H130</f>
        <v>0</v>
      </c>
      <c r="S130" s="230">
        <v>0</v>
      </c>
      <c r="T130" s="231">
        <f>S130*H130</f>
        <v>0</v>
      </c>
      <c r="AR130" s="24" t="s">
        <v>138</v>
      </c>
      <c r="AT130" s="24" t="s">
        <v>133</v>
      </c>
      <c r="AU130" s="24" t="s">
        <v>86</v>
      </c>
      <c r="AY130" s="24" t="s">
        <v>131</v>
      </c>
      <c r="BE130" s="232">
        <f>IF(N130="základní",J130,0)</f>
        <v>0</v>
      </c>
      <c r="BF130" s="232">
        <f>IF(N130="snížená",J130,0)</f>
        <v>0</v>
      </c>
      <c r="BG130" s="232">
        <f>IF(N130="zákl. přenesená",J130,0)</f>
        <v>0</v>
      </c>
      <c r="BH130" s="232">
        <f>IF(N130="sníž. přenesená",J130,0)</f>
        <v>0</v>
      </c>
      <c r="BI130" s="232">
        <f>IF(N130="nulová",J130,0)</f>
        <v>0</v>
      </c>
      <c r="BJ130" s="24" t="s">
        <v>25</v>
      </c>
      <c r="BK130" s="232">
        <f>ROUND(I130*H130,2)</f>
        <v>0</v>
      </c>
      <c r="BL130" s="24" t="s">
        <v>138</v>
      </c>
      <c r="BM130" s="24" t="s">
        <v>195</v>
      </c>
    </row>
    <row r="131" spans="2:51" s="11" customFormat="1" ht="13.5">
      <c r="B131" s="233"/>
      <c r="C131" s="234"/>
      <c r="D131" s="235" t="s">
        <v>140</v>
      </c>
      <c r="E131" s="236" t="s">
        <v>24</v>
      </c>
      <c r="F131" s="237" t="s">
        <v>190</v>
      </c>
      <c r="G131" s="234"/>
      <c r="H131" s="238">
        <v>35.64</v>
      </c>
      <c r="I131" s="239"/>
      <c r="J131" s="234"/>
      <c r="K131" s="234"/>
      <c r="L131" s="240"/>
      <c r="M131" s="241"/>
      <c r="N131" s="242"/>
      <c r="O131" s="242"/>
      <c r="P131" s="242"/>
      <c r="Q131" s="242"/>
      <c r="R131" s="242"/>
      <c r="S131" s="242"/>
      <c r="T131" s="243"/>
      <c r="AT131" s="244" t="s">
        <v>140</v>
      </c>
      <c r="AU131" s="244" t="s">
        <v>86</v>
      </c>
      <c r="AV131" s="11" t="s">
        <v>86</v>
      </c>
      <c r="AW131" s="11" t="s">
        <v>40</v>
      </c>
      <c r="AX131" s="11" t="s">
        <v>77</v>
      </c>
      <c r="AY131" s="244" t="s">
        <v>131</v>
      </c>
    </row>
    <row r="132" spans="2:51" s="13" customFormat="1" ht="13.5">
      <c r="B132" s="255"/>
      <c r="C132" s="256"/>
      <c r="D132" s="235" t="s">
        <v>140</v>
      </c>
      <c r="E132" s="257" t="s">
        <v>24</v>
      </c>
      <c r="F132" s="258" t="s">
        <v>147</v>
      </c>
      <c r="G132" s="256"/>
      <c r="H132" s="259">
        <v>35.64</v>
      </c>
      <c r="I132" s="260"/>
      <c r="J132" s="256"/>
      <c r="K132" s="256"/>
      <c r="L132" s="261"/>
      <c r="M132" s="262"/>
      <c r="N132" s="263"/>
      <c r="O132" s="263"/>
      <c r="P132" s="263"/>
      <c r="Q132" s="263"/>
      <c r="R132" s="263"/>
      <c r="S132" s="263"/>
      <c r="T132" s="264"/>
      <c r="AT132" s="265" t="s">
        <v>140</v>
      </c>
      <c r="AU132" s="265" t="s">
        <v>86</v>
      </c>
      <c r="AV132" s="13" t="s">
        <v>148</v>
      </c>
      <c r="AW132" s="13" t="s">
        <v>40</v>
      </c>
      <c r="AX132" s="13" t="s">
        <v>77</v>
      </c>
      <c r="AY132" s="265" t="s">
        <v>131</v>
      </c>
    </row>
    <row r="133" spans="2:51" s="11" customFormat="1" ht="13.5">
      <c r="B133" s="233"/>
      <c r="C133" s="234"/>
      <c r="D133" s="235" t="s">
        <v>140</v>
      </c>
      <c r="E133" s="236" t="s">
        <v>24</v>
      </c>
      <c r="F133" s="237" t="s">
        <v>196</v>
      </c>
      <c r="G133" s="234"/>
      <c r="H133" s="238">
        <v>14.256</v>
      </c>
      <c r="I133" s="239"/>
      <c r="J133" s="234"/>
      <c r="K133" s="234"/>
      <c r="L133" s="240"/>
      <c r="M133" s="241"/>
      <c r="N133" s="242"/>
      <c r="O133" s="242"/>
      <c r="P133" s="242"/>
      <c r="Q133" s="242"/>
      <c r="R133" s="242"/>
      <c r="S133" s="242"/>
      <c r="T133" s="243"/>
      <c r="AT133" s="244" t="s">
        <v>140</v>
      </c>
      <c r="AU133" s="244" t="s">
        <v>86</v>
      </c>
      <c r="AV133" s="11" t="s">
        <v>86</v>
      </c>
      <c r="AW133" s="11" t="s">
        <v>40</v>
      </c>
      <c r="AX133" s="11" t="s">
        <v>25</v>
      </c>
      <c r="AY133" s="244" t="s">
        <v>131</v>
      </c>
    </row>
    <row r="134" spans="2:51" s="12" customFormat="1" ht="13.5">
      <c r="B134" s="245"/>
      <c r="C134" s="246"/>
      <c r="D134" s="235" t="s">
        <v>140</v>
      </c>
      <c r="E134" s="247" t="s">
        <v>24</v>
      </c>
      <c r="F134" s="248" t="s">
        <v>142</v>
      </c>
      <c r="G134" s="246"/>
      <c r="H134" s="247" t="s">
        <v>24</v>
      </c>
      <c r="I134" s="249"/>
      <c r="J134" s="246"/>
      <c r="K134" s="246"/>
      <c r="L134" s="250"/>
      <c r="M134" s="251"/>
      <c r="N134" s="252"/>
      <c r="O134" s="252"/>
      <c r="P134" s="252"/>
      <c r="Q134" s="252"/>
      <c r="R134" s="252"/>
      <c r="S134" s="252"/>
      <c r="T134" s="253"/>
      <c r="AT134" s="254" t="s">
        <v>140</v>
      </c>
      <c r="AU134" s="254" t="s">
        <v>86</v>
      </c>
      <c r="AV134" s="12" t="s">
        <v>25</v>
      </c>
      <c r="AW134" s="12" t="s">
        <v>40</v>
      </c>
      <c r="AX134" s="12" t="s">
        <v>77</v>
      </c>
      <c r="AY134" s="254" t="s">
        <v>131</v>
      </c>
    </row>
    <row r="135" spans="2:65" s="1" customFormat="1" ht="38.25" customHeight="1">
      <c r="B135" s="46"/>
      <c r="C135" s="221" t="s">
        <v>197</v>
      </c>
      <c r="D135" s="221" t="s">
        <v>133</v>
      </c>
      <c r="E135" s="222" t="s">
        <v>198</v>
      </c>
      <c r="F135" s="223" t="s">
        <v>199</v>
      </c>
      <c r="G135" s="224" t="s">
        <v>155</v>
      </c>
      <c r="H135" s="225">
        <v>7.128</v>
      </c>
      <c r="I135" s="226"/>
      <c r="J135" s="227">
        <f>ROUND(I135*H135,2)</f>
        <v>0</v>
      </c>
      <c r="K135" s="223" t="s">
        <v>137</v>
      </c>
      <c r="L135" s="72"/>
      <c r="M135" s="228" t="s">
        <v>24</v>
      </c>
      <c r="N135" s="229" t="s">
        <v>48</v>
      </c>
      <c r="O135" s="47"/>
      <c r="P135" s="230">
        <f>O135*H135</f>
        <v>0</v>
      </c>
      <c r="Q135" s="230">
        <v>0</v>
      </c>
      <c r="R135" s="230">
        <f>Q135*H135</f>
        <v>0</v>
      </c>
      <c r="S135" s="230">
        <v>0</v>
      </c>
      <c r="T135" s="231">
        <f>S135*H135</f>
        <v>0</v>
      </c>
      <c r="AR135" s="24" t="s">
        <v>138</v>
      </c>
      <c r="AT135" s="24" t="s">
        <v>133</v>
      </c>
      <c r="AU135" s="24" t="s">
        <v>86</v>
      </c>
      <c r="AY135" s="24" t="s">
        <v>131</v>
      </c>
      <c r="BE135" s="232">
        <f>IF(N135="základní",J135,0)</f>
        <v>0</v>
      </c>
      <c r="BF135" s="232">
        <f>IF(N135="snížená",J135,0)</f>
        <v>0</v>
      </c>
      <c r="BG135" s="232">
        <f>IF(N135="zákl. přenesená",J135,0)</f>
        <v>0</v>
      </c>
      <c r="BH135" s="232">
        <f>IF(N135="sníž. přenesená",J135,0)</f>
        <v>0</v>
      </c>
      <c r="BI135" s="232">
        <f>IF(N135="nulová",J135,0)</f>
        <v>0</v>
      </c>
      <c r="BJ135" s="24" t="s">
        <v>25</v>
      </c>
      <c r="BK135" s="232">
        <f>ROUND(I135*H135,2)</f>
        <v>0</v>
      </c>
      <c r="BL135" s="24" t="s">
        <v>138</v>
      </c>
      <c r="BM135" s="24" t="s">
        <v>200</v>
      </c>
    </row>
    <row r="136" spans="2:51" s="11" customFormat="1" ht="13.5">
      <c r="B136" s="233"/>
      <c r="C136" s="234"/>
      <c r="D136" s="235" t="s">
        <v>140</v>
      </c>
      <c r="E136" s="234"/>
      <c r="F136" s="237" t="s">
        <v>201</v>
      </c>
      <c r="G136" s="234"/>
      <c r="H136" s="238">
        <v>7.128</v>
      </c>
      <c r="I136" s="239"/>
      <c r="J136" s="234"/>
      <c r="K136" s="234"/>
      <c r="L136" s="240"/>
      <c r="M136" s="241"/>
      <c r="N136" s="242"/>
      <c r="O136" s="242"/>
      <c r="P136" s="242"/>
      <c r="Q136" s="242"/>
      <c r="R136" s="242"/>
      <c r="S136" s="242"/>
      <c r="T136" s="243"/>
      <c r="AT136" s="244" t="s">
        <v>140</v>
      </c>
      <c r="AU136" s="244" t="s">
        <v>86</v>
      </c>
      <c r="AV136" s="11" t="s">
        <v>86</v>
      </c>
      <c r="AW136" s="11" t="s">
        <v>6</v>
      </c>
      <c r="AX136" s="11" t="s">
        <v>25</v>
      </c>
      <c r="AY136" s="244" t="s">
        <v>131</v>
      </c>
    </row>
    <row r="137" spans="2:65" s="1" customFormat="1" ht="25.5" customHeight="1">
      <c r="B137" s="46"/>
      <c r="C137" s="221" t="s">
        <v>202</v>
      </c>
      <c r="D137" s="221" t="s">
        <v>133</v>
      </c>
      <c r="E137" s="222" t="s">
        <v>203</v>
      </c>
      <c r="F137" s="223" t="s">
        <v>204</v>
      </c>
      <c r="G137" s="224" t="s">
        <v>136</v>
      </c>
      <c r="H137" s="225">
        <v>559.152</v>
      </c>
      <c r="I137" s="226"/>
      <c r="J137" s="227">
        <f>ROUND(I137*H137,2)</f>
        <v>0</v>
      </c>
      <c r="K137" s="223" t="s">
        <v>137</v>
      </c>
      <c r="L137" s="72"/>
      <c r="M137" s="228" t="s">
        <v>24</v>
      </c>
      <c r="N137" s="229" t="s">
        <v>48</v>
      </c>
      <c r="O137" s="47"/>
      <c r="P137" s="230">
        <f>O137*H137</f>
        <v>0</v>
      </c>
      <c r="Q137" s="230">
        <v>0.00084</v>
      </c>
      <c r="R137" s="230">
        <f>Q137*H137</f>
        <v>0.46968768000000005</v>
      </c>
      <c r="S137" s="230">
        <v>0</v>
      </c>
      <c r="T137" s="231">
        <f>S137*H137</f>
        <v>0</v>
      </c>
      <c r="AR137" s="24" t="s">
        <v>138</v>
      </c>
      <c r="AT137" s="24" t="s">
        <v>133</v>
      </c>
      <c r="AU137" s="24" t="s">
        <v>86</v>
      </c>
      <c r="AY137" s="24" t="s">
        <v>131</v>
      </c>
      <c r="BE137" s="232">
        <f>IF(N137="základní",J137,0)</f>
        <v>0</v>
      </c>
      <c r="BF137" s="232">
        <f>IF(N137="snížená",J137,0)</f>
        <v>0</v>
      </c>
      <c r="BG137" s="232">
        <f>IF(N137="zákl. přenesená",J137,0)</f>
        <v>0</v>
      </c>
      <c r="BH137" s="232">
        <f>IF(N137="sníž. přenesená",J137,0)</f>
        <v>0</v>
      </c>
      <c r="BI137" s="232">
        <f>IF(N137="nulová",J137,0)</f>
        <v>0</v>
      </c>
      <c r="BJ137" s="24" t="s">
        <v>25</v>
      </c>
      <c r="BK137" s="232">
        <f>ROUND(I137*H137,2)</f>
        <v>0</v>
      </c>
      <c r="BL137" s="24" t="s">
        <v>138</v>
      </c>
      <c r="BM137" s="24" t="s">
        <v>205</v>
      </c>
    </row>
    <row r="138" spans="2:51" s="12" customFormat="1" ht="13.5">
      <c r="B138" s="245"/>
      <c r="C138" s="246"/>
      <c r="D138" s="235" t="s">
        <v>140</v>
      </c>
      <c r="E138" s="247" t="s">
        <v>24</v>
      </c>
      <c r="F138" s="248" t="s">
        <v>168</v>
      </c>
      <c r="G138" s="246"/>
      <c r="H138" s="247" t="s">
        <v>24</v>
      </c>
      <c r="I138" s="249"/>
      <c r="J138" s="246"/>
      <c r="K138" s="246"/>
      <c r="L138" s="250"/>
      <c r="M138" s="251"/>
      <c r="N138" s="252"/>
      <c r="O138" s="252"/>
      <c r="P138" s="252"/>
      <c r="Q138" s="252"/>
      <c r="R138" s="252"/>
      <c r="S138" s="252"/>
      <c r="T138" s="253"/>
      <c r="AT138" s="254" t="s">
        <v>140</v>
      </c>
      <c r="AU138" s="254" t="s">
        <v>86</v>
      </c>
      <c r="AV138" s="12" t="s">
        <v>25</v>
      </c>
      <c r="AW138" s="12" t="s">
        <v>40</v>
      </c>
      <c r="AX138" s="12" t="s">
        <v>77</v>
      </c>
      <c r="AY138" s="254" t="s">
        <v>131</v>
      </c>
    </row>
    <row r="139" spans="2:51" s="11" customFormat="1" ht="13.5">
      <c r="B139" s="233"/>
      <c r="C139" s="234"/>
      <c r="D139" s="235" t="s">
        <v>140</v>
      </c>
      <c r="E139" s="236" t="s">
        <v>24</v>
      </c>
      <c r="F139" s="237" t="s">
        <v>206</v>
      </c>
      <c r="G139" s="234"/>
      <c r="H139" s="238">
        <v>559.152</v>
      </c>
      <c r="I139" s="239"/>
      <c r="J139" s="234"/>
      <c r="K139" s="234"/>
      <c r="L139" s="240"/>
      <c r="M139" s="241"/>
      <c r="N139" s="242"/>
      <c r="O139" s="242"/>
      <c r="P139" s="242"/>
      <c r="Q139" s="242"/>
      <c r="R139" s="242"/>
      <c r="S139" s="242"/>
      <c r="T139" s="243"/>
      <c r="AT139" s="244" t="s">
        <v>140</v>
      </c>
      <c r="AU139" s="244" t="s">
        <v>86</v>
      </c>
      <c r="AV139" s="11" t="s">
        <v>86</v>
      </c>
      <c r="AW139" s="11" t="s">
        <v>40</v>
      </c>
      <c r="AX139" s="11" t="s">
        <v>77</v>
      </c>
      <c r="AY139" s="244" t="s">
        <v>131</v>
      </c>
    </row>
    <row r="140" spans="2:51" s="13" customFormat="1" ht="13.5">
      <c r="B140" s="255"/>
      <c r="C140" s="256"/>
      <c r="D140" s="235" t="s">
        <v>140</v>
      </c>
      <c r="E140" s="257" t="s">
        <v>24</v>
      </c>
      <c r="F140" s="258" t="s">
        <v>147</v>
      </c>
      <c r="G140" s="256"/>
      <c r="H140" s="259">
        <v>559.152</v>
      </c>
      <c r="I140" s="260"/>
      <c r="J140" s="256"/>
      <c r="K140" s="256"/>
      <c r="L140" s="261"/>
      <c r="M140" s="262"/>
      <c r="N140" s="263"/>
      <c r="O140" s="263"/>
      <c r="P140" s="263"/>
      <c r="Q140" s="263"/>
      <c r="R140" s="263"/>
      <c r="S140" s="263"/>
      <c r="T140" s="264"/>
      <c r="AT140" s="265" t="s">
        <v>140</v>
      </c>
      <c r="AU140" s="265" t="s">
        <v>86</v>
      </c>
      <c r="AV140" s="13" t="s">
        <v>148</v>
      </c>
      <c r="AW140" s="13" t="s">
        <v>40</v>
      </c>
      <c r="AX140" s="13" t="s">
        <v>25</v>
      </c>
      <c r="AY140" s="265" t="s">
        <v>131</v>
      </c>
    </row>
    <row r="141" spans="2:51" s="12" customFormat="1" ht="13.5">
      <c r="B141" s="245"/>
      <c r="C141" s="246"/>
      <c r="D141" s="235" t="s">
        <v>140</v>
      </c>
      <c r="E141" s="247" t="s">
        <v>24</v>
      </c>
      <c r="F141" s="248" t="s">
        <v>142</v>
      </c>
      <c r="G141" s="246"/>
      <c r="H141" s="247" t="s">
        <v>24</v>
      </c>
      <c r="I141" s="249"/>
      <c r="J141" s="246"/>
      <c r="K141" s="246"/>
      <c r="L141" s="250"/>
      <c r="M141" s="251"/>
      <c r="N141" s="252"/>
      <c r="O141" s="252"/>
      <c r="P141" s="252"/>
      <c r="Q141" s="252"/>
      <c r="R141" s="252"/>
      <c r="S141" s="252"/>
      <c r="T141" s="253"/>
      <c r="AT141" s="254" t="s">
        <v>140</v>
      </c>
      <c r="AU141" s="254" t="s">
        <v>86</v>
      </c>
      <c r="AV141" s="12" t="s">
        <v>25</v>
      </c>
      <c r="AW141" s="12" t="s">
        <v>40</v>
      </c>
      <c r="AX141" s="12" t="s">
        <v>77</v>
      </c>
      <c r="AY141" s="254" t="s">
        <v>131</v>
      </c>
    </row>
    <row r="142" spans="2:65" s="1" customFormat="1" ht="25.5" customHeight="1">
      <c r="B142" s="46"/>
      <c r="C142" s="221" t="s">
        <v>207</v>
      </c>
      <c r="D142" s="221" t="s">
        <v>133</v>
      </c>
      <c r="E142" s="222" t="s">
        <v>208</v>
      </c>
      <c r="F142" s="223" t="s">
        <v>209</v>
      </c>
      <c r="G142" s="224" t="s">
        <v>136</v>
      </c>
      <c r="H142" s="225">
        <v>559.152</v>
      </c>
      <c r="I142" s="226"/>
      <c r="J142" s="227">
        <f>ROUND(I142*H142,2)</f>
        <v>0</v>
      </c>
      <c r="K142" s="223" t="s">
        <v>137</v>
      </c>
      <c r="L142" s="72"/>
      <c r="M142" s="228" t="s">
        <v>24</v>
      </c>
      <c r="N142" s="229" t="s">
        <v>48</v>
      </c>
      <c r="O142" s="47"/>
      <c r="P142" s="230">
        <f>O142*H142</f>
        <v>0</v>
      </c>
      <c r="Q142" s="230">
        <v>0</v>
      </c>
      <c r="R142" s="230">
        <f>Q142*H142</f>
        <v>0</v>
      </c>
      <c r="S142" s="230">
        <v>0</v>
      </c>
      <c r="T142" s="231">
        <f>S142*H142</f>
        <v>0</v>
      </c>
      <c r="AR142" s="24" t="s">
        <v>138</v>
      </c>
      <c r="AT142" s="24" t="s">
        <v>133</v>
      </c>
      <c r="AU142" s="24" t="s">
        <v>86</v>
      </c>
      <c r="AY142" s="24" t="s">
        <v>131</v>
      </c>
      <c r="BE142" s="232">
        <f>IF(N142="základní",J142,0)</f>
        <v>0</v>
      </c>
      <c r="BF142" s="232">
        <f>IF(N142="snížená",J142,0)</f>
        <v>0</v>
      </c>
      <c r="BG142" s="232">
        <f>IF(N142="zákl. přenesená",J142,0)</f>
        <v>0</v>
      </c>
      <c r="BH142" s="232">
        <f>IF(N142="sníž. přenesená",J142,0)</f>
        <v>0</v>
      </c>
      <c r="BI142" s="232">
        <f>IF(N142="nulová",J142,0)</f>
        <v>0</v>
      </c>
      <c r="BJ142" s="24" t="s">
        <v>25</v>
      </c>
      <c r="BK142" s="232">
        <f>ROUND(I142*H142,2)</f>
        <v>0</v>
      </c>
      <c r="BL142" s="24" t="s">
        <v>138</v>
      </c>
      <c r="BM142" s="24" t="s">
        <v>210</v>
      </c>
    </row>
    <row r="143" spans="2:65" s="1" customFormat="1" ht="38.25" customHeight="1">
      <c r="B143" s="46"/>
      <c r="C143" s="221" t="s">
        <v>10</v>
      </c>
      <c r="D143" s="221" t="s">
        <v>133</v>
      </c>
      <c r="E143" s="222" t="s">
        <v>211</v>
      </c>
      <c r="F143" s="223" t="s">
        <v>212</v>
      </c>
      <c r="G143" s="224" t="s">
        <v>155</v>
      </c>
      <c r="H143" s="225">
        <v>279.576</v>
      </c>
      <c r="I143" s="226"/>
      <c r="J143" s="227">
        <f>ROUND(I143*H143,2)</f>
        <v>0</v>
      </c>
      <c r="K143" s="223" t="s">
        <v>137</v>
      </c>
      <c r="L143" s="72"/>
      <c r="M143" s="228" t="s">
        <v>24</v>
      </c>
      <c r="N143" s="229" t="s">
        <v>48</v>
      </c>
      <c r="O143" s="47"/>
      <c r="P143" s="230">
        <f>O143*H143</f>
        <v>0</v>
      </c>
      <c r="Q143" s="230">
        <v>0</v>
      </c>
      <c r="R143" s="230">
        <f>Q143*H143</f>
        <v>0</v>
      </c>
      <c r="S143" s="230">
        <v>0</v>
      </c>
      <c r="T143" s="231">
        <f>S143*H143</f>
        <v>0</v>
      </c>
      <c r="AR143" s="24" t="s">
        <v>138</v>
      </c>
      <c r="AT143" s="24" t="s">
        <v>133</v>
      </c>
      <c r="AU143" s="24" t="s">
        <v>86</v>
      </c>
      <c r="AY143" s="24" t="s">
        <v>131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24" t="s">
        <v>25</v>
      </c>
      <c r="BK143" s="232">
        <f>ROUND(I143*H143,2)</f>
        <v>0</v>
      </c>
      <c r="BL143" s="24" t="s">
        <v>138</v>
      </c>
      <c r="BM143" s="24" t="s">
        <v>213</v>
      </c>
    </row>
    <row r="144" spans="2:51" s="11" customFormat="1" ht="13.5">
      <c r="B144" s="233"/>
      <c r="C144" s="234"/>
      <c r="D144" s="235" t="s">
        <v>140</v>
      </c>
      <c r="E144" s="236" t="s">
        <v>24</v>
      </c>
      <c r="F144" s="237" t="s">
        <v>214</v>
      </c>
      <c r="G144" s="234"/>
      <c r="H144" s="238">
        <v>279.576</v>
      </c>
      <c r="I144" s="239"/>
      <c r="J144" s="234"/>
      <c r="K144" s="234"/>
      <c r="L144" s="240"/>
      <c r="M144" s="241"/>
      <c r="N144" s="242"/>
      <c r="O144" s="242"/>
      <c r="P144" s="242"/>
      <c r="Q144" s="242"/>
      <c r="R144" s="242"/>
      <c r="S144" s="242"/>
      <c r="T144" s="243"/>
      <c r="AT144" s="244" t="s">
        <v>140</v>
      </c>
      <c r="AU144" s="244" t="s">
        <v>86</v>
      </c>
      <c r="AV144" s="11" t="s">
        <v>86</v>
      </c>
      <c r="AW144" s="11" t="s">
        <v>40</v>
      </c>
      <c r="AX144" s="11" t="s">
        <v>25</v>
      </c>
      <c r="AY144" s="244" t="s">
        <v>131</v>
      </c>
    </row>
    <row r="145" spans="2:51" s="12" customFormat="1" ht="13.5">
      <c r="B145" s="245"/>
      <c r="C145" s="246"/>
      <c r="D145" s="235" t="s">
        <v>140</v>
      </c>
      <c r="E145" s="247" t="s">
        <v>24</v>
      </c>
      <c r="F145" s="248" t="s">
        <v>142</v>
      </c>
      <c r="G145" s="246"/>
      <c r="H145" s="247" t="s">
        <v>24</v>
      </c>
      <c r="I145" s="249"/>
      <c r="J145" s="246"/>
      <c r="K145" s="246"/>
      <c r="L145" s="250"/>
      <c r="M145" s="251"/>
      <c r="N145" s="252"/>
      <c r="O145" s="252"/>
      <c r="P145" s="252"/>
      <c r="Q145" s="252"/>
      <c r="R145" s="252"/>
      <c r="S145" s="252"/>
      <c r="T145" s="253"/>
      <c r="AT145" s="254" t="s">
        <v>140</v>
      </c>
      <c r="AU145" s="254" t="s">
        <v>86</v>
      </c>
      <c r="AV145" s="12" t="s">
        <v>25</v>
      </c>
      <c r="AW145" s="12" t="s">
        <v>40</v>
      </c>
      <c r="AX145" s="12" t="s">
        <v>77</v>
      </c>
      <c r="AY145" s="254" t="s">
        <v>131</v>
      </c>
    </row>
    <row r="146" spans="2:65" s="1" customFormat="1" ht="38.25" customHeight="1">
      <c r="B146" s="46"/>
      <c r="C146" s="221" t="s">
        <v>215</v>
      </c>
      <c r="D146" s="221" t="s">
        <v>133</v>
      </c>
      <c r="E146" s="222" t="s">
        <v>216</v>
      </c>
      <c r="F146" s="223" t="s">
        <v>217</v>
      </c>
      <c r="G146" s="224" t="s">
        <v>155</v>
      </c>
      <c r="H146" s="225">
        <v>9.24</v>
      </c>
      <c r="I146" s="226"/>
      <c r="J146" s="227">
        <f>ROUND(I146*H146,2)</f>
        <v>0</v>
      </c>
      <c r="K146" s="223" t="s">
        <v>137</v>
      </c>
      <c r="L146" s="72"/>
      <c r="M146" s="228" t="s">
        <v>24</v>
      </c>
      <c r="N146" s="229" t="s">
        <v>48</v>
      </c>
      <c r="O146" s="47"/>
      <c r="P146" s="230">
        <f>O146*H146</f>
        <v>0</v>
      </c>
      <c r="Q146" s="230">
        <v>0</v>
      </c>
      <c r="R146" s="230">
        <f>Q146*H146</f>
        <v>0</v>
      </c>
      <c r="S146" s="230">
        <v>0</v>
      </c>
      <c r="T146" s="231">
        <f>S146*H146</f>
        <v>0</v>
      </c>
      <c r="AR146" s="24" t="s">
        <v>138</v>
      </c>
      <c r="AT146" s="24" t="s">
        <v>133</v>
      </c>
      <c r="AU146" s="24" t="s">
        <v>86</v>
      </c>
      <c r="AY146" s="24" t="s">
        <v>131</v>
      </c>
      <c r="BE146" s="232">
        <f>IF(N146="základní",J146,0)</f>
        <v>0</v>
      </c>
      <c r="BF146" s="232">
        <f>IF(N146="snížená",J146,0)</f>
        <v>0</v>
      </c>
      <c r="BG146" s="232">
        <f>IF(N146="zákl. přenesená",J146,0)</f>
        <v>0</v>
      </c>
      <c r="BH146" s="232">
        <f>IF(N146="sníž. přenesená",J146,0)</f>
        <v>0</v>
      </c>
      <c r="BI146" s="232">
        <f>IF(N146="nulová",J146,0)</f>
        <v>0</v>
      </c>
      <c r="BJ146" s="24" t="s">
        <v>25</v>
      </c>
      <c r="BK146" s="232">
        <f>ROUND(I146*H146,2)</f>
        <v>0</v>
      </c>
      <c r="BL146" s="24" t="s">
        <v>138</v>
      </c>
      <c r="BM146" s="24" t="s">
        <v>218</v>
      </c>
    </row>
    <row r="147" spans="2:47" s="1" customFormat="1" ht="13.5">
      <c r="B147" s="46"/>
      <c r="C147" s="74"/>
      <c r="D147" s="235" t="s">
        <v>219</v>
      </c>
      <c r="E147" s="74"/>
      <c r="F147" s="277" t="s">
        <v>220</v>
      </c>
      <c r="G147" s="74"/>
      <c r="H147" s="74"/>
      <c r="I147" s="191"/>
      <c r="J147" s="74"/>
      <c r="K147" s="74"/>
      <c r="L147" s="72"/>
      <c r="M147" s="278"/>
      <c r="N147" s="47"/>
      <c r="O147" s="47"/>
      <c r="P147" s="47"/>
      <c r="Q147" s="47"/>
      <c r="R147" s="47"/>
      <c r="S147" s="47"/>
      <c r="T147" s="95"/>
      <c r="AT147" s="24" t="s">
        <v>219</v>
      </c>
      <c r="AU147" s="24" t="s">
        <v>86</v>
      </c>
    </row>
    <row r="148" spans="2:51" s="12" customFormat="1" ht="13.5">
      <c r="B148" s="245"/>
      <c r="C148" s="246"/>
      <c r="D148" s="235" t="s">
        <v>140</v>
      </c>
      <c r="E148" s="247" t="s">
        <v>24</v>
      </c>
      <c r="F148" s="248" t="s">
        <v>221</v>
      </c>
      <c r="G148" s="246"/>
      <c r="H148" s="247" t="s">
        <v>24</v>
      </c>
      <c r="I148" s="249"/>
      <c r="J148" s="246"/>
      <c r="K148" s="246"/>
      <c r="L148" s="250"/>
      <c r="M148" s="251"/>
      <c r="N148" s="252"/>
      <c r="O148" s="252"/>
      <c r="P148" s="252"/>
      <c r="Q148" s="252"/>
      <c r="R148" s="252"/>
      <c r="S148" s="252"/>
      <c r="T148" s="253"/>
      <c r="AT148" s="254" t="s">
        <v>140</v>
      </c>
      <c r="AU148" s="254" t="s">
        <v>86</v>
      </c>
      <c r="AV148" s="12" t="s">
        <v>25</v>
      </c>
      <c r="AW148" s="12" t="s">
        <v>40</v>
      </c>
      <c r="AX148" s="12" t="s">
        <v>77</v>
      </c>
      <c r="AY148" s="254" t="s">
        <v>131</v>
      </c>
    </row>
    <row r="149" spans="2:51" s="11" customFormat="1" ht="13.5">
      <c r="B149" s="233"/>
      <c r="C149" s="234"/>
      <c r="D149" s="235" t="s">
        <v>140</v>
      </c>
      <c r="E149" s="236" t="s">
        <v>24</v>
      </c>
      <c r="F149" s="237" t="s">
        <v>222</v>
      </c>
      <c r="G149" s="234"/>
      <c r="H149" s="238">
        <v>9.24</v>
      </c>
      <c r="I149" s="239"/>
      <c r="J149" s="234"/>
      <c r="K149" s="234"/>
      <c r="L149" s="240"/>
      <c r="M149" s="241"/>
      <c r="N149" s="242"/>
      <c r="O149" s="242"/>
      <c r="P149" s="242"/>
      <c r="Q149" s="242"/>
      <c r="R149" s="242"/>
      <c r="S149" s="242"/>
      <c r="T149" s="243"/>
      <c r="AT149" s="244" t="s">
        <v>140</v>
      </c>
      <c r="AU149" s="244" t="s">
        <v>86</v>
      </c>
      <c r="AV149" s="11" t="s">
        <v>86</v>
      </c>
      <c r="AW149" s="11" t="s">
        <v>40</v>
      </c>
      <c r="AX149" s="11" t="s">
        <v>25</v>
      </c>
      <c r="AY149" s="244" t="s">
        <v>131</v>
      </c>
    </row>
    <row r="150" spans="2:65" s="1" customFormat="1" ht="38.25" customHeight="1">
      <c r="B150" s="46"/>
      <c r="C150" s="221" t="s">
        <v>223</v>
      </c>
      <c r="D150" s="221" t="s">
        <v>133</v>
      </c>
      <c r="E150" s="222" t="s">
        <v>224</v>
      </c>
      <c r="F150" s="223" t="s">
        <v>225</v>
      </c>
      <c r="G150" s="224" t="s">
        <v>155</v>
      </c>
      <c r="H150" s="225">
        <v>169.277</v>
      </c>
      <c r="I150" s="226"/>
      <c r="J150" s="227">
        <f>ROUND(I150*H150,2)</f>
        <v>0</v>
      </c>
      <c r="K150" s="223" t="s">
        <v>137</v>
      </c>
      <c r="L150" s="72"/>
      <c r="M150" s="228" t="s">
        <v>24</v>
      </c>
      <c r="N150" s="229" t="s">
        <v>48</v>
      </c>
      <c r="O150" s="47"/>
      <c r="P150" s="230">
        <f>O150*H150</f>
        <v>0</v>
      </c>
      <c r="Q150" s="230">
        <v>0</v>
      </c>
      <c r="R150" s="230">
        <f>Q150*H150</f>
        <v>0</v>
      </c>
      <c r="S150" s="230">
        <v>0</v>
      </c>
      <c r="T150" s="231">
        <f>S150*H150</f>
        <v>0</v>
      </c>
      <c r="AR150" s="24" t="s">
        <v>138</v>
      </c>
      <c r="AT150" s="24" t="s">
        <v>133</v>
      </c>
      <c r="AU150" s="24" t="s">
        <v>86</v>
      </c>
      <c r="AY150" s="24" t="s">
        <v>131</v>
      </c>
      <c r="BE150" s="232">
        <f>IF(N150="základní",J150,0)</f>
        <v>0</v>
      </c>
      <c r="BF150" s="232">
        <f>IF(N150="snížená",J150,0)</f>
        <v>0</v>
      </c>
      <c r="BG150" s="232">
        <f>IF(N150="zákl. přenesená",J150,0)</f>
        <v>0</v>
      </c>
      <c r="BH150" s="232">
        <f>IF(N150="sníž. přenesená",J150,0)</f>
        <v>0</v>
      </c>
      <c r="BI150" s="232">
        <f>IF(N150="nulová",J150,0)</f>
        <v>0</v>
      </c>
      <c r="BJ150" s="24" t="s">
        <v>25</v>
      </c>
      <c r="BK150" s="232">
        <f>ROUND(I150*H150,2)</f>
        <v>0</v>
      </c>
      <c r="BL150" s="24" t="s">
        <v>138</v>
      </c>
      <c r="BM150" s="24" t="s">
        <v>226</v>
      </c>
    </row>
    <row r="151" spans="2:47" s="1" customFormat="1" ht="13.5">
      <c r="B151" s="46"/>
      <c r="C151" s="74"/>
      <c r="D151" s="235" t="s">
        <v>219</v>
      </c>
      <c r="E151" s="74"/>
      <c r="F151" s="277" t="s">
        <v>220</v>
      </c>
      <c r="G151" s="74"/>
      <c r="H151" s="74"/>
      <c r="I151" s="191"/>
      <c r="J151" s="74"/>
      <c r="K151" s="74"/>
      <c r="L151" s="72"/>
      <c r="M151" s="278"/>
      <c r="N151" s="47"/>
      <c r="O151" s="47"/>
      <c r="P151" s="47"/>
      <c r="Q151" s="47"/>
      <c r="R151" s="47"/>
      <c r="S151" s="47"/>
      <c r="T151" s="95"/>
      <c r="AT151" s="24" t="s">
        <v>219</v>
      </c>
      <c r="AU151" s="24" t="s">
        <v>86</v>
      </c>
    </row>
    <row r="152" spans="2:51" s="11" customFormat="1" ht="13.5">
      <c r="B152" s="233"/>
      <c r="C152" s="234"/>
      <c r="D152" s="235" t="s">
        <v>140</v>
      </c>
      <c r="E152" s="236" t="s">
        <v>24</v>
      </c>
      <c r="F152" s="237" t="s">
        <v>227</v>
      </c>
      <c r="G152" s="234"/>
      <c r="H152" s="238">
        <v>187.796</v>
      </c>
      <c r="I152" s="239"/>
      <c r="J152" s="234"/>
      <c r="K152" s="234"/>
      <c r="L152" s="240"/>
      <c r="M152" s="241"/>
      <c r="N152" s="242"/>
      <c r="O152" s="242"/>
      <c r="P152" s="242"/>
      <c r="Q152" s="242"/>
      <c r="R152" s="242"/>
      <c r="S152" s="242"/>
      <c r="T152" s="243"/>
      <c r="AT152" s="244" t="s">
        <v>140</v>
      </c>
      <c r="AU152" s="244" t="s">
        <v>86</v>
      </c>
      <c r="AV152" s="11" t="s">
        <v>86</v>
      </c>
      <c r="AW152" s="11" t="s">
        <v>40</v>
      </c>
      <c r="AX152" s="11" t="s">
        <v>77</v>
      </c>
      <c r="AY152" s="244" t="s">
        <v>131</v>
      </c>
    </row>
    <row r="153" spans="2:51" s="11" customFormat="1" ht="13.5">
      <c r="B153" s="233"/>
      <c r="C153" s="234"/>
      <c r="D153" s="235" t="s">
        <v>140</v>
      </c>
      <c r="E153" s="236" t="s">
        <v>24</v>
      </c>
      <c r="F153" s="237" t="s">
        <v>228</v>
      </c>
      <c r="G153" s="234"/>
      <c r="H153" s="238">
        <v>35.64</v>
      </c>
      <c r="I153" s="239"/>
      <c r="J153" s="234"/>
      <c r="K153" s="234"/>
      <c r="L153" s="240"/>
      <c r="M153" s="241"/>
      <c r="N153" s="242"/>
      <c r="O153" s="242"/>
      <c r="P153" s="242"/>
      <c r="Q153" s="242"/>
      <c r="R153" s="242"/>
      <c r="S153" s="242"/>
      <c r="T153" s="243"/>
      <c r="AT153" s="244" t="s">
        <v>140</v>
      </c>
      <c r="AU153" s="244" t="s">
        <v>86</v>
      </c>
      <c r="AV153" s="11" t="s">
        <v>86</v>
      </c>
      <c r="AW153" s="11" t="s">
        <v>40</v>
      </c>
      <c r="AX153" s="11" t="s">
        <v>77</v>
      </c>
      <c r="AY153" s="244" t="s">
        <v>131</v>
      </c>
    </row>
    <row r="154" spans="2:51" s="11" customFormat="1" ht="13.5">
      <c r="B154" s="233"/>
      <c r="C154" s="234"/>
      <c r="D154" s="235" t="s">
        <v>140</v>
      </c>
      <c r="E154" s="236" t="s">
        <v>24</v>
      </c>
      <c r="F154" s="237" t="s">
        <v>229</v>
      </c>
      <c r="G154" s="234"/>
      <c r="H154" s="238">
        <v>-12.434</v>
      </c>
      <c r="I154" s="239"/>
      <c r="J154" s="234"/>
      <c r="K154" s="234"/>
      <c r="L154" s="240"/>
      <c r="M154" s="241"/>
      <c r="N154" s="242"/>
      <c r="O154" s="242"/>
      <c r="P154" s="242"/>
      <c r="Q154" s="242"/>
      <c r="R154" s="242"/>
      <c r="S154" s="242"/>
      <c r="T154" s="243"/>
      <c r="AT154" s="244" t="s">
        <v>140</v>
      </c>
      <c r="AU154" s="244" t="s">
        <v>86</v>
      </c>
      <c r="AV154" s="11" t="s">
        <v>86</v>
      </c>
      <c r="AW154" s="11" t="s">
        <v>40</v>
      </c>
      <c r="AX154" s="11" t="s">
        <v>77</v>
      </c>
      <c r="AY154" s="244" t="s">
        <v>131</v>
      </c>
    </row>
    <row r="155" spans="2:51" s="11" customFormat="1" ht="13.5">
      <c r="B155" s="233"/>
      <c r="C155" s="234"/>
      <c r="D155" s="235" t="s">
        <v>140</v>
      </c>
      <c r="E155" s="236" t="s">
        <v>24</v>
      </c>
      <c r="F155" s="237" t="s">
        <v>230</v>
      </c>
      <c r="G155" s="234"/>
      <c r="H155" s="238">
        <v>-57.19</v>
      </c>
      <c r="I155" s="239"/>
      <c r="J155" s="234"/>
      <c r="K155" s="234"/>
      <c r="L155" s="240"/>
      <c r="M155" s="241"/>
      <c r="N155" s="242"/>
      <c r="O155" s="242"/>
      <c r="P155" s="242"/>
      <c r="Q155" s="242"/>
      <c r="R155" s="242"/>
      <c r="S155" s="242"/>
      <c r="T155" s="243"/>
      <c r="AT155" s="244" t="s">
        <v>140</v>
      </c>
      <c r="AU155" s="244" t="s">
        <v>86</v>
      </c>
      <c r="AV155" s="11" t="s">
        <v>86</v>
      </c>
      <c r="AW155" s="11" t="s">
        <v>40</v>
      </c>
      <c r="AX155" s="11" t="s">
        <v>77</v>
      </c>
      <c r="AY155" s="244" t="s">
        <v>131</v>
      </c>
    </row>
    <row r="156" spans="2:51" s="11" customFormat="1" ht="13.5">
      <c r="B156" s="233"/>
      <c r="C156" s="234"/>
      <c r="D156" s="235" t="s">
        <v>140</v>
      </c>
      <c r="E156" s="236" t="s">
        <v>24</v>
      </c>
      <c r="F156" s="237" t="s">
        <v>231</v>
      </c>
      <c r="G156" s="234"/>
      <c r="H156" s="238">
        <v>-69.16</v>
      </c>
      <c r="I156" s="239"/>
      <c r="J156" s="234"/>
      <c r="K156" s="234"/>
      <c r="L156" s="240"/>
      <c r="M156" s="241"/>
      <c r="N156" s="242"/>
      <c r="O156" s="242"/>
      <c r="P156" s="242"/>
      <c r="Q156" s="242"/>
      <c r="R156" s="242"/>
      <c r="S156" s="242"/>
      <c r="T156" s="243"/>
      <c r="AT156" s="244" t="s">
        <v>140</v>
      </c>
      <c r="AU156" s="244" t="s">
        <v>86</v>
      </c>
      <c r="AV156" s="11" t="s">
        <v>86</v>
      </c>
      <c r="AW156" s="11" t="s">
        <v>40</v>
      </c>
      <c r="AX156" s="11" t="s">
        <v>77</v>
      </c>
      <c r="AY156" s="244" t="s">
        <v>131</v>
      </c>
    </row>
    <row r="157" spans="2:51" s="13" customFormat="1" ht="13.5">
      <c r="B157" s="255"/>
      <c r="C157" s="256"/>
      <c r="D157" s="235" t="s">
        <v>140</v>
      </c>
      <c r="E157" s="257" t="s">
        <v>24</v>
      </c>
      <c r="F157" s="258" t="s">
        <v>147</v>
      </c>
      <c r="G157" s="256"/>
      <c r="H157" s="259">
        <v>84.652</v>
      </c>
      <c r="I157" s="260"/>
      <c r="J157" s="256"/>
      <c r="K157" s="256"/>
      <c r="L157" s="261"/>
      <c r="M157" s="262"/>
      <c r="N157" s="263"/>
      <c r="O157" s="263"/>
      <c r="P157" s="263"/>
      <c r="Q157" s="263"/>
      <c r="R157" s="263"/>
      <c r="S157" s="263"/>
      <c r="T157" s="264"/>
      <c r="AT157" s="265" t="s">
        <v>140</v>
      </c>
      <c r="AU157" s="265" t="s">
        <v>86</v>
      </c>
      <c r="AV157" s="13" t="s">
        <v>148</v>
      </c>
      <c r="AW157" s="13" t="s">
        <v>40</v>
      </c>
      <c r="AX157" s="13" t="s">
        <v>77</v>
      </c>
      <c r="AY157" s="265" t="s">
        <v>131</v>
      </c>
    </row>
    <row r="158" spans="2:51" s="11" customFormat="1" ht="13.5">
      <c r="B158" s="233"/>
      <c r="C158" s="234"/>
      <c r="D158" s="235" t="s">
        <v>140</v>
      </c>
      <c r="E158" s="236" t="s">
        <v>24</v>
      </c>
      <c r="F158" s="237" t="s">
        <v>232</v>
      </c>
      <c r="G158" s="234"/>
      <c r="H158" s="238">
        <v>84.625</v>
      </c>
      <c r="I158" s="239"/>
      <c r="J158" s="234"/>
      <c r="K158" s="234"/>
      <c r="L158" s="240"/>
      <c r="M158" s="241"/>
      <c r="N158" s="242"/>
      <c r="O158" s="242"/>
      <c r="P158" s="242"/>
      <c r="Q158" s="242"/>
      <c r="R158" s="242"/>
      <c r="S158" s="242"/>
      <c r="T158" s="243"/>
      <c r="AT158" s="244" t="s">
        <v>140</v>
      </c>
      <c r="AU158" s="244" t="s">
        <v>86</v>
      </c>
      <c r="AV158" s="11" t="s">
        <v>86</v>
      </c>
      <c r="AW158" s="11" t="s">
        <v>40</v>
      </c>
      <c r="AX158" s="11" t="s">
        <v>77</v>
      </c>
      <c r="AY158" s="244" t="s">
        <v>131</v>
      </c>
    </row>
    <row r="159" spans="2:51" s="14" customFormat="1" ht="13.5">
      <c r="B159" s="266"/>
      <c r="C159" s="267"/>
      <c r="D159" s="235" t="s">
        <v>140</v>
      </c>
      <c r="E159" s="268" t="s">
        <v>24</v>
      </c>
      <c r="F159" s="269" t="s">
        <v>149</v>
      </c>
      <c r="G159" s="267"/>
      <c r="H159" s="270">
        <v>169.277</v>
      </c>
      <c r="I159" s="271"/>
      <c r="J159" s="267"/>
      <c r="K159" s="267"/>
      <c r="L159" s="272"/>
      <c r="M159" s="273"/>
      <c r="N159" s="274"/>
      <c r="O159" s="274"/>
      <c r="P159" s="274"/>
      <c r="Q159" s="274"/>
      <c r="R159" s="274"/>
      <c r="S159" s="274"/>
      <c r="T159" s="275"/>
      <c r="AT159" s="276" t="s">
        <v>140</v>
      </c>
      <c r="AU159" s="276" t="s">
        <v>86</v>
      </c>
      <c r="AV159" s="14" t="s">
        <v>138</v>
      </c>
      <c r="AW159" s="14" t="s">
        <v>40</v>
      </c>
      <c r="AX159" s="14" t="s">
        <v>25</v>
      </c>
      <c r="AY159" s="276" t="s">
        <v>131</v>
      </c>
    </row>
    <row r="160" spans="2:51" s="12" customFormat="1" ht="13.5">
      <c r="B160" s="245"/>
      <c r="C160" s="246"/>
      <c r="D160" s="235" t="s">
        <v>140</v>
      </c>
      <c r="E160" s="247" t="s">
        <v>24</v>
      </c>
      <c r="F160" s="248" t="s">
        <v>142</v>
      </c>
      <c r="G160" s="246"/>
      <c r="H160" s="247" t="s">
        <v>24</v>
      </c>
      <c r="I160" s="249"/>
      <c r="J160" s="246"/>
      <c r="K160" s="246"/>
      <c r="L160" s="250"/>
      <c r="M160" s="251"/>
      <c r="N160" s="252"/>
      <c r="O160" s="252"/>
      <c r="P160" s="252"/>
      <c r="Q160" s="252"/>
      <c r="R160" s="252"/>
      <c r="S160" s="252"/>
      <c r="T160" s="253"/>
      <c r="AT160" s="254" t="s">
        <v>140</v>
      </c>
      <c r="AU160" s="254" t="s">
        <v>86</v>
      </c>
      <c r="AV160" s="12" t="s">
        <v>25</v>
      </c>
      <c r="AW160" s="12" t="s">
        <v>40</v>
      </c>
      <c r="AX160" s="12" t="s">
        <v>77</v>
      </c>
      <c r="AY160" s="254" t="s">
        <v>131</v>
      </c>
    </row>
    <row r="161" spans="2:65" s="1" customFormat="1" ht="38.25" customHeight="1">
      <c r="B161" s="46"/>
      <c r="C161" s="221" t="s">
        <v>233</v>
      </c>
      <c r="D161" s="221" t="s">
        <v>133</v>
      </c>
      <c r="E161" s="222" t="s">
        <v>234</v>
      </c>
      <c r="F161" s="223" t="s">
        <v>235</v>
      </c>
      <c r="G161" s="224" t="s">
        <v>155</v>
      </c>
      <c r="H161" s="225">
        <v>230.555</v>
      </c>
      <c r="I161" s="226"/>
      <c r="J161" s="227">
        <f>ROUND(I161*H161,2)</f>
        <v>0</v>
      </c>
      <c r="K161" s="223" t="s">
        <v>137</v>
      </c>
      <c r="L161" s="72"/>
      <c r="M161" s="228" t="s">
        <v>24</v>
      </c>
      <c r="N161" s="229" t="s">
        <v>48</v>
      </c>
      <c r="O161" s="47"/>
      <c r="P161" s="230">
        <f>O161*H161</f>
        <v>0</v>
      </c>
      <c r="Q161" s="230">
        <v>0</v>
      </c>
      <c r="R161" s="230">
        <f>Q161*H161</f>
        <v>0</v>
      </c>
      <c r="S161" s="230">
        <v>0</v>
      </c>
      <c r="T161" s="231">
        <f>S161*H161</f>
        <v>0</v>
      </c>
      <c r="AR161" s="24" t="s">
        <v>138</v>
      </c>
      <c r="AT161" s="24" t="s">
        <v>133</v>
      </c>
      <c r="AU161" s="24" t="s">
        <v>86</v>
      </c>
      <c r="AY161" s="24" t="s">
        <v>131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24" t="s">
        <v>25</v>
      </c>
      <c r="BK161" s="232">
        <f>ROUND(I161*H161,2)</f>
        <v>0</v>
      </c>
      <c r="BL161" s="24" t="s">
        <v>138</v>
      </c>
      <c r="BM161" s="24" t="s">
        <v>236</v>
      </c>
    </row>
    <row r="162" spans="2:51" s="11" customFormat="1" ht="13.5">
      <c r="B162" s="233"/>
      <c r="C162" s="234"/>
      <c r="D162" s="235" t="s">
        <v>140</v>
      </c>
      <c r="E162" s="236" t="s">
        <v>24</v>
      </c>
      <c r="F162" s="237" t="s">
        <v>237</v>
      </c>
      <c r="G162" s="234"/>
      <c r="H162" s="238">
        <v>315.207</v>
      </c>
      <c r="I162" s="239"/>
      <c r="J162" s="234"/>
      <c r="K162" s="234"/>
      <c r="L162" s="240"/>
      <c r="M162" s="241"/>
      <c r="N162" s="242"/>
      <c r="O162" s="242"/>
      <c r="P162" s="242"/>
      <c r="Q162" s="242"/>
      <c r="R162" s="242"/>
      <c r="S162" s="242"/>
      <c r="T162" s="243"/>
      <c r="AT162" s="244" t="s">
        <v>140</v>
      </c>
      <c r="AU162" s="244" t="s">
        <v>86</v>
      </c>
      <c r="AV162" s="11" t="s">
        <v>86</v>
      </c>
      <c r="AW162" s="11" t="s">
        <v>40</v>
      </c>
      <c r="AX162" s="11" t="s">
        <v>77</v>
      </c>
      <c r="AY162" s="244" t="s">
        <v>131</v>
      </c>
    </row>
    <row r="163" spans="2:51" s="11" customFormat="1" ht="13.5">
      <c r="B163" s="233"/>
      <c r="C163" s="234"/>
      <c r="D163" s="235" t="s">
        <v>140</v>
      </c>
      <c r="E163" s="236" t="s">
        <v>24</v>
      </c>
      <c r="F163" s="237" t="s">
        <v>238</v>
      </c>
      <c r="G163" s="234"/>
      <c r="H163" s="238">
        <v>-211.002</v>
      </c>
      <c r="I163" s="239"/>
      <c r="J163" s="234"/>
      <c r="K163" s="234"/>
      <c r="L163" s="240"/>
      <c r="M163" s="241"/>
      <c r="N163" s="242"/>
      <c r="O163" s="242"/>
      <c r="P163" s="242"/>
      <c r="Q163" s="242"/>
      <c r="R163" s="242"/>
      <c r="S163" s="242"/>
      <c r="T163" s="243"/>
      <c r="AT163" s="244" t="s">
        <v>140</v>
      </c>
      <c r="AU163" s="244" t="s">
        <v>86</v>
      </c>
      <c r="AV163" s="11" t="s">
        <v>86</v>
      </c>
      <c r="AW163" s="11" t="s">
        <v>40</v>
      </c>
      <c r="AX163" s="11" t="s">
        <v>77</v>
      </c>
      <c r="AY163" s="244" t="s">
        <v>131</v>
      </c>
    </row>
    <row r="164" spans="2:51" s="13" customFormat="1" ht="13.5">
      <c r="B164" s="255"/>
      <c r="C164" s="256"/>
      <c r="D164" s="235" t="s">
        <v>140</v>
      </c>
      <c r="E164" s="257" t="s">
        <v>24</v>
      </c>
      <c r="F164" s="258" t="s">
        <v>147</v>
      </c>
      <c r="G164" s="256"/>
      <c r="H164" s="259">
        <v>104.205</v>
      </c>
      <c r="I164" s="260"/>
      <c r="J164" s="256"/>
      <c r="K164" s="256"/>
      <c r="L164" s="261"/>
      <c r="M164" s="262"/>
      <c r="N164" s="263"/>
      <c r="O164" s="263"/>
      <c r="P164" s="263"/>
      <c r="Q164" s="263"/>
      <c r="R164" s="263"/>
      <c r="S164" s="263"/>
      <c r="T164" s="264"/>
      <c r="AT164" s="265" t="s">
        <v>140</v>
      </c>
      <c r="AU164" s="265" t="s">
        <v>86</v>
      </c>
      <c r="AV164" s="13" t="s">
        <v>148</v>
      </c>
      <c r="AW164" s="13" t="s">
        <v>40</v>
      </c>
      <c r="AX164" s="13" t="s">
        <v>77</v>
      </c>
      <c r="AY164" s="265" t="s">
        <v>131</v>
      </c>
    </row>
    <row r="165" spans="2:51" s="11" customFormat="1" ht="13.5">
      <c r="B165" s="233"/>
      <c r="C165" s="234"/>
      <c r="D165" s="235" t="s">
        <v>140</v>
      </c>
      <c r="E165" s="236" t="s">
        <v>24</v>
      </c>
      <c r="F165" s="237" t="s">
        <v>239</v>
      </c>
      <c r="G165" s="234"/>
      <c r="H165" s="238">
        <v>57.19</v>
      </c>
      <c r="I165" s="239"/>
      <c r="J165" s="234"/>
      <c r="K165" s="234"/>
      <c r="L165" s="240"/>
      <c r="M165" s="241"/>
      <c r="N165" s="242"/>
      <c r="O165" s="242"/>
      <c r="P165" s="242"/>
      <c r="Q165" s="242"/>
      <c r="R165" s="242"/>
      <c r="S165" s="242"/>
      <c r="T165" s="243"/>
      <c r="AT165" s="244" t="s">
        <v>140</v>
      </c>
      <c r="AU165" s="244" t="s">
        <v>86</v>
      </c>
      <c r="AV165" s="11" t="s">
        <v>86</v>
      </c>
      <c r="AW165" s="11" t="s">
        <v>40</v>
      </c>
      <c r="AX165" s="11" t="s">
        <v>77</v>
      </c>
      <c r="AY165" s="244" t="s">
        <v>131</v>
      </c>
    </row>
    <row r="166" spans="2:51" s="11" customFormat="1" ht="13.5">
      <c r="B166" s="233"/>
      <c r="C166" s="234"/>
      <c r="D166" s="235" t="s">
        <v>140</v>
      </c>
      <c r="E166" s="236" t="s">
        <v>24</v>
      </c>
      <c r="F166" s="237" t="s">
        <v>240</v>
      </c>
      <c r="G166" s="234"/>
      <c r="H166" s="238">
        <v>69.16</v>
      </c>
      <c r="I166" s="239"/>
      <c r="J166" s="234"/>
      <c r="K166" s="234"/>
      <c r="L166" s="240"/>
      <c r="M166" s="241"/>
      <c r="N166" s="242"/>
      <c r="O166" s="242"/>
      <c r="P166" s="242"/>
      <c r="Q166" s="242"/>
      <c r="R166" s="242"/>
      <c r="S166" s="242"/>
      <c r="T166" s="243"/>
      <c r="AT166" s="244" t="s">
        <v>140</v>
      </c>
      <c r="AU166" s="244" t="s">
        <v>86</v>
      </c>
      <c r="AV166" s="11" t="s">
        <v>86</v>
      </c>
      <c r="AW166" s="11" t="s">
        <v>40</v>
      </c>
      <c r="AX166" s="11" t="s">
        <v>77</v>
      </c>
      <c r="AY166" s="244" t="s">
        <v>131</v>
      </c>
    </row>
    <row r="167" spans="2:51" s="13" customFormat="1" ht="13.5">
      <c r="B167" s="255"/>
      <c r="C167" s="256"/>
      <c r="D167" s="235" t="s">
        <v>140</v>
      </c>
      <c r="E167" s="257" t="s">
        <v>24</v>
      </c>
      <c r="F167" s="258" t="s">
        <v>147</v>
      </c>
      <c r="G167" s="256"/>
      <c r="H167" s="259">
        <v>126.35</v>
      </c>
      <c r="I167" s="260"/>
      <c r="J167" s="256"/>
      <c r="K167" s="256"/>
      <c r="L167" s="261"/>
      <c r="M167" s="262"/>
      <c r="N167" s="263"/>
      <c r="O167" s="263"/>
      <c r="P167" s="263"/>
      <c r="Q167" s="263"/>
      <c r="R167" s="263"/>
      <c r="S167" s="263"/>
      <c r="T167" s="264"/>
      <c r="AT167" s="265" t="s">
        <v>140</v>
      </c>
      <c r="AU167" s="265" t="s">
        <v>86</v>
      </c>
      <c r="AV167" s="13" t="s">
        <v>148</v>
      </c>
      <c r="AW167" s="13" t="s">
        <v>40</v>
      </c>
      <c r="AX167" s="13" t="s">
        <v>77</v>
      </c>
      <c r="AY167" s="265" t="s">
        <v>131</v>
      </c>
    </row>
    <row r="168" spans="2:51" s="14" customFormat="1" ht="13.5">
      <c r="B168" s="266"/>
      <c r="C168" s="267"/>
      <c r="D168" s="235" t="s">
        <v>140</v>
      </c>
      <c r="E168" s="268" t="s">
        <v>24</v>
      </c>
      <c r="F168" s="269" t="s">
        <v>149</v>
      </c>
      <c r="G168" s="267"/>
      <c r="H168" s="270">
        <v>230.555</v>
      </c>
      <c r="I168" s="271"/>
      <c r="J168" s="267"/>
      <c r="K168" s="267"/>
      <c r="L168" s="272"/>
      <c r="M168" s="273"/>
      <c r="N168" s="274"/>
      <c r="O168" s="274"/>
      <c r="P168" s="274"/>
      <c r="Q168" s="274"/>
      <c r="R168" s="274"/>
      <c r="S168" s="274"/>
      <c r="T168" s="275"/>
      <c r="AT168" s="276" t="s">
        <v>140</v>
      </c>
      <c r="AU168" s="276" t="s">
        <v>86</v>
      </c>
      <c r="AV168" s="14" t="s">
        <v>138</v>
      </c>
      <c r="AW168" s="14" t="s">
        <v>40</v>
      </c>
      <c r="AX168" s="14" t="s">
        <v>25</v>
      </c>
      <c r="AY168" s="276" t="s">
        <v>131</v>
      </c>
    </row>
    <row r="169" spans="2:51" s="12" customFormat="1" ht="13.5">
      <c r="B169" s="245"/>
      <c r="C169" s="246"/>
      <c r="D169" s="235" t="s">
        <v>140</v>
      </c>
      <c r="E169" s="247" t="s">
        <v>24</v>
      </c>
      <c r="F169" s="248" t="s">
        <v>142</v>
      </c>
      <c r="G169" s="246"/>
      <c r="H169" s="247" t="s">
        <v>24</v>
      </c>
      <c r="I169" s="249"/>
      <c r="J169" s="246"/>
      <c r="K169" s="246"/>
      <c r="L169" s="250"/>
      <c r="M169" s="251"/>
      <c r="N169" s="252"/>
      <c r="O169" s="252"/>
      <c r="P169" s="252"/>
      <c r="Q169" s="252"/>
      <c r="R169" s="252"/>
      <c r="S169" s="252"/>
      <c r="T169" s="253"/>
      <c r="AT169" s="254" t="s">
        <v>140</v>
      </c>
      <c r="AU169" s="254" t="s">
        <v>86</v>
      </c>
      <c r="AV169" s="12" t="s">
        <v>25</v>
      </c>
      <c r="AW169" s="12" t="s">
        <v>40</v>
      </c>
      <c r="AX169" s="12" t="s">
        <v>77</v>
      </c>
      <c r="AY169" s="254" t="s">
        <v>131</v>
      </c>
    </row>
    <row r="170" spans="2:65" s="1" customFormat="1" ht="25.5" customHeight="1">
      <c r="B170" s="46"/>
      <c r="C170" s="221" t="s">
        <v>241</v>
      </c>
      <c r="D170" s="221" t="s">
        <v>133</v>
      </c>
      <c r="E170" s="222" t="s">
        <v>242</v>
      </c>
      <c r="F170" s="223" t="s">
        <v>243</v>
      </c>
      <c r="G170" s="224" t="s">
        <v>155</v>
      </c>
      <c r="H170" s="225">
        <v>93.892</v>
      </c>
      <c r="I170" s="226"/>
      <c r="J170" s="227">
        <f>ROUND(I170*H170,2)</f>
        <v>0</v>
      </c>
      <c r="K170" s="223" t="s">
        <v>137</v>
      </c>
      <c r="L170" s="72"/>
      <c r="M170" s="228" t="s">
        <v>24</v>
      </c>
      <c r="N170" s="229" t="s">
        <v>48</v>
      </c>
      <c r="O170" s="47"/>
      <c r="P170" s="230">
        <f>O170*H170</f>
        <v>0</v>
      </c>
      <c r="Q170" s="230">
        <v>0</v>
      </c>
      <c r="R170" s="230">
        <f>Q170*H170</f>
        <v>0</v>
      </c>
      <c r="S170" s="230">
        <v>0</v>
      </c>
      <c r="T170" s="231">
        <f>S170*H170</f>
        <v>0</v>
      </c>
      <c r="AR170" s="24" t="s">
        <v>138</v>
      </c>
      <c r="AT170" s="24" t="s">
        <v>133</v>
      </c>
      <c r="AU170" s="24" t="s">
        <v>86</v>
      </c>
      <c r="AY170" s="24" t="s">
        <v>131</v>
      </c>
      <c r="BE170" s="232">
        <f>IF(N170="základní",J170,0)</f>
        <v>0</v>
      </c>
      <c r="BF170" s="232">
        <f>IF(N170="snížená",J170,0)</f>
        <v>0</v>
      </c>
      <c r="BG170" s="232">
        <f>IF(N170="zákl. přenesená",J170,0)</f>
        <v>0</v>
      </c>
      <c r="BH170" s="232">
        <f>IF(N170="sníž. přenesená",J170,0)</f>
        <v>0</v>
      </c>
      <c r="BI170" s="232">
        <f>IF(N170="nulová",J170,0)</f>
        <v>0</v>
      </c>
      <c r="BJ170" s="24" t="s">
        <v>25</v>
      </c>
      <c r="BK170" s="232">
        <f>ROUND(I170*H170,2)</f>
        <v>0</v>
      </c>
      <c r="BL170" s="24" t="s">
        <v>138</v>
      </c>
      <c r="BM170" s="24" t="s">
        <v>244</v>
      </c>
    </row>
    <row r="171" spans="2:47" s="1" customFormat="1" ht="13.5">
      <c r="B171" s="46"/>
      <c r="C171" s="74"/>
      <c r="D171" s="235" t="s">
        <v>219</v>
      </c>
      <c r="E171" s="74"/>
      <c r="F171" s="277" t="s">
        <v>245</v>
      </c>
      <c r="G171" s="74"/>
      <c r="H171" s="74"/>
      <c r="I171" s="191"/>
      <c r="J171" s="74"/>
      <c r="K171" s="74"/>
      <c r="L171" s="72"/>
      <c r="M171" s="278"/>
      <c r="N171" s="47"/>
      <c r="O171" s="47"/>
      <c r="P171" s="47"/>
      <c r="Q171" s="47"/>
      <c r="R171" s="47"/>
      <c r="S171" s="47"/>
      <c r="T171" s="95"/>
      <c r="AT171" s="24" t="s">
        <v>219</v>
      </c>
      <c r="AU171" s="24" t="s">
        <v>86</v>
      </c>
    </row>
    <row r="172" spans="2:51" s="12" customFormat="1" ht="13.5">
      <c r="B172" s="245"/>
      <c r="C172" s="246"/>
      <c r="D172" s="235" t="s">
        <v>140</v>
      </c>
      <c r="E172" s="247" t="s">
        <v>24</v>
      </c>
      <c r="F172" s="248" t="s">
        <v>246</v>
      </c>
      <c r="G172" s="246"/>
      <c r="H172" s="247" t="s">
        <v>24</v>
      </c>
      <c r="I172" s="249"/>
      <c r="J172" s="246"/>
      <c r="K172" s="246"/>
      <c r="L172" s="250"/>
      <c r="M172" s="251"/>
      <c r="N172" s="252"/>
      <c r="O172" s="252"/>
      <c r="P172" s="252"/>
      <c r="Q172" s="252"/>
      <c r="R172" s="252"/>
      <c r="S172" s="252"/>
      <c r="T172" s="253"/>
      <c r="AT172" s="254" t="s">
        <v>140</v>
      </c>
      <c r="AU172" s="254" t="s">
        <v>86</v>
      </c>
      <c r="AV172" s="12" t="s">
        <v>25</v>
      </c>
      <c r="AW172" s="12" t="s">
        <v>40</v>
      </c>
      <c r="AX172" s="12" t="s">
        <v>77</v>
      </c>
      <c r="AY172" s="254" t="s">
        <v>131</v>
      </c>
    </row>
    <row r="173" spans="2:51" s="11" customFormat="1" ht="13.5">
      <c r="B173" s="233"/>
      <c r="C173" s="234"/>
      <c r="D173" s="235" t="s">
        <v>140</v>
      </c>
      <c r="E173" s="236" t="s">
        <v>24</v>
      </c>
      <c r="F173" s="237" t="s">
        <v>227</v>
      </c>
      <c r="G173" s="234"/>
      <c r="H173" s="238">
        <v>187.796</v>
      </c>
      <c r="I173" s="239"/>
      <c r="J173" s="234"/>
      <c r="K173" s="234"/>
      <c r="L173" s="240"/>
      <c r="M173" s="241"/>
      <c r="N173" s="242"/>
      <c r="O173" s="242"/>
      <c r="P173" s="242"/>
      <c r="Q173" s="242"/>
      <c r="R173" s="242"/>
      <c r="S173" s="242"/>
      <c r="T173" s="243"/>
      <c r="AT173" s="244" t="s">
        <v>140</v>
      </c>
      <c r="AU173" s="244" t="s">
        <v>86</v>
      </c>
      <c r="AV173" s="11" t="s">
        <v>86</v>
      </c>
      <c r="AW173" s="11" t="s">
        <v>40</v>
      </c>
      <c r="AX173" s="11" t="s">
        <v>77</v>
      </c>
      <c r="AY173" s="244" t="s">
        <v>131</v>
      </c>
    </row>
    <row r="174" spans="2:51" s="11" customFormat="1" ht="13.5">
      <c r="B174" s="233"/>
      <c r="C174" s="234"/>
      <c r="D174" s="235" t="s">
        <v>140</v>
      </c>
      <c r="E174" s="236" t="s">
        <v>24</v>
      </c>
      <c r="F174" s="237" t="s">
        <v>228</v>
      </c>
      <c r="G174" s="234"/>
      <c r="H174" s="238">
        <v>35.64</v>
      </c>
      <c r="I174" s="239"/>
      <c r="J174" s="234"/>
      <c r="K174" s="234"/>
      <c r="L174" s="240"/>
      <c r="M174" s="241"/>
      <c r="N174" s="242"/>
      <c r="O174" s="242"/>
      <c r="P174" s="242"/>
      <c r="Q174" s="242"/>
      <c r="R174" s="242"/>
      <c r="S174" s="242"/>
      <c r="T174" s="243"/>
      <c r="AT174" s="244" t="s">
        <v>140</v>
      </c>
      <c r="AU174" s="244" t="s">
        <v>86</v>
      </c>
      <c r="AV174" s="11" t="s">
        <v>86</v>
      </c>
      <c r="AW174" s="11" t="s">
        <v>40</v>
      </c>
      <c r="AX174" s="11" t="s">
        <v>77</v>
      </c>
      <c r="AY174" s="244" t="s">
        <v>131</v>
      </c>
    </row>
    <row r="175" spans="2:51" s="11" customFormat="1" ht="13.5">
      <c r="B175" s="233"/>
      <c r="C175" s="234"/>
      <c r="D175" s="235" t="s">
        <v>140</v>
      </c>
      <c r="E175" s="236" t="s">
        <v>24</v>
      </c>
      <c r="F175" s="237" t="s">
        <v>229</v>
      </c>
      <c r="G175" s="234"/>
      <c r="H175" s="238">
        <v>-12.434</v>
      </c>
      <c r="I175" s="239"/>
      <c r="J175" s="234"/>
      <c r="K175" s="234"/>
      <c r="L175" s="240"/>
      <c r="M175" s="241"/>
      <c r="N175" s="242"/>
      <c r="O175" s="242"/>
      <c r="P175" s="242"/>
      <c r="Q175" s="242"/>
      <c r="R175" s="242"/>
      <c r="S175" s="242"/>
      <c r="T175" s="243"/>
      <c r="AT175" s="244" t="s">
        <v>140</v>
      </c>
      <c r="AU175" s="244" t="s">
        <v>86</v>
      </c>
      <c r="AV175" s="11" t="s">
        <v>86</v>
      </c>
      <c r="AW175" s="11" t="s">
        <v>40</v>
      </c>
      <c r="AX175" s="11" t="s">
        <v>77</v>
      </c>
      <c r="AY175" s="244" t="s">
        <v>131</v>
      </c>
    </row>
    <row r="176" spans="2:51" s="11" customFormat="1" ht="13.5">
      <c r="B176" s="233"/>
      <c r="C176" s="234"/>
      <c r="D176" s="235" t="s">
        <v>140</v>
      </c>
      <c r="E176" s="236" t="s">
        <v>24</v>
      </c>
      <c r="F176" s="237" t="s">
        <v>230</v>
      </c>
      <c r="G176" s="234"/>
      <c r="H176" s="238">
        <v>-57.19</v>
      </c>
      <c r="I176" s="239"/>
      <c r="J176" s="234"/>
      <c r="K176" s="234"/>
      <c r="L176" s="240"/>
      <c r="M176" s="241"/>
      <c r="N176" s="242"/>
      <c r="O176" s="242"/>
      <c r="P176" s="242"/>
      <c r="Q176" s="242"/>
      <c r="R176" s="242"/>
      <c r="S176" s="242"/>
      <c r="T176" s="243"/>
      <c r="AT176" s="244" t="s">
        <v>140</v>
      </c>
      <c r="AU176" s="244" t="s">
        <v>86</v>
      </c>
      <c r="AV176" s="11" t="s">
        <v>86</v>
      </c>
      <c r="AW176" s="11" t="s">
        <v>40</v>
      </c>
      <c r="AX176" s="11" t="s">
        <v>77</v>
      </c>
      <c r="AY176" s="244" t="s">
        <v>131</v>
      </c>
    </row>
    <row r="177" spans="2:51" s="11" customFormat="1" ht="13.5">
      <c r="B177" s="233"/>
      <c r="C177" s="234"/>
      <c r="D177" s="235" t="s">
        <v>140</v>
      </c>
      <c r="E177" s="236" t="s">
        <v>24</v>
      </c>
      <c r="F177" s="237" t="s">
        <v>231</v>
      </c>
      <c r="G177" s="234"/>
      <c r="H177" s="238">
        <v>-69.16</v>
      </c>
      <c r="I177" s="239"/>
      <c r="J177" s="234"/>
      <c r="K177" s="234"/>
      <c r="L177" s="240"/>
      <c r="M177" s="241"/>
      <c r="N177" s="242"/>
      <c r="O177" s="242"/>
      <c r="P177" s="242"/>
      <c r="Q177" s="242"/>
      <c r="R177" s="242"/>
      <c r="S177" s="242"/>
      <c r="T177" s="243"/>
      <c r="AT177" s="244" t="s">
        <v>140</v>
      </c>
      <c r="AU177" s="244" t="s">
        <v>86</v>
      </c>
      <c r="AV177" s="11" t="s">
        <v>86</v>
      </c>
      <c r="AW177" s="11" t="s">
        <v>40</v>
      </c>
      <c r="AX177" s="11" t="s">
        <v>77</v>
      </c>
      <c r="AY177" s="244" t="s">
        <v>131</v>
      </c>
    </row>
    <row r="178" spans="2:51" s="11" customFormat="1" ht="13.5">
      <c r="B178" s="233"/>
      <c r="C178" s="234"/>
      <c r="D178" s="235" t="s">
        <v>140</v>
      </c>
      <c r="E178" s="236" t="s">
        <v>24</v>
      </c>
      <c r="F178" s="237" t="s">
        <v>222</v>
      </c>
      <c r="G178" s="234"/>
      <c r="H178" s="238">
        <v>9.24</v>
      </c>
      <c r="I178" s="239"/>
      <c r="J178" s="234"/>
      <c r="K178" s="234"/>
      <c r="L178" s="240"/>
      <c r="M178" s="241"/>
      <c r="N178" s="242"/>
      <c r="O178" s="242"/>
      <c r="P178" s="242"/>
      <c r="Q178" s="242"/>
      <c r="R178" s="242"/>
      <c r="S178" s="242"/>
      <c r="T178" s="243"/>
      <c r="AT178" s="244" t="s">
        <v>140</v>
      </c>
      <c r="AU178" s="244" t="s">
        <v>86</v>
      </c>
      <c r="AV178" s="11" t="s">
        <v>86</v>
      </c>
      <c r="AW178" s="11" t="s">
        <v>40</v>
      </c>
      <c r="AX178" s="11" t="s">
        <v>77</v>
      </c>
      <c r="AY178" s="244" t="s">
        <v>131</v>
      </c>
    </row>
    <row r="179" spans="2:51" s="14" customFormat="1" ht="13.5">
      <c r="B179" s="266"/>
      <c r="C179" s="267"/>
      <c r="D179" s="235" t="s">
        <v>140</v>
      </c>
      <c r="E179" s="268" t="s">
        <v>24</v>
      </c>
      <c r="F179" s="269" t="s">
        <v>149</v>
      </c>
      <c r="G179" s="267"/>
      <c r="H179" s="270">
        <v>93.892</v>
      </c>
      <c r="I179" s="271"/>
      <c r="J179" s="267"/>
      <c r="K179" s="267"/>
      <c r="L179" s="272"/>
      <c r="M179" s="273"/>
      <c r="N179" s="274"/>
      <c r="O179" s="274"/>
      <c r="P179" s="274"/>
      <c r="Q179" s="274"/>
      <c r="R179" s="274"/>
      <c r="S179" s="274"/>
      <c r="T179" s="275"/>
      <c r="AT179" s="276" t="s">
        <v>140</v>
      </c>
      <c r="AU179" s="276" t="s">
        <v>86</v>
      </c>
      <c r="AV179" s="14" t="s">
        <v>138</v>
      </c>
      <c r="AW179" s="14" t="s">
        <v>40</v>
      </c>
      <c r="AX179" s="14" t="s">
        <v>25</v>
      </c>
      <c r="AY179" s="276" t="s">
        <v>131</v>
      </c>
    </row>
    <row r="180" spans="2:51" s="12" customFormat="1" ht="13.5">
      <c r="B180" s="245"/>
      <c r="C180" s="246"/>
      <c r="D180" s="235" t="s">
        <v>140</v>
      </c>
      <c r="E180" s="247" t="s">
        <v>24</v>
      </c>
      <c r="F180" s="248" t="s">
        <v>142</v>
      </c>
      <c r="G180" s="246"/>
      <c r="H180" s="247" t="s">
        <v>24</v>
      </c>
      <c r="I180" s="249"/>
      <c r="J180" s="246"/>
      <c r="K180" s="246"/>
      <c r="L180" s="250"/>
      <c r="M180" s="251"/>
      <c r="N180" s="252"/>
      <c r="O180" s="252"/>
      <c r="P180" s="252"/>
      <c r="Q180" s="252"/>
      <c r="R180" s="252"/>
      <c r="S180" s="252"/>
      <c r="T180" s="253"/>
      <c r="AT180" s="254" t="s">
        <v>140</v>
      </c>
      <c r="AU180" s="254" t="s">
        <v>86</v>
      </c>
      <c r="AV180" s="12" t="s">
        <v>25</v>
      </c>
      <c r="AW180" s="12" t="s">
        <v>40</v>
      </c>
      <c r="AX180" s="12" t="s">
        <v>77</v>
      </c>
      <c r="AY180" s="254" t="s">
        <v>131</v>
      </c>
    </row>
    <row r="181" spans="2:65" s="1" customFormat="1" ht="16.5" customHeight="1">
      <c r="B181" s="46"/>
      <c r="C181" s="221" t="s">
        <v>247</v>
      </c>
      <c r="D181" s="221" t="s">
        <v>133</v>
      </c>
      <c r="E181" s="222" t="s">
        <v>248</v>
      </c>
      <c r="F181" s="223" t="s">
        <v>249</v>
      </c>
      <c r="G181" s="224" t="s">
        <v>155</v>
      </c>
      <c r="H181" s="225">
        <v>230.555</v>
      </c>
      <c r="I181" s="226"/>
      <c r="J181" s="227">
        <f>ROUND(I181*H181,2)</f>
        <v>0</v>
      </c>
      <c r="K181" s="223" t="s">
        <v>24</v>
      </c>
      <c r="L181" s="72"/>
      <c r="M181" s="228" t="s">
        <v>24</v>
      </c>
      <c r="N181" s="229" t="s">
        <v>48</v>
      </c>
      <c r="O181" s="47"/>
      <c r="P181" s="230">
        <f>O181*H181</f>
        <v>0</v>
      </c>
      <c r="Q181" s="230">
        <v>0</v>
      </c>
      <c r="R181" s="230">
        <f>Q181*H181</f>
        <v>0</v>
      </c>
      <c r="S181" s="230">
        <v>0</v>
      </c>
      <c r="T181" s="231">
        <f>S181*H181</f>
        <v>0</v>
      </c>
      <c r="AR181" s="24" t="s">
        <v>138</v>
      </c>
      <c r="AT181" s="24" t="s">
        <v>133</v>
      </c>
      <c r="AU181" s="24" t="s">
        <v>86</v>
      </c>
      <c r="AY181" s="24" t="s">
        <v>131</v>
      </c>
      <c r="BE181" s="232">
        <f>IF(N181="základní",J181,0)</f>
        <v>0</v>
      </c>
      <c r="BF181" s="232">
        <f>IF(N181="snížená",J181,0)</f>
        <v>0</v>
      </c>
      <c r="BG181" s="232">
        <f>IF(N181="zákl. přenesená",J181,0)</f>
        <v>0</v>
      </c>
      <c r="BH181" s="232">
        <f>IF(N181="sníž. přenesená",J181,0)</f>
        <v>0</v>
      </c>
      <c r="BI181" s="232">
        <f>IF(N181="nulová",J181,0)</f>
        <v>0</v>
      </c>
      <c r="BJ181" s="24" t="s">
        <v>25</v>
      </c>
      <c r="BK181" s="232">
        <f>ROUND(I181*H181,2)</f>
        <v>0</v>
      </c>
      <c r="BL181" s="24" t="s">
        <v>138</v>
      </c>
      <c r="BM181" s="24" t="s">
        <v>250</v>
      </c>
    </row>
    <row r="182" spans="2:65" s="1" customFormat="1" ht="25.5" customHeight="1">
      <c r="B182" s="46"/>
      <c r="C182" s="221" t="s">
        <v>9</v>
      </c>
      <c r="D182" s="221" t="s">
        <v>133</v>
      </c>
      <c r="E182" s="222" t="s">
        <v>251</v>
      </c>
      <c r="F182" s="223" t="s">
        <v>252</v>
      </c>
      <c r="G182" s="224" t="s">
        <v>155</v>
      </c>
      <c r="H182" s="225">
        <v>215.302</v>
      </c>
      <c r="I182" s="226"/>
      <c r="J182" s="227">
        <f>ROUND(I182*H182,2)</f>
        <v>0</v>
      </c>
      <c r="K182" s="223" t="s">
        <v>137</v>
      </c>
      <c r="L182" s="72"/>
      <c r="M182" s="228" t="s">
        <v>24</v>
      </c>
      <c r="N182" s="229" t="s">
        <v>48</v>
      </c>
      <c r="O182" s="47"/>
      <c r="P182" s="230">
        <f>O182*H182</f>
        <v>0</v>
      </c>
      <c r="Q182" s="230">
        <v>0</v>
      </c>
      <c r="R182" s="230">
        <f>Q182*H182</f>
        <v>0</v>
      </c>
      <c r="S182" s="230">
        <v>0</v>
      </c>
      <c r="T182" s="231">
        <f>S182*H182</f>
        <v>0</v>
      </c>
      <c r="AR182" s="24" t="s">
        <v>138</v>
      </c>
      <c r="AT182" s="24" t="s">
        <v>133</v>
      </c>
      <c r="AU182" s="24" t="s">
        <v>86</v>
      </c>
      <c r="AY182" s="24" t="s">
        <v>131</v>
      </c>
      <c r="BE182" s="232">
        <f>IF(N182="základní",J182,0)</f>
        <v>0</v>
      </c>
      <c r="BF182" s="232">
        <f>IF(N182="snížená",J182,0)</f>
        <v>0</v>
      </c>
      <c r="BG182" s="232">
        <f>IF(N182="zákl. přenesená",J182,0)</f>
        <v>0</v>
      </c>
      <c r="BH182" s="232">
        <f>IF(N182="sníž. přenesená",J182,0)</f>
        <v>0</v>
      </c>
      <c r="BI182" s="232">
        <f>IF(N182="nulová",J182,0)</f>
        <v>0</v>
      </c>
      <c r="BJ182" s="24" t="s">
        <v>25</v>
      </c>
      <c r="BK182" s="232">
        <f>ROUND(I182*H182,2)</f>
        <v>0</v>
      </c>
      <c r="BL182" s="24" t="s">
        <v>138</v>
      </c>
      <c r="BM182" s="24" t="s">
        <v>253</v>
      </c>
    </row>
    <row r="183" spans="2:51" s="11" customFormat="1" ht="13.5">
      <c r="B183" s="233"/>
      <c r="C183" s="234"/>
      <c r="D183" s="235" t="s">
        <v>140</v>
      </c>
      <c r="E183" s="236" t="s">
        <v>24</v>
      </c>
      <c r="F183" s="237" t="s">
        <v>254</v>
      </c>
      <c r="G183" s="234"/>
      <c r="H183" s="238">
        <v>192.096</v>
      </c>
      <c r="I183" s="239"/>
      <c r="J183" s="234"/>
      <c r="K183" s="234"/>
      <c r="L183" s="240"/>
      <c r="M183" s="241"/>
      <c r="N183" s="242"/>
      <c r="O183" s="242"/>
      <c r="P183" s="242"/>
      <c r="Q183" s="242"/>
      <c r="R183" s="242"/>
      <c r="S183" s="242"/>
      <c r="T183" s="243"/>
      <c r="AT183" s="244" t="s">
        <v>140</v>
      </c>
      <c r="AU183" s="244" t="s">
        <v>86</v>
      </c>
      <c r="AV183" s="11" t="s">
        <v>86</v>
      </c>
      <c r="AW183" s="11" t="s">
        <v>40</v>
      </c>
      <c r="AX183" s="11" t="s">
        <v>77</v>
      </c>
      <c r="AY183" s="244" t="s">
        <v>131</v>
      </c>
    </row>
    <row r="184" spans="2:51" s="13" customFormat="1" ht="13.5">
      <c r="B184" s="255"/>
      <c r="C184" s="256"/>
      <c r="D184" s="235" t="s">
        <v>140</v>
      </c>
      <c r="E184" s="257" t="s">
        <v>24</v>
      </c>
      <c r="F184" s="258" t="s">
        <v>255</v>
      </c>
      <c r="G184" s="256"/>
      <c r="H184" s="259">
        <v>192.096</v>
      </c>
      <c r="I184" s="260"/>
      <c r="J184" s="256"/>
      <c r="K184" s="256"/>
      <c r="L184" s="261"/>
      <c r="M184" s="262"/>
      <c r="N184" s="263"/>
      <c r="O184" s="263"/>
      <c r="P184" s="263"/>
      <c r="Q184" s="263"/>
      <c r="R184" s="263"/>
      <c r="S184" s="263"/>
      <c r="T184" s="264"/>
      <c r="AT184" s="265" t="s">
        <v>140</v>
      </c>
      <c r="AU184" s="265" t="s">
        <v>86</v>
      </c>
      <c r="AV184" s="13" t="s">
        <v>148</v>
      </c>
      <c r="AW184" s="13" t="s">
        <v>40</v>
      </c>
      <c r="AX184" s="13" t="s">
        <v>77</v>
      </c>
      <c r="AY184" s="265" t="s">
        <v>131</v>
      </c>
    </row>
    <row r="185" spans="2:51" s="11" customFormat="1" ht="13.5">
      <c r="B185" s="233"/>
      <c r="C185" s="234"/>
      <c r="D185" s="235" t="s">
        <v>140</v>
      </c>
      <c r="E185" s="236" t="s">
        <v>24</v>
      </c>
      <c r="F185" s="237" t="s">
        <v>228</v>
      </c>
      <c r="G185" s="234"/>
      <c r="H185" s="238">
        <v>35.64</v>
      </c>
      <c r="I185" s="239"/>
      <c r="J185" s="234"/>
      <c r="K185" s="234"/>
      <c r="L185" s="240"/>
      <c r="M185" s="241"/>
      <c r="N185" s="242"/>
      <c r="O185" s="242"/>
      <c r="P185" s="242"/>
      <c r="Q185" s="242"/>
      <c r="R185" s="242"/>
      <c r="S185" s="242"/>
      <c r="T185" s="243"/>
      <c r="AT185" s="244" t="s">
        <v>140</v>
      </c>
      <c r="AU185" s="244" t="s">
        <v>86</v>
      </c>
      <c r="AV185" s="11" t="s">
        <v>86</v>
      </c>
      <c r="AW185" s="11" t="s">
        <v>40</v>
      </c>
      <c r="AX185" s="11" t="s">
        <v>77</v>
      </c>
      <c r="AY185" s="244" t="s">
        <v>131</v>
      </c>
    </row>
    <row r="186" spans="2:51" s="11" customFormat="1" ht="13.5">
      <c r="B186" s="233"/>
      <c r="C186" s="234"/>
      <c r="D186" s="235" t="s">
        <v>140</v>
      </c>
      <c r="E186" s="236" t="s">
        <v>24</v>
      </c>
      <c r="F186" s="237" t="s">
        <v>229</v>
      </c>
      <c r="G186" s="234"/>
      <c r="H186" s="238">
        <v>-12.434</v>
      </c>
      <c r="I186" s="239"/>
      <c r="J186" s="234"/>
      <c r="K186" s="234"/>
      <c r="L186" s="240"/>
      <c r="M186" s="241"/>
      <c r="N186" s="242"/>
      <c r="O186" s="242"/>
      <c r="P186" s="242"/>
      <c r="Q186" s="242"/>
      <c r="R186" s="242"/>
      <c r="S186" s="242"/>
      <c r="T186" s="243"/>
      <c r="AT186" s="244" t="s">
        <v>140</v>
      </c>
      <c r="AU186" s="244" t="s">
        <v>86</v>
      </c>
      <c r="AV186" s="11" t="s">
        <v>86</v>
      </c>
      <c r="AW186" s="11" t="s">
        <v>40</v>
      </c>
      <c r="AX186" s="11" t="s">
        <v>77</v>
      </c>
      <c r="AY186" s="244" t="s">
        <v>131</v>
      </c>
    </row>
    <row r="187" spans="2:51" s="13" customFormat="1" ht="13.5">
      <c r="B187" s="255"/>
      <c r="C187" s="256"/>
      <c r="D187" s="235" t="s">
        <v>140</v>
      </c>
      <c r="E187" s="257" t="s">
        <v>24</v>
      </c>
      <c r="F187" s="258" t="s">
        <v>147</v>
      </c>
      <c r="G187" s="256"/>
      <c r="H187" s="259">
        <v>23.206</v>
      </c>
      <c r="I187" s="260"/>
      <c r="J187" s="256"/>
      <c r="K187" s="256"/>
      <c r="L187" s="261"/>
      <c r="M187" s="262"/>
      <c r="N187" s="263"/>
      <c r="O187" s="263"/>
      <c r="P187" s="263"/>
      <c r="Q187" s="263"/>
      <c r="R187" s="263"/>
      <c r="S187" s="263"/>
      <c r="T187" s="264"/>
      <c r="AT187" s="265" t="s">
        <v>140</v>
      </c>
      <c r="AU187" s="265" t="s">
        <v>86</v>
      </c>
      <c r="AV187" s="13" t="s">
        <v>148</v>
      </c>
      <c r="AW187" s="13" t="s">
        <v>40</v>
      </c>
      <c r="AX187" s="13" t="s">
        <v>77</v>
      </c>
      <c r="AY187" s="265" t="s">
        <v>131</v>
      </c>
    </row>
    <row r="188" spans="2:51" s="14" customFormat="1" ht="13.5">
      <c r="B188" s="266"/>
      <c r="C188" s="267"/>
      <c r="D188" s="235" t="s">
        <v>140</v>
      </c>
      <c r="E188" s="268" t="s">
        <v>24</v>
      </c>
      <c r="F188" s="269" t="s">
        <v>149</v>
      </c>
      <c r="G188" s="267"/>
      <c r="H188" s="270">
        <v>215.302</v>
      </c>
      <c r="I188" s="271"/>
      <c r="J188" s="267"/>
      <c r="K188" s="267"/>
      <c r="L188" s="272"/>
      <c r="M188" s="273"/>
      <c r="N188" s="274"/>
      <c r="O188" s="274"/>
      <c r="P188" s="274"/>
      <c r="Q188" s="274"/>
      <c r="R188" s="274"/>
      <c r="S188" s="274"/>
      <c r="T188" s="275"/>
      <c r="AT188" s="276" t="s">
        <v>140</v>
      </c>
      <c r="AU188" s="276" t="s">
        <v>86</v>
      </c>
      <c r="AV188" s="14" t="s">
        <v>138</v>
      </c>
      <c r="AW188" s="14" t="s">
        <v>40</v>
      </c>
      <c r="AX188" s="14" t="s">
        <v>25</v>
      </c>
      <c r="AY188" s="276" t="s">
        <v>131</v>
      </c>
    </row>
    <row r="189" spans="2:51" s="12" customFormat="1" ht="13.5">
      <c r="B189" s="245"/>
      <c r="C189" s="246"/>
      <c r="D189" s="235" t="s">
        <v>140</v>
      </c>
      <c r="E189" s="247" t="s">
        <v>24</v>
      </c>
      <c r="F189" s="248" t="s">
        <v>142</v>
      </c>
      <c r="G189" s="246"/>
      <c r="H189" s="247" t="s">
        <v>24</v>
      </c>
      <c r="I189" s="249"/>
      <c r="J189" s="246"/>
      <c r="K189" s="246"/>
      <c r="L189" s="250"/>
      <c r="M189" s="251"/>
      <c r="N189" s="252"/>
      <c r="O189" s="252"/>
      <c r="P189" s="252"/>
      <c r="Q189" s="252"/>
      <c r="R189" s="252"/>
      <c r="S189" s="252"/>
      <c r="T189" s="253"/>
      <c r="AT189" s="254" t="s">
        <v>140</v>
      </c>
      <c r="AU189" s="254" t="s">
        <v>86</v>
      </c>
      <c r="AV189" s="12" t="s">
        <v>25</v>
      </c>
      <c r="AW189" s="12" t="s">
        <v>40</v>
      </c>
      <c r="AX189" s="12" t="s">
        <v>77</v>
      </c>
      <c r="AY189" s="254" t="s">
        <v>131</v>
      </c>
    </row>
    <row r="190" spans="2:65" s="1" customFormat="1" ht="16.5" customHeight="1">
      <c r="B190" s="46"/>
      <c r="C190" s="279" t="s">
        <v>256</v>
      </c>
      <c r="D190" s="279" t="s">
        <v>257</v>
      </c>
      <c r="E190" s="280" t="s">
        <v>258</v>
      </c>
      <c r="F190" s="281" t="s">
        <v>259</v>
      </c>
      <c r="G190" s="282" t="s">
        <v>260</v>
      </c>
      <c r="H190" s="283">
        <v>215.573</v>
      </c>
      <c r="I190" s="284"/>
      <c r="J190" s="285">
        <f>ROUND(I190*H190,2)</f>
        <v>0</v>
      </c>
      <c r="K190" s="281" t="s">
        <v>137</v>
      </c>
      <c r="L190" s="286"/>
      <c r="M190" s="287" t="s">
        <v>24</v>
      </c>
      <c r="N190" s="288" t="s">
        <v>48</v>
      </c>
      <c r="O190" s="47"/>
      <c r="P190" s="230">
        <f>O190*H190</f>
        <v>0</v>
      </c>
      <c r="Q190" s="230">
        <v>0</v>
      </c>
      <c r="R190" s="230">
        <f>Q190*H190</f>
        <v>0</v>
      </c>
      <c r="S190" s="230">
        <v>0</v>
      </c>
      <c r="T190" s="231">
        <f>S190*H190</f>
        <v>0</v>
      </c>
      <c r="AR190" s="24" t="s">
        <v>177</v>
      </c>
      <c r="AT190" s="24" t="s">
        <v>257</v>
      </c>
      <c r="AU190" s="24" t="s">
        <v>86</v>
      </c>
      <c r="AY190" s="24" t="s">
        <v>131</v>
      </c>
      <c r="BE190" s="232">
        <f>IF(N190="základní",J190,0)</f>
        <v>0</v>
      </c>
      <c r="BF190" s="232">
        <f>IF(N190="snížená",J190,0)</f>
        <v>0</v>
      </c>
      <c r="BG190" s="232">
        <f>IF(N190="zákl. přenesená",J190,0)</f>
        <v>0</v>
      </c>
      <c r="BH190" s="232">
        <f>IF(N190="sníž. přenesená",J190,0)</f>
        <v>0</v>
      </c>
      <c r="BI190" s="232">
        <f>IF(N190="nulová",J190,0)</f>
        <v>0</v>
      </c>
      <c r="BJ190" s="24" t="s">
        <v>25</v>
      </c>
      <c r="BK190" s="232">
        <f>ROUND(I190*H190,2)</f>
        <v>0</v>
      </c>
      <c r="BL190" s="24" t="s">
        <v>138</v>
      </c>
      <c r="BM190" s="24" t="s">
        <v>261</v>
      </c>
    </row>
    <row r="191" spans="2:51" s="11" customFormat="1" ht="13.5">
      <c r="B191" s="233"/>
      <c r="C191" s="234"/>
      <c r="D191" s="235" t="s">
        <v>140</v>
      </c>
      <c r="E191" s="236" t="s">
        <v>24</v>
      </c>
      <c r="F191" s="237" t="s">
        <v>262</v>
      </c>
      <c r="G191" s="234"/>
      <c r="H191" s="238">
        <v>101.459</v>
      </c>
      <c r="I191" s="239"/>
      <c r="J191" s="234"/>
      <c r="K191" s="234"/>
      <c r="L191" s="240"/>
      <c r="M191" s="241"/>
      <c r="N191" s="242"/>
      <c r="O191" s="242"/>
      <c r="P191" s="242"/>
      <c r="Q191" s="242"/>
      <c r="R191" s="242"/>
      <c r="S191" s="242"/>
      <c r="T191" s="243"/>
      <c r="AT191" s="244" t="s">
        <v>140</v>
      </c>
      <c r="AU191" s="244" t="s">
        <v>86</v>
      </c>
      <c r="AV191" s="11" t="s">
        <v>86</v>
      </c>
      <c r="AW191" s="11" t="s">
        <v>40</v>
      </c>
      <c r="AX191" s="11" t="s">
        <v>77</v>
      </c>
      <c r="AY191" s="244" t="s">
        <v>131</v>
      </c>
    </row>
    <row r="192" spans="2:51" s="11" customFormat="1" ht="13.5">
      <c r="B192" s="233"/>
      <c r="C192" s="234"/>
      <c r="D192" s="235" t="s">
        <v>140</v>
      </c>
      <c r="E192" s="236" t="s">
        <v>24</v>
      </c>
      <c r="F192" s="237" t="s">
        <v>263</v>
      </c>
      <c r="G192" s="234"/>
      <c r="H192" s="238">
        <v>114.114</v>
      </c>
      <c r="I192" s="239"/>
      <c r="J192" s="234"/>
      <c r="K192" s="234"/>
      <c r="L192" s="240"/>
      <c r="M192" s="241"/>
      <c r="N192" s="242"/>
      <c r="O192" s="242"/>
      <c r="P192" s="242"/>
      <c r="Q192" s="242"/>
      <c r="R192" s="242"/>
      <c r="S192" s="242"/>
      <c r="T192" s="243"/>
      <c r="AT192" s="244" t="s">
        <v>140</v>
      </c>
      <c r="AU192" s="244" t="s">
        <v>86</v>
      </c>
      <c r="AV192" s="11" t="s">
        <v>86</v>
      </c>
      <c r="AW192" s="11" t="s">
        <v>40</v>
      </c>
      <c r="AX192" s="11" t="s">
        <v>77</v>
      </c>
      <c r="AY192" s="244" t="s">
        <v>131</v>
      </c>
    </row>
    <row r="193" spans="2:51" s="14" customFormat="1" ht="13.5">
      <c r="B193" s="266"/>
      <c r="C193" s="267"/>
      <c r="D193" s="235" t="s">
        <v>140</v>
      </c>
      <c r="E193" s="268" t="s">
        <v>24</v>
      </c>
      <c r="F193" s="269" t="s">
        <v>149</v>
      </c>
      <c r="G193" s="267"/>
      <c r="H193" s="270">
        <v>215.573</v>
      </c>
      <c r="I193" s="271"/>
      <c r="J193" s="267"/>
      <c r="K193" s="267"/>
      <c r="L193" s="272"/>
      <c r="M193" s="273"/>
      <c r="N193" s="274"/>
      <c r="O193" s="274"/>
      <c r="P193" s="274"/>
      <c r="Q193" s="274"/>
      <c r="R193" s="274"/>
      <c r="S193" s="274"/>
      <c r="T193" s="275"/>
      <c r="AT193" s="276" t="s">
        <v>140</v>
      </c>
      <c r="AU193" s="276" t="s">
        <v>86</v>
      </c>
      <c r="AV193" s="14" t="s">
        <v>138</v>
      </c>
      <c r="AW193" s="14" t="s">
        <v>40</v>
      </c>
      <c r="AX193" s="14" t="s">
        <v>25</v>
      </c>
      <c r="AY193" s="276" t="s">
        <v>131</v>
      </c>
    </row>
    <row r="194" spans="2:65" s="1" customFormat="1" ht="38.25" customHeight="1">
      <c r="B194" s="46"/>
      <c r="C194" s="221" t="s">
        <v>264</v>
      </c>
      <c r="D194" s="221" t="s">
        <v>133</v>
      </c>
      <c r="E194" s="222" t="s">
        <v>265</v>
      </c>
      <c r="F194" s="223" t="s">
        <v>266</v>
      </c>
      <c r="G194" s="224" t="s">
        <v>155</v>
      </c>
      <c r="H194" s="225">
        <v>60.624</v>
      </c>
      <c r="I194" s="226"/>
      <c r="J194" s="227">
        <f>ROUND(I194*H194,2)</f>
        <v>0</v>
      </c>
      <c r="K194" s="223" t="s">
        <v>137</v>
      </c>
      <c r="L194" s="72"/>
      <c r="M194" s="228" t="s">
        <v>24</v>
      </c>
      <c r="N194" s="229" t="s">
        <v>48</v>
      </c>
      <c r="O194" s="47"/>
      <c r="P194" s="230">
        <f>O194*H194</f>
        <v>0</v>
      </c>
      <c r="Q194" s="230">
        <v>0</v>
      </c>
      <c r="R194" s="230">
        <f>Q194*H194</f>
        <v>0</v>
      </c>
      <c r="S194" s="230">
        <v>0</v>
      </c>
      <c r="T194" s="231">
        <f>S194*H194</f>
        <v>0</v>
      </c>
      <c r="AR194" s="24" t="s">
        <v>138</v>
      </c>
      <c r="AT194" s="24" t="s">
        <v>133</v>
      </c>
      <c r="AU194" s="24" t="s">
        <v>86</v>
      </c>
      <c r="AY194" s="24" t="s">
        <v>131</v>
      </c>
      <c r="BE194" s="232">
        <f>IF(N194="základní",J194,0)</f>
        <v>0</v>
      </c>
      <c r="BF194" s="232">
        <f>IF(N194="snížená",J194,0)</f>
        <v>0</v>
      </c>
      <c r="BG194" s="232">
        <f>IF(N194="zákl. přenesená",J194,0)</f>
        <v>0</v>
      </c>
      <c r="BH194" s="232">
        <f>IF(N194="sníž. přenesená",J194,0)</f>
        <v>0</v>
      </c>
      <c r="BI194" s="232">
        <f>IF(N194="nulová",J194,0)</f>
        <v>0</v>
      </c>
      <c r="BJ194" s="24" t="s">
        <v>25</v>
      </c>
      <c r="BK194" s="232">
        <f>ROUND(I194*H194,2)</f>
        <v>0</v>
      </c>
      <c r="BL194" s="24" t="s">
        <v>138</v>
      </c>
      <c r="BM194" s="24" t="s">
        <v>267</v>
      </c>
    </row>
    <row r="195" spans="2:51" s="12" customFormat="1" ht="13.5">
      <c r="B195" s="245"/>
      <c r="C195" s="246"/>
      <c r="D195" s="235" t="s">
        <v>140</v>
      </c>
      <c r="E195" s="247" t="s">
        <v>24</v>
      </c>
      <c r="F195" s="248" t="s">
        <v>168</v>
      </c>
      <c r="G195" s="246"/>
      <c r="H195" s="247" t="s">
        <v>24</v>
      </c>
      <c r="I195" s="249"/>
      <c r="J195" s="246"/>
      <c r="K195" s="246"/>
      <c r="L195" s="250"/>
      <c r="M195" s="251"/>
      <c r="N195" s="252"/>
      <c r="O195" s="252"/>
      <c r="P195" s="252"/>
      <c r="Q195" s="252"/>
      <c r="R195" s="252"/>
      <c r="S195" s="252"/>
      <c r="T195" s="253"/>
      <c r="AT195" s="254" t="s">
        <v>140</v>
      </c>
      <c r="AU195" s="254" t="s">
        <v>86</v>
      </c>
      <c r="AV195" s="12" t="s">
        <v>25</v>
      </c>
      <c r="AW195" s="12" t="s">
        <v>40</v>
      </c>
      <c r="AX195" s="12" t="s">
        <v>77</v>
      </c>
      <c r="AY195" s="254" t="s">
        <v>131</v>
      </c>
    </row>
    <row r="196" spans="2:51" s="11" customFormat="1" ht="13.5">
      <c r="B196" s="233"/>
      <c r="C196" s="234"/>
      <c r="D196" s="235" t="s">
        <v>140</v>
      </c>
      <c r="E196" s="236" t="s">
        <v>24</v>
      </c>
      <c r="F196" s="237" t="s">
        <v>268</v>
      </c>
      <c r="G196" s="234"/>
      <c r="H196" s="238">
        <v>70.6</v>
      </c>
      <c r="I196" s="239"/>
      <c r="J196" s="234"/>
      <c r="K196" s="234"/>
      <c r="L196" s="240"/>
      <c r="M196" s="241"/>
      <c r="N196" s="242"/>
      <c r="O196" s="242"/>
      <c r="P196" s="242"/>
      <c r="Q196" s="242"/>
      <c r="R196" s="242"/>
      <c r="S196" s="242"/>
      <c r="T196" s="243"/>
      <c r="AT196" s="244" t="s">
        <v>140</v>
      </c>
      <c r="AU196" s="244" t="s">
        <v>86</v>
      </c>
      <c r="AV196" s="11" t="s">
        <v>86</v>
      </c>
      <c r="AW196" s="11" t="s">
        <v>40</v>
      </c>
      <c r="AX196" s="11" t="s">
        <v>77</v>
      </c>
      <c r="AY196" s="244" t="s">
        <v>131</v>
      </c>
    </row>
    <row r="197" spans="2:51" s="13" customFormat="1" ht="13.5">
      <c r="B197" s="255"/>
      <c r="C197" s="256"/>
      <c r="D197" s="235" t="s">
        <v>140</v>
      </c>
      <c r="E197" s="257" t="s">
        <v>24</v>
      </c>
      <c r="F197" s="258" t="s">
        <v>147</v>
      </c>
      <c r="G197" s="256"/>
      <c r="H197" s="259">
        <v>70.6</v>
      </c>
      <c r="I197" s="260"/>
      <c r="J197" s="256"/>
      <c r="K197" s="256"/>
      <c r="L197" s="261"/>
      <c r="M197" s="262"/>
      <c r="N197" s="263"/>
      <c r="O197" s="263"/>
      <c r="P197" s="263"/>
      <c r="Q197" s="263"/>
      <c r="R197" s="263"/>
      <c r="S197" s="263"/>
      <c r="T197" s="264"/>
      <c r="AT197" s="265" t="s">
        <v>140</v>
      </c>
      <c r="AU197" s="265" t="s">
        <v>86</v>
      </c>
      <c r="AV197" s="13" t="s">
        <v>148</v>
      </c>
      <c r="AW197" s="13" t="s">
        <v>40</v>
      </c>
      <c r="AX197" s="13" t="s">
        <v>77</v>
      </c>
      <c r="AY197" s="265" t="s">
        <v>131</v>
      </c>
    </row>
    <row r="198" spans="2:51" s="11" customFormat="1" ht="13.5">
      <c r="B198" s="233"/>
      <c r="C198" s="234"/>
      <c r="D198" s="235" t="s">
        <v>140</v>
      </c>
      <c r="E198" s="236" t="s">
        <v>24</v>
      </c>
      <c r="F198" s="237" t="s">
        <v>269</v>
      </c>
      <c r="G198" s="234"/>
      <c r="H198" s="238">
        <v>-9.976</v>
      </c>
      <c r="I198" s="239"/>
      <c r="J198" s="234"/>
      <c r="K198" s="234"/>
      <c r="L198" s="240"/>
      <c r="M198" s="241"/>
      <c r="N198" s="242"/>
      <c r="O198" s="242"/>
      <c r="P198" s="242"/>
      <c r="Q198" s="242"/>
      <c r="R198" s="242"/>
      <c r="S198" s="242"/>
      <c r="T198" s="243"/>
      <c r="AT198" s="244" t="s">
        <v>140</v>
      </c>
      <c r="AU198" s="244" t="s">
        <v>86</v>
      </c>
      <c r="AV198" s="11" t="s">
        <v>86</v>
      </c>
      <c r="AW198" s="11" t="s">
        <v>40</v>
      </c>
      <c r="AX198" s="11" t="s">
        <v>77</v>
      </c>
      <c r="AY198" s="244" t="s">
        <v>131</v>
      </c>
    </row>
    <row r="199" spans="2:51" s="13" customFormat="1" ht="13.5">
      <c r="B199" s="255"/>
      <c r="C199" s="256"/>
      <c r="D199" s="235" t="s">
        <v>140</v>
      </c>
      <c r="E199" s="257" t="s">
        <v>24</v>
      </c>
      <c r="F199" s="258" t="s">
        <v>147</v>
      </c>
      <c r="G199" s="256"/>
      <c r="H199" s="259">
        <v>-9.976</v>
      </c>
      <c r="I199" s="260"/>
      <c r="J199" s="256"/>
      <c r="K199" s="256"/>
      <c r="L199" s="261"/>
      <c r="M199" s="262"/>
      <c r="N199" s="263"/>
      <c r="O199" s="263"/>
      <c r="P199" s="263"/>
      <c r="Q199" s="263"/>
      <c r="R199" s="263"/>
      <c r="S199" s="263"/>
      <c r="T199" s="264"/>
      <c r="AT199" s="265" t="s">
        <v>140</v>
      </c>
      <c r="AU199" s="265" t="s">
        <v>86</v>
      </c>
      <c r="AV199" s="13" t="s">
        <v>148</v>
      </c>
      <c r="AW199" s="13" t="s">
        <v>40</v>
      </c>
      <c r="AX199" s="13" t="s">
        <v>77</v>
      </c>
      <c r="AY199" s="265" t="s">
        <v>131</v>
      </c>
    </row>
    <row r="200" spans="2:51" s="14" customFormat="1" ht="13.5">
      <c r="B200" s="266"/>
      <c r="C200" s="267"/>
      <c r="D200" s="235" t="s">
        <v>140</v>
      </c>
      <c r="E200" s="268" t="s">
        <v>24</v>
      </c>
      <c r="F200" s="269" t="s">
        <v>149</v>
      </c>
      <c r="G200" s="267"/>
      <c r="H200" s="270">
        <v>60.624</v>
      </c>
      <c r="I200" s="271"/>
      <c r="J200" s="267"/>
      <c r="K200" s="267"/>
      <c r="L200" s="272"/>
      <c r="M200" s="273"/>
      <c r="N200" s="274"/>
      <c r="O200" s="274"/>
      <c r="P200" s="274"/>
      <c r="Q200" s="274"/>
      <c r="R200" s="274"/>
      <c r="S200" s="274"/>
      <c r="T200" s="275"/>
      <c r="AT200" s="276" t="s">
        <v>140</v>
      </c>
      <c r="AU200" s="276" t="s">
        <v>86</v>
      </c>
      <c r="AV200" s="14" t="s">
        <v>138</v>
      </c>
      <c r="AW200" s="14" t="s">
        <v>40</v>
      </c>
      <c r="AX200" s="14" t="s">
        <v>25</v>
      </c>
      <c r="AY200" s="276" t="s">
        <v>131</v>
      </c>
    </row>
    <row r="201" spans="2:51" s="12" customFormat="1" ht="13.5">
      <c r="B201" s="245"/>
      <c r="C201" s="246"/>
      <c r="D201" s="235" t="s">
        <v>140</v>
      </c>
      <c r="E201" s="247" t="s">
        <v>24</v>
      </c>
      <c r="F201" s="248" t="s">
        <v>142</v>
      </c>
      <c r="G201" s="246"/>
      <c r="H201" s="247" t="s">
        <v>24</v>
      </c>
      <c r="I201" s="249"/>
      <c r="J201" s="246"/>
      <c r="K201" s="246"/>
      <c r="L201" s="250"/>
      <c r="M201" s="251"/>
      <c r="N201" s="252"/>
      <c r="O201" s="252"/>
      <c r="P201" s="252"/>
      <c r="Q201" s="252"/>
      <c r="R201" s="252"/>
      <c r="S201" s="252"/>
      <c r="T201" s="253"/>
      <c r="AT201" s="254" t="s">
        <v>140</v>
      </c>
      <c r="AU201" s="254" t="s">
        <v>86</v>
      </c>
      <c r="AV201" s="12" t="s">
        <v>25</v>
      </c>
      <c r="AW201" s="12" t="s">
        <v>40</v>
      </c>
      <c r="AX201" s="12" t="s">
        <v>77</v>
      </c>
      <c r="AY201" s="254" t="s">
        <v>131</v>
      </c>
    </row>
    <row r="202" spans="2:65" s="1" customFormat="1" ht="16.5" customHeight="1">
      <c r="B202" s="46"/>
      <c r="C202" s="279" t="s">
        <v>270</v>
      </c>
      <c r="D202" s="279" t="s">
        <v>257</v>
      </c>
      <c r="E202" s="280" t="s">
        <v>271</v>
      </c>
      <c r="F202" s="281" t="s">
        <v>272</v>
      </c>
      <c r="G202" s="282" t="s">
        <v>260</v>
      </c>
      <c r="H202" s="283">
        <v>121.248</v>
      </c>
      <c r="I202" s="284"/>
      <c r="J202" s="285">
        <f>ROUND(I202*H202,2)</f>
        <v>0</v>
      </c>
      <c r="K202" s="281" t="s">
        <v>137</v>
      </c>
      <c r="L202" s="286"/>
      <c r="M202" s="287" t="s">
        <v>24</v>
      </c>
      <c r="N202" s="288" t="s">
        <v>48</v>
      </c>
      <c r="O202" s="47"/>
      <c r="P202" s="230">
        <f>O202*H202</f>
        <v>0</v>
      </c>
      <c r="Q202" s="230">
        <v>0</v>
      </c>
      <c r="R202" s="230">
        <f>Q202*H202</f>
        <v>0</v>
      </c>
      <c r="S202" s="230">
        <v>0</v>
      </c>
      <c r="T202" s="231">
        <f>S202*H202</f>
        <v>0</v>
      </c>
      <c r="AR202" s="24" t="s">
        <v>177</v>
      </c>
      <c r="AT202" s="24" t="s">
        <v>257</v>
      </c>
      <c r="AU202" s="24" t="s">
        <v>86</v>
      </c>
      <c r="AY202" s="24" t="s">
        <v>131</v>
      </c>
      <c r="BE202" s="232">
        <f>IF(N202="základní",J202,0)</f>
        <v>0</v>
      </c>
      <c r="BF202" s="232">
        <f>IF(N202="snížená",J202,0)</f>
        <v>0</v>
      </c>
      <c r="BG202" s="232">
        <f>IF(N202="zákl. přenesená",J202,0)</f>
        <v>0</v>
      </c>
      <c r="BH202" s="232">
        <f>IF(N202="sníž. přenesená",J202,0)</f>
        <v>0</v>
      </c>
      <c r="BI202" s="232">
        <f>IF(N202="nulová",J202,0)</f>
        <v>0</v>
      </c>
      <c r="BJ202" s="24" t="s">
        <v>25</v>
      </c>
      <c r="BK202" s="232">
        <f>ROUND(I202*H202,2)</f>
        <v>0</v>
      </c>
      <c r="BL202" s="24" t="s">
        <v>138</v>
      </c>
      <c r="BM202" s="24" t="s">
        <v>273</v>
      </c>
    </row>
    <row r="203" spans="2:51" s="11" customFormat="1" ht="13.5">
      <c r="B203" s="233"/>
      <c r="C203" s="234"/>
      <c r="D203" s="235" t="s">
        <v>140</v>
      </c>
      <c r="E203" s="234"/>
      <c r="F203" s="237" t="s">
        <v>274</v>
      </c>
      <c r="G203" s="234"/>
      <c r="H203" s="238">
        <v>121.248</v>
      </c>
      <c r="I203" s="239"/>
      <c r="J203" s="234"/>
      <c r="K203" s="234"/>
      <c r="L203" s="240"/>
      <c r="M203" s="241"/>
      <c r="N203" s="242"/>
      <c r="O203" s="242"/>
      <c r="P203" s="242"/>
      <c r="Q203" s="242"/>
      <c r="R203" s="242"/>
      <c r="S203" s="242"/>
      <c r="T203" s="243"/>
      <c r="AT203" s="244" t="s">
        <v>140</v>
      </c>
      <c r="AU203" s="244" t="s">
        <v>86</v>
      </c>
      <c r="AV203" s="11" t="s">
        <v>86</v>
      </c>
      <c r="AW203" s="11" t="s">
        <v>6</v>
      </c>
      <c r="AX203" s="11" t="s">
        <v>25</v>
      </c>
      <c r="AY203" s="244" t="s">
        <v>131</v>
      </c>
    </row>
    <row r="204" spans="2:65" s="1" customFormat="1" ht="25.5" customHeight="1">
      <c r="B204" s="46"/>
      <c r="C204" s="221" t="s">
        <v>275</v>
      </c>
      <c r="D204" s="221" t="s">
        <v>133</v>
      </c>
      <c r="E204" s="222" t="s">
        <v>276</v>
      </c>
      <c r="F204" s="223" t="s">
        <v>277</v>
      </c>
      <c r="G204" s="224" t="s">
        <v>136</v>
      </c>
      <c r="H204" s="225">
        <v>46.2</v>
      </c>
      <c r="I204" s="226"/>
      <c r="J204" s="227">
        <f>ROUND(I204*H204,2)</f>
        <v>0</v>
      </c>
      <c r="K204" s="223" t="s">
        <v>137</v>
      </c>
      <c r="L204" s="72"/>
      <c r="M204" s="228" t="s">
        <v>24</v>
      </c>
      <c r="N204" s="229" t="s">
        <v>48</v>
      </c>
      <c r="O204" s="47"/>
      <c r="P204" s="230">
        <f>O204*H204</f>
        <v>0</v>
      </c>
      <c r="Q204" s="230">
        <v>0</v>
      </c>
      <c r="R204" s="230">
        <f>Q204*H204</f>
        <v>0</v>
      </c>
      <c r="S204" s="230">
        <v>0</v>
      </c>
      <c r="T204" s="231">
        <f>S204*H204</f>
        <v>0</v>
      </c>
      <c r="AR204" s="24" t="s">
        <v>138</v>
      </c>
      <c r="AT204" s="24" t="s">
        <v>133</v>
      </c>
      <c r="AU204" s="24" t="s">
        <v>86</v>
      </c>
      <c r="AY204" s="24" t="s">
        <v>131</v>
      </c>
      <c r="BE204" s="232">
        <f>IF(N204="základní",J204,0)</f>
        <v>0</v>
      </c>
      <c r="BF204" s="232">
        <f>IF(N204="snížená",J204,0)</f>
        <v>0</v>
      </c>
      <c r="BG204" s="232">
        <f>IF(N204="zákl. přenesená",J204,0)</f>
        <v>0</v>
      </c>
      <c r="BH204" s="232">
        <f>IF(N204="sníž. přenesená",J204,0)</f>
        <v>0</v>
      </c>
      <c r="BI204" s="232">
        <f>IF(N204="nulová",J204,0)</f>
        <v>0</v>
      </c>
      <c r="BJ204" s="24" t="s">
        <v>25</v>
      </c>
      <c r="BK204" s="232">
        <f>ROUND(I204*H204,2)</f>
        <v>0</v>
      </c>
      <c r="BL204" s="24" t="s">
        <v>138</v>
      </c>
      <c r="BM204" s="24" t="s">
        <v>278</v>
      </c>
    </row>
    <row r="205" spans="2:51" s="11" customFormat="1" ht="13.5">
      <c r="B205" s="233"/>
      <c r="C205" s="234"/>
      <c r="D205" s="235" t="s">
        <v>140</v>
      </c>
      <c r="E205" s="236" t="s">
        <v>24</v>
      </c>
      <c r="F205" s="237" t="s">
        <v>279</v>
      </c>
      <c r="G205" s="234"/>
      <c r="H205" s="238">
        <v>40</v>
      </c>
      <c r="I205" s="239"/>
      <c r="J205" s="234"/>
      <c r="K205" s="234"/>
      <c r="L205" s="240"/>
      <c r="M205" s="241"/>
      <c r="N205" s="242"/>
      <c r="O205" s="242"/>
      <c r="P205" s="242"/>
      <c r="Q205" s="242"/>
      <c r="R205" s="242"/>
      <c r="S205" s="242"/>
      <c r="T205" s="243"/>
      <c r="AT205" s="244" t="s">
        <v>140</v>
      </c>
      <c r="AU205" s="244" t="s">
        <v>86</v>
      </c>
      <c r="AV205" s="11" t="s">
        <v>86</v>
      </c>
      <c r="AW205" s="11" t="s">
        <v>40</v>
      </c>
      <c r="AX205" s="11" t="s">
        <v>77</v>
      </c>
      <c r="AY205" s="244" t="s">
        <v>131</v>
      </c>
    </row>
    <row r="206" spans="2:51" s="11" customFormat="1" ht="13.5">
      <c r="B206" s="233"/>
      <c r="C206" s="234"/>
      <c r="D206" s="235" t="s">
        <v>140</v>
      </c>
      <c r="E206" s="236" t="s">
        <v>24</v>
      </c>
      <c r="F206" s="237" t="s">
        <v>280</v>
      </c>
      <c r="G206" s="234"/>
      <c r="H206" s="238">
        <v>6.2</v>
      </c>
      <c r="I206" s="239"/>
      <c r="J206" s="234"/>
      <c r="K206" s="234"/>
      <c r="L206" s="240"/>
      <c r="M206" s="241"/>
      <c r="N206" s="242"/>
      <c r="O206" s="242"/>
      <c r="P206" s="242"/>
      <c r="Q206" s="242"/>
      <c r="R206" s="242"/>
      <c r="S206" s="242"/>
      <c r="T206" s="243"/>
      <c r="AT206" s="244" t="s">
        <v>140</v>
      </c>
      <c r="AU206" s="244" t="s">
        <v>86</v>
      </c>
      <c r="AV206" s="11" t="s">
        <v>86</v>
      </c>
      <c r="AW206" s="11" t="s">
        <v>40</v>
      </c>
      <c r="AX206" s="11" t="s">
        <v>77</v>
      </c>
      <c r="AY206" s="244" t="s">
        <v>131</v>
      </c>
    </row>
    <row r="207" spans="2:51" s="14" customFormat="1" ht="13.5">
      <c r="B207" s="266"/>
      <c r="C207" s="267"/>
      <c r="D207" s="235" t="s">
        <v>140</v>
      </c>
      <c r="E207" s="268" t="s">
        <v>24</v>
      </c>
      <c r="F207" s="269" t="s">
        <v>149</v>
      </c>
      <c r="G207" s="267"/>
      <c r="H207" s="270">
        <v>46.2</v>
      </c>
      <c r="I207" s="271"/>
      <c r="J207" s="267"/>
      <c r="K207" s="267"/>
      <c r="L207" s="272"/>
      <c r="M207" s="273"/>
      <c r="N207" s="274"/>
      <c r="O207" s="274"/>
      <c r="P207" s="274"/>
      <c r="Q207" s="274"/>
      <c r="R207" s="274"/>
      <c r="S207" s="274"/>
      <c r="T207" s="275"/>
      <c r="AT207" s="276" t="s">
        <v>140</v>
      </c>
      <c r="AU207" s="276" t="s">
        <v>86</v>
      </c>
      <c r="AV207" s="14" t="s">
        <v>138</v>
      </c>
      <c r="AW207" s="14" t="s">
        <v>40</v>
      </c>
      <c r="AX207" s="14" t="s">
        <v>25</v>
      </c>
      <c r="AY207" s="276" t="s">
        <v>131</v>
      </c>
    </row>
    <row r="208" spans="2:51" s="12" customFormat="1" ht="13.5">
      <c r="B208" s="245"/>
      <c r="C208" s="246"/>
      <c r="D208" s="235" t="s">
        <v>140</v>
      </c>
      <c r="E208" s="247" t="s">
        <v>24</v>
      </c>
      <c r="F208" s="248" t="s">
        <v>142</v>
      </c>
      <c r="G208" s="246"/>
      <c r="H208" s="247" t="s">
        <v>24</v>
      </c>
      <c r="I208" s="249"/>
      <c r="J208" s="246"/>
      <c r="K208" s="246"/>
      <c r="L208" s="250"/>
      <c r="M208" s="251"/>
      <c r="N208" s="252"/>
      <c r="O208" s="252"/>
      <c r="P208" s="252"/>
      <c r="Q208" s="252"/>
      <c r="R208" s="252"/>
      <c r="S208" s="252"/>
      <c r="T208" s="253"/>
      <c r="AT208" s="254" t="s">
        <v>140</v>
      </c>
      <c r="AU208" s="254" t="s">
        <v>86</v>
      </c>
      <c r="AV208" s="12" t="s">
        <v>25</v>
      </c>
      <c r="AW208" s="12" t="s">
        <v>40</v>
      </c>
      <c r="AX208" s="12" t="s">
        <v>77</v>
      </c>
      <c r="AY208" s="254" t="s">
        <v>131</v>
      </c>
    </row>
    <row r="209" spans="2:65" s="1" customFormat="1" ht="25.5" customHeight="1">
      <c r="B209" s="46"/>
      <c r="C209" s="221" t="s">
        <v>281</v>
      </c>
      <c r="D209" s="221" t="s">
        <v>133</v>
      </c>
      <c r="E209" s="222" t="s">
        <v>282</v>
      </c>
      <c r="F209" s="223" t="s">
        <v>283</v>
      </c>
      <c r="G209" s="224" t="s">
        <v>136</v>
      </c>
      <c r="H209" s="225">
        <v>46.2</v>
      </c>
      <c r="I209" s="226"/>
      <c r="J209" s="227">
        <f>ROUND(I209*H209,2)</f>
        <v>0</v>
      </c>
      <c r="K209" s="223" t="s">
        <v>137</v>
      </c>
      <c r="L209" s="72"/>
      <c r="M209" s="228" t="s">
        <v>24</v>
      </c>
      <c r="N209" s="229" t="s">
        <v>48</v>
      </c>
      <c r="O209" s="47"/>
      <c r="P209" s="230">
        <f>O209*H209</f>
        <v>0</v>
      </c>
      <c r="Q209" s="230">
        <v>0</v>
      </c>
      <c r="R209" s="230">
        <f>Q209*H209</f>
        <v>0</v>
      </c>
      <c r="S209" s="230">
        <v>0</v>
      </c>
      <c r="T209" s="231">
        <f>S209*H209</f>
        <v>0</v>
      </c>
      <c r="AR209" s="24" t="s">
        <v>138</v>
      </c>
      <c r="AT209" s="24" t="s">
        <v>133</v>
      </c>
      <c r="AU209" s="24" t="s">
        <v>86</v>
      </c>
      <c r="AY209" s="24" t="s">
        <v>131</v>
      </c>
      <c r="BE209" s="232">
        <f>IF(N209="základní",J209,0)</f>
        <v>0</v>
      </c>
      <c r="BF209" s="232">
        <f>IF(N209="snížená",J209,0)</f>
        <v>0</v>
      </c>
      <c r="BG209" s="232">
        <f>IF(N209="zákl. přenesená",J209,0)</f>
        <v>0</v>
      </c>
      <c r="BH209" s="232">
        <f>IF(N209="sníž. přenesená",J209,0)</f>
        <v>0</v>
      </c>
      <c r="BI209" s="232">
        <f>IF(N209="nulová",J209,0)</f>
        <v>0</v>
      </c>
      <c r="BJ209" s="24" t="s">
        <v>25</v>
      </c>
      <c r="BK209" s="232">
        <f>ROUND(I209*H209,2)</f>
        <v>0</v>
      </c>
      <c r="BL209" s="24" t="s">
        <v>138</v>
      </c>
      <c r="BM209" s="24" t="s">
        <v>284</v>
      </c>
    </row>
    <row r="210" spans="2:51" s="11" customFormat="1" ht="13.5">
      <c r="B210" s="233"/>
      <c r="C210" s="234"/>
      <c r="D210" s="235" t="s">
        <v>140</v>
      </c>
      <c r="E210" s="236" t="s">
        <v>24</v>
      </c>
      <c r="F210" s="237" t="s">
        <v>279</v>
      </c>
      <c r="G210" s="234"/>
      <c r="H210" s="238">
        <v>40</v>
      </c>
      <c r="I210" s="239"/>
      <c r="J210" s="234"/>
      <c r="K210" s="234"/>
      <c r="L210" s="240"/>
      <c r="M210" s="241"/>
      <c r="N210" s="242"/>
      <c r="O210" s="242"/>
      <c r="P210" s="242"/>
      <c r="Q210" s="242"/>
      <c r="R210" s="242"/>
      <c r="S210" s="242"/>
      <c r="T210" s="243"/>
      <c r="AT210" s="244" t="s">
        <v>140</v>
      </c>
      <c r="AU210" s="244" t="s">
        <v>86</v>
      </c>
      <c r="AV210" s="11" t="s">
        <v>86</v>
      </c>
      <c r="AW210" s="11" t="s">
        <v>40</v>
      </c>
      <c r="AX210" s="11" t="s">
        <v>77</v>
      </c>
      <c r="AY210" s="244" t="s">
        <v>131</v>
      </c>
    </row>
    <row r="211" spans="2:51" s="11" customFormat="1" ht="13.5">
      <c r="B211" s="233"/>
      <c r="C211" s="234"/>
      <c r="D211" s="235" t="s">
        <v>140</v>
      </c>
      <c r="E211" s="236" t="s">
        <v>24</v>
      </c>
      <c r="F211" s="237" t="s">
        <v>280</v>
      </c>
      <c r="G211" s="234"/>
      <c r="H211" s="238">
        <v>6.2</v>
      </c>
      <c r="I211" s="239"/>
      <c r="J211" s="234"/>
      <c r="K211" s="234"/>
      <c r="L211" s="240"/>
      <c r="M211" s="241"/>
      <c r="N211" s="242"/>
      <c r="O211" s="242"/>
      <c r="P211" s="242"/>
      <c r="Q211" s="242"/>
      <c r="R211" s="242"/>
      <c r="S211" s="242"/>
      <c r="T211" s="243"/>
      <c r="AT211" s="244" t="s">
        <v>140</v>
      </c>
      <c r="AU211" s="244" t="s">
        <v>86</v>
      </c>
      <c r="AV211" s="11" t="s">
        <v>86</v>
      </c>
      <c r="AW211" s="11" t="s">
        <v>40</v>
      </c>
      <c r="AX211" s="11" t="s">
        <v>77</v>
      </c>
      <c r="AY211" s="244" t="s">
        <v>131</v>
      </c>
    </row>
    <row r="212" spans="2:51" s="14" customFormat="1" ht="13.5">
      <c r="B212" s="266"/>
      <c r="C212" s="267"/>
      <c r="D212" s="235" t="s">
        <v>140</v>
      </c>
      <c r="E212" s="268" t="s">
        <v>24</v>
      </c>
      <c r="F212" s="269" t="s">
        <v>149</v>
      </c>
      <c r="G212" s="267"/>
      <c r="H212" s="270">
        <v>46.2</v>
      </c>
      <c r="I212" s="271"/>
      <c r="J212" s="267"/>
      <c r="K212" s="267"/>
      <c r="L212" s="272"/>
      <c r="M212" s="273"/>
      <c r="N212" s="274"/>
      <c r="O212" s="274"/>
      <c r="P212" s="274"/>
      <c r="Q212" s="274"/>
      <c r="R212" s="274"/>
      <c r="S212" s="274"/>
      <c r="T212" s="275"/>
      <c r="AT212" s="276" t="s">
        <v>140</v>
      </c>
      <c r="AU212" s="276" t="s">
        <v>86</v>
      </c>
      <c r="AV212" s="14" t="s">
        <v>138</v>
      </c>
      <c r="AW212" s="14" t="s">
        <v>40</v>
      </c>
      <c r="AX212" s="14" t="s">
        <v>25</v>
      </c>
      <c r="AY212" s="276" t="s">
        <v>131</v>
      </c>
    </row>
    <row r="213" spans="2:51" s="12" customFormat="1" ht="13.5">
      <c r="B213" s="245"/>
      <c r="C213" s="246"/>
      <c r="D213" s="235" t="s">
        <v>140</v>
      </c>
      <c r="E213" s="247" t="s">
        <v>24</v>
      </c>
      <c r="F213" s="248" t="s">
        <v>142</v>
      </c>
      <c r="G213" s="246"/>
      <c r="H213" s="247" t="s">
        <v>24</v>
      </c>
      <c r="I213" s="249"/>
      <c r="J213" s="246"/>
      <c r="K213" s="246"/>
      <c r="L213" s="250"/>
      <c r="M213" s="251"/>
      <c r="N213" s="252"/>
      <c r="O213" s="252"/>
      <c r="P213" s="252"/>
      <c r="Q213" s="252"/>
      <c r="R213" s="252"/>
      <c r="S213" s="252"/>
      <c r="T213" s="253"/>
      <c r="AT213" s="254" t="s">
        <v>140</v>
      </c>
      <c r="AU213" s="254" t="s">
        <v>86</v>
      </c>
      <c r="AV213" s="12" t="s">
        <v>25</v>
      </c>
      <c r="AW213" s="12" t="s">
        <v>40</v>
      </c>
      <c r="AX213" s="12" t="s">
        <v>77</v>
      </c>
      <c r="AY213" s="254" t="s">
        <v>131</v>
      </c>
    </row>
    <row r="214" spans="2:65" s="1" customFormat="1" ht="16.5" customHeight="1">
      <c r="B214" s="46"/>
      <c r="C214" s="279" t="s">
        <v>285</v>
      </c>
      <c r="D214" s="279" t="s">
        <v>257</v>
      </c>
      <c r="E214" s="280" t="s">
        <v>286</v>
      </c>
      <c r="F214" s="281" t="s">
        <v>287</v>
      </c>
      <c r="G214" s="282" t="s">
        <v>288</v>
      </c>
      <c r="H214" s="283">
        <v>1.848</v>
      </c>
      <c r="I214" s="284"/>
      <c r="J214" s="285">
        <f>ROUND(I214*H214,2)</f>
        <v>0</v>
      </c>
      <c r="K214" s="281" t="s">
        <v>137</v>
      </c>
      <c r="L214" s="286"/>
      <c r="M214" s="287" t="s">
        <v>24</v>
      </c>
      <c r="N214" s="288" t="s">
        <v>48</v>
      </c>
      <c r="O214" s="47"/>
      <c r="P214" s="230">
        <f>O214*H214</f>
        <v>0</v>
      </c>
      <c r="Q214" s="230">
        <v>0.001</v>
      </c>
      <c r="R214" s="230">
        <f>Q214*H214</f>
        <v>0.001848</v>
      </c>
      <c r="S214" s="230">
        <v>0</v>
      </c>
      <c r="T214" s="231">
        <f>S214*H214</f>
        <v>0</v>
      </c>
      <c r="AR214" s="24" t="s">
        <v>177</v>
      </c>
      <c r="AT214" s="24" t="s">
        <v>257</v>
      </c>
      <c r="AU214" s="24" t="s">
        <v>86</v>
      </c>
      <c r="AY214" s="24" t="s">
        <v>131</v>
      </c>
      <c r="BE214" s="232">
        <f>IF(N214="základní",J214,0)</f>
        <v>0</v>
      </c>
      <c r="BF214" s="232">
        <f>IF(N214="snížená",J214,0)</f>
        <v>0</v>
      </c>
      <c r="BG214" s="232">
        <f>IF(N214="zákl. přenesená",J214,0)</f>
        <v>0</v>
      </c>
      <c r="BH214" s="232">
        <f>IF(N214="sníž. přenesená",J214,0)</f>
        <v>0</v>
      </c>
      <c r="BI214" s="232">
        <f>IF(N214="nulová",J214,0)</f>
        <v>0</v>
      </c>
      <c r="BJ214" s="24" t="s">
        <v>25</v>
      </c>
      <c r="BK214" s="232">
        <f>ROUND(I214*H214,2)</f>
        <v>0</v>
      </c>
      <c r="BL214" s="24" t="s">
        <v>138</v>
      </c>
      <c r="BM214" s="24" t="s">
        <v>289</v>
      </c>
    </row>
    <row r="215" spans="2:51" s="11" customFormat="1" ht="13.5">
      <c r="B215" s="233"/>
      <c r="C215" s="234"/>
      <c r="D215" s="235" t="s">
        <v>140</v>
      </c>
      <c r="E215" s="234"/>
      <c r="F215" s="237" t="s">
        <v>290</v>
      </c>
      <c r="G215" s="234"/>
      <c r="H215" s="238">
        <v>1.848</v>
      </c>
      <c r="I215" s="239"/>
      <c r="J215" s="234"/>
      <c r="K215" s="234"/>
      <c r="L215" s="240"/>
      <c r="M215" s="241"/>
      <c r="N215" s="242"/>
      <c r="O215" s="242"/>
      <c r="P215" s="242"/>
      <c r="Q215" s="242"/>
      <c r="R215" s="242"/>
      <c r="S215" s="242"/>
      <c r="T215" s="243"/>
      <c r="AT215" s="244" t="s">
        <v>140</v>
      </c>
      <c r="AU215" s="244" t="s">
        <v>86</v>
      </c>
      <c r="AV215" s="11" t="s">
        <v>86</v>
      </c>
      <c r="AW215" s="11" t="s">
        <v>6</v>
      </c>
      <c r="AX215" s="11" t="s">
        <v>25</v>
      </c>
      <c r="AY215" s="244" t="s">
        <v>131</v>
      </c>
    </row>
    <row r="216" spans="2:63" s="10" customFormat="1" ht="29.85" customHeight="1">
      <c r="B216" s="205"/>
      <c r="C216" s="206"/>
      <c r="D216" s="207" t="s">
        <v>76</v>
      </c>
      <c r="E216" s="219" t="s">
        <v>148</v>
      </c>
      <c r="F216" s="219" t="s">
        <v>291</v>
      </c>
      <c r="G216" s="206"/>
      <c r="H216" s="206"/>
      <c r="I216" s="209"/>
      <c r="J216" s="220">
        <f>BK216</f>
        <v>0</v>
      </c>
      <c r="K216" s="206"/>
      <c r="L216" s="211"/>
      <c r="M216" s="212"/>
      <c r="N216" s="213"/>
      <c r="O216" s="213"/>
      <c r="P216" s="214">
        <f>SUM(P217:P219)</f>
        <v>0</v>
      </c>
      <c r="Q216" s="213"/>
      <c r="R216" s="214">
        <f>SUM(R217:R219)</f>
        <v>0</v>
      </c>
      <c r="S216" s="213"/>
      <c r="T216" s="215">
        <f>SUM(T217:T219)</f>
        <v>0</v>
      </c>
      <c r="AR216" s="216" t="s">
        <v>25</v>
      </c>
      <c r="AT216" s="217" t="s">
        <v>76</v>
      </c>
      <c r="AU216" s="217" t="s">
        <v>25</v>
      </c>
      <c r="AY216" s="216" t="s">
        <v>131</v>
      </c>
      <c r="BK216" s="218">
        <f>SUM(BK217:BK219)</f>
        <v>0</v>
      </c>
    </row>
    <row r="217" spans="2:65" s="1" customFormat="1" ht="16.5" customHeight="1">
      <c r="B217" s="46"/>
      <c r="C217" s="221" t="s">
        <v>292</v>
      </c>
      <c r="D217" s="221" t="s">
        <v>133</v>
      </c>
      <c r="E217" s="222" t="s">
        <v>293</v>
      </c>
      <c r="F217" s="223" t="s">
        <v>294</v>
      </c>
      <c r="G217" s="224" t="s">
        <v>295</v>
      </c>
      <c r="H217" s="225">
        <v>142.1</v>
      </c>
      <c r="I217" s="226"/>
      <c r="J217" s="227">
        <f>ROUND(I217*H217,2)</f>
        <v>0</v>
      </c>
      <c r="K217" s="223" t="s">
        <v>137</v>
      </c>
      <c r="L217" s="72"/>
      <c r="M217" s="228" t="s">
        <v>24</v>
      </c>
      <c r="N217" s="229" t="s">
        <v>48</v>
      </c>
      <c r="O217" s="47"/>
      <c r="P217" s="230">
        <f>O217*H217</f>
        <v>0</v>
      </c>
      <c r="Q217" s="230">
        <v>0</v>
      </c>
      <c r="R217" s="230">
        <f>Q217*H217</f>
        <v>0</v>
      </c>
      <c r="S217" s="230">
        <v>0</v>
      </c>
      <c r="T217" s="231">
        <f>S217*H217</f>
        <v>0</v>
      </c>
      <c r="AR217" s="24" t="s">
        <v>138</v>
      </c>
      <c r="AT217" s="24" t="s">
        <v>133</v>
      </c>
      <c r="AU217" s="24" t="s">
        <v>86</v>
      </c>
      <c r="AY217" s="24" t="s">
        <v>131</v>
      </c>
      <c r="BE217" s="232">
        <f>IF(N217="základní",J217,0)</f>
        <v>0</v>
      </c>
      <c r="BF217" s="232">
        <f>IF(N217="snížená",J217,0)</f>
        <v>0</v>
      </c>
      <c r="BG217" s="232">
        <f>IF(N217="zákl. přenesená",J217,0)</f>
        <v>0</v>
      </c>
      <c r="BH217" s="232">
        <f>IF(N217="sníž. přenesená",J217,0)</f>
        <v>0</v>
      </c>
      <c r="BI217" s="232">
        <f>IF(N217="nulová",J217,0)</f>
        <v>0</v>
      </c>
      <c r="BJ217" s="24" t="s">
        <v>25</v>
      </c>
      <c r="BK217" s="232">
        <f>ROUND(I217*H217,2)</f>
        <v>0</v>
      </c>
      <c r="BL217" s="24" t="s">
        <v>138</v>
      </c>
      <c r="BM217" s="24" t="s">
        <v>296</v>
      </c>
    </row>
    <row r="218" spans="2:51" s="11" customFormat="1" ht="13.5">
      <c r="B218" s="233"/>
      <c r="C218" s="234"/>
      <c r="D218" s="235" t="s">
        <v>140</v>
      </c>
      <c r="E218" s="236" t="s">
        <v>24</v>
      </c>
      <c r="F218" s="237" t="s">
        <v>297</v>
      </c>
      <c r="G218" s="234"/>
      <c r="H218" s="238">
        <v>142.1</v>
      </c>
      <c r="I218" s="239"/>
      <c r="J218" s="234"/>
      <c r="K218" s="234"/>
      <c r="L218" s="240"/>
      <c r="M218" s="241"/>
      <c r="N218" s="242"/>
      <c r="O218" s="242"/>
      <c r="P218" s="242"/>
      <c r="Q218" s="242"/>
      <c r="R218" s="242"/>
      <c r="S218" s="242"/>
      <c r="T218" s="243"/>
      <c r="AT218" s="244" t="s">
        <v>140</v>
      </c>
      <c r="AU218" s="244" t="s">
        <v>86</v>
      </c>
      <c r="AV218" s="11" t="s">
        <v>86</v>
      </c>
      <c r="AW218" s="11" t="s">
        <v>40</v>
      </c>
      <c r="AX218" s="11" t="s">
        <v>25</v>
      </c>
      <c r="AY218" s="244" t="s">
        <v>131</v>
      </c>
    </row>
    <row r="219" spans="2:51" s="12" customFormat="1" ht="13.5">
      <c r="B219" s="245"/>
      <c r="C219" s="246"/>
      <c r="D219" s="235" t="s">
        <v>140</v>
      </c>
      <c r="E219" s="247" t="s">
        <v>24</v>
      </c>
      <c r="F219" s="248" t="s">
        <v>142</v>
      </c>
      <c r="G219" s="246"/>
      <c r="H219" s="247" t="s">
        <v>24</v>
      </c>
      <c r="I219" s="249"/>
      <c r="J219" s="246"/>
      <c r="K219" s="246"/>
      <c r="L219" s="250"/>
      <c r="M219" s="251"/>
      <c r="N219" s="252"/>
      <c r="O219" s="252"/>
      <c r="P219" s="252"/>
      <c r="Q219" s="252"/>
      <c r="R219" s="252"/>
      <c r="S219" s="252"/>
      <c r="T219" s="253"/>
      <c r="AT219" s="254" t="s">
        <v>140</v>
      </c>
      <c r="AU219" s="254" t="s">
        <v>86</v>
      </c>
      <c r="AV219" s="12" t="s">
        <v>25</v>
      </c>
      <c r="AW219" s="12" t="s">
        <v>40</v>
      </c>
      <c r="AX219" s="12" t="s">
        <v>77</v>
      </c>
      <c r="AY219" s="254" t="s">
        <v>131</v>
      </c>
    </row>
    <row r="220" spans="2:63" s="10" customFormat="1" ht="29.85" customHeight="1">
      <c r="B220" s="205"/>
      <c r="C220" s="206"/>
      <c r="D220" s="207" t="s">
        <v>76</v>
      </c>
      <c r="E220" s="219" t="s">
        <v>138</v>
      </c>
      <c r="F220" s="219" t="s">
        <v>298</v>
      </c>
      <c r="G220" s="206"/>
      <c r="H220" s="206"/>
      <c r="I220" s="209"/>
      <c r="J220" s="220">
        <f>BK220</f>
        <v>0</v>
      </c>
      <c r="K220" s="206"/>
      <c r="L220" s="211"/>
      <c r="M220" s="212"/>
      <c r="N220" s="213"/>
      <c r="O220" s="213"/>
      <c r="P220" s="214">
        <f>SUM(P221:P231)</f>
        <v>0</v>
      </c>
      <c r="Q220" s="213"/>
      <c r="R220" s="214">
        <f>SUM(R221:R231)</f>
        <v>0.7334</v>
      </c>
      <c r="S220" s="213"/>
      <c r="T220" s="215">
        <f>SUM(T221:T231)</f>
        <v>0</v>
      </c>
      <c r="AR220" s="216" t="s">
        <v>25</v>
      </c>
      <c r="AT220" s="217" t="s">
        <v>76</v>
      </c>
      <c r="AU220" s="217" t="s">
        <v>25</v>
      </c>
      <c r="AY220" s="216" t="s">
        <v>131</v>
      </c>
      <c r="BK220" s="218">
        <f>SUM(BK221:BK231)</f>
        <v>0</v>
      </c>
    </row>
    <row r="221" spans="2:65" s="1" customFormat="1" ht="25.5" customHeight="1">
      <c r="B221" s="46"/>
      <c r="C221" s="221" t="s">
        <v>299</v>
      </c>
      <c r="D221" s="221" t="s">
        <v>133</v>
      </c>
      <c r="E221" s="222" t="s">
        <v>300</v>
      </c>
      <c r="F221" s="223" t="s">
        <v>301</v>
      </c>
      <c r="G221" s="224" t="s">
        <v>155</v>
      </c>
      <c r="H221" s="225">
        <v>21.18</v>
      </c>
      <c r="I221" s="226"/>
      <c r="J221" s="227">
        <f>ROUND(I221*H221,2)</f>
        <v>0</v>
      </c>
      <c r="K221" s="223" t="s">
        <v>137</v>
      </c>
      <c r="L221" s="72"/>
      <c r="M221" s="228" t="s">
        <v>24</v>
      </c>
      <c r="N221" s="229" t="s">
        <v>48</v>
      </c>
      <c r="O221" s="47"/>
      <c r="P221" s="230">
        <f>O221*H221</f>
        <v>0</v>
      </c>
      <c r="Q221" s="230">
        <v>0</v>
      </c>
      <c r="R221" s="230">
        <f>Q221*H221</f>
        <v>0</v>
      </c>
      <c r="S221" s="230">
        <v>0</v>
      </c>
      <c r="T221" s="231">
        <f>S221*H221</f>
        <v>0</v>
      </c>
      <c r="AR221" s="24" t="s">
        <v>138</v>
      </c>
      <c r="AT221" s="24" t="s">
        <v>133</v>
      </c>
      <c r="AU221" s="24" t="s">
        <v>86</v>
      </c>
      <c r="AY221" s="24" t="s">
        <v>131</v>
      </c>
      <c r="BE221" s="232">
        <f>IF(N221="základní",J221,0)</f>
        <v>0</v>
      </c>
      <c r="BF221" s="232">
        <f>IF(N221="snížená",J221,0)</f>
        <v>0</v>
      </c>
      <c r="BG221" s="232">
        <f>IF(N221="zákl. přenesená",J221,0)</f>
        <v>0</v>
      </c>
      <c r="BH221" s="232">
        <f>IF(N221="sníž. přenesená",J221,0)</f>
        <v>0</v>
      </c>
      <c r="BI221" s="232">
        <f>IF(N221="nulová",J221,0)</f>
        <v>0</v>
      </c>
      <c r="BJ221" s="24" t="s">
        <v>25</v>
      </c>
      <c r="BK221" s="232">
        <f>ROUND(I221*H221,2)</f>
        <v>0</v>
      </c>
      <c r="BL221" s="24" t="s">
        <v>138</v>
      </c>
      <c r="BM221" s="24" t="s">
        <v>302</v>
      </c>
    </row>
    <row r="222" spans="2:51" s="12" customFormat="1" ht="13.5">
      <c r="B222" s="245"/>
      <c r="C222" s="246"/>
      <c r="D222" s="235" t="s">
        <v>140</v>
      </c>
      <c r="E222" s="247" t="s">
        <v>24</v>
      </c>
      <c r="F222" s="248" t="s">
        <v>168</v>
      </c>
      <c r="G222" s="246"/>
      <c r="H222" s="247" t="s">
        <v>24</v>
      </c>
      <c r="I222" s="249"/>
      <c r="J222" s="246"/>
      <c r="K222" s="246"/>
      <c r="L222" s="250"/>
      <c r="M222" s="251"/>
      <c r="N222" s="252"/>
      <c r="O222" s="252"/>
      <c r="P222" s="252"/>
      <c r="Q222" s="252"/>
      <c r="R222" s="252"/>
      <c r="S222" s="252"/>
      <c r="T222" s="253"/>
      <c r="AT222" s="254" t="s">
        <v>140</v>
      </c>
      <c r="AU222" s="254" t="s">
        <v>86</v>
      </c>
      <c r="AV222" s="12" t="s">
        <v>25</v>
      </c>
      <c r="AW222" s="12" t="s">
        <v>40</v>
      </c>
      <c r="AX222" s="12" t="s">
        <v>77</v>
      </c>
      <c r="AY222" s="254" t="s">
        <v>131</v>
      </c>
    </row>
    <row r="223" spans="2:51" s="11" customFormat="1" ht="13.5">
      <c r="B223" s="233"/>
      <c r="C223" s="234"/>
      <c r="D223" s="235" t="s">
        <v>140</v>
      </c>
      <c r="E223" s="236" t="s">
        <v>24</v>
      </c>
      <c r="F223" s="237" t="s">
        <v>303</v>
      </c>
      <c r="G223" s="234"/>
      <c r="H223" s="238">
        <v>21.18</v>
      </c>
      <c r="I223" s="239"/>
      <c r="J223" s="234"/>
      <c r="K223" s="234"/>
      <c r="L223" s="240"/>
      <c r="M223" s="241"/>
      <c r="N223" s="242"/>
      <c r="O223" s="242"/>
      <c r="P223" s="242"/>
      <c r="Q223" s="242"/>
      <c r="R223" s="242"/>
      <c r="S223" s="242"/>
      <c r="T223" s="243"/>
      <c r="AT223" s="244" t="s">
        <v>140</v>
      </c>
      <c r="AU223" s="244" t="s">
        <v>86</v>
      </c>
      <c r="AV223" s="11" t="s">
        <v>86</v>
      </c>
      <c r="AW223" s="11" t="s">
        <v>40</v>
      </c>
      <c r="AX223" s="11" t="s">
        <v>77</v>
      </c>
      <c r="AY223" s="244" t="s">
        <v>131</v>
      </c>
    </row>
    <row r="224" spans="2:51" s="13" customFormat="1" ht="13.5">
      <c r="B224" s="255"/>
      <c r="C224" s="256"/>
      <c r="D224" s="235" t="s">
        <v>140</v>
      </c>
      <c r="E224" s="257" t="s">
        <v>24</v>
      </c>
      <c r="F224" s="258" t="s">
        <v>147</v>
      </c>
      <c r="G224" s="256"/>
      <c r="H224" s="259">
        <v>21.18</v>
      </c>
      <c r="I224" s="260"/>
      <c r="J224" s="256"/>
      <c r="K224" s="256"/>
      <c r="L224" s="261"/>
      <c r="M224" s="262"/>
      <c r="N224" s="263"/>
      <c r="O224" s="263"/>
      <c r="P224" s="263"/>
      <c r="Q224" s="263"/>
      <c r="R224" s="263"/>
      <c r="S224" s="263"/>
      <c r="T224" s="264"/>
      <c r="AT224" s="265" t="s">
        <v>140</v>
      </c>
      <c r="AU224" s="265" t="s">
        <v>86</v>
      </c>
      <c r="AV224" s="13" t="s">
        <v>148</v>
      </c>
      <c r="AW224" s="13" t="s">
        <v>40</v>
      </c>
      <c r="AX224" s="13" t="s">
        <v>25</v>
      </c>
      <c r="AY224" s="265" t="s">
        <v>131</v>
      </c>
    </row>
    <row r="225" spans="2:51" s="12" customFormat="1" ht="13.5">
      <c r="B225" s="245"/>
      <c r="C225" s="246"/>
      <c r="D225" s="235" t="s">
        <v>140</v>
      </c>
      <c r="E225" s="247" t="s">
        <v>24</v>
      </c>
      <c r="F225" s="248" t="s">
        <v>142</v>
      </c>
      <c r="G225" s="246"/>
      <c r="H225" s="247" t="s">
        <v>24</v>
      </c>
      <c r="I225" s="249"/>
      <c r="J225" s="246"/>
      <c r="K225" s="246"/>
      <c r="L225" s="250"/>
      <c r="M225" s="251"/>
      <c r="N225" s="252"/>
      <c r="O225" s="252"/>
      <c r="P225" s="252"/>
      <c r="Q225" s="252"/>
      <c r="R225" s="252"/>
      <c r="S225" s="252"/>
      <c r="T225" s="253"/>
      <c r="AT225" s="254" t="s">
        <v>140</v>
      </c>
      <c r="AU225" s="254" t="s">
        <v>86</v>
      </c>
      <c r="AV225" s="12" t="s">
        <v>25</v>
      </c>
      <c r="AW225" s="12" t="s">
        <v>40</v>
      </c>
      <c r="AX225" s="12" t="s">
        <v>77</v>
      </c>
      <c r="AY225" s="254" t="s">
        <v>131</v>
      </c>
    </row>
    <row r="226" spans="2:65" s="1" customFormat="1" ht="25.5" customHeight="1">
      <c r="B226" s="46"/>
      <c r="C226" s="221" t="s">
        <v>304</v>
      </c>
      <c r="D226" s="221" t="s">
        <v>133</v>
      </c>
      <c r="E226" s="222" t="s">
        <v>305</v>
      </c>
      <c r="F226" s="223" t="s">
        <v>306</v>
      </c>
      <c r="G226" s="224" t="s">
        <v>307</v>
      </c>
      <c r="H226" s="225">
        <v>14</v>
      </c>
      <c r="I226" s="226"/>
      <c r="J226" s="227">
        <f>ROUND(I226*H226,2)</f>
        <v>0</v>
      </c>
      <c r="K226" s="223" t="s">
        <v>137</v>
      </c>
      <c r="L226" s="72"/>
      <c r="M226" s="228" t="s">
        <v>24</v>
      </c>
      <c r="N226" s="229" t="s">
        <v>48</v>
      </c>
      <c r="O226" s="47"/>
      <c r="P226" s="230">
        <f>O226*H226</f>
        <v>0</v>
      </c>
      <c r="Q226" s="230">
        <v>0.0066</v>
      </c>
      <c r="R226" s="230">
        <f>Q226*H226</f>
        <v>0.0924</v>
      </c>
      <c r="S226" s="230">
        <v>0</v>
      </c>
      <c r="T226" s="231">
        <f>S226*H226</f>
        <v>0</v>
      </c>
      <c r="AR226" s="24" t="s">
        <v>138</v>
      </c>
      <c r="AT226" s="24" t="s">
        <v>133</v>
      </c>
      <c r="AU226" s="24" t="s">
        <v>86</v>
      </c>
      <c r="AY226" s="24" t="s">
        <v>131</v>
      </c>
      <c r="BE226" s="232">
        <f>IF(N226="základní",J226,0)</f>
        <v>0</v>
      </c>
      <c r="BF226" s="232">
        <f>IF(N226="snížená",J226,0)</f>
        <v>0</v>
      </c>
      <c r="BG226" s="232">
        <f>IF(N226="zákl. přenesená",J226,0)</f>
        <v>0</v>
      </c>
      <c r="BH226" s="232">
        <f>IF(N226="sníž. přenesená",J226,0)</f>
        <v>0</v>
      </c>
      <c r="BI226" s="232">
        <f>IF(N226="nulová",J226,0)</f>
        <v>0</v>
      </c>
      <c r="BJ226" s="24" t="s">
        <v>25</v>
      </c>
      <c r="BK226" s="232">
        <f>ROUND(I226*H226,2)</f>
        <v>0</v>
      </c>
      <c r="BL226" s="24" t="s">
        <v>138</v>
      </c>
      <c r="BM226" s="24" t="s">
        <v>308</v>
      </c>
    </row>
    <row r="227" spans="2:51" s="11" customFormat="1" ht="13.5">
      <c r="B227" s="233"/>
      <c r="C227" s="234"/>
      <c r="D227" s="235" t="s">
        <v>140</v>
      </c>
      <c r="E227" s="236" t="s">
        <v>24</v>
      </c>
      <c r="F227" s="237" t="s">
        <v>309</v>
      </c>
      <c r="G227" s="234"/>
      <c r="H227" s="238">
        <v>14</v>
      </c>
      <c r="I227" s="239"/>
      <c r="J227" s="234"/>
      <c r="K227" s="234"/>
      <c r="L227" s="240"/>
      <c r="M227" s="241"/>
      <c r="N227" s="242"/>
      <c r="O227" s="242"/>
      <c r="P227" s="242"/>
      <c r="Q227" s="242"/>
      <c r="R227" s="242"/>
      <c r="S227" s="242"/>
      <c r="T227" s="243"/>
      <c r="AT227" s="244" t="s">
        <v>140</v>
      </c>
      <c r="AU227" s="244" t="s">
        <v>86</v>
      </c>
      <c r="AV227" s="11" t="s">
        <v>86</v>
      </c>
      <c r="AW227" s="11" t="s">
        <v>40</v>
      </c>
      <c r="AX227" s="11" t="s">
        <v>25</v>
      </c>
      <c r="AY227" s="244" t="s">
        <v>131</v>
      </c>
    </row>
    <row r="228" spans="2:65" s="1" customFormat="1" ht="38.25" customHeight="1">
      <c r="B228" s="46"/>
      <c r="C228" s="279" t="s">
        <v>310</v>
      </c>
      <c r="D228" s="279" t="s">
        <v>257</v>
      </c>
      <c r="E228" s="280" t="s">
        <v>311</v>
      </c>
      <c r="F228" s="281" t="s">
        <v>312</v>
      </c>
      <c r="G228" s="282" t="s">
        <v>307</v>
      </c>
      <c r="H228" s="283">
        <v>1</v>
      </c>
      <c r="I228" s="284"/>
      <c r="J228" s="285">
        <f>ROUND(I228*H228,2)</f>
        <v>0</v>
      </c>
      <c r="K228" s="281" t="s">
        <v>137</v>
      </c>
      <c r="L228" s="286"/>
      <c r="M228" s="287" t="s">
        <v>24</v>
      </c>
      <c r="N228" s="288" t="s">
        <v>48</v>
      </c>
      <c r="O228" s="47"/>
      <c r="P228" s="230">
        <f>O228*H228</f>
        <v>0</v>
      </c>
      <c r="Q228" s="230">
        <v>0.021</v>
      </c>
      <c r="R228" s="230">
        <f>Q228*H228</f>
        <v>0.021</v>
      </c>
      <c r="S228" s="230">
        <v>0</v>
      </c>
      <c r="T228" s="231">
        <f>S228*H228</f>
        <v>0</v>
      </c>
      <c r="AR228" s="24" t="s">
        <v>177</v>
      </c>
      <c r="AT228" s="24" t="s">
        <v>257</v>
      </c>
      <c r="AU228" s="24" t="s">
        <v>86</v>
      </c>
      <c r="AY228" s="24" t="s">
        <v>131</v>
      </c>
      <c r="BE228" s="232">
        <f>IF(N228="základní",J228,0)</f>
        <v>0</v>
      </c>
      <c r="BF228" s="232">
        <f>IF(N228="snížená",J228,0)</f>
        <v>0</v>
      </c>
      <c r="BG228" s="232">
        <f>IF(N228="zákl. přenesená",J228,0)</f>
        <v>0</v>
      </c>
      <c r="BH228" s="232">
        <f>IF(N228="sníž. přenesená",J228,0)</f>
        <v>0</v>
      </c>
      <c r="BI228" s="232">
        <f>IF(N228="nulová",J228,0)</f>
        <v>0</v>
      </c>
      <c r="BJ228" s="24" t="s">
        <v>25</v>
      </c>
      <c r="BK228" s="232">
        <f>ROUND(I228*H228,2)</f>
        <v>0</v>
      </c>
      <c r="BL228" s="24" t="s">
        <v>138</v>
      </c>
      <c r="BM228" s="24" t="s">
        <v>313</v>
      </c>
    </row>
    <row r="229" spans="2:65" s="1" customFormat="1" ht="38.25" customHeight="1">
      <c r="B229" s="46"/>
      <c r="C229" s="279" t="s">
        <v>314</v>
      </c>
      <c r="D229" s="279" t="s">
        <v>257</v>
      </c>
      <c r="E229" s="280" t="s">
        <v>315</v>
      </c>
      <c r="F229" s="281" t="s">
        <v>316</v>
      </c>
      <c r="G229" s="282" t="s">
        <v>307</v>
      </c>
      <c r="H229" s="283">
        <v>1</v>
      </c>
      <c r="I229" s="284"/>
      <c r="J229" s="285">
        <f>ROUND(I229*H229,2)</f>
        <v>0</v>
      </c>
      <c r="K229" s="281" t="s">
        <v>137</v>
      </c>
      <c r="L229" s="286"/>
      <c r="M229" s="287" t="s">
        <v>24</v>
      </c>
      <c r="N229" s="288" t="s">
        <v>48</v>
      </c>
      <c r="O229" s="47"/>
      <c r="P229" s="230">
        <f>O229*H229</f>
        <v>0</v>
      </c>
      <c r="Q229" s="230">
        <v>0.032</v>
      </c>
      <c r="R229" s="230">
        <f>Q229*H229</f>
        <v>0.032</v>
      </c>
      <c r="S229" s="230">
        <v>0</v>
      </c>
      <c r="T229" s="231">
        <f>S229*H229</f>
        <v>0</v>
      </c>
      <c r="AR229" s="24" t="s">
        <v>177</v>
      </c>
      <c r="AT229" s="24" t="s">
        <v>257</v>
      </c>
      <c r="AU229" s="24" t="s">
        <v>86</v>
      </c>
      <c r="AY229" s="24" t="s">
        <v>131</v>
      </c>
      <c r="BE229" s="232">
        <f>IF(N229="základní",J229,0)</f>
        <v>0</v>
      </c>
      <c r="BF229" s="232">
        <f>IF(N229="snížená",J229,0)</f>
        <v>0</v>
      </c>
      <c r="BG229" s="232">
        <f>IF(N229="zákl. přenesená",J229,0)</f>
        <v>0</v>
      </c>
      <c r="BH229" s="232">
        <f>IF(N229="sníž. přenesená",J229,0)</f>
        <v>0</v>
      </c>
      <c r="BI229" s="232">
        <f>IF(N229="nulová",J229,0)</f>
        <v>0</v>
      </c>
      <c r="BJ229" s="24" t="s">
        <v>25</v>
      </c>
      <c r="BK229" s="232">
        <f>ROUND(I229*H229,2)</f>
        <v>0</v>
      </c>
      <c r="BL229" s="24" t="s">
        <v>138</v>
      </c>
      <c r="BM229" s="24" t="s">
        <v>317</v>
      </c>
    </row>
    <row r="230" spans="2:65" s="1" customFormat="1" ht="38.25" customHeight="1">
      <c r="B230" s="46"/>
      <c r="C230" s="279" t="s">
        <v>318</v>
      </c>
      <c r="D230" s="279" t="s">
        <v>257</v>
      </c>
      <c r="E230" s="280" t="s">
        <v>319</v>
      </c>
      <c r="F230" s="281" t="s">
        <v>320</v>
      </c>
      <c r="G230" s="282" t="s">
        <v>307</v>
      </c>
      <c r="H230" s="283">
        <v>4</v>
      </c>
      <c r="I230" s="284"/>
      <c r="J230" s="285">
        <f>ROUND(I230*H230,2)</f>
        <v>0</v>
      </c>
      <c r="K230" s="281" t="s">
        <v>137</v>
      </c>
      <c r="L230" s="286"/>
      <c r="M230" s="287" t="s">
        <v>24</v>
      </c>
      <c r="N230" s="288" t="s">
        <v>48</v>
      </c>
      <c r="O230" s="47"/>
      <c r="P230" s="230">
        <f>O230*H230</f>
        <v>0</v>
      </c>
      <c r="Q230" s="230">
        <v>0.041</v>
      </c>
      <c r="R230" s="230">
        <f>Q230*H230</f>
        <v>0.164</v>
      </c>
      <c r="S230" s="230">
        <v>0</v>
      </c>
      <c r="T230" s="231">
        <f>S230*H230</f>
        <v>0</v>
      </c>
      <c r="AR230" s="24" t="s">
        <v>177</v>
      </c>
      <c r="AT230" s="24" t="s">
        <v>257</v>
      </c>
      <c r="AU230" s="24" t="s">
        <v>86</v>
      </c>
      <c r="AY230" s="24" t="s">
        <v>131</v>
      </c>
      <c r="BE230" s="232">
        <f>IF(N230="základní",J230,0)</f>
        <v>0</v>
      </c>
      <c r="BF230" s="232">
        <f>IF(N230="snížená",J230,0)</f>
        <v>0</v>
      </c>
      <c r="BG230" s="232">
        <f>IF(N230="zákl. přenesená",J230,0)</f>
        <v>0</v>
      </c>
      <c r="BH230" s="232">
        <f>IF(N230="sníž. přenesená",J230,0)</f>
        <v>0</v>
      </c>
      <c r="BI230" s="232">
        <f>IF(N230="nulová",J230,0)</f>
        <v>0</v>
      </c>
      <c r="BJ230" s="24" t="s">
        <v>25</v>
      </c>
      <c r="BK230" s="232">
        <f>ROUND(I230*H230,2)</f>
        <v>0</v>
      </c>
      <c r="BL230" s="24" t="s">
        <v>138</v>
      </c>
      <c r="BM230" s="24" t="s">
        <v>321</v>
      </c>
    </row>
    <row r="231" spans="2:65" s="1" customFormat="1" ht="38.25" customHeight="1">
      <c r="B231" s="46"/>
      <c r="C231" s="279" t="s">
        <v>322</v>
      </c>
      <c r="D231" s="279" t="s">
        <v>257</v>
      </c>
      <c r="E231" s="280" t="s">
        <v>323</v>
      </c>
      <c r="F231" s="281" t="s">
        <v>324</v>
      </c>
      <c r="G231" s="282" t="s">
        <v>307</v>
      </c>
      <c r="H231" s="283">
        <v>8</v>
      </c>
      <c r="I231" s="284"/>
      <c r="J231" s="285">
        <f>ROUND(I231*H231,2)</f>
        <v>0</v>
      </c>
      <c r="K231" s="281" t="s">
        <v>137</v>
      </c>
      <c r="L231" s="286"/>
      <c r="M231" s="287" t="s">
        <v>24</v>
      </c>
      <c r="N231" s="288" t="s">
        <v>48</v>
      </c>
      <c r="O231" s="47"/>
      <c r="P231" s="230">
        <f>O231*H231</f>
        <v>0</v>
      </c>
      <c r="Q231" s="230">
        <v>0.053</v>
      </c>
      <c r="R231" s="230">
        <f>Q231*H231</f>
        <v>0.424</v>
      </c>
      <c r="S231" s="230">
        <v>0</v>
      </c>
      <c r="T231" s="231">
        <f>S231*H231</f>
        <v>0</v>
      </c>
      <c r="AR231" s="24" t="s">
        <v>177</v>
      </c>
      <c r="AT231" s="24" t="s">
        <v>257</v>
      </c>
      <c r="AU231" s="24" t="s">
        <v>86</v>
      </c>
      <c r="AY231" s="24" t="s">
        <v>131</v>
      </c>
      <c r="BE231" s="232">
        <f>IF(N231="základní",J231,0)</f>
        <v>0</v>
      </c>
      <c r="BF231" s="232">
        <f>IF(N231="snížená",J231,0)</f>
        <v>0</v>
      </c>
      <c r="BG231" s="232">
        <f>IF(N231="zákl. přenesená",J231,0)</f>
        <v>0</v>
      </c>
      <c r="BH231" s="232">
        <f>IF(N231="sníž. přenesená",J231,0)</f>
        <v>0</v>
      </c>
      <c r="BI231" s="232">
        <f>IF(N231="nulová",J231,0)</f>
        <v>0</v>
      </c>
      <c r="BJ231" s="24" t="s">
        <v>25</v>
      </c>
      <c r="BK231" s="232">
        <f>ROUND(I231*H231,2)</f>
        <v>0</v>
      </c>
      <c r="BL231" s="24" t="s">
        <v>138</v>
      </c>
      <c r="BM231" s="24" t="s">
        <v>325</v>
      </c>
    </row>
    <row r="232" spans="2:63" s="10" customFormat="1" ht="29.85" customHeight="1">
      <c r="B232" s="205"/>
      <c r="C232" s="206"/>
      <c r="D232" s="207" t="s">
        <v>76</v>
      </c>
      <c r="E232" s="219" t="s">
        <v>159</v>
      </c>
      <c r="F232" s="219" t="s">
        <v>326</v>
      </c>
      <c r="G232" s="206"/>
      <c r="H232" s="206"/>
      <c r="I232" s="209"/>
      <c r="J232" s="220">
        <f>BK232</f>
        <v>0</v>
      </c>
      <c r="K232" s="206"/>
      <c r="L232" s="211"/>
      <c r="M232" s="212"/>
      <c r="N232" s="213"/>
      <c r="O232" s="213"/>
      <c r="P232" s="214">
        <f>SUM(P233:P251)</f>
        <v>0</v>
      </c>
      <c r="Q232" s="213"/>
      <c r="R232" s="214">
        <f>SUM(R233:R251)</f>
        <v>0.34424</v>
      </c>
      <c r="S232" s="213"/>
      <c r="T232" s="215">
        <f>SUM(T233:T251)</f>
        <v>0</v>
      </c>
      <c r="AR232" s="216" t="s">
        <v>25</v>
      </c>
      <c r="AT232" s="217" t="s">
        <v>76</v>
      </c>
      <c r="AU232" s="217" t="s">
        <v>25</v>
      </c>
      <c r="AY232" s="216" t="s">
        <v>131</v>
      </c>
      <c r="BK232" s="218">
        <f>SUM(BK233:BK251)</f>
        <v>0</v>
      </c>
    </row>
    <row r="233" spans="2:65" s="1" customFormat="1" ht="25.5" customHeight="1">
      <c r="B233" s="46"/>
      <c r="C233" s="221" t="s">
        <v>327</v>
      </c>
      <c r="D233" s="221" t="s">
        <v>133</v>
      </c>
      <c r="E233" s="222" t="s">
        <v>328</v>
      </c>
      <c r="F233" s="223" t="s">
        <v>329</v>
      </c>
      <c r="G233" s="224" t="s">
        <v>136</v>
      </c>
      <c r="H233" s="225">
        <v>43</v>
      </c>
      <c r="I233" s="226"/>
      <c r="J233" s="227">
        <f>ROUND(I233*H233,2)</f>
        <v>0</v>
      </c>
      <c r="K233" s="223" t="s">
        <v>24</v>
      </c>
      <c r="L233" s="72"/>
      <c r="M233" s="228" t="s">
        <v>24</v>
      </c>
      <c r="N233" s="229" t="s">
        <v>48</v>
      </c>
      <c r="O233" s="47"/>
      <c r="P233" s="230">
        <f>O233*H233</f>
        <v>0</v>
      </c>
      <c r="Q233" s="230">
        <v>0</v>
      </c>
      <c r="R233" s="230">
        <f>Q233*H233</f>
        <v>0</v>
      </c>
      <c r="S233" s="230">
        <v>0</v>
      </c>
      <c r="T233" s="231">
        <f>S233*H233</f>
        <v>0</v>
      </c>
      <c r="AR233" s="24" t="s">
        <v>138</v>
      </c>
      <c r="AT233" s="24" t="s">
        <v>133</v>
      </c>
      <c r="AU233" s="24" t="s">
        <v>86</v>
      </c>
      <c r="AY233" s="24" t="s">
        <v>131</v>
      </c>
      <c r="BE233" s="232">
        <f>IF(N233="základní",J233,0)</f>
        <v>0</v>
      </c>
      <c r="BF233" s="232">
        <f>IF(N233="snížená",J233,0)</f>
        <v>0</v>
      </c>
      <c r="BG233" s="232">
        <f>IF(N233="zákl. přenesená",J233,0)</f>
        <v>0</v>
      </c>
      <c r="BH233" s="232">
        <f>IF(N233="sníž. přenesená",J233,0)</f>
        <v>0</v>
      </c>
      <c r="BI233" s="232">
        <f>IF(N233="nulová",J233,0)</f>
        <v>0</v>
      </c>
      <c r="BJ233" s="24" t="s">
        <v>25</v>
      </c>
      <c r="BK233" s="232">
        <f>ROUND(I233*H233,2)</f>
        <v>0</v>
      </c>
      <c r="BL233" s="24" t="s">
        <v>138</v>
      </c>
      <c r="BM233" s="24" t="s">
        <v>330</v>
      </c>
    </row>
    <row r="234" spans="2:51" s="11" customFormat="1" ht="13.5">
      <c r="B234" s="233"/>
      <c r="C234" s="234"/>
      <c r="D234" s="235" t="s">
        <v>140</v>
      </c>
      <c r="E234" s="236" t="s">
        <v>24</v>
      </c>
      <c r="F234" s="237" t="s">
        <v>146</v>
      </c>
      <c r="G234" s="234"/>
      <c r="H234" s="238">
        <v>43</v>
      </c>
      <c r="I234" s="239"/>
      <c r="J234" s="234"/>
      <c r="K234" s="234"/>
      <c r="L234" s="240"/>
      <c r="M234" s="241"/>
      <c r="N234" s="242"/>
      <c r="O234" s="242"/>
      <c r="P234" s="242"/>
      <c r="Q234" s="242"/>
      <c r="R234" s="242"/>
      <c r="S234" s="242"/>
      <c r="T234" s="243"/>
      <c r="AT234" s="244" t="s">
        <v>140</v>
      </c>
      <c r="AU234" s="244" t="s">
        <v>86</v>
      </c>
      <c r="AV234" s="11" t="s">
        <v>86</v>
      </c>
      <c r="AW234" s="11" t="s">
        <v>40</v>
      </c>
      <c r="AX234" s="11" t="s">
        <v>25</v>
      </c>
      <c r="AY234" s="244" t="s">
        <v>131</v>
      </c>
    </row>
    <row r="235" spans="2:51" s="12" customFormat="1" ht="13.5">
      <c r="B235" s="245"/>
      <c r="C235" s="246"/>
      <c r="D235" s="235" t="s">
        <v>140</v>
      </c>
      <c r="E235" s="247" t="s">
        <v>24</v>
      </c>
      <c r="F235" s="248" t="s">
        <v>142</v>
      </c>
      <c r="G235" s="246"/>
      <c r="H235" s="247" t="s">
        <v>24</v>
      </c>
      <c r="I235" s="249"/>
      <c r="J235" s="246"/>
      <c r="K235" s="246"/>
      <c r="L235" s="250"/>
      <c r="M235" s="251"/>
      <c r="N235" s="252"/>
      <c r="O235" s="252"/>
      <c r="P235" s="252"/>
      <c r="Q235" s="252"/>
      <c r="R235" s="252"/>
      <c r="S235" s="252"/>
      <c r="T235" s="253"/>
      <c r="AT235" s="254" t="s">
        <v>140</v>
      </c>
      <c r="AU235" s="254" t="s">
        <v>86</v>
      </c>
      <c r="AV235" s="12" t="s">
        <v>25</v>
      </c>
      <c r="AW235" s="12" t="s">
        <v>40</v>
      </c>
      <c r="AX235" s="12" t="s">
        <v>77</v>
      </c>
      <c r="AY235" s="254" t="s">
        <v>131</v>
      </c>
    </row>
    <row r="236" spans="2:65" s="1" customFormat="1" ht="25.5" customHeight="1">
      <c r="B236" s="46"/>
      <c r="C236" s="221" t="s">
        <v>331</v>
      </c>
      <c r="D236" s="221" t="s">
        <v>133</v>
      </c>
      <c r="E236" s="222" t="s">
        <v>332</v>
      </c>
      <c r="F236" s="223" t="s">
        <v>333</v>
      </c>
      <c r="G236" s="224" t="s">
        <v>136</v>
      </c>
      <c r="H236" s="225">
        <v>104</v>
      </c>
      <c r="I236" s="226"/>
      <c r="J236" s="227">
        <f>ROUND(I236*H236,2)</f>
        <v>0</v>
      </c>
      <c r="K236" s="223" t="s">
        <v>137</v>
      </c>
      <c r="L236" s="72"/>
      <c r="M236" s="228" t="s">
        <v>24</v>
      </c>
      <c r="N236" s="229" t="s">
        <v>48</v>
      </c>
      <c r="O236" s="47"/>
      <c r="P236" s="230">
        <f>O236*H236</f>
        <v>0</v>
      </c>
      <c r="Q236" s="230">
        <v>0</v>
      </c>
      <c r="R236" s="230">
        <f>Q236*H236</f>
        <v>0</v>
      </c>
      <c r="S236" s="230">
        <v>0</v>
      </c>
      <c r="T236" s="231">
        <f>S236*H236</f>
        <v>0</v>
      </c>
      <c r="AR236" s="24" t="s">
        <v>138</v>
      </c>
      <c r="AT236" s="24" t="s">
        <v>133</v>
      </c>
      <c r="AU236" s="24" t="s">
        <v>86</v>
      </c>
      <c r="AY236" s="24" t="s">
        <v>131</v>
      </c>
      <c r="BE236" s="232">
        <f>IF(N236="základní",J236,0)</f>
        <v>0</v>
      </c>
      <c r="BF236" s="232">
        <f>IF(N236="snížená",J236,0)</f>
        <v>0</v>
      </c>
      <c r="BG236" s="232">
        <f>IF(N236="zákl. přenesená",J236,0)</f>
        <v>0</v>
      </c>
      <c r="BH236" s="232">
        <f>IF(N236="sníž. přenesená",J236,0)</f>
        <v>0</v>
      </c>
      <c r="BI236" s="232">
        <f>IF(N236="nulová",J236,0)</f>
        <v>0</v>
      </c>
      <c r="BJ236" s="24" t="s">
        <v>25</v>
      </c>
      <c r="BK236" s="232">
        <f>ROUND(I236*H236,2)</f>
        <v>0</v>
      </c>
      <c r="BL236" s="24" t="s">
        <v>138</v>
      </c>
      <c r="BM236" s="24" t="s">
        <v>334</v>
      </c>
    </row>
    <row r="237" spans="2:51" s="11" customFormat="1" ht="13.5">
      <c r="B237" s="233"/>
      <c r="C237" s="234"/>
      <c r="D237" s="235" t="s">
        <v>140</v>
      </c>
      <c r="E237" s="236" t="s">
        <v>24</v>
      </c>
      <c r="F237" s="237" t="s">
        <v>335</v>
      </c>
      <c r="G237" s="234"/>
      <c r="H237" s="238">
        <v>52</v>
      </c>
      <c r="I237" s="239"/>
      <c r="J237" s="234"/>
      <c r="K237" s="234"/>
      <c r="L237" s="240"/>
      <c r="M237" s="241"/>
      <c r="N237" s="242"/>
      <c r="O237" s="242"/>
      <c r="P237" s="242"/>
      <c r="Q237" s="242"/>
      <c r="R237" s="242"/>
      <c r="S237" s="242"/>
      <c r="T237" s="243"/>
      <c r="AT237" s="244" t="s">
        <v>140</v>
      </c>
      <c r="AU237" s="244" t="s">
        <v>86</v>
      </c>
      <c r="AV237" s="11" t="s">
        <v>86</v>
      </c>
      <c r="AW237" s="11" t="s">
        <v>40</v>
      </c>
      <c r="AX237" s="11" t="s">
        <v>77</v>
      </c>
      <c r="AY237" s="244" t="s">
        <v>131</v>
      </c>
    </row>
    <row r="238" spans="2:51" s="11" customFormat="1" ht="13.5">
      <c r="B238" s="233"/>
      <c r="C238" s="234"/>
      <c r="D238" s="235" t="s">
        <v>140</v>
      </c>
      <c r="E238" s="236" t="s">
        <v>24</v>
      </c>
      <c r="F238" s="237" t="s">
        <v>336</v>
      </c>
      <c r="G238" s="234"/>
      <c r="H238" s="238">
        <v>52</v>
      </c>
      <c r="I238" s="239"/>
      <c r="J238" s="234"/>
      <c r="K238" s="234"/>
      <c r="L238" s="240"/>
      <c r="M238" s="241"/>
      <c r="N238" s="242"/>
      <c r="O238" s="242"/>
      <c r="P238" s="242"/>
      <c r="Q238" s="242"/>
      <c r="R238" s="242"/>
      <c r="S238" s="242"/>
      <c r="T238" s="243"/>
      <c r="AT238" s="244" t="s">
        <v>140</v>
      </c>
      <c r="AU238" s="244" t="s">
        <v>86</v>
      </c>
      <c r="AV238" s="11" t="s">
        <v>86</v>
      </c>
      <c r="AW238" s="11" t="s">
        <v>40</v>
      </c>
      <c r="AX238" s="11" t="s">
        <v>77</v>
      </c>
      <c r="AY238" s="244" t="s">
        <v>131</v>
      </c>
    </row>
    <row r="239" spans="2:51" s="14" customFormat="1" ht="13.5">
      <c r="B239" s="266"/>
      <c r="C239" s="267"/>
      <c r="D239" s="235" t="s">
        <v>140</v>
      </c>
      <c r="E239" s="268" t="s">
        <v>24</v>
      </c>
      <c r="F239" s="269" t="s">
        <v>149</v>
      </c>
      <c r="G239" s="267"/>
      <c r="H239" s="270">
        <v>104</v>
      </c>
      <c r="I239" s="271"/>
      <c r="J239" s="267"/>
      <c r="K239" s="267"/>
      <c r="L239" s="272"/>
      <c r="M239" s="273"/>
      <c r="N239" s="274"/>
      <c r="O239" s="274"/>
      <c r="P239" s="274"/>
      <c r="Q239" s="274"/>
      <c r="R239" s="274"/>
      <c r="S239" s="274"/>
      <c r="T239" s="275"/>
      <c r="AT239" s="276" t="s">
        <v>140</v>
      </c>
      <c r="AU239" s="276" t="s">
        <v>86</v>
      </c>
      <c r="AV239" s="14" t="s">
        <v>138</v>
      </c>
      <c r="AW239" s="14" t="s">
        <v>40</v>
      </c>
      <c r="AX239" s="14" t="s">
        <v>25</v>
      </c>
      <c r="AY239" s="276" t="s">
        <v>131</v>
      </c>
    </row>
    <row r="240" spans="2:65" s="1" customFormat="1" ht="38.25" customHeight="1">
      <c r="B240" s="46"/>
      <c r="C240" s="221" t="s">
        <v>337</v>
      </c>
      <c r="D240" s="221" t="s">
        <v>133</v>
      </c>
      <c r="E240" s="222" t="s">
        <v>338</v>
      </c>
      <c r="F240" s="223" t="s">
        <v>339</v>
      </c>
      <c r="G240" s="224" t="s">
        <v>136</v>
      </c>
      <c r="H240" s="225">
        <v>52</v>
      </c>
      <c r="I240" s="226"/>
      <c r="J240" s="227">
        <f>ROUND(I240*H240,2)</f>
        <v>0</v>
      </c>
      <c r="K240" s="223" t="s">
        <v>137</v>
      </c>
      <c r="L240" s="72"/>
      <c r="M240" s="228" t="s">
        <v>24</v>
      </c>
      <c r="N240" s="229" t="s">
        <v>48</v>
      </c>
      <c r="O240" s="47"/>
      <c r="P240" s="230">
        <f>O240*H240</f>
        <v>0</v>
      </c>
      <c r="Q240" s="230">
        <v>0</v>
      </c>
      <c r="R240" s="230">
        <f>Q240*H240</f>
        <v>0</v>
      </c>
      <c r="S240" s="230">
        <v>0</v>
      </c>
      <c r="T240" s="231">
        <f>S240*H240</f>
        <v>0</v>
      </c>
      <c r="AR240" s="24" t="s">
        <v>138</v>
      </c>
      <c r="AT240" s="24" t="s">
        <v>133</v>
      </c>
      <c r="AU240" s="24" t="s">
        <v>86</v>
      </c>
      <c r="AY240" s="24" t="s">
        <v>131</v>
      </c>
      <c r="BE240" s="232">
        <f>IF(N240="základní",J240,0)</f>
        <v>0</v>
      </c>
      <c r="BF240" s="232">
        <f>IF(N240="snížená",J240,0)</f>
        <v>0</v>
      </c>
      <c r="BG240" s="232">
        <f>IF(N240="zákl. přenesená",J240,0)</f>
        <v>0</v>
      </c>
      <c r="BH240" s="232">
        <f>IF(N240="sníž. přenesená",J240,0)</f>
        <v>0</v>
      </c>
      <c r="BI240" s="232">
        <f>IF(N240="nulová",J240,0)</f>
        <v>0</v>
      </c>
      <c r="BJ240" s="24" t="s">
        <v>25</v>
      </c>
      <c r="BK240" s="232">
        <f>ROUND(I240*H240,2)</f>
        <v>0</v>
      </c>
      <c r="BL240" s="24" t="s">
        <v>138</v>
      </c>
      <c r="BM240" s="24" t="s">
        <v>340</v>
      </c>
    </row>
    <row r="241" spans="2:51" s="11" customFormat="1" ht="13.5">
      <c r="B241" s="233"/>
      <c r="C241" s="234"/>
      <c r="D241" s="235" t="s">
        <v>140</v>
      </c>
      <c r="E241" s="236" t="s">
        <v>24</v>
      </c>
      <c r="F241" s="237" t="s">
        <v>141</v>
      </c>
      <c r="G241" s="234"/>
      <c r="H241" s="238">
        <v>52</v>
      </c>
      <c r="I241" s="239"/>
      <c r="J241" s="234"/>
      <c r="K241" s="234"/>
      <c r="L241" s="240"/>
      <c r="M241" s="241"/>
      <c r="N241" s="242"/>
      <c r="O241" s="242"/>
      <c r="P241" s="242"/>
      <c r="Q241" s="242"/>
      <c r="R241" s="242"/>
      <c r="S241" s="242"/>
      <c r="T241" s="243"/>
      <c r="AT241" s="244" t="s">
        <v>140</v>
      </c>
      <c r="AU241" s="244" t="s">
        <v>86</v>
      </c>
      <c r="AV241" s="11" t="s">
        <v>86</v>
      </c>
      <c r="AW241" s="11" t="s">
        <v>40</v>
      </c>
      <c r="AX241" s="11" t="s">
        <v>25</v>
      </c>
      <c r="AY241" s="244" t="s">
        <v>131</v>
      </c>
    </row>
    <row r="242" spans="2:51" s="12" customFormat="1" ht="13.5">
      <c r="B242" s="245"/>
      <c r="C242" s="246"/>
      <c r="D242" s="235" t="s">
        <v>140</v>
      </c>
      <c r="E242" s="247" t="s">
        <v>24</v>
      </c>
      <c r="F242" s="248" t="s">
        <v>142</v>
      </c>
      <c r="G242" s="246"/>
      <c r="H242" s="247" t="s">
        <v>24</v>
      </c>
      <c r="I242" s="249"/>
      <c r="J242" s="246"/>
      <c r="K242" s="246"/>
      <c r="L242" s="250"/>
      <c r="M242" s="251"/>
      <c r="N242" s="252"/>
      <c r="O242" s="252"/>
      <c r="P242" s="252"/>
      <c r="Q242" s="252"/>
      <c r="R242" s="252"/>
      <c r="S242" s="252"/>
      <c r="T242" s="253"/>
      <c r="AT242" s="254" t="s">
        <v>140</v>
      </c>
      <c r="AU242" s="254" t="s">
        <v>86</v>
      </c>
      <c r="AV242" s="12" t="s">
        <v>25</v>
      </c>
      <c r="AW242" s="12" t="s">
        <v>40</v>
      </c>
      <c r="AX242" s="12" t="s">
        <v>77</v>
      </c>
      <c r="AY242" s="254" t="s">
        <v>131</v>
      </c>
    </row>
    <row r="243" spans="2:65" s="1" customFormat="1" ht="25.5" customHeight="1">
      <c r="B243" s="46"/>
      <c r="C243" s="221" t="s">
        <v>341</v>
      </c>
      <c r="D243" s="221" t="s">
        <v>133</v>
      </c>
      <c r="E243" s="222" t="s">
        <v>342</v>
      </c>
      <c r="F243" s="223" t="s">
        <v>343</v>
      </c>
      <c r="G243" s="224" t="s">
        <v>136</v>
      </c>
      <c r="H243" s="225">
        <v>52</v>
      </c>
      <c r="I243" s="226"/>
      <c r="J243" s="227">
        <f>ROUND(I243*H243,2)</f>
        <v>0</v>
      </c>
      <c r="K243" s="223" t="s">
        <v>137</v>
      </c>
      <c r="L243" s="72"/>
      <c r="M243" s="228" t="s">
        <v>24</v>
      </c>
      <c r="N243" s="229" t="s">
        <v>48</v>
      </c>
      <c r="O243" s="47"/>
      <c r="P243" s="230">
        <f>O243*H243</f>
        <v>0</v>
      </c>
      <c r="Q243" s="230">
        <v>0.00601</v>
      </c>
      <c r="R243" s="230">
        <f>Q243*H243</f>
        <v>0.31251999999999996</v>
      </c>
      <c r="S243" s="230">
        <v>0</v>
      </c>
      <c r="T243" s="231">
        <f>S243*H243</f>
        <v>0</v>
      </c>
      <c r="AR243" s="24" t="s">
        <v>138</v>
      </c>
      <c r="AT243" s="24" t="s">
        <v>133</v>
      </c>
      <c r="AU243" s="24" t="s">
        <v>86</v>
      </c>
      <c r="AY243" s="24" t="s">
        <v>131</v>
      </c>
      <c r="BE243" s="232">
        <f>IF(N243="základní",J243,0)</f>
        <v>0</v>
      </c>
      <c r="BF243" s="232">
        <f>IF(N243="snížená",J243,0)</f>
        <v>0</v>
      </c>
      <c r="BG243" s="232">
        <f>IF(N243="zákl. přenesená",J243,0)</f>
        <v>0</v>
      </c>
      <c r="BH243" s="232">
        <f>IF(N243="sníž. přenesená",J243,0)</f>
        <v>0</v>
      </c>
      <c r="BI243" s="232">
        <f>IF(N243="nulová",J243,0)</f>
        <v>0</v>
      </c>
      <c r="BJ243" s="24" t="s">
        <v>25</v>
      </c>
      <c r="BK243" s="232">
        <f>ROUND(I243*H243,2)</f>
        <v>0</v>
      </c>
      <c r="BL243" s="24" t="s">
        <v>138</v>
      </c>
      <c r="BM243" s="24" t="s">
        <v>344</v>
      </c>
    </row>
    <row r="244" spans="2:51" s="11" customFormat="1" ht="13.5">
      <c r="B244" s="233"/>
      <c r="C244" s="234"/>
      <c r="D244" s="235" t="s">
        <v>140</v>
      </c>
      <c r="E244" s="236" t="s">
        <v>24</v>
      </c>
      <c r="F244" s="237" t="s">
        <v>141</v>
      </c>
      <c r="G244" s="234"/>
      <c r="H244" s="238">
        <v>52</v>
      </c>
      <c r="I244" s="239"/>
      <c r="J244" s="234"/>
      <c r="K244" s="234"/>
      <c r="L244" s="240"/>
      <c r="M244" s="241"/>
      <c r="N244" s="242"/>
      <c r="O244" s="242"/>
      <c r="P244" s="242"/>
      <c r="Q244" s="242"/>
      <c r="R244" s="242"/>
      <c r="S244" s="242"/>
      <c r="T244" s="243"/>
      <c r="AT244" s="244" t="s">
        <v>140</v>
      </c>
      <c r="AU244" s="244" t="s">
        <v>86</v>
      </c>
      <c r="AV244" s="11" t="s">
        <v>86</v>
      </c>
      <c r="AW244" s="11" t="s">
        <v>40</v>
      </c>
      <c r="AX244" s="11" t="s">
        <v>25</v>
      </c>
      <c r="AY244" s="244" t="s">
        <v>131</v>
      </c>
    </row>
    <row r="245" spans="2:51" s="12" customFormat="1" ht="13.5">
      <c r="B245" s="245"/>
      <c r="C245" s="246"/>
      <c r="D245" s="235" t="s">
        <v>140</v>
      </c>
      <c r="E245" s="247" t="s">
        <v>24</v>
      </c>
      <c r="F245" s="248" t="s">
        <v>142</v>
      </c>
      <c r="G245" s="246"/>
      <c r="H245" s="247" t="s">
        <v>24</v>
      </c>
      <c r="I245" s="249"/>
      <c r="J245" s="246"/>
      <c r="K245" s="246"/>
      <c r="L245" s="250"/>
      <c r="M245" s="251"/>
      <c r="N245" s="252"/>
      <c r="O245" s="252"/>
      <c r="P245" s="252"/>
      <c r="Q245" s="252"/>
      <c r="R245" s="252"/>
      <c r="S245" s="252"/>
      <c r="T245" s="253"/>
      <c r="AT245" s="254" t="s">
        <v>140</v>
      </c>
      <c r="AU245" s="254" t="s">
        <v>86</v>
      </c>
      <c r="AV245" s="12" t="s">
        <v>25</v>
      </c>
      <c r="AW245" s="12" t="s">
        <v>40</v>
      </c>
      <c r="AX245" s="12" t="s">
        <v>77</v>
      </c>
      <c r="AY245" s="254" t="s">
        <v>131</v>
      </c>
    </row>
    <row r="246" spans="2:65" s="1" customFormat="1" ht="25.5" customHeight="1">
      <c r="B246" s="46"/>
      <c r="C246" s="221" t="s">
        <v>345</v>
      </c>
      <c r="D246" s="221" t="s">
        <v>133</v>
      </c>
      <c r="E246" s="222" t="s">
        <v>346</v>
      </c>
      <c r="F246" s="223" t="s">
        <v>347</v>
      </c>
      <c r="G246" s="224" t="s">
        <v>136</v>
      </c>
      <c r="H246" s="225">
        <v>52</v>
      </c>
      <c r="I246" s="226"/>
      <c r="J246" s="227">
        <f>ROUND(I246*H246,2)</f>
        <v>0</v>
      </c>
      <c r="K246" s="223" t="s">
        <v>137</v>
      </c>
      <c r="L246" s="72"/>
      <c r="M246" s="228" t="s">
        <v>24</v>
      </c>
      <c r="N246" s="229" t="s">
        <v>48</v>
      </c>
      <c r="O246" s="47"/>
      <c r="P246" s="230">
        <f>O246*H246</f>
        <v>0</v>
      </c>
      <c r="Q246" s="230">
        <v>0.00061</v>
      </c>
      <c r="R246" s="230">
        <f>Q246*H246</f>
        <v>0.03172</v>
      </c>
      <c r="S246" s="230">
        <v>0</v>
      </c>
      <c r="T246" s="231">
        <f>S246*H246</f>
        <v>0</v>
      </c>
      <c r="AR246" s="24" t="s">
        <v>138</v>
      </c>
      <c r="AT246" s="24" t="s">
        <v>133</v>
      </c>
      <c r="AU246" s="24" t="s">
        <v>86</v>
      </c>
      <c r="AY246" s="24" t="s">
        <v>131</v>
      </c>
      <c r="BE246" s="232">
        <f>IF(N246="základní",J246,0)</f>
        <v>0</v>
      </c>
      <c r="BF246" s="232">
        <f>IF(N246="snížená",J246,0)</f>
        <v>0</v>
      </c>
      <c r="BG246" s="232">
        <f>IF(N246="zákl. přenesená",J246,0)</f>
        <v>0</v>
      </c>
      <c r="BH246" s="232">
        <f>IF(N246="sníž. přenesená",J246,0)</f>
        <v>0</v>
      </c>
      <c r="BI246" s="232">
        <f>IF(N246="nulová",J246,0)</f>
        <v>0</v>
      </c>
      <c r="BJ246" s="24" t="s">
        <v>25</v>
      </c>
      <c r="BK246" s="232">
        <f>ROUND(I246*H246,2)</f>
        <v>0</v>
      </c>
      <c r="BL246" s="24" t="s">
        <v>138</v>
      </c>
      <c r="BM246" s="24" t="s">
        <v>348</v>
      </c>
    </row>
    <row r="247" spans="2:51" s="11" customFormat="1" ht="13.5">
      <c r="B247" s="233"/>
      <c r="C247" s="234"/>
      <c r="D247" s="235" t="s">
        <v>140</v>
      </c>
      <c r="E247" s="236" t="s">
        <v>24</v>
      </c>
      <c r="F247" s="237" t="s">
        <v>141</v>
      </c>
      <c r="G247" s="234"/>
      <c r="H247" s="238">
        <v>52</v>
      </c>
      <c r="I247" s="239"/>
      <c r="J247" s="234"/>
      <c r="K247" s="234"/>
      <c r="L247" s="240"/>
      <c r="M247" s="241"/>
      <c r="N247" s="242"/>
      <c r="O247" s="242"/>
      <c r="P247" s="242"/>
      <c r="Q247" s="242"/>
      <c r="R247" s="242"/>
      <c r="S247" s="242"/>
      <c r="T247" s="243"/>
      <c r="AT247" s="244" t="s">
        <v>140</v>
      </c>
      <c r="AU247" s="244" t="s">
        <v>86</v>
      </c>
      <c r="AV247" s="11" t="s">
        <v>86</v>
      </c>
      <c r="AW247" s="11" t="s">
        <v>40</v>
      </c>
      <c r="AX247" s="11" t="s">
        <v>25</v>
      </c>
      <c r="AY247" s="244" t="s">
        <v>131</v>
      </c>
    </row>
    <row r="248" spans="2:51" s="12" customFormat="1" ht="13.5">
      <c r="B248" s="245"/>
      <c r="C248" s="246"/>
      <c r="D248" s="235" t="s">
        <v>140</v>
      </c>
      <c r="E248" s="247" t="s">
        <v>24</v>
      </c>
      <c r="F248" s="248" t="s">
        <v>142</v>
      </c>
      <c r="G248" s="246"/>
      <c r="H248" s="247" t="s">
        <v>24</v>
      </c>
      <c r="I248" s="249"/>
      <c r="J248" s="246"/>
      <c r="K248" s="246"/>
      <c r="L248" s="250"/>
      <c r="M248" s="251"/>
      <c r="N248" s="252"/>
      <c r="O248" s="252"/>
      <c r="P248" s="252"/>
      <c r="Q248" s="252"/>
      <c r="R248" s="252"/>
      <c r="S248" s="252"/>
      <c r="T248" s="253"/>
      <c r="AT248" s="254" t="s">
        <v>140</v>
      </c>
      <c r="AU248" s="254" t="s">
        <v>86</v>
      </c>
      <c r="AV248" s="12" t="s">
        <v>25</v>
      </c>
      <c r="AW248" s="12" t="s">
        <v>40</v>
      </c>
      <c r="AX248" s="12" t="s">
        <v>77</v>
      </c>
      <c r="AY248" s="254" t="s">
        <v>131</v>
      </c>
    </row>
    <row r="249" spans="2:65" s="1" customFormat="1" ht="38.25" customHeight="1">
      <c r="B249" s="46"/>
      <c r="C249" s="221" t="s">
        <v>349</v>
      </c>
      <c r="D249" s="221" t="s">
        <v>133</v>
      </c>
      <c r="E249" s="222" t="s">
        <v>350</v>
      </c>
      <c r="F249" s="223" t="s">
        <v>351</v>
      </c>
      <c r="G249" s="224" t="s">
        <v>136</v>
      </c>
      <c r="H249" s="225">
        <v>52</v>
      </c>
      <c r="I249" s="226"/>
      <c r="J249" s="227">
        <f>ROUND(I249*H249,2)</f>
        <v>0</v>
      </c>
      <c r="K249" s="223" t="s">
        <v>137</v>
      </c>
      <c r="L249" s="72"/>
      <c r="M249" s="228" t="s">
        <v>24</v>
      </c>
      <c r="N249" s="229" t="s">
        <v>48</v>
      </c>
      <c r="O249" s="47"/>
      <c r="P249" s="230">
        <f>O249*H249</f>
        <v>0</v>
      </c>
      <c r="Q249" s="230">
        <v>0</v>
      </c>
      <c r="R249" s="230">
        <f>Q249*H249</f>
        <v>0</v>
      </c>
      <c r="S249" s="230">
        <v>0</v>
      </c>
      <c r="T249" s="231">
        <f>S249*H249</f>
        <v>0</v>
      </c>
      <c r="AR249" s="24" t="s">
        <v>138</v>
      </c>
      <c r="AT249" s="24" t="s">
        <v>133</v>
      </c>
      <c r="AU249" s="24" t="s">
        <v>86</v>
      </c>
      <c r="AY249" s="24" t="s">
        <v>131</v>
      </c>
      <c r="BE249" s="232">
        <f>IF(N249="základní",J249,0)</f>
        <v>0</v>
      </c>
      <c r="BF249" s="232">
        <f>IF(N249="snížená",J249,0)</f>
        <v>0</v>
      </c>
      <c r="BG249" s="232">
        <f>IF(N249="zákl. přenesená",J249,0)</f>
        <v>0</v>
      </c>
      <c r="BH249" s="232">
        <f>IF(N249="sníž. přenesená",J249,0)</f>
        <v>0</v>
      </c>
      <c r="BI249" s="232">
        <f>IF(N249="nulová",J249,0)</f>
        <v>0</v>
      </c>
      <c r="BJ249" s="24" t="s">
        <v>25</v>
      </c>
      <c r="BK249" s="232">
        <f>ROUND(I249*H249,2)</f>
        <v>0</v>
      </c>
      <c r="BL249" s="24" t="s">
        <v>138</v>
      </c>
      <c r="BM249" s="24" t="s">
        <v>352</v>
      </c>
    </row>
    <row r="250" spans="2:51" s="11" customFormat="1" ht="13.5">
      <c r="B250" s="233"/>
      <c r="C250" s="234"/>
      <c r="D250" s="235" t="s">
        <v>140</v>
      </c>
      <c r="E250" s="236" t="s">
        <v>24</v>
      </c>
      <c r="F250" s="237" t="s">
        <v>141</v>
      </c>
      <c r="G250" s="234"/>
      <c r="H250" s="238">
        <v>52</v>
      </c>
      <c r="I250" s="239"/>
      <c r="J250" s="234"/>
      <c r="K250" s="234"/>
      <c r="L250" s="240"/>
      <c r="M250" s="241"/>
      <c r="N250" s="242"/>
      <c r="O250" s="242"/>
      <c r="P250" s="242"/>
      <c r="Q250" s="242"/>
      <c r="R250" s="242"/>
      <c r="S250" s="242"/>
      <c r="T250" s="243"/>
      <c r="AT250" s="244" t="s">
        <v>140</v>
      </c>
      <c r="AU250" s="244" t="s">
        <v>86</v>
      </c>
      <c r="AV250" s="11" t="s">
        <v>86</v>
      </c>
      <c r="AW250" s="11" t="s">
        <v>40</v>
      </c>
      <c r="AX250" s="11" t="s">
        <v>25</v>
      </c>
      <c r="AY250" s="244" t="s">
        <v>131</v>
      </c>
    </row>
    <row r="251" spans="2:51" s="12" customFormat="1" ht="13.5">
      <c r="B251" s="245"/>
      <c r="C251" s="246"/>
      <c r="D251" s="235" t="s">
        <v>140</v>
      </c>
      <c r="E251" s="247" t="s">
        <v>24</v>
      </c>
      <c r="F251" s="248" t="s">
        <v>142</v>
      </c>
      <c r="G251" s="246"/>
      <c r="H251" s="247" t="s">
        <v>24</v>
      </c>
      <c r="I251" s="249"/>
      <c r="J251" s="246"/>
      <c r="K251" s="246"/>
      <c r="L251" s="250"/>
      <c r="M251" s="251"/>
      <c r="N251" s="252"/>
      <c r="O251" s="252"/>
      <c r="P251" s="252"/>
      <c r="Q251" s="252"/>
      <c r="R251" s="252"/>
      <c r="S251" s="252"/>
      <c r="T251" s="253"/>
      <c r="AT251" s="254" t="s">
        <v>140</v>
      </c>
      <c r="AU251" s="254" t="s">
        <v>86</v>
      </c>
      <c r="AV251" s="12" t="s">
        <v>25</v>
      </c>
      <c r="AW251" s="12" t="s">
        <v>40</v>
      </c>
      <c r="AX251" s="12" t="s">
        <v>77</v>
      </c>
      <c r="AY251" s="254" t="s">
        <v>131</v>
      </c>
    </row>
    <row r="252" spans="2:63" s="10" customFormat="1" ht="29.85" customHeight="1">
      <c r="B252" s="205"/>
      <c r="C252" s="206"/>
      <c r="D252" s="207" t="s">
        <v>76</v>
      </c>
      <c r="E252" s="219" t="s">
        <v>177</v>
      </c>
      <c r="F252" s="219" t="s">
        <v>353</v>
      </c>
      <c r="G252" s="206"/>
      <c r="H252" s="206"/>
      <c r="I252" s="209"/>
      <c r="J252" s="220">
        <f>BK252</f>
        <v>0</v>
      </c>
      <c r="K252" s="206"/>
      <c r="L252" s="211"/>
      <c r="M252" s="212"/>
      <c r="N252" s="213"/>
      <c r="O252" s="213"/>
      <c r="P252" s="214">
        <f>SUM(P253:P306)</f>
        <v>0</v>
      </c>
      <c r="Q252" s="213"/>
      <c r="R252" s="214">
        <f>SUM(R253:R306)</f>
        <v>36.99004800000001</v>
      </c>
      <c r="S252" s="213"/>
      <c r="T252" s="215">
        <f>SUM(T253:T306)</f>
        <v>0</v>
      </c>
      <c r="AR252" s="216" t="s">
        <v>25</v>
      </c>
      <c r="AT252" s="217" t="s">
        <v>76</v>
      </c>
      <c r="AU252" s="217" t="s">
        <v>25</v>
      </c>
      <c r="AY252" s="216" t="s">
        <v>131</v>
      </c>
      <c r="BK252" s="218">
        <f>SUM(BK253:BK306)</f>
        <v>0</v>
      </c>
    </row>
    <row r="253" spans="2:65" s="1" customFormat="1" ht="25.5" customHeight="1">
      <c r="B253" s="46"/>
      <c r="C253" s="221" t="s">
        <v>354</v>
      </c>
      <c r="D253" s="221" t="s">
        <v>133</v>
      </c>
      <c r="E253" s="222" t="s">
        <v>355</v>
      </c>
      <c r="F253" s="223" t="s">
        <v>356</v>
      </c>
      <c r="G253" s="224" t="s">
        <v>295</v>
      </c>
      <c r="H253" s="225">
        <v>142.2</v>
      </c>
      <c r="I253" s="226"/>
      <c r="J253" s="227">
        <f>ROUND(I253*H253,2)</f>
        <v>0</v>
      </c>
      <c r="K253" s="223" t="s">
        <v>137</v>
      </c>
      <c r="L253" s="72"/>
      <c r="M253" s="228" t="s">
        <v>24</v>
      </c>
      <c r="N253" s="229" t="s">
        <v>48</v>
      </c>
      <c r="O253" s="47"/>
      <c r="P253" s="230">
        <f>O253*H253</f>
        <v>0</v>
      </c>
      <c r="Q253" s="230">
        <v>0</v>
      </c>
      <c r="R253" s="230">
        <f>Q253*H253</f>
        <v>0</v>
      </c>
      <c r="S253" s="230">
        <v>0</v>
      </c>
      <c r="T253" s="231">
        <f>S253*H253</f>
        <v>0</v>
      </c>
      <c r="AR253" s="24" t="s">
        <v>138</v>
      </c>
      <c r="AT253" s="24" t="s">
        <v>133</v>
      </c>
      <c r="AU253" s="24" t="s">
        <v>86</v>
      </c>
      <c r="AY253" s="24" t="s">
        <v>131</v>
      </c>
      <c r="BE253" s="232">
        <f>IF(N253="základní",J253,0)</f>
        <v>0</v>
      </c>
      <c r="BF253" s="232">
        <f>IF(N253="snížená",J253,0)</f>
        <v>0</v>
      </c>
      <c r="BG253" s="232">
        <f>IF(N253="zákl. přenesená",J253,0)</f>
        <v>0</v>
      </c>
      <c r="BH253" s="232">
        <f>IF(N253="sníž. přenesená",J253,0)</f>
        <v>0</v>
      </c>
      <c r="BI253" s="232">
        <f>IF(N253="nulová",J253,0)</f>
        <v>0</v>
      </c>
      <c r="BJ253" s="24" t="s">
        <v>25</v>
      </c>
      <c r="BK253" s="232">
        <f>ROUND(I253*H253,2)</f>
        <v>0</v>
      </c>
      <c r="BL253" s="24" t="s">
        <v>138</v>
      </c>
      <c r="BM253" s="24" t="s">
        <v>357</v>
      </c>
    </row>
    <row r="254" spans="2:51" s="11" customFormat="1" ht="13.5">
      <c r="B254" s="233"/>
      <c r="C254" s="234"/>
      <c r="D254" s="235" t="s">
        <v>140</v>
      </c>
      <c r="E254" s="236" t="s">
        <v>24</v>
      </c>
      <c r="F254" s="237" t="s">
        <v>358</v>
      </c>
      <c r="G254" s="234"/>
      <c r="H254" s="238">
        <v>141.2</v>
      </c>
      <c r="I254" s="239"/>
      <c r="J254" s="234"/>
      <c r="K254" s="234"/>
      <c r="L254" s="240"/>
      <c r="M254" s="241"/>
      <c r="N254" s="242"/>
      <c r="O254" s="242"/>
      <c r="P254" s="242"/>
      <c r="Q254" s="242"/>
      <c r="R254" s="242"/>
      <c r="S254" s="242"/>
      <c r="T254" s="243"/>
      <c r="AT254" s="244" t="s">
        <v>140</v>
      </c>
      <c r="AU254" s="244" t="s">
        <v>86</v>
      </c>
      <c r="AV254" s="11" t="s">
        <v>86</v>
      </c>
      <c r="AW254" s="11" t="s">
        <v>40</v>
      </c>
      <c r="AX254" s="11" t="s">
        <v>77</v>
      </c>
      <c r="AY254" s="244" t="s">
        <v>131</v>
      </c>
    </row>
    <row r="255" spans="2:51" s="11" customFormat="1" ht="13.5">
      <c r="B255" s="233"/>
      <c r="C255" s="234"/>
      <c r="D255" s="235" t="s">
        <v>140</v>
      </c>
      <c r="E255" s="236" t="s">
        <v>24</v>
      </c>
      <c r="F255" s="237" t="s">
        <v>359</v>
      </c>
      <c r="G255" s="234"/>
      <c r="H255" s="238">
        <v>1</v>
      </c>
      <c r="I255" s="239"/>
      <c r="J255" s="234"/>
      <c r="K255" s="234"/>
      <c r="L255" s="240"/>
      <c r="M255" s="241"/>
      <c r="N255" s="242"/>
      <c r="O255" s="242"/>
      <c r="P255" s="242"/>
      <c r="Q255" s="242"/>
      <c r="R255" s="242"/>
      <c r="S255" s="242"/>
      <c r="T255" s="243"/>
      <c r="AT255" s="244" t="s">
        <v>140</v>
      </c>
      <c r="AU255" s="244" t="s">
        <v>86</v>
      </c>
      <c r="AV255" s="11" t="s">
        <v>86</v>
      </c>
      <c r="AW255" s="11" t="s">
        <v>40</v>
      </c>
      <c r="AX255" s="11" t="s">
        <v>77</v>
      </c>
      <c r="AY255" s="244" t="s">
        <v>131</v>
      </c>
    </row>
    <row r="256" spans="2:51" s="14" customFormat="1" ht="13.5">
      <c r="B256" s="266"/>
      <c r="C256" s="267"/>
      <c r="D256" s="235" t="s">
        <v>140</v>
      </c>
      <c r="E256" s="268" t="s">
        <v>24</v>
      </c>
      <c r="F256" s="269" t="s">
        <v>149</v>
      </c>
      <c r="G256" s="267"/>
      <c r="H256" s="270">
        <v>142.2</v>
      </c>
      <c r="I256" s="271"/>
      <c r="J256" s="267"/>
      <c r="K256" s="267"/>
      <c r="L256" s="272"/>
      <c r="M256" s="273"/>
      <c r="N256" s="274"/>
      <c r="O256" s="274"/>
      <c r="P256" s="274"/>
      <c r="Q256" s="274"/>
      <c r="R256" s="274"/>
      <c r="S256" s="274"/>
      <c r="T256" s="275"/>
      <c r="AT256" s="276" t="s">
        <v>140</v>
      </c>
      <c r="AU256" s="276" t="s">
        <v>86</v>
      </c>
      <c r="AV256" s="14" t="s">
        <v>138</v>
      </c>
      <c r="AW256" s="14" t="s">
        <v>40</v>
      </c>
      <c r="AX256" s="14" t="s">
        <v>25</v>
      </c>
      <c r="AY256" s="276" t="s">
        <v>131</v>
      </c>
    </row>
    <row r="257" spans="2:51" s="12" customFormat="1" ht="13.5">
      <c r="B257" s="245"/>
      <c r="C257" s="246"/>
      <c r="D257" s="235" t="s">
        <v>140</v>
      </c>
      <c r="E257" s="247" t="s">
        <v>24</v>
      </c>
      <c r="F257" s="248" t="s">
        <v>142</v>
      </c>
      <c r="G257" s="246"/>
      <c r="H257" s="247" t="s">
        <v>24</v>
      </c>
      <c r="I257" s="249"/>
      <c r="J257" s="246"/>
      <c r="K257" s="246"/>
      <c r="L257" s="250"/>
      <c r="M257" s="251"/>
      <c r="N257" s="252"/>
      <c r="O257" s="252"/>
      <c r="P257" s="252"/>
      <c r="Q257" s="252"/>
      <c r="R257" s="252"/>
      <c r="S257" s="252"/>
      <c r="T257" s="253"/>
      <c r="AT257" s="254" t="s">
        <v>140</v>
      </c>
      <c r="AU257" s="254" t="s">
        <v>86</v>
      </c>
      <c r="AV257" s="12" t="s">
        <v>25</v>
      </c>
      <c r="AW257" s="12" t="s">
        <v>40</v>
      </c>
      <c r="AX257" s="12" t="s">
        <v>77</v>
      </c>
      <c r="AY257" s="254" t="s">
        <v>131</v>
      </c>
    </row>
    <row r="258" spans="2:65" s="1" customFormat="1" ht="16.5" customHeight="1">
      <c r="B258" s="46"/>
      <c r="C258" s="279" t="s">
        <v>360</v>
      </c>
      <c r="D258" s="279" t="s">
        <v>257</v>
      </c>
      <c r="E258" s="280" t="s">
        <v>361</v>
      </c>
      <c r="F258" s="281" t="s">
        <v>362</v>
      </c>
      <c r="G258" s="282" t="s">
        <v>307</v>
      </c>
      <c r="H258" s="283">
        <v>24.239</v>
      </c>
      <c r="I258" s="284"/>
      <c r="J258" s="285">
        <f>ROUND(I258*H258,2)</f>
        <v>0</v>
      </c>
      <c r="K258" s="281" t="s">
        <v>24</v>
      </c>
      <c r="L258" s="286"/>
      <c r="M258" s="287" t="s">
        <v>24</v>
      </c>
      <c r="N258" s="288" t="s">
        <v>48</v>
      </c>
      <c r="O258" s="47"/>
      <c r="P258" s="230">
        <f>O258*H258</f>
        <v>0</v>
      </c>
      <c r="Q258" s="230">
        <v>0.042</v>
      </c>
      <c r="R258" s="230">
        <f>Q258*H258</f>
        <v>1.018038</v>
      </c>
      <c r="S258" s="230">
        <v>0</v>
      </c>
      <c r="T258" s="231">
        <f>S258*H258</f>
        <v>0</v>
      </c>
      <c r="AR258" s="24" t="s">
        <v>177</v>
      </c>
      <c r="AT258" s="24" t="s">
        <v>257</v>
      </c>
      <c r="AU258" s="24" t="s">
        <v>86</v>
      </c>
      <c r="AY258" s="24" t="s">
        <v>131</v>
      </c>
      <c r="BE258" s="232">
        <f>IF(N258="základní",J258,0)</f>
        <v>0</v>
      </c>
      <c r="BF258" s="232">
        <f>IF(N258="snížená",J258,0)</f>
        <v>0</v>
      </c>
      <c r="BG258" s="232">
        <f>IF(N258="zákl. přenesená",J258,0)</f>
        <v>0</v>
      </c>
      <c r="BH258" s="232">
        <f>IF(N258="sníž. přenesená",J258,0)</f>
        <v>0</v>
      </c>
      <c r="BI258" s="232">
        <f>IF(N258="nulová",J258,0)</f>
        <v>0</v>
      </c>
      <c r="BJ258" s="24" t="s">
        <v>25</v>
      </c>
      <c r="BK258" s="232">
        <f>ROUND(I258*H258,2)</f>
        <v>0</v>
      </c>
      <c r="BL258" s="24" t="s">
        <v>138</v>
      </c>
      <c r="BM258" s="24" t="s">
        <v>363</v>
      </c>
    </row>
    <row r="259" spans="2:51" s="11" customFormat="1" ht="13.5">
      <c r="B259" s="233"/>
      <c r="C259" s="234"/>
      <c r="D259" s="235" t="s">
        <v>140</v>
      </c>
      <c r="E259" s="236" t="s">
        <v>24</v>
      </c>
      <c r="F259" s="237" t="s">
        <v>364</v>
      </c>
      <c r="G259" s="234"/>
      <c r="H259" s="238">
        <v>24.239</v>
      </c>
      <c r="I259" s="239"/>
      <c r="J259" s="234"/>
      <c r="K259" s="234"/>
      <c r="L259" s="240"/>
      <c r="M259" s="241"/>
      <c r="N259" s="242"/>
      <c r="O259" s="242"/>
      <c r="P259" s="242"/>
      <c r="Q259" s="242"/>
      <c r="R259" s="242"/>
      <c r="S259" s="242"/>
      <c r="T259" s="243"/>
      <c r="AT259" s="244" t="s">
        <v>140</v>
      </c>
      <c r="AU259" s="244" t="s">
        <v>86</v>
      </c>
      <c r="AV259" s="11" t="s">
        <v>86</v>
      </c>
      <c r="AW259" s="11" t="s">
        <v>40</v>
      </c>
      <c r="AX259" s="11" t="s">
        <v>25</v>
      </c>
      <c r="AY259" s="244" t="s">
        <v>131</v>
      </c>
    </row>
    <row r="260" spans="2:65" s="1" customFormat="1" ht="38.25" customHeight="1">
      <c r="B260" s="46"/>
      <c r="C260" s="279" t="s">
        <v>365</v>
      </c>
      <c r="D260" s="279" t="s">
        <v>257</v>
      </c>
      <c r="E260" s="280" t="s">
        <v>366</v>
      </c>
      <c r="F260" s="281" t="s">
        <v>367</v>
      </c>
      <c r="G260" s="282" t="s">
        <v>307</v>
      </c>
      <c r="H260" s="283">
        <v>1</v>
      </c>
      <c r="I260" s="284"/>
      <c r="J260" s="285">
        <f>ROUND(I260*H260,2)</f>
        <v>0</v>
      </c>
      <c r="K260" s="281" t="s">
        <v>24</v>
      </c>
      <c r="L260" s="286"/>
      <c r="M260" s="287" t="s">
        <v>24</v>
      </c>
      <c r="N260" s="288" t="s">
        <v>48</v>
      </c>
      <c r="O260" s="47"/>
      <c r="P260" s="230">
        <f>O260*H260</f>
        <v>0</v>
      </c>
      <c r="Q260" s="230">
        <v>0.0145</v>
      </c>
      <c r="R260" s="230">
        <f>Q260*H260</f>
        <v>0.0145</v>
      </c>
      <c r="S260" s="230">
        <v>0</v>
      </c>
      <c r="T260" s="231">
        <f>S260*H260</f>
        <v>0</v>
      </c>
      <c r="AR260" s="24" t="s">
        <v>177</v>
      </c>
      <c r="AT260" s="24" t="s">
        <v>257</v>
      </c>
      <c r="AU260" s="24" t="s">
        <v>86</v>
      </c>
      <c r="AY260" s="24" t="s">
        <v>131</v>
      </c>
      <c r="BE260" s="232">
        <f>IF(N260="základní",J260,0)</f>
        <v>0</v>
      </c>
      <c r="BF260" s="232">
        <f>IF(N260="snížená",J260,0)</f>
        <v>0</v>
      </c>
      <c r="BG260" s="232">
        <f>IF(N260="zákl. přenesená",J260,0)</f>
        <v>0</v>
      </c>
      <c r="BH260" s="232">
        <f>IF(N260="sníž. přenesená",J260,0)</f>
        <v>0</v>
      </c>
      <c r="BI260" s="232">
        <f>IF(N260="nulová",J260,0)</f>
        <v>0</v>
      </c>
      <c r="BJ260" s="24" t="s">
        <v>25</v>
      </c>
      <c r="BK260" s="232">
        <f>ROUND(I260*H260,2)</f>
        <v>0</v>
      </c>
      <c r="BL260" s="24" t="s">
        <v>138</v>
      </c>
      <c r="BM260" s="24" t="s">
        <v>368</v>
      </c>
    </row>
    <row r="261" spans="2:65" s="1" customFormat="1" ht="25.5" customHeight="1">
      <c r="B261" s="46"/>
      <c r="C261" s="221" t="s">
        <v>369</v>
      </c>
      <c r="D261" s="221" t="s">
        <v>133</v>
      </c>
      <c r="E261" s="222" t="s">
        <v>370</v>
      </c>
      <c r="F261" s="223" t="s">
        <v>371</v>
      </c>
      <c r="G261" s="224" t="s">
        <v>307</v>
      </c>
      <c r="H261" s="225">
        <v>3</v>
      </c>
      <c r="I261" s="226"/>
      <c r="J261" s="227">
        <f>ROUND(I261*H261,2)</f>
        <v>0</v>
      </c>
      <c r="K261" s="223" t="s">
        <v>137</v>
      </c>
      <c r="L261" s="72"/>
      <c r="M261" s="228" t="s">
        <v>24</v>
      </c>
      <c r="N261" s="229" t="s">
        <v>48</v>
      </c>
      <c r="O261" s="47"/>
      <c r="P261" s="230">
        <f>O261*H261</f>
        <v>0</v>
      </c>
      <c r="Q261" s="230">
        <v>0.0001</v>
      </c>
      <c r="R261" s="230">
        <f>Q261*H261</f>
        <v>0.00030000000000000003</v>
      </c>
      <c r="S261" s="230">
        <v>0</v>
      </c>
      <c r="T261" s="231">
        <f>S261*H261</f>
        <v>0</v>
      </c>
      <c r="AR261" s="24" t="s">
        <v>138</v>
      </c>
      <c r="AT261" s="24" t="s">
        <v>133</v>
      </c>
      <c r="AU261" s="24" t="s">
        <v>86</v>
      </c>
      <c r="AY261" s="24" t="s">
        <v>131</v>
      </c>
      <c r="BE261" s="232">
        <f>IF(N261="základní",J261,0)</f>
        <v>0</v>
      </c>
      <c r="BF261" s="232">
        <f>IF(N261="snížená",J261,0)</f>
        <v>0</v>
      </c>
      <c r="BG261" s="232">
        <f>IF(N261="zákl. přenesená",J261,0)</f>
        <v>0</v>
      </c>
      <c r="BH261" s="232">
        <f>IF(N261="sníž. přenesená",J261,0)</f>
        <v>0</v>
      </c>
      <c r="BI261" s="232">
        <f>IF(N261="nulová",J261,0)</f>
        <v>0</v>
      </c>
      <c r="BJ261" s="24" t="s">
        <v>25</v>
      </c>
      <c r="BK261" s="232">
        <f>ROUND(I261*H261,2)</f>
        <v>0</v>
      </c>
      <c r="BL261" s="24" t="s">
        <v>138</v>
      </c>
      <c r="BM261" s="24" t="s">
        <v>372</v>
      </c>
    </row>
    <row r="262" spans="2:47" s="1" customFormat="1" ht="13.5">
      <c r="B262" s="46"/>
      <c r="C262" s="74"/>
      <c r="D262" s="235" t="s">
        <v>219</v>
      </c>
      <c r="E262" s="74"/>
      <c r="F262" s="277" t="s">
        <v>373</v>
      </c>
      <c r="G262" s="74"/>
      <c r="H262" s="74"/>
      <c r="I262" s="191"/>
      <c r="J262" s="74"/>
      <c r="K262" s="74"/>
      <c r="L262" s="72"/>
      <c r="M262" s="278"/>
      <c r="N262" s="47"/>
      <c r="O262" s="47"/>
      <c r="P262" s="47"/>
      <c r="Q262" s="47"/>
      <c r="R262" s="47"/>
      <c r="S262" s="47"/>
      <c r="T262" s="95"/>
      <c r="AT262" s="24" t="s">
        <v>219</v>
      </c>
      <c r="AU262" s="24" t="s">
        <v>86</v>
      </c>
    </row>
    <row r="263" spans="2:51" s="11" customFormat="1" ht="13.5">
      <c r="B263" s="233"/>
      <c r="C263" s="234"/>
      <c r="D263" s="235" t="s">
        <v>140</v>
      </c>
      <c r="E263" s="236" t="s">
        <v>24</v>
      </c>
      <c r="F263" s="237" t="s">
        <v>374</v>
      </c>
      <c r="G263" s="234"/>
      <c r="H263" s="238">
        <v>3</v>
      </c>
      <c r="I263" s="239"/>
      <c r="J263" s="234"/>
      <c r="K263" s="234"/>
      <c r="L263" s="240"/>
      <c r="M263" s="241"/>
      <c r="N263" s="242"/>
      <c r="O263" s="242"/>
      <c r="P263" s="242"/>
      <c r="Q263" s="242"/>
      <c r="R263" s="242"/>
      <c r="S263" s="242"/>
      <c r="T263" s="243"/>
      <c r="AT263" s="244" t="s">
        <v>140</v>
      </c>
      <c r="AU263" s="244" t="s">
        <v>86</v>
      </c>
      <c r="AV263" s="11" t="s">
        <v>86</v>
      </c>
      <c r="AW263" s="11" t="s">
        <v>40</v>
      </c>
      <c r="AX263" s="11" t="s">
        <v>25</v>
      </c>
      <c r="AY263" s="244" t="s">
        <v>131</v>
      </c>
    </row>
    <row r="264" spans="2:51" s="12" customFormat="1" ht="13.5">
      <c r="B264" s="245"/>
      <c r="C264" s="246"/>
      <c r="D264" s="235" t="s">
        <v>140</v>
      </c>
      <c r="E264" s="247" t="s">
        <v>24</v>
      </c>
      <c r="F264" s="248" t="s">
        <v>142</v>
      </c>
      <c r="G264" s="246"/>
      <c r="H264" s="247" t="s">
        <v>24</v>
      </c>
      <c r="I264" s="249"/>
      <c r="J264" s="246"/>
      <c r="K264" s="246"/>
      <c r="L264" s="250"/>
      <c r="M264" s="251"/>
      <c r="N264" s="252"/>
      <c r="O264" s="252"/>
      <c r="P264" s="252"/>
      <c r="Q264" s="252"/>
      <c r="R264" s="252"/>
      <c r="S264" s="252"/>
      <c r="T264" s="253"/>
      <c r="AT264" s="254" t="s">
        <v>140</v>
      </c>
      <c r="AU264" s="254" t="s">
        <v>86</v>
      </c>
      <c r="AV264" s="12" t="s">
        <v>25</v>
      </c>
      <c r="AW264" s="12" t="s">
        <v>40</v>
      </c>
      <c r="AX264" s="12" t="s">
        <v>77</v>
      </c>
      <c r="AY264" s="254" t="s">
        <v>131</v>
      </c>
    </row>
    <row r="265" spans="2:65" s="1" customFormat="1" ht="25.5" customHeight="1">
      <c r="B265" s="46"/>
      <c r="C265" s="279" t="s">
        <v>375</v>
      </c>
      <c r="D265" s="279" t="s">
        <v>257</v>
      </c>
      <c r="E265" s="280" t="s">
        <v>376</v>
      </c>
      <c r="F265" s="281" t="s">
        <v>377</v>
      </c>
      <c r="G265" s="282" t="s">
        <v>307</v>
      </c>
      <c r="H265" s="283">
        <v>3</v>
      </c>
      <c r="I265" s="284"/>
      <c r="J265" s="285">
        <f>ROUND(I265*H265,2)</f>
        <v>0</v>
      </c>
      <c r="K265" s="281" t="s">
        <v>137</v>
      </c>
      <c r="L265" s="286"/>
      <c r="M265" s="287" t="s">
        <v>24</v>
      </c>
      <c r="N265" s="288" t="s">
        <v>48</v>
      </c>
      <c r="O265" s="47"/>
      <c r="P265" s="230">
        <f>O265*H265</f>
        <v>0</v>
      </c>
      <c r="Q265" s="230">
        <v>0.0021</v>
      </c>
      <c r="R265" s="230">
        <f>Q265*H265</f>
        <v>0.0063</v>
      </c>
      <c r="S265" s="230">
        <v>0</v>
      </c>
      <c r="T265" s="231">
        <f>S265*H265</f>
        <v>0</v>
      </c>
      <c r="AR265" s="24" t="s">
        <v>177</v>
      </c>
      <c r="AT265" s="24" t="s">
        <v>257</v>
      </c>
      <c r="AU265" s="24" t="s">
        <v>86</v>
      </c>
      <c r="AY265" s="24" t="s">
        <v>131</v>
      </c>
      <c r="BE265" s="232">
        <f>IF(N265="základní",J265,0)</f>
        <v>0</v>
      </c>
      <c r="BF265" s="232">
        <f>IF(N265="snížená",J265,0)</f>
        <v>0</v>
      </c>
      <c r="BG265" s="232">
        <f>IF(N265="zákl. přenesená",J265,0)</f>
        <v>0</v>
      </c>
      <c r="BH265" s="232">
        <f>IF(N265="sníž. přenesená",J265,0)</f>
        <v>0</v>
      </c>
      <c r="BI265" s="232">
        <f>IF(N265="nulová",J265,0)</f>
        <v>0</v>
      </c>
      <c r="BJ265" s="24" t="s">
        <v>25</v>
      </c>
      <c r="BK265" s="232">
        <f>ROUND(I265*H265,2)</f>
        <v>0</v>
      </c>
      <c r="BL265" s="24" t="s">
        <v>138</v>
      </c>
      <c r="BM265" s="24" t="s">
        <v>378</v>
      </c>
    </row>
    <row r="266" spans="2:65" s="1" customFormat="1" ht="25.5" customHeight="1">
      <c r="B266" s="46"/>
      <c r="C266" s="221" t="s">
        <v>379</v>
      </c>
      <c r="D266" s="221" t="s">
        <v>133</v>
      </c>
      <c r="E266" s="222" t="s">
        <v>380</v>
      </c>
      <c r="F266" s="223" t="s">
        <v>381</v>
      </c>
      <c r="G266" s="224" t="s">
        <v>307</v>
      </c>
      <c r="H266" s="225">
        <v>1</v>
      </c>
      <c r="I266" s="226"/>
      <c r="J266" s="227">
        <f>ROUND(I266*H266,2)</f>
        <v>0</v>
      </c>
      <c r="K266" s="223" t="s">
        <v>137</v>
      </c>
      <c r="L266" s="72"/>
      <c r="M266" s="228" t="s">
        <v>24</v>
      </c>
      <c r="N266" s="229" t="s">
        <v>48</v>
      </c>
      <c r="O266" s="47"/>
      <c r="P266" s="230">
        <f>O266*H266</f>
        <v>0</v>
      </c>
      <c r="Q266" s="230">
        <v>0.0001</v>
      </c>
      <c r="R266" s="230">
        <f>Q266*H266</f>
        <v>0.0001</v>
      </c>
      <c r="S266" s="230">
        <v>0</v>
      </c>
      <c r="T266" s="231">
        <f>S266*H266</f>
        <v>0</v>
      </c>
      <c r="AR266" s="24" t="s">
        <v>138</v>
      </c>
      <c r="AT266" s="24" t="s">
        <v>133</v>
      </c>
      <c r="AU266" s="24" t="s">
        <v>86</v>
      </c>
      <c r="AY266" s="24" t="s">
        <v>131</v>
      </c>
      <c r="BE266" s="232">
        <f>IF(N266="základní",J266,0)</f>
        <v>0</v>
      </c>
      <c r="BF266" s="232">
        <f>IF(N266="snížená",J266,0)</f>
        <v>0</v>
      </c>
      <c r="BG266" s="232">
        <f>IF(N266="zákl. přenesená",J266,0)</f>
        <v>0</v>
      </c>
      <c r="BH266" s="232">
        <f>IF(N266="sníž. přenesená",J266,0)</f>
        <v>0</v>
      </c>
      <c r="BI266" s="232">
        <f>IF(N266="nulová",J266,0)</f>
        <v>0</v>
      </c>
      <c r="BJ266" s="24" t="s">
        <v>25</v>
      </c>
      <c r="BK266" s="232">
        <f>ROUND(I266*H266,2)</f>
        <v>0</v>
      </c>
      <c r="BL266" s="24" t="s">
        <v>138</v>
      </c>
      <c r="BM266" s="24" t="s">
        <v>382</v>
      </c>
    </row>
    <row r="267" spans="2:47" s="1" customFormat="1" ht="13.5">
      <c r="B267" s="46"/>
      <c r="C267" s="74"/>
      <c r="D267" s="235" t="s">
        <v>219</v>
      </c>
      <c r="E267" s="74"/>
      <c r="F267" s="277" t="s">
        <v>373</v>
      </c>
      <c r="G267" s="74"/>
      <c r="H267" s="74"/>
      <c r="I267" s="191"/>
      <c r="J267" s="74"/>
      <c r="K267" s="74"/>
      <c r="L267" s="72"/>
      <c r="M267" s="278"/>
      <c r="N267" s="47"/>
      <c r="O267" s="47"/>
      <c r="P267" s="47"/>
      <c r="Q267" s="47"/>
      <c r="R267" s="47"/>
      <c r="S267" s="47"/>
      <c r="T267" s="95"/>
      <c r="AT267" s="24" t="s">
        <v>219</v>
      </c>
      <c r="AU267" s="24" t="s">
        <v>86</v>
      </c>
    </row>
    <row r="268" spans="2:51" s="11" customFormat="1" ht="13.5">
      <c r="B268" s="233"/>
      <c r="C268" s="234"/>
      <c r="D268" s="235" t="s">
        <v>140</v>
      </c>
      <c r="E268" s="236" t="s">
        <v>24</v>
      </c>
      <c r="F268" s="237" t="s">
        <v>383</v>
      </c>
      <c r="G268" s="234"/>
      <c r="H268" s="238">
        <v>1</v>
      </c>
      <c r="I268" s="239"/>
      <c r="J268" s="234"/>
      <c r="K268" s="234"/>
      <c r="L268" s="240"/>
      <c r="M268" s="241"/>
      <c r="N268" s="242"/>
      <c r="O268" s="242"/>
      <c r="P268" s="242"/>
      <c r="Q268" s="242"/>
      <c r="R268" s="242"/>
      <c r="S268" s="242"/>
      <c r="T268" s="243"/>
      <c r="AT268" s="244" t="s">
        <v>140</v>
      </c>
      <c r="AU268" s="244" t="s">
        <v>86</v>
      </c>
      <c r="AV268" s="11" t="s">
        <v>86</v>
      </c>
      <c r="AW268" s="11" t="s">
        <v>40</v>
      </c>
      <c r="AX268" s="11" t="s">
        <v>25</v>
      </c>
      <c r="AY268" s="244" t="s">
        <v>131</v>
      </c>
    </row>
    <row r="269" spans="2:51" s="12" customFormat="1" ht="13.5">
      <c r="B269" s="245"/>
      <c r="C269" s="246"/>
      <c r="D269" s="235" t="s">
        <v>140</v>
      </c>
      <c r="E269" s="247" t="s">
        <v>24</v>
      </c>
      <c r="F269" s="248" t="s">
        <v>142</v>
      </c>
      <c r="G269" s="246"/>
      <c r="H269" s="247" t="s">
        <v>24</v>
      </c>
      <c r="I269" s="249"/>
      <c r="J269" s="246"/>
      <c r="K269" s="246"/>
      <c r="L269" s="250"/>
      <c r="M269" s="251"/>
      <c r="N269" s="252"/>
      <c r="O269" s="252"/>
      <c r="P269" s="252"/>
      <c r="Q269" s="252"/>
      <c r="R269" s="252"/>
      <c r="S269" s="252"/>
      <c r="T269" s="253"/>
      <c r="AT269" s="254" t="s">
        <v>140</v>
      </c>
      <c r="AU269" s="254" t="s">
        <v>86</v>
      </c>
      <c r="AV269" s="12" t="s">
        <v>25</v>
      </c>
      <c r="AW269" s="12" t="s">
        <v>40</v>
      </c>
      <c r="AX269" s="12" t="s">
        <v>77</v>
      </c>
      <c r="AY269" s="254" t="s">
        <v>131</v>
      </c>
    </row>
    <row r="270" spans="2:65" s="1" customFormat="1" ht="25.5" customHeight="1">
      <c r="B270" s="46"/>
      <c r="C270" s="279" t="s">
        <v>384</v>
      </c>
      <c r="D270" s="279" t="s">
        <v>257</v>
      </c>
      <c r="E270" s="280" t="s">
        <v>385</v>
      </c>
      <c r="F270" s="281" t="s">
        <v>386</v>
      </c>
      <c r="G270" s="282" t="s">
        <v>307</v>
      </c>
      <c r="H270" s="283">
        <v>1</v>
      </c>
      <c r="I270" s="284"/>
      <c r="J270" s="285">
        <f>ROUND(I270*H270,2)</f>
        <v>0</v>
      </c>
      <c r="K270" s="281" t="s">
        <v>137</v>
      </c>
      <c r="L270" s="286"/>
      <c r="M270" s="287" t="s">
        <v>24</v>
      </c>
      <c r="N270" s="288" t="s">
        <v>48</v>
      </c>
      <c r="O270" s="47"/>
      <c r="P270" s="230">
        <f>O270*H270</f>
        <v>0</v>
      </c>
      <c r="Q270" s="230">
        <v>0.0061</v>
      </c>
      <c r="R270" s="230">
        <f>Q270*H270</f>
        <v>0.0061</v>
      </c>
      <c r="S270" s="230">
        <v>0</v>
      </c>
      <c r="T270" s="231">
        <f>S270*H270</f>
        <v>0</v>
      </c>
      <c r="AR270" s="24" t="s">
        <v>177</v>
      </c>
      <c r="AT270" s="24" t="s">
        <v>257</v>
      </c>
      <c r="AU270" s="24" t="s">
        <v>86</v>
      </c>
      <c r="AY270" s="24" t="s">
        <v>131</v>
      </c>
      <c r="BE270" s="232">
        <f>IF(N270="základní",J270,0)</f>
        <v>0</v>
      </c>
      <c r="BF270" s="232">
        <f>IF(N270="snížená",J270,0)</f>
        <v>0</v>
      </c>
      <c r="BG270" s="232">
        <f>IF(N270="zákl. přenesená",J270,0)</f>
        <v>0</v>
      </c>
      <c r="BH270" s="232">
        <f>IF(N270="sníž. přenesená",J270,0)</f>
        <v>0</v>
      </c>
      <c r="BI270" s="232">
        <f>IF(N270="nulová",J270,0)</f>
        <v>0</v>
      </c>
      <c r="BJ270" s="24" t="s">
        <v>25</v>
      </c>
      <c r="BK270" s="232">
        <f>ROUND(I270*H270,2)</f>
        <v>0</v>
      </c>
      <c r="BL270" s="24" t="s">
        <v>138</v>
      </c>
      <c r="BM270" s="24" t="s">
        <v>387</v>
      </c>
    </row>
    <row r="271" spans="2:65" s="1" customFormat="1" ht="16.5" customHeight="1">
      <c r="B271" s="46"/>
      <c r="C271" s="221" t="s">
        <v>388</v>
      </c>
      <c r="D271" s="221" t="s">
        <v>133</v>
      </c>
      <c r="E271" s="222" t="s">
        <v>389</v>
      </c>
      <c r="F271" s="223" t="s">
        <v>390</v>
      </c>
      <c r="G271" s="224" t="s">
        <v>295</v>
      </c>
      <c r="H271" s="225">
        <v>141.2</v>
      </c>
      <c r="I271" s="226"/>
      <c r="J271" s="227">
        <f>ROUND(I271*H271,2)</f>
        <v>0</v>
      </c>
      <c r="K271" s="223" t="s">
        <v>137</v>
      </c>
      <c r="L271" s="72"/>
      <c r="M271" s="228" t="s">
        <v>24</v>
      </c>
      <c r="N271" s="229" t="s">
        <v>48</v>
      </c>
      <c r="O271" s="47"/>
      <c r="P271" s="230">
        <f>O271*H271</f>
        <v>0</v>
      </c>
      <c r="Q271" s="230">
        <v>0</v>
      </c>
      <c r="R271" s="230">
        <f>Q271*H271</f>
        <v>0</v>
      </c>
      <c r="S271" s="230">
        <v>0</v>
      </c>
      <c r="T271" s="231">
        <f>S271*H271</f>
        <v>0</v>
      </c>
      <c r="AR271" s="24" t="s">
        <v>138</v>
      </c>
      <c r="AT271" s="24" t="s">
        <v>133</v>
      </c>
      <c r="AU271" s="24" t="s">
        <v>86</v>
      </c>
      <c r="AY271" s="24" t="s">
        <v>131</v>
      </c>
      <c r="BE271" s="232">
        <f>IF(N271="základní",J271,0)</f>
        <v>0</v>
      </c>
      <c r="BF271" s="232">
        <f>IF(N271="snížená",J271,0)</f>
        <v>0</v>
      </c>
      <c r="BG271" s="232">
        <f>IF(N271="zákl. přenesená",J271,0)</f>
        <v>0</v>
      </c>
      <c r="BH271" s="232">
        <f>IF(N271="sníž. přenesená",J271,0)</f>
        <v>0</v>
      </c>
      <c r="BI271" s="232">
        <f>IF(N271="nulová",J271,0)</f>
        <v>0</v>
      </c>
      <c r="BJ271" s="24" t="s">
        <v>25</v>
      </c>
      <c r="BK271" s="232">
        <f>ROUND(I271*H271,2)</f>
        <v>0</v>
      </c>
      <c r="BL271" s="24" t="s">
        <v>138</v>
      </c>
      <c r="BM271" s="24" t="s">
        <v>391</v>
      </c>
    </row>
    <row r="272" spans="2:51" s="11" customFormat="1" ht="13.5">
      <c r="B272" s="233"/>
      <c r="C272" s="234"/>
      <c r="D272" s="235" t="s">
        <v>140</v>
      </c>
      <c r="E272" s="236" t="s">
        <v>24</v>
      </c>
      <c r="F272" s="237" t="s">
        <v>358</v>
      </c>
      <c r="G272" s="234"/>
      <c r="H272" s="238">
        <v>141.2</v>
      </c>
      <c r="I272" s="239"/>
      <c r="J272" s="234"/>
      <c r="K272" s="234"/>
      <c r="L272" s="240"/>
      <c r="M272" s="241"/>
      <c r="N272" s="242"/>
      <c r="O272" s="242"/>
      <c r="P272" s="242"/>
      <c r="Q272" s="242"/>
      <c r="R272" s="242"/>
      <c r="S272" s="242"/>
      <c r="T272" s="243"/>
      <c r="AT272" s="244" t="s">
        <v>140</v>
      </c>
      <c r="AU272" s="244" t="s">
        <v>86</v>
      </c>
      <c r="AV272" s="11" t="s">
        <v>86</v>
      </c>
      <c r="AW272" s="11" t="s">
        <v>40</v>
      </c>
      <c r="AX272" s="11" t="s">
        <v>25</v>
      </c>
      <c r="AY272" s="244" t="s">
        <v>131</v>
      </c>
    </row>
    <row r="273" spans="2:51" s="12" customFormat="1" ht="13.5">
      <c r="B273" s="245"/>
      <c r="C273" s="246"/>
      <c r="D273" s="235" t="s">
        <v>140</v>
      </c>
      <c r="E273" s="247" t="s">
        <v>24</v>
      </c>
      <c r="F273" s="248" t="s">
        <v>142</v>
      </c>
      <c r="G273" s="246"/>
      <c r="H273" s="247" t="s">
        <v>24</v>
      </c>
      <c r="I273" s="249"/>
      <c r="J273" s="246"/>
      <c r="K273" s="246"/>
      <c r="L273" s="250"/>
      <c r="M273" s="251"/>
      <c r="N273" s="252"/>
      <c r="O273" s="252"/>
      <c r="P273" s="252"/>
      <c r="Q273" s="252"/>
      <c r="R273" s="252"/>
      <c r="S273" s="252"/>
      <c r="T273" s="253"/>
      <c r="AT273" s="254" t="s">
        <v>140</v>
      </c>
      <c r="AU273" s="254" t="s">
        <v>86</v>
      </c>
      <c r="AV273" s="12" t="s">
        <v>25</v>
      </c>
      <c r="AW273" s="12" t="s">
        <v>40</v>
      </c>
      <c r="AX273" s="12" t="s">
        <v>77</v>
      </c>
      <c r="AY273" s="254" t="s">
        <v>131</v>
      </c>
    </row>
    <row r="274" spans="2:65" s="1" customFormat="1" ht="25.5" customHeight="1">
      <c r="B274" s="46"/>
      <c r="C274" s="221" t="s">
        <v>392</v>
      </c>
      <c r="D274" s="221" t="s">
        <v>133</v>
      </c>
      <c r="E274" s="222" t="s">
        <v>393</v>
      </c>
      <c r="F274" s="223" t="s">
        <v>394</v>
      </c>
      <c r="G274" s="224" t="s">
        <v>307</v>
      </c>
      <c r="H274" s="225">
        <v>7</v>
      </c>
      <c r="I274" s="226"/>
      <c r="J274" s="227">
        <f>ROUND(I274*H274,2)</f>
        <v>0</v>
      </c>
      <c r="K274" s="223" t="s">
        <v>137</v>
      </c>
      <c r="L274" s="72"/>
      <c r="M274" s="228" t="s">
        <v>24</v>
      </c>
      <c r="N274" s="229" t="s">
        <v>48</v>
      </c>
      <c r="O274" s="47"/>
      <c r="P274" s="230">
        <f>O274*H274</f>
        <v>0</v>
      </c>
      <c r="Q274" s="230">
        <v>2.11676</v>
      </c>
      <c r="R274" s="230">
        <f>Q274*H274</f>
        <v>14.817320000000002</v>
      </c>
      <c r="S274" s="230">
        <v>0</v>
      </c>
      <c r="T274" s="231">
        <f>S274*H274</f>
        <v>0</v>
      </c>
      <c r="AR274" s="24" t="s">
        <v>138</v>
      </c>
      <c r="AT274" s="24" t="s">
        <v>133</v>
      </c>
      <c r="AU274" s="24" t="s">
        <v>86</v>
      </c>
      <c r="AY274" s="24" t="s">
        <v>131</v>
      </c>
      <c r="BE274" s="232">
        <f>IF(N274="základní",J274,0)</f>
        <v>0</v>
      </c>
      <c r="BF274" s="232">
        <f>IF(N274="snížená",J274,0)</f>
        <v>0</v>
      </c>
      <c r="BG274" s="232">
        <f>IF(N274="zákl. přenesená",J274,0)</f>
        <v>0</v>
      </c>
      <c r="BH274" s="232">
        <f>IF(N274="sníž. přenesená",J274,0)</f>
        <v>0</v>
      </c>
      <c r="BI274" s="232">
        <f>IF(N274="nulová",J274,0)</f>
        <v>0</v>
      </c>
      <c r="BJ274" s="24" t="s">
        <v>25</v>
      </c>
      <c r="BK274" s="232">
        <f>ROUND(I274*H274,2)</f>
        <v>0</v>
      </c>
      <c r="BL274" s="24" t="s">
        <v>138</v>
      </c>
      <c r="BM274" s="24" t="s">
        <v>395</v>
      </c>
    </row>
    <row r="275" spans="2:51" s="11" customFormat="1" ht="13.5">
      <c r="B275" s="233"/>
      <c r="C275" s="234"/>
      <c r="D275" s="235" t="s">
        <v>140</v>
      </c>
      <c r="E275" s="236" t="s">
        <v>24</v>
      </c>
      <c r="F275" s="237" t="s">
        <v>172</v>
      </c>
      <c r="G275" s="234"/>
      <c r="H275" s="238">
        <v>7</v>
      </c>
      <c r="I275" s="239"/>
      <c r="J275" s="234"/>
      <c r="K275" s="234"/>
      <c r="L275" s="240"/>
      <c r="M275" s="241"/>
      <c r="N275" s="242"/>
      <c r="O275" s="242"/>
      <c r="P275" s="242"/>
      <c r="Q275" s="242"/>
      <c r="R275" s="242"/>
      <c r="S275" s="242"/>
      <c r="T275" s="243"/>
      <c r="AT275" s="244" t="s">
        <v>140</v>
      </c>
      <c r="AU275" s="244" t="s">
        <v>86</v>
      </c>
      <c r="AV275" s="11" t="s">
        <v>86</v>
      </c>
      <c r="AW275" s="11" t="s">
        <v>40</v>
      </c>
      <c r="AX275" s="11" t="s">
        <v>25</v>
      </c>
      <c r="AY275" s="244" t="s">
        <v>131</v>
      </c>
    </row>
    <row r="276" spans="2:51" s="12" customFormat="1" ht="13.5">
      <c r="B276" s="245"/>
      <c r="C276" s="246"/>
      <c r="D276" s="235" t="s">
        <v>140</v>
      </c>
      <c r="E276" s="247" t="s">
        <v>24</v>
      </c>
      <c r="F276" s="248" t="s">
        <v>142</v>
      </c>
      <c r="G276" s="246"/>
      <c r="H276" s="247" t="s">
        <v>24</v>
      </c>
      <c r="I276" s="249"/>
      <c r="J276" s="246"/>
      <c r="K276" s="246"/>
      <c r="L276" s="250"/>
      <c r="M276" s="251"/>
      <c r="N276" s="252"/>
      <c r="O276" s="252"/>
      <c r="P276" s="252"/>
      <c r="Q276" s="252"/>
      <c r="R276" s="252"/>
      <c r="S276" s="252"/>
      <c r="T276" s="253"/>
      <c r="AT276" s="254" t="s">
        <v>140</v>
      </c>
      <c r="AU276" s="254" t="s">
        <v>86</v>
      </c>
      <c r="AV276" s="12" t="s">
        <v>25</v>
      </c>
      <c r="AW276" s="12" t="s">
        <v>40</v>
      </c>
      <c r="AX276" s="12" t="s">
        <v>77</v>
      </c>
      <c r="AY276" s="254" t="s">
        <v>131</v>
      </c>
    </row>
    <row r="277" spans="2:65" s="1" customFormat="1" ht="16.5" customHeight="1">
      <c r="B277" s="46"/>
      <c r="C277" s="279" t="s">
        <v>396</v>
      </c>
      <c r="D277" s="279" t="s">
        <v>257</v>
      </c>
      <c r="E277" s="280" t="s">
        <v>397</v>
      </c>
      <c r="F277" s="281" t="s">
        <v>398</v>
      </c>
      <c r="G277" s="282" t="s">
        <v>307</v>
      </c>
      <c r="H277" s="283">
        <v>6</v>
      </c>
      <c r="I277" s="284"/>
      <c r="J277" s="285">
        <f>ROUND(I277*H277,2)</f>
        <v>0</v>
      </c>
      <c r="K277" s="281" t="s">
        <v>24</v>
      </c>
      <c r="L277" s="286"/>
      <c r="M277" s="287" t="s">
        <v>24</v>
      </c>
      <c r="N277" s="288" t="s">
        <v>48</v>
      </c>
      <c r="O277" s="47"/>
      <c r="P277" s="230">
        <f>O277*H277</f>
        <v>0</v>
      </c>
      <c r="Q277" s="230">
        <v>1.614</v>
      </c>
      <c r="R277" s="230">
        <f>Q277*H277</f>
        <v>9.684000000000001</v>
      </c>
      <c r="S277" s="230">
        <v>0</v>
      </c>
      <c r="T277" s="231">
        <f>S277*H277</f>
        <v>0</v>
      </c>
      <c r="AR277" s="24" t="s">
        <v>177</v>
      </c>
      <c r="AT277" s="24" t="s">
        <v>257</v>
      </c>
      <c r="AU277" s="24" t="s">
        <v>86</v>
      </c>
      <c r="AY277" s="24" t="s">
        <v>131</v>
      </c>
      <c r="BE277" s="232">
        <f>IF(N277="základní",J277,0)</f>
        <v>0</v>
      </c>
      <c r="BF277" s="232">
        <f>IF(N277="snížená",J277,0)</f>
        <v>0</v>
      </c>
      <c r="BG277" s="232">
        <f>IF(N277="zákl. přenesená",J277,0)</f>
        <v>0</v>
      </c>
      <c r="BH277" s="232">
        <f>IF(N277="sníž. přenesená",J277,0)</f>
        <v>0</v>
      </c>
      <c r="BI277" s="232">
        <f>IF(N277="nulová",J277,0)</f>
        <v>0</v>
      </c>
      <c r="BJ277" s="24" t="s">
        <v>25</v>
      </c>
      <c r="BK277" s="232">
        <f>ROUND(I277*H277,2)</f>
        <v>0</v>
      </c>
      <c r="BL277" s="24" t="s">
        <v>138</v>
      </c>
      <c r="BM277" s="24" t="s">
        <v>399</v>
      </c>
    </row>
    <row r="278" spans="2:65" s="1" customFormat="1" ht="16.5" customHeight="1">
      <c r="B278" s="46"/>
      <c r="C278" s="279" t="s">
        <v>400</v>
      </c>
      <c r="D278" s="279" t="s">
        <v>257</v>
      </c>
      <c r="E278" s="280" t="s">
        <v>401</v>
      </c>
      <c r="F278" s="281" t="s">
        <v>402</v>
      </c>
      <c r="G278" s="282" t="s">
        <v>307</v>
      </c>
      <c r="H278" s="283">
        <v>1</v>
      </c>
      <c r="I278" s="284"/>
      <c r="J278" s="285">
        <f>ROUND(I278*H278,2)</f>
        <v>0</v>
      </c>
      <c r="K278" s="281" t="s">
        <v>24</v>
      </c>
      <c r="L278" s="286"/>
      <c r="M278" s="287" t="s">
        <v>24</v>
      </c>
      <c r="N278" s="288" t="s">
        <v>48</v>
      </c>
      <c r="O278" s="47"/>
      <c r="P278" s="230">
        <f>O278*H278</f>
        <v>0</v>
      </c>
      <c r="Q278" s="230">
        <v>2.566</v>
      </c>
      <c r="R278" s="230">
        <f>Q278*H278</f>
        <v>2.566</v>
      </c>
      <c r="S278" s="230">
        <v>0</v>
      </c>
      <c r="T278" s="231">
        <f>S278*H278</f>
        <v>0</v>
      </c>
      <c r="AR278" s="24" t="s">
        <v>177</v>
      </c>
      <c r="AT278" s="24" t="s">
        <v>257</v>
      </c>
      <c r="AU278" s="24" t="s">
        <v>86</v>
      </c>
      <c r="AY278" s="24" t="s">
        <v>131</v>
      </c>
      <c r="BE278" s="232">
        <f>IF(N278="základní",J278,0)</f>
        <v>0</v>
      </c>
      <c r="BF278" s="232">
        <f>IF(N278="snížená",J278,0)</f>
        <v>0</v>
      </c>
      <c r="BG278" s="232">
        <f>IF(N278="zákl. přenesená",J278,0)</f>
        <v>0</v>
      </c>
      <c r="BH278" s="232">
        <f>IF(N278="sníž. přenesená",J278,0)</f>
        <v>0</v>
      </c>
      <c r="BI278" s="232">
        <f>IF(N278="nulová",J278,0)</f>
        <v>0</v>
      </c>
      <c r="BJ278" s="24" t="s">
        <v>25</v>
      </c>
      <c r="BK278" s="232">
        <f>ROUND(I278*H278,2)</f>
        <v>0</v>
      </c>
      <c r="BL278" s="24" t="s">
        <v>138</v>
      </c>
      <c r="BM278" s="24" t="s">
        <v>403</v>
      </c>
    </row>
    <row r="279" spans="2:65" s="1" customFormat="1" ht="16.5" customHeight="1">
      <c r="B279" s="46"/>
      <c r="C279" s="279" t="s">
        <v>404</v>
      </c>
      <c r="D279" s="279" t="s">
        <v>257</v>
      </c>
      <c r="E279" s="280" t="s">
        <v>405</v>
      </c>
      <c r="F279" s="281" t="s">
        <v>406</v>
      </c>
      <c r="G279" s="282" t="s">
        <v>307</v>
      </c>
      <c r="H279" s="283">
        <v>3</v>
      </c>
      <c r="I279" s="284"/>
      <c r="J279" s="285">
        <f>ROUND(I279*H279,2)</f>
        <v>0</v>
      </c>
      <c r="K279" s="281" t="s">
        <v>137</v>
      </c>
      <c r="L279" s="286"/>
      <c r="M279" s="287" t="s">
        <v>24</v>
      </c>
      <c r="N279" s="288" t="s">
        <v>48</v>
      </c>
      <c r="O279" s="47"/>
      <c r="P279" s="230">
        <f>O279*H279</f>
        <v>0</v>
      </c>
      <c r="Q279" s="230">
        <v>0.254</v>
      </c>
      <c r="R279" s="230">
        <f>Q279*H279</f>
        <v>0.762</v>
      </c>
      <c r="S279" s="230">
        <v>0</v>
      </c>
      <c r="T279" s="231">
        <f>S279*H279</f>
        <v>0</v>
      </c>
      <c r="AR279" s="24" t="s">
        <v>177</v>
      </c>
      <c r="AT279" s="24" t="s">
        <v>257</v>
      </c>
      <c r="AU279" s="24" t="s">
        <v>86</v>
      </c>
      <c r="AY279" s="24" t="s">
        <v>131</v>
      </c>
      <c r="BE279" s="232">
        <f>IF(N279="základní",J279,0)</f>
        <v>0</v>
      </c>
      <c r="BF279" s="232">
        <f>IF(N279="snížená",J279,0)</f>
        <v>0</v>
      </c>
      <c r="BG279" s="232">
        <f>IF(N279="zákl. přenesená",J279,0)</f>
        <v>0</v>
      </c>
      <c r="BH279" s="232">
        <f>IF(N279="sníž. přenesená",J279,0)</f>
        <v>0</v>
      </c>
      <c r="BI279" s="232">
        <f>IF(N279="nulová",J279,0)</f>
        <v>0</v>
      </c>
      <c r="BJ279" s="24" t="s">
        <v>25</v>
      </c>
      <c r="BK279" s="232">
        <f>ROUND(I279*H279,2)</f>
        <v>0</v>
      </c>
      <c r="BL279" s="24" t="s">
        <v>138</v>
      </c>
      <c r="BM279" s="24" t="s">
        <v>407</v>
      </c>
    </row>
    <row r="280" spans="2:65" s="1" customFormat="1" ht="16.5" customHeight="1">
      <c r="B280" s="46"/>
      <c r="C280" s="279" t="s">
        <v>408</v>
      </c>
      <c r="D280" s="279" t="s">
        <v>257</v>
      </c>
      <c r="E280" s="280" t="s">
        <v>409</v>
      </c>
      <c r="F280" s="281" t="s">
        <v>410</v>
      </c>
      <c r="G280" s="282" t="s">
        <v>307</v>
      </c>
      <c r="H280" s="283">
        <v>4</v>
      </c>
      <c r="I280" s="284"/>
      <c r="J280" s="285">
        <f>ROUND(I280*H280,2)</f>
        <v>0</v>
      </c>
      <c r="K280" s="281" t="s">
        <v>137</v>
      </c>
      <c r="L280" s="286"/>
      <c r="M280" s="287" t="s">
        <v>24</v>
      </c>
      <c r="N280" s="288" t="s">
        <v>48</v>
      </c>
      <c r="O280" s="47"/>
      <c r="P280" s="230">
        <f>O280*H280</f>
        <v>0</v>
      </c>
      <c r="Q280" s="230">
        <v>0.506</v>
      </c>
      <c r="R280" s="230">
        <f>Q280*H280</f>
        <v>2.024</v>
      </c>
      <c r="S280" s="230">
        <v>0</v>
      </c>
      <c r="T280" s="231">
        <f>S280*H280</f>
        <v>0</v>
      </c>
      <c r="AR280" s="24" t="s">
        <v>177</v>
      </c>
      <c r="AT280" s="24" t="s">
        <v>257</v>
      </c>
      <c r="AU280" s="24" t="s">
        <v>86</v>
      </c>
      <c r="AY280" s="24" t="s">
        <v>131</v>
      </c>
      <c r="BE280" s="232">
        <f>IF(N280="základní",J280,0)</f>
        <v>0</v>
      </c>
      <c r="BF280" s="232">
        <f>IF(N280="snížená",J280,0)</f>
        <v>0</v>
      </c>
      <c r="BG280" s="232">
        <f>IF(N280="zákl. přenesená",J280,0)</f>
        <v>0</v>
      </c>
      <c r="BH280" s="232">
        <f>IF(N280="sníž. přenesená",J280,0)</f>
        <v>0</v>
      </c>
      <c r="BI280" s="232">
        <f>IF(N280="nulová",J280,0)</f>
        <v>0</v>
      </c>
      <c r="BJ280" s="24" t="s">
        <v>25</v>
      </c>
      <c r="BK280" s="232">
        <f>ROUND(I280*H280,2)</f>
        <v>0</v>
      </c>
      <c r="BL280" s="24" t="s">
        <v>138</v>
      </c>
      <c r="BM280" s="24" t="s">
        <v>411</v>
      </c>
    </row>
    <row r="281" spans="2:65" s="1" customFormat="1" ht="16.5" customHeight="1">
      <c r="B281" s="46"/>
      <c r="C281" s="279" t="s">
        <v>412</v>
      </c>
      <c r="D281" s="279" t="s">
        <v>257</v>
      </c>
      <c r="E281" s="280" t="s">
        <v>413</v>
      </c>
      <c r="F281" s="281" t="s">
        <v>414</v>
      </c>
      <c r="G281" s="282" t="s">
        <v>307</v>
      </c>
      <c r="H281" s="283">
        <v>1</v>
      </c>
      <c r="I281" s="284"/>
      <c r="J281" s="285">
        <f>ROUND(I281*H281,2)</f>
        <v>0</v>
      </c>
      <c r="K281" s="281" t="s">
        <v>137</v>
      </c>
      <c r="L281" s="286"/>
      <c r="M281" s="287" t="s">
        <v>24</v>
      </c>
      <c r="N281" s="288" t="s">
        <v>48</v>
      </c>
      <c r="O281" s="47"/>
      <c r="P281" s="230">
        <f>O281*H281</f>
        <v>0</v>
      </c>
      <c r="Q281" s="230">
        <v>1.013</v>
      </c>
      <c r="R281" s="230">
        <f>Q281*H281</f>
        <v>1.013</v>
      </c>
      <c r="S281" s="230">
        <v>0</v>
      </c>
      <c r="T281" s="231">
        <f>S281*H281</f>
        <v>0</v>
      </c>
      <c r="AR281" s="24" t="s">
        <v>177</v>
      </c>
      <c r="AT281" s="24" t="s">
        <v>257</v>
      </c>
      <c r="AU281" s="24" t="s">
        <v>86</v>
      </c>
      <c r="AY281" s="24" t="s">
        <v>131</v>
      </c>
      <c r="BE281" s="232">
        <f>IF(N281="základní",J281,0)</f>
        <v>0</v>
      </c>
      <c r="BF281" s="232">
        <f>IF(N281="snížená",J281,0)</f>
        <v>0</v>
      </c>
      <c r="BG281" s="232">
        <f>IF(N281="zákl. přenesená",J281,0)</f>
        <v>0</v>
      </c>
      <c r="BH281" s="232">
        <f>IF(N281="sníž. přenesená",J281,0)</f>
        <v>0</v>
      </c>
      <c r="BI281" s="232">
        <f>IF(N281="nulová",J281,0)</f>
        <v>0</v>
      </c>
      <c r="BJ281" s="24" t="s">
        <v>25</v>
      </c>
      <c r="BK281" s="232">
        <f>ROUND(I281*H281,2)</f>
        <v>0</v>
      </c>
      <c r="BL281" s="24" t="s">
        <v>138</v>
      </c>
      <c r="BM281" s="24" t="s">
        <v>415</v>
      </c>
    </row>
    <row r="282" spans="2:65" s="1" customFormat="1" ht="16.5" customHeight="1">
      <c r="B282" s="46"/>
      <c r="C282" s="279" t="s">
        <v>416</v>
      </c>
      <c r="D282" s="279" t="s">
        <v>257</v>
      </c>
      <c r="E282" s="280" t="s">
        <v>417</v>
      </c>
      <c r="F282" s="281" t="s">
        <v>418</v>
      </c>
      <c r="G282" s="282" t="s">
        <v>307</v>
      </c>
      <c r="H282" s="283">
        <v>5</v>
      </c>
      <c r="I282" s="284"/>
      <c r="J282" s="285">
        <f>ROUND(I282*H282,2)</f>
        <v>0</v>
      </c>
      <c r="K282" s="281" t="s">
        <v>137</v>
      </c>
      <c r="L282" s="286"/>
      <c r="M282" s="287" t="s">
        <v>24</v>
      </c>
      <c r="N282" s="288" t="s">
        <v>48</v>
      </c>
      <c r="O282" s="47"/>
      <c r="P282" s="230">
        <f>O282*H282</f>
        <v>0</v>
      </c>
      <c r="Q282" s="230">
        <v>0.57</v>
      </c>
      <c r="R282" s="230">
        <f>Q282*H282</f>
        <v>2.8499999999999996</v>
      </c>
      <c r="S282" s="230">
        <v>0</v>
      </c>
      <c r="T282" s="231">
        <f>S282*H282</f>
        <v>0</v>
      </c>
      <c r="AR282" s="24" t="s">
        <v>177</v>
      </c>
      <c r="AT282" s="24" t="s">
        <v>257</v>
      </c>
      <c r="AU282" s="24" t="s">
        <v>86</v>
      </c>
      <c r="AY282" s="24" t="s">
        <v>131</v>
      </c>
      <c r="BE282" s="232">
        <f>IF(N282="základní",J282,0)</f>
        <v>0</v>
      </c>
      <c r="BF282" s="232">
        <f>IF(N282="snížená",J282,0)</f>
        <v>0</v>
      </c>
      <c r="BG282" s="232">
        <f>IF(N282="zákl. přenesená",J282,0)</f>
        <v>0</v>
      </c>
      <c r="BH282" s="232">
        <f>IF(N282="sníž. přenesená",J282,0)</f>
        <v>0</v>
      </c>
      <c r="BI282" s="232">
        <f>IF(N282="nulová",J282,0)</f>
        <v>0</v>
      </c>
      <c r="BJ282" s="24" t="s">
        <v>25</v>
      </c>
      <c r="BK282" s="232">
        <f>ROUND(I282*H282,2)</f>
        <v>0</v>
      </c>
      <c r="BL282" s="24" t="s">
        <v>138</v>
      </c>
      <c r="BM282" s="24" t="s">
        <v>419</v>
      </c>
    </row>
    <row r="283" spans="2:65" s="1" customFormat="1" ht="16.5" customHeight="1">
      <c r="B283" s="46"/>
      <c r="C283" s="279" t="s">
        <v>420</v>
      </c>
      <c r="D283" s="279" t="s">
        <v>257</v>
      </c>
      <c r="E283" s="280" t="s">
        <v>421</v>
      </c>
      <c r="F283" s="281" t="s">
        <v>422</v>
      </c>
      <c r="G283" s="282" t="s">
        <v>307</v>
      </c>
      <c r="H283" s="283">
        <v>2</v>
      </c>
      <c r="I283" s="284"/>
      <c r="J283" s="285">
        <f>ROUND(I283*H283,2)</f>
        <v>0</v>
      </c>
      <c r="K283" s="281" t="s">
        <v>137</v>
      </c>
      <c r="L283" s="286"/>
      <c r="M283" s="287" t="s">
        <v>24</v>
      </c>
      <c r="N283" s="288" t="s">
        <v>48</v>
      </c>
      <c r="O283" s="47"/>
      <c r="P283" s="230">
        <f>O283*H283</f>
        <v>0</v>
      </c>
      <c r="Q283" s="230">
        <v>0.521</v>
      </c>
      <c r="R283" s="230">
        <f>Q283*H283</f>
        <v>1.042</v>
      </c>
      <c r="S283" s="230">
        <v>0</v>
      </c>
      <c r="T283" s="231">
        <f>S283*H283</f>
        <v>0</v>
      </c>
      <c r="AR283" s="24" t="s">
        <v>177</v>
      </c>
      <c r="AT283" s="24" t="s">
        <v>257</v>
      </c>
      <c r="AU283" s="24" t="s">
        <v>86</v>
      </c>
      <c r="AY283" s="24" t="s">
        <v>131</v>
      </c>
      <c r="BE283" s="232">
        <f>IF(N283="základní",J283,0)</f>
        <v>0</v>
      </c>
      <c r="BF283" s="232">
        <f>IF(N283="snížená",J283,0)</f>
        <v>0</v>
      </c>
      <c r="BG283" s="232">
        <f>IF(N283="zákl. přenesená",J283,0)</f>
        <v>0</v>
      </c>
      <c r="BH283" s="232">
        <f>IF(N283="sníž. přenesená",J283,0)</f>
        <v>0</v>
      </c>
      <c r="BI283" s="232">
        <f>IF(N283="nulová",J283,0)</f>
        <v>0</v>
      </c>
      <c r="BJ283" s="24" t="s">
        <v>25</v>
      </c>
      <c r="BK283" s="232">
        <f>ROUND(I283*H283,2)</f>
        <v>0</v>
      </c>
      <c r="BL283" s="24" t="s">
        <v>138</v>
      </c>
      <c r="BM283" s="24" t="s">
        <v>423</v>
      </c>
    </row>
    <row r="284" spans="2:65" s="1" customFormat="1" ht="16.5" customHeight="1">
      <c r="B284" s="46"/>
      <c r="C284" s="221" t="s">
        <v>424</v>
      </c>
      <c r="D284" s="221" t="s">
        <v>133</v>
      </c>
      <c r="E284" s="222" t="s">
        <v>425</v>
      </c>
      <c r="F284" s="223" t="s">
        <v>426</v>
      </c>
      <c r="G284" s="224" t="s">
        <v>307</v>
      </c>
      <c r="H284" s="225">
        <v>1</v>
      </c>
      <c r="I284" s="226"/>
      <c r="J284" s="227">
        <f>ROUND(I284*H284,2)</f>
        <v>0</v>
      </c>
      <c r="K284" s="223" t="s">
        <v>24</v>
      </c>
      <c r="L284" s="72"/>
      <c r="M284" s="228" t="s">
        <v>24</v>
      </c>
      <c r="N284" s="229" t="s">
        <v>48</v>
      </c>
      <c r="O284" s="47"/>
      <c r="P284" s="230">
        <f>O284*H284</f>
        <v>0</v>
      </c>
      <c r="Q284" s="230">
        <v>0.00325</v>
      </c>
      <c r="R284" s="230">
        <f>Q284*H284</f>
        <v>0.00325</v>
      </c>
      <c r="S284" s="230">
        <v>0</v>
      </c>
      <c r="T284" s="231">
        <f>S284*H284</f>
        <v>0</v>
      </c>
      <c r="AR284" s="24" t="s">
        <v>138</v>
      </c>
      <c r="AT284" s="24" t="s">
        <v>133</v>
      </c>
      <c r="AU284" s="24" t="s">
        <v>86</v>
      </c>
      <c r="AY284" s="24" t="s">
        <v>131</v>
      </c>
      <c r="BE284" s="232">
        <f>IF(N284="základní",J284,0)</f>
        <v>0</v>
      </c>
      <c r="BF284" s="232">
        <f>IF(N284="snížená",J284,0)</f>
        <v>0</v>
      </c>
      <c r="BG284" s="232">
        <f>IF(N284="zákl. přenesená",J284,0)</f>
        <v>0</v>
      </c>
      <c r="BH284" s="232">
        <f>IF(N284="sníž. přenesená",J284,0)</f>
        <v>0</v>
      </c>
      <c r="BI284" s="232">
        <f>IF(N284="nulová",J284,0)</f>
        <v>0</v>
      </c>
      <c r="BJ284" s="24" t="s">
        <v>25</v>
      </c>
      <c r="BK284" s="232">
        <f>ROUND(I284*H284,2)</f>
        <v>0</v>
      </c>
      <c r="BL284" s="24" t="s">
        <v>138</v>
      </c>
      <c r="BM284" s="24" t="s">
        <v>427</v>
      </c>
    </row>
    <row r="285" spans="2:51" s="12" customFormat="1" ht="13.5">
      <c r="B285" s="245"/>
      <c r="C285" s="246"/>
      <c r="D285" s="235" t="s">
        <v>140</v>
      </c>
      <c r="E285" s="247" t="s">
        <v>24</v>
      </c>
      <c r="F285" s="248" t="s">
        <v>428</v>
      </c>
      <c r="G285" s="246"/>
      <c r="H285" s="247" t="s">
        <v>24</v>
      </c>
      <c r="I285" s="249"/>
      <c r="J285" s="246"/>
      <c r="K285" s="246"/>
      <c r="L285" s="250"/>
      <c r="M285" s="251"/>
      <c r="N285" s="252"/>
      <c r="O285" s="252"/>
      <c r="P285" s="252"/>
      <c r="Q285" s="252"/>
      <c r="R285" s="252"/>
      <c r="S285" s="252"/>
      <c r="T285" s="253"/>
      <c r="AT285" s="254" t="s">
        <v>140</v>
      </c>
      <c r="AU285" s="254" t="s">
        <v>86</v>
      </c>
      <c r="AV285" s="12" t="s">
        <v>25</v>
      </c>
      <c r="AW285" s="12" t="s">
        <v>40</v>
      </c>
      <c r="AX285" s="12" t="s">
        <v>77</v>
      </c>
      <c r="AY285" s="254" t="s">
        <v>131</v>
      </c>
    </row>
    <row r="286" spans="2:51" s="11" customFormat="1" ht="13.5">
      <c r="B286" s="233"/>
      <c r="C286" s="234"/>
      <c r="D286" s="235" t="s">
        <v>140</v>
      </c>
      <c r="E286" s="236" t="s">
        <v>24</v>
      </c>
      <c r="F286" s="237" t="s">
        <v>25</v>
      </c>
      <c r="G286" s="234"/>
      <c r="H286" s="238">
        <v>1</v>
      </c>
      <c r="I286" s="239"/>
      <c r="J286" s="234"/>
      <c r="K286" s="234"/>
      <c r="L286" s="240"/>
      <c r="M286" s="241"/>
      <c r="N286" s="242"/>
      <c r="O286" s="242"/>
      <c r="P286" s="242"/>
      <c r="Q286" s="242"/>
      <c r="R286" s="242"/>
      <c r="S286" s="242"/>
      <c r="T286" s="243"/>
      <c r="AT286" s="244" t="s">
        <v>140</v>
      </c>
      <c r="AU286" s="244" t="s">
        <v>86</v>
      </c>
      <c r="AV286" s="11" t="s">
        <v>86</v>
      </c>
      <c r="AW286" s="11" t="s">
        <v>40</v>
      </c>
      <c r="AX286" s="11" t="s">
        <v>77</v>
      </c>
      <c r="AY286" s="244" t="s">
        <v>131</v>
      </c>
    </row>
    <row r="287" spans="2:51" s="14" customFormat="1" ht="13.5">
      <c r="B287" s="266"/>
      <c r="C287" s="267"/>
      <c r="D287" s="235" t="s">
        <v>140</v>
      </c>
      <c r="E287" s="268" t="s">
        <v>24</v>
      </c>
      <c r="F287" s="269" t="s">
        <v>149</v>
      </c>
      <c r="G287" s="267"/>
      <c r="H287" s="270">
        <v>1</v>
      </c>
      <c r="I287" s="271"/>
      <c r="J287" s="267"/>
      <c r="K287" s="267"/>
      <c r="L287" s="272"/>
      <c r="M287" s="273"/>
      <c r="N287" s="274"/>
      <c r="O287" s="274"/>
      <c r="P287" s="274"/>
      <c r="Q287" s="274"/>
      <c r="R287" s="274"/>
      <c r="S287" s="274"/>
      <c r="T287" s="275"/>
      <c r="AT287" s="276" t="s">
        <v>140</v>
      </c>
      <c r="AU287" s="276" t="s">
        <v>86</v>
      </c>
      <c r="AV287" s="14" t="s">
        <v>138</v>
      </c>
      <c r="AW287" s="14" t="s">
        <v>40</v>
      </c>
      <c r="AX287" s="14" t="s">
        <v>25</v>
      </c>
      <c r="AY287" s="276" t="s">
        <v>131</v>
      </c>
    </row>
    <row r="288" spans="2:51" s="12" customFormat="1" ht="13.5">
      <c r="B288" s="245"/>
      <c r="C288" s="246"/>
      <c r="D288" s="235" t="s">
        <v>140</v>
      </c>
      <c r="E288" s="247" t="s">
        <v>24</v>
      </c>
      <c r="F288" s="248" t="s">
        <v>142</v>
      </c>
      <c r="G288" s="246"/>
      <c r="H288" s="247" t="s">
        <v>24</v>
      </c>
      <c r="I288" s="249"/>
      <c r="J288" s="246"/>
      <c r="K288" s="246"/>
      <c r="L288" s="250"/>
      <c r="M288" s="251"/>
      <c r="N288" s="252"/>
      <c r="O288" s="252"/>
      <c r="P288" s="252"/>
      <c r="Q288" s="252"/>
      <c r="R288" s="252"/>
      <c r="S288" s="252"/>
      <c r="T288" s="253"/>
      <c r="AT288" s="254" t="s">
        <v>140</v>
      </c>
      <c r="AU288" s="254" t="s">
        <v>86</v>
      </c>
      <c r="AV288" s="12" t="s">
        <v>25</v>
      </c>
      <c r="AW288" s="12" t="s">
        <v>40</v>
      </c>
      <c r="AX288" s="12" t="s">
        <v>77</v>
      </c>
      <c r="AY288" s="254" t="s">
        <v>131</v>
      </c>
    </row>
    <row r="289" spans="2:65" s="1" customFormat="1" ht="25.5" customHeight="1">
      <c r="B289" s="46"/>
      <c r="C289" s="221" t="s">
        <v>429</v>
      </c>
      <c r="D289" s="221" t="s">
        <v>133</v>
      </c>
      <c r="E289" s="222" t="s">
        <v>430</v>
      </c>
      <c r="F289" s="223" t="s">
        <v>431</v>
      </c>
      <c r="G289" s="224" t="s">
        <v>432</v>
      </c>
      <c r="H289" s="225">
        <v>1</v>
      </c>
      <c r="I289" s="226"/>
      <c r="J289" s="227">
        <f>ROUND(I289*H289,2)</f>
        <v>0</v>
      </c>
      <c r="K289" s="223" t="s">
        <v>24</v>
      </c>
      <c r="L289" s="72"/>
      <c r="M289" s="228" t="s">
        <v>24</v>
      </c>
      <c r="N289" s="229" t="s">
        <v>48</v>
      </c>
      <c r="O289" s="47"/>
      <c r="P289" s="230">
        <f>O289*H289</f>
        <v>0</v>
      </c>
      <c r="Q289" s="230">
        <v>0</v>
      </c>
      <c r="R289" s="230">
        <f>Q289*H289</f>
        <v>0</v>
      </c>
      <c r="S289" s="230">
        <v>0</v>
      </c>
      <c r="T289" s="231">
        <f>S289*H289</f>
        <v>0</v>
      </c>
      <c r="AR289" s="24" t="s">
        <v>138</v>
      </c>
      <c r="AT289" s="24" t="s">
        <v>133</v>
      </c>
      <c r="AU289" s="24" t="s">
        <v>86</v>
      </c>
      <c r="AY289" s="24" t="s">
        <v>131</v>
      </c>
      <c r="BE289" s="232">
        <f>IF(N289="základní",J289,0)</f>
        <v>0</v>
      </c>
      <c r="BF289" s="232">
        <f>IF(N289="snížená",J289,0)</f>
        <v>0</v>
      </c>
      <c r="BG289" s="232">
        <f>IF(N289="zákl. přenesená",J289,0)</f>
        <v>0</v>
      </c>
      <c r="BH289" s="232">
        <f>IF(N289="sníž. přenesená",J289,0)</f>
        <v>0</v>
      </c>
      <c r="BI289" s="232">
        <f>IF(N289="nulová",J289,0)</f>
        <v>0</v>
      </c>
      <c r="BJ289" s="24" t="s">
        <v>25</v>
      </c>
      <c r="BK289" s="232">
        <f>ROUND(I289*H289,2)</f>
        <v>0</v>
      </c>
      <c r="BL289" s="24" t="s">
        <v>138</v>
      </c>
      <c r="BM289" s="24" t="s">
        <v>433</v>
      </c>
    </row>
    <row r="290" spans="2:65" s="1" customFormat="1" ht="16.5" customHeight="1">
      <c r="B290" s="46"/>
      <c r="C290" s="221" t="s">
        <v>434</v>
      </c>
      <c r="D290" s="221" t="s">
        <v>133</v>
      </c>
      <c r="E290" s="222" t="s">
        <v>435</v>
      </c>
      <c r="F290" s="223" t="s">
        <v>436</v>
      </c>
      <c r="G290" s="224" t="s">
        <v>307</v>
      </c>
      <c r="H290" s="225">
        <v>3</v>
      </c>
      <c r="I290" s="226"/>
      <c r="J290" s="227">
        <f>ROUND(I290*H290,2)</f>
        <v>0</v>
      </c>
      <c r="K290" s="223" t="s">
        <v>24</v>
      </c>
      <c r="L290" s="72"/>
      <c r="M290" s="228" t="s">
        <v>24</v>
      </c>
      <c r="N290" s="229" t="s">
        <v>48</v>
      </c>
      <c r="O290" s="47"/>
      <c r="P290" s="230">
        <f>O290*H290</f>
        <v>0</v>
      </c>
      <c r="Q290" s="230">
        <v>0</v>
      </c>
      <c r="R290" s="230">
        <f>Q290*H290</f>
        <v>0</v>
      </c>
      <c r="S290" s="230">
        <v>0</v>
      </c>
      <c r="T290" s="231">
        <f>S290*H290</f>
        <v>0</v>
      </c>
      <c r="AR290" s="24" t="s">
        <v>138</v>
      </c>
      <c r="AT290" s="24" t="s">
        <v>133</v>
      </c>
      <c r="AU290" s="24" t="s">
        <v>86</v>
      </c>
      <c r="AY290" s="24" t="s">
        <v>131</v>
      </c>
      <c r="BE290" s="232">
        <f>IF(N290="základní",J290,0)</f>
        <v>0</v>
      </c>
      <c r="BF290" s="232">
        <f>IF(N290="snížená",J290,0)</f>
        <v>0</v>
      </c>
      <c r="BG290" s="232">
        <f>IF(N290="zákl. přenesená",J290,0)</f>
        <v>0</v>
      </c>
      <c r="BH290" s="232">
        <f>IF(N290="sníž. přenesená",J290,0)</f>
        <v>0</v>
      </c>
      <c r="BI290" s="232">
        <f>IF(N290="nulová",J290,0)</f>
        <v>0</v>
      </c>
      <c r="BJ290" s="24" t="s">
        <v>25</v>
      </c>
      <c r="BK290" s="232">
        <f>ROUND(I290*H290,2)</f>
        <v>0</v>
      </c>
      <c r="BL290" s="24" t="s">
        <v>138</v>
      </c>
      <c r="BM290" s="24" t="s">
        <v>437</v>
      </c>
    </row>
    <row r="291" spans="2:51" s="11" customFormat="1" ht="13.5">
      <c r="B291" s="233"/>
      <c r="C291" s="234"/>
      <c r="D291" s="235" t="s">
        <v>140</v>
      </c>
      <c r="E291" s="236" t="s">
        <v>24</v>
      </c>
      <c r="F291" s="237" t="s">
        <v>438</v>
      </c>
      <c r="G291" s="234"/>
      <c r="H291" s="238">
        <v>3</v>
      </c>
      <c r="I291" s="239"/>
      <c r="J291" s="234"/>
      <c r="K291" s="234"/>
      <c r="L291" s="240"/>
      <c r="M291" s="241"/>
      <c r="N291" s="242"/>
      <c r="O291" s="242"/>
      <c r="P291" s="242"/>
      <c r="Q291" s="242"/>
      <c r="R291" s="242"/>
      <c r="S291" s="242"/>
      <c r="T291" s="243"/>
      <c r="AT291" s="244" t="s">
        <v>140</v>
      </c>
      <c r="AU291" s="244" t="s">
        <v>86</v>
      </c>
      <c r="AV291" s="11" t="s">
        <v>86</v>
      </c>
      <c r="AW291" s="11" t="s">
        <v>40</v>
      </c>
      <c r="AX291" s="11" t="s">
        <v>25</v>
      </c>
      <c r="AY291" s="244" t="s">
        <v>131</v>
      </c>
    </row>
    <row r="292" spans="2:51" s="11" customFormat="1" ht="13.5">
      <c r="B292" s="233"/>
      <c r="C292" s="234"/>
      <c r="D292" s="235" t="s">
        <v>140</v>
      </c>
      <c r="E292" s="236" t="s">
        <v>24</v>
      </c>
      <c r="F292" s="237" t="s">
        <v>24</v>
      </c>
      <c r="G292" s="234"/>
      <c r="H292" s="238">
        <v>0</v>
      </c>
      <c r="I292" s="239"/>
      <c r="J292" s="234"/>
      <c r="K292" s="234"/>
      <c r="L292" s="240"/>
      <c r="M292" s="241"/>
      <c r="N292" s="242"/>
      <c r="O292" s="242"/>
      <c r="P292" s="242"/>
      <c r="Q292" s="242"/>
      <c r="R292" s="242"/>
      <c r="S292" s="242"/>
      <c r="T292" s="243"/>
      <c r="AT292" s="244" t="s">
        <v>140</v>
      </c>
      <c r="AU292" s="244" t="s">
        <v>86</v>
      </c>
      <c r="AV292" s="11" t="s">
        <v>86</v>
      </c>
      <c r="AW292" s="11" t="s">
        <v>40</v>
      </c>
      <c r="AX292" s="11" t="s">
        <v>77</v>
      </c>
      <c r="AY292" s="244" t="s">
        <v>131</v>
      </c>
    </row>
    <row r="293" spans="2:51" s="11" customFormat="1" ht="13.5">
      <c r="B293" s="233"/>
      <c r="C293" s="234"/>
      <c r="D293" s="235" t="s">
        <v>140</v>
      </c>
      <c r="E293" s="236" t="s">
        <v>24</v>
      </c>
      <c r="F293" s="237" t="s">
        <v>24</v>
      </c>
      <c r="G293" s="234"/>
      <c r="H293" s="238">
        <v>0</v>
      </c>
      <c r="I293" s="239"/>
      <c r="J293" s="234"/>
      <c r="K293" s="234"/>
      <c r="L293" s="240"/>
      <c r="M293" s="241"/>
      <c r="N293" s="242"/>
      <c r="O293" s="242"/>
      <c r="P293" s="242"/>
      <c r="Q293" s="242"/>
      <c r="R293" s="242"/>
      <c r="S293" s="242"/>
      <c r="T293" s="243"/>
      <c r="AT293" s="244" t="s">
        <v>140</v>
      </c>
      <c r="AU293" s="244" t="s">
        <v>86</v>
      </c>
      <c r="AV293" s="11" t="s">
        <v>86</v>
      </c>
      <c r="AW293" s="11" t="s">
        <v>40</v>
      </c>
      <c r="AX293" s="11" t="s">
        <v>77</v>
      </c>
      <c r="AY293" s="244" t="s">
        <v>131</v>
      </c>
    </row>
    <row r="294" spans="2:51" s="11" customFormat="1" ht="13.5">
      <c r="B294" s="233"/>
      <c r="C294" s="234"/>
      <c r="D294" s="235" t="s">
        <v>140</v>
      </c>
      <c r="E294" s="236" t="s">
        <v>24</v>
      </c>
      <c r="F294" s="237" t="s">
        <v>24</v>
      </c>
      <c r="G294" s="234"/>
      <c r="H294" s="238">
        <v>0</v>
      </c>
      <c r="I294" s="239"/>
      <c r="J294" s="234"/>
      <c r="K294" s="234"/>
      <c r="L294" s="240"/>
      <c r="M294" s="241"/>
      <c r="N294" s="242"/>
      <c r="O294" s="242"/>
      <c r="P294" s="242"/>
      <c r="Q294" s="242"/>
      <c r="R294" s="242"/>
      <c r="S294" s="242"/>
      <c r="T294" s="243"/>
      <c r="AT294" s="244" t="s">
        <v>140</v>
      </c>
      <c r="AU294" s="244" t="s">
        <v>86</v>
      </c>
      <c r="AV294" s="11" t="s">
        <v>86</v>
      </c>
      <c r="AW294" s="11" t="s">
        <v>40</v>
      </c>
      <c r="AX294" s="11" t="s">
        <v>77</v>
      </c>
      <c r="AY294" s="244" t="s">
        <v>131</v>
      </c>
    </row>
    <row r="295" spans="2:51" s="11" customFormat="1" ht="13.5">
      <c r="B295" s="233"/>
      <c r="C295" s="234"/>
      <c r="D295" s="235" t="s">
        <v>140</v>
      </c>
      <c r="E295" s="236" t="s">
        <v>24</v>
      </c>
      <c r="F295" s="237" t="s">
        <v>24</v>
      </c>
      <c r="G295" s="234"/>
      <c r="H295" s="238">
        <v>0</v>
      </c>
      <c r="I295" s="239"/>
      <c r="J295" s="234"/>
      <c r="K295" s="234"/>
      <c r="L295" s="240"/>
      <c r="M295" s="241"/>
      <c r="N295" s="242"/>
      <c r="O295" s="242"/>
      <c r="P295" s="242"/>
      <c r="Q295" s="242"/>
      <c r="R295" s="242"/>
      <c r="S295" s="242"/>
      <c r="T295" s="243"/>
      <c r="AT295" s="244" t="s">
        <v>140</v>
      </c>
      <c r="AU295" s="244" t="s">
        <v>86</v>
      </c>
      <c r="AV295" s="11" t="s">
        <v>86</v>
      </c>
      <c r="AW295" s="11" t="s">
        <v>40</v>
      </c>
      <c r="AX295" s="11" t="s">
        <v>77</v>
      </c>
      <c r="AY295" s="244" t="s">
        <v>131</v>
      </c>
    </row>
    <row r="296" spans="2:51" s="11" customFormat="1" ht="13.5">
      <c r="B296" s="233"/>
      <c r="C296" s="234"/>
      <c r="D296" s="235" t="s">
        <v>140</v>
      </c>
      <c r="E296" s="236" t="s">
        <v>24</v>
      </c>
      <c r="F296" s="237" t="s">
        <v>24</v>
      </c>
      <c r="G296" s="234"/>
      <c r="H296" s="238">
        <v>0</v>
      </c>
      <c r="I296" s="239"/>
      <c r="J296" s="234"/>
      <c r="K296" s="234"/>
      <c r="L296" s="240"/>
      <c r="M296" s="241"/>
      <c r="N296" s="242"/>
      <c r="O296" s="242"/>
      <c r="P296" s="242"/>
      <c r="Q296" s="242"/>
      <c r="R296" s="242"/>
      <c r="S296" s="242"/>
      <c r="T296" s="243"/>
      <c r="AT296" s="244" t="s">
        <v>140</v>
      </c>
      <c r="AU296" s="244" t="s">
        <v>86</v>
      </c>
      <c r="AV296" s="11" t="s">
        <v>86</v>
      </c>
      <c r="AW296" s="11" t="s">
        <v>40</v>
      </c>
      <c r="AX296" s="11" t="s">
        <v>77</v>
      </c>
      <c r="AY296" s="244" t="s">
        <v>131</v>
      </c>
    </row>
    <row r="297" spans="2:51" s="11" customFormat="1" ht="13.5">
      <c r="B297" s="233"/>
      <c r="C297" s="234"/>
      <c r="D297" s="235" t="s">
        <v>140</v>
      </c>
      <c r="E297" s="236" t="s">
        <v>24</v>
      </c>
      <c r="F297" s="237" t="s">
        <v>24</v>
      </c>
      <c r="G297" s="234"/>
      <c r="H297" s="238">
        <v>0</v>
      </c>
      <c r="I297" s="239"/>
      <c r="J297" s="234"/>
      <c r="K297" s="234"/>
      <c r="L297" s="240"/>
      <c r="M297" s="241"/>
      <c r="N297" s="242"/>
      <c r="O297" s="242"/>
      <c r="P297" s="242"/>
      <c r="Q297" s="242"/>
      <c r="R297" s="242"/>
      <c r="S297" s="242"/>
      <c r="T297" s="243"/>
      <c r="AT297" s="244" t="s">
        <v>140</v>
      </c>
      <c r="AU297" s="244" t="s">
        <v>86</v>
      </c>
      <c r="AV297" s="11" t="s">
        <v>86</v>
      </c>
      <c r="AW297" s="11" t="s">
        <v>40</v>
      </c>
      <c r="AX297" s="11" t="s">
        <v>77</v>
      </c>
      <c r="AY297" s="244" t="s">
        <v>131</v>
      </c>
    </row>
    <row r="298" spans="2:51" s="11" customFormat="1" ht="13.5">
      <c r="B298" s="233"/>
      <c r="C298" s="234"/>
      <c r="D298" s="235" t="s">
        <v>140</v>
      </c>
      <c r="E298" s="236" t="s">
        <v>24</v>
      </c>
      <c r="F298" s="237" t="s">
        <v>24</v>
      </c>
      <c r="G298" s="234"/>
      <c r="H298" s="238">
        <v>0</v>
      </c>
      <c r="I298" s="239"/>
      <c r="J298" s="234"/>
      <c r="K298" s="234"/>
      <c r="L298" s="240"/>
      <c r="M298" s="241"/>
      <c r="N298" s="242"/>
      <c r="O298" s="242"/>
      <c r="P298" s="242"/>
      <c r="Q298" s="242"/>
      <c r="R298" s="242"/>
      <c r="S298" s="242"/>
      <c r="T298" s="243"/>
      <c r="AT298" s="244" t="s">
        <v>140</v>
      </c>
      <c r="AU298" s="244" t="s">
        <v>86</v>
      </c>
      <c r="AV298" s="11" t="s">
        <v>86</v>
      </c>
      <c r="AW298" s="11" t="s">
        <v>40</v>
      </c>
      <c r="AX298" s="11" t="s">
        <v>77</v>
      </c>
      <c r="AY298" s="244" t="s">
        <v>131</v>
      </c>
    </row>
    <row r="299" spans="2:51" s="11" customFormat="1" ht="13.5">
      <c r="B299" s="233"/>
      <c r="C299" s="234"/>
      <c r="D299" s="235" t="s">
        <v>140</v>
      </c>
      <c r="E299" s="236" t="s">
        <v>24</v>
      </c>
      <c r="F299" s="237" t="s">
        <v>24</v>
      </c>
      <c r="G299" s="234"/>
      <c r="H299" s="238">
        <v>0</v>
      </c>
      <c r="I299" s="239"/>
      <c r="J299" s="234"/>
      <c r="K299" s="234"/>
      <c r="L299" s="240"/>
      <c r="M299" s="241"/>
      <c r="N299" s="242"/>
      <c r="O299" s="242"/>
      <c r="P299" s="242"/>
      <c r="Q299" s="242"/>
      <c r="R299" s="242"/>
      <c r="S299" s="242"/>
      <c r="T299" s="243"/>
      <c r="AT299" s="244" t="s">
        <v>140</v>
      </c>
      <c r="AU299" s="244" t="s">
        <v>86</v>
      </c>
      <c r="AV299" s="11" t="s">
        <v>86</v>
      </c>
      <c r="AW299" s="11" t="s">
        <v>40</v>
      </c>
      <c r="AX299" s="11" t="s">
        <v>77</v>
      </c>
      <c r="AY299" s="244" t="s">
        <v>131</v>
      </c>
    </row>
    <row r="300" spans="2:51" s="11" customFormat="1" ht="13.5">
      <c r="B300" s="233"/>
      <c r="C300" s="234"/>
      <c r="D300" s="235" t="s">
        <v>140</v>
      </c>
      <c r="E300" s="236" t="s">
        <v>24</v>
      </c>
      <c r="F300" s="237" t="s">
        <v>24</v>
      </c>
      <c r="G300" s="234"/>
      <c r="H300" s="238">
        <v>0</v>
      </c>
      <c r="I300" s="239"/>
      <c r="J300" s="234"/>
      <c r="K300" s="234"/>
      <c r="L300" s="240"/>
      <c r="M300" s="241"/>
      <c r="N300" s="242"/>
      <c r="O300" s="242"/>
      <c r="P300" s="242"/>
      <c r="Q300" s="242"/>
      <c r="R300" s="242"/>
      <c r="S300" s="242"/>
      <c r="T300" s="243"/>
      <c r="AT300" s="244" t="s">
        <v>140</v>
      </c>
      <c r="AU300" s="244" t="s">
        <v>86</v>
      </c>
      <c r="AV300" s="11" t="s">
        <v>86</v>
      </c>
      <c r="AW300" s="11" t="s">
        <v>40</v>
      </c>
      <c r="AX300" s="11" t="s">
        <v>77</v>
      </c>
      <c r="AY300" s="244" t="s">
        <v>131</v>
      </c>
    </row>
    <row r="301" spans="2:51" s="11" customFormat="1" ht="13.5">
      <c r="B301" s="233"/>
      <c r="C301" s="234"/>
      <c r="D301" s="235" t="s">
        <v>140</v>
      </c>
      <c r="E301" s="236" t="s">
        <v>24</v>
      </c>
      <c r="F301" s="237" t="s">
        <v>24</v>
      </c>
      <c r="G301" s="234"/>
      <c r="H301" s="238">
        <v>0</v>
      </c>
      <c r="I301" s="239"/>
      <c r="J301" s="234"/>
      <c r="K301" s="234"/>
      <c r="L301" s="240"/>
      <c r="M301" s="241"/>
      <c r="N301" s="242"/>
      <c r="O301" s="242"/>
      <c r="P301" s="242"/>
      <c r="Q301" s="242"/>
      <c r="R301" s="242"/>
      <c r="S301" s="242"/>
      <c r="T301" s="243"/>
      <c r="AT301" s="244" t="s">
        <v>140</v>
      </c>
      <c r="AU301" s="244" t="s">
        <v>86</v>
      </c>
      <c r="AV301" s="11" t="s">
        <v>86</v>
      </c>
      <c r="AW301" s="11" t="s">
        <v>40</v>
      </c>
      <c r="AX301" s="11" t="s">
        <v>77</v>
      </c>
      <c r="AY301" s="244" t="s">
        <v>131</v>
      </c>
    </row>
    <row r="302" spans="2:51" s="11" customFormat="1" ht="13.5">
      <c r="B302" s="233"/>
      <c r="C302" s="234"/>
      <c r="D302" s="235" t="s">
        <v>140</v>
      </c>
      <c r="E302" s="236" t="s">
        <v>24</v>
      </c>
      <c r="F302" s="237" t="s">
        <v>24</v>
      </c>
      <c r="G302" s="234"/>
      <c r="H302" s="238">
        <v>0</v>
      </c>
      <c r="I302" s="239"/>
      <c r="J302" s="234"/>
      <c r="K302" s="234"/>
      <c r="L302" s="240"/>
      <c r="M302" s="241"/>
      <c r="N302" s="242"/>
      <c r="O302" s="242"/>
      <c r="P302" s="242"/>
      <c r="Q302" s="242"/>
      <c r="R302" s="242"/>
      <c r="S302" s="242"/>
      <c r="T302" s="243"/>
      <c r="AT302" s="244" t="s">
        <v>140</v>
      </c>
      <c r="AU302" s="244" t="s">
        <v>86</v>
      </c>
      <c r="AV302" s="11" t="s">
        <v>86</v>
      </c>
      <c r="AW302" s="11" t="s">
        <v>40</v>
      </c>
      <c r="AX302" s="11" t="s">
        <v>77</v>
      </c>
      <c r="AY302" s="244" t="s">
        <v>131</v>
      </c>
    </row>
    <row r="303" spans="2:65" s="1" customFormat="1" ht="25.5" customHeight="1">
      <c r="B303" s="46"/>
      <c r="C303" s="221" t="s">
        <v>439</v>
      </c>
      <c r="D303" s="221" t="s">
        <v>133</v>
      </c>
      <c r="E303" s="222" t="s">
        <v>440</v>
      </c>
      <c r="F303" s="223" t="s">
        <v>441</v>
      </c>
      <c r="G303" s="224" t="s">
        <v>307</v>
      </c>
      <c r="H303" s="225">
        <v>7</v>
      </c>
      <c r="I303" s="226"/>
      <c r="J303" s="227">
        <f>ROUND(I303*H303,2)</f>
        <v>0</v>
      </c>
      <c r="K303" s="223" t="s">
        <v>137</v>
      </c>
      <c r="L303" s="72"/>
      <c r="M303" s="228" t="s">
        <v>24</v>
      </c>
      <c r="N303" s="229" t="s">
        <v>48</v>
      </c>
      <c r="O303" s="47"/>
      <c r="P303" s="230">
        <f>O303*H303</f>
        <v>0</v>
      </c>
      <c r="Q303" s="230">
        <v>0.00702</v>
      </c>
      <c r="R303" s="230">
        <f>Q303*H303</f>
        <v>0.04914</v>
      </c>
      <c r="S303" s="230">
        <v>0</v>
      </c>
      <c r="T303" s="231">
        <f>S303*H303</f>
        <v>0</v>
      </c>
      <c r="AR303" s="24" t="s">
        <v>138</v>
      </c>
      <c r="AT303" s="24" t="s">
        <v>133</v>
      </c>
      <c r="AU303" s="24" t="s">
        <v>86</v>
      </c>
      <c r="AY303" s="24" t="s">
        <v>131</v>
      </c>
      <c r="BE303" s="232">
        <f>IF(N303="základní",J303,0)</f>
        <v>0</v>
      </c>
      <c r="BF303" s="232">
        <f>IF(N303="snížená",J303,0)</f>
        <v>0</v>
      </c>
      <c r="BG303" s="232">
        <f>IF(N303="zákl. přenesená",J303,0)</f>
        <v>0</v>
      </c>
      <c r="BH303" s="232">
        <f>IF(N303="sníž. přenesená",J303,0)</f>
        <v>0</v>
      </c>
      <c r="BI303" s="232">
        <f>IF(N303="nulová",J303,0)</f>
        <v>0</v>
      </c>
      <c r="BJ303" s="24" t="s">
        <v>25</v>
      </c>
      <c r="BK303" s="232">
        <f>ROUND(I303*H303,2)</f>
        <v>0</v>
      </c>
      <c r="BL303" s="24" t="s">
        <v>138</v>
      </c>
      <c r="BM303" s="24" t="s">
        <v>442</v>
      </c>
    </row>
    <row r="304" spans="2:51" s="11" customFormat="1" ht="13.5">
      <c r="B304" s="233"/>
      <c r="C304" s="234"/>
      <c r="D304" s="235" t="s">
        <v>140</v>
      </c>
      <c r="E304" s="236" t="s">
        <v>24</v>
      </c>
      <c r="F304" s="237" t="s">
        <v>172</v>
      </c>
      <c r="G304" s="234"/>
      <c r="H304" s="238">
        <v>7</v>
      </c>
      <c r="I304" s="239"/>
      <c r="J304" s="234"/>
      <c r="K304" s="234"/>
      <c r="L304" s="240"/>
      <c r="M304" s="241"/>
      <c r="N304" s="242"/>
      <c r="O304" s="242"/>
      <c r="P304" s="242"/>
      <c r="Q304" s="242"/>
      <c r="R304" s="242"/>
      <c r="S304" s="242"/>
      <c r="T304" s="243"/>
      <c r="AT304" s="244" t="s">
        <v>140</v>
      </c>
      <c r="AU304" s="244" t="s">
        <v>86</v>
      </c>
      <c r="AV304" s="11" t="s">
        <v>86</v>
      </c>
      <c r="AW304" s="11" t="s">
        <v>40</v>
      </c>
      <c r="AX304" s="11" t="s">
        <v>25</v>
      </c>
      <c r="AY304" s="244" t="s">
        <v>131</v>
      </c>
    </row>
    <row r="305" spans="2:51" s="12" customFormat="1" ht="13.5">
      <c r="B305" s="245"/>
      <c r="C305" s="246"/>
      <c r="D305" s="235" t="s">
        <v>140</v>
      </c>
      <c r="E305" s="247" t="s">
        <v>24</v>
      </c>
      <c r="F305" s="248" t="s">
        <v>142</v>
      </c>
      <c r="G305" s="246"/>
      <c r="H305" s="247" t="s">
        <v>24</v>
      </c>
      <c r="I305" s="249"/>
      <c r="J305" s="246"/>
      <c r="K305" s="246"/>
      <c r="L305" s="250"/>
      <c r="M305" s="251"/>
      <c r="N305" s="252"/>
      <c r="O305" s="252"/>
      <c r="P305" s="252"/>
      <c r="Q305" s="252"/>
      <c r="R305" s="252"/>
      <c r="S305" s="252"/>
      <c r="T305" s="253"/>
      <c r="AT305" s="254" t="s">
        <v>140</v>
      </c>
      <c r="AU305" s="254" t="s">
        <v>86</v>
      </c>
      <c r="AV305" s="12" t="s">
        <v>25</v>
      </c>
      <c r="AW305" s="12" t="s">
        <v>40</v>
      </c>
      <c r="AX305" s="12" t="s">
        <v>77</v>
      </c>
      <c r="AY305" s="254" t="s">
        <v>131</v>
      </c>
    </row>
    <row r="306" spans="2:65" s="1" customFormat="1" ht="16.5" customHeight="1">
      <c r="B306" s="46"/>
      <c r="C306" s="279" t="s">
        <v>443</v>
      </c>
      <c r="D306" s="279" t="s">
        <v>257</v>
      </c>
      <c r="E306" s="280" t="s">
        <v>444</v>
      </c>
      <c r="F306" s="281" t="s">
        <v>445</v>
      </c>
      <c r="G306" s="282" t="s">
        <v>307</v>
      </c>
      <c r="H306" s="283">
        <v>7</v>
      </c>
      <c r="I306" s="284"/>
      <c r="J306" s="285">
        <f>ROUND(I306*H306,2)</f>
        <v>0</v>
      </c>
      <c r="K306" s="281" t="s">
        <v>24</v>
      </c>
      <c r="L306" s="286"/>
      <c r="M306" s="287" t="s">
        <v>24</v>
      </c>
      <c r="N306" s="288" t="s">
        <v>48</v>
      </c>
      <c r="O306" s="47"/>
      <c r="P306" s="230">
        <f>O306*H306</f>
        <v>0</v>
      </c>
      <c r="Q306" s="230">
        <v>0.162</v>
      </c>
      <c r="R306" s="230">
        <f>Q306*H306</f>
        <v>1.1340000000000001</v>
      </c>
      <c r="S306" s="230">
        <v>0</v>
      </c>
      <c r="T306" s="231">
        <f>S306*H306</f>
        <v>0</v>
      </c>
      <c r="AR306" s="24" t="s">
        <v>177</v>
      </c>
      <c r="AT306" s="24" t="s">
        <v>257</v>
      </c>
      <c r="AU306" s="24" t="s">
        <v>86</v>
      </c>
      <c r="AY306" s="24" t="s">
        <v>131</v>
      </c>
      <c r="BE306" s="232">
        <f>IF(N306="základní",J306,0)</f>
        <v>0</v>
      </c>
      <c r="BF306" s="232">
        <f>IF(N306="snížená",J306,0)</f>
        <v>0</v>
      </c>
      <c r="BG306" s="232">
        <f>IF(N306="zákl. přenesená",J306,0)</f>
        <v>0</v>
      </c>
      <c r="BH306" s="232">
        <f>IF(N306="sníž. přenesená",J306,0)</f>
        <v>0</v>
      </c>
      <c r="BI306" s="232">
        <f>IF(N306="nulová",J306,0)</f>
        <v>0</v>
      </c>
      <c r="BJ306" s="24" t="s">
        <v>25</v>
      </c>
      <c r="BK306" s="232">
        <f>ROUND(I306*H306,2)</f>
        <v>0</v>
      </c>
      <c r="BL306" s="24" t="s">
        <v>138</v>
      </c>
      <c r="BM306" s="24" t="s">
        <v>446</v>
      </c>
    </row>
    <row r="307" spans="2:63" s="10" customFormat="1" ht="29.85" customHeight="1">
      <c r="B307" s="205"/>
      <c r="C307" s="206"/>
      <c r="D307" s="207" t="s">
        <v>76</v>
      </c>
      <c r="E307" s="219" t="s">
        <v>182</v>
      </c>
      <c r="F307" s="219" t="s">
        <v>447</v>
      </c>
      <c r="G307" s="206"/>
      <c r="H307" s="206"/>
      <c r="I307" s="209"/>
      <c r="J307" s="220">
        <f>BK307</f>
        <v>0</v>
      </c>
      <c r="K307" s="206"/>
      <c r="L307" s="211"/>
      <c r="M307" s="212"/>
      <c r="N307" s="213"/>
      <c r="O307" s="213"/>
      <c r="P307" s="214">
        <f>SUM(P308:P311)</f>
        <v>0</v>
      </c>
      <c r="Q307" s="213"/>
      <c r="R307" s="214">
        <f>SUM(R308:R311)</f>
        <v>0.06344</v>
      </c>
      <c r="S307" s="213"/>
      <c r="T307" s="215">
        <f>SUM(T308:T311)</f>
        <v>0</v>
      </c>
      <c r="AR307" s="216" t="s">
        <v>25</v>
      </c>
      <c r="AT307" s="217" t="s">
        <v>76</v>
      </c>
      <c r="AU307" s="217" t="s">
        <v>25</v>
      </c>
      <c r="AY307" s="216" t="s">
        <v>131</v>
      </c>
      <c r="BK307" s="218">
        <f>SUM(BK308:BK311)</f>
        <v>0</v>
      </c>
    </row>
    <row r="308" spans="2:65" s="1" customFormat="1" ht="38.25" customHeight="1">
      <c r="B308" s="46"/>
      <c r="C308" s="221" t="s">
        <v>448</v>
      </c>
      <c r="D308" s="221" t="s">
        <v>133</v>
      </c>
      <c r="E308" s="222" t="s">
        <v>449</v>
      </c>
      <c r="F308" s="223" t="s">
        <v>450</v>
      </c>
      <c r="G308" s="224" t="s">
        <v>295</v>
      </c>
      <c r="H308" s="225">
        <v>104</v>
      </c>
      <c r="I308" s="226"/>
      <c r="J308" s="227">
        <f>ROUND(I308*H308,2)</f>
        <v>0</v>
      </c>
      <c r="K308" s="223" t="s">
        <v>24</v>
      </c>
      <c r="L308" s="72"/>
      <c r="M308" s="228" t="s">
        <v>24</v>
      </c>
      <c r="N308" s="229" t="s">
        <v>48</v>
      </c>
      <c r="O308" s="47"/>
      <c r="P308" s="230">
        <f>O308*H308</f>
        <v>0</v>
      </c>
      <c r="Q308" s="230">
        <v>0.00061</v>
      </c>
      <c r="R308" s="230">
        <f>Q308*H308</f>
        <v>0.06344</v>
      </c>
      <c r="S308" s="230">
        <v>0</v>
      </c>
      <c r="T308" s="231">
        <f>S308*H308</f>
        <v>0</v>
      </c>
      <c r="AR308" s="24" t="s">
        <v>138</v>
      </c>
      <c r="AT308" s="24" t="s">
        <v>133</v>
      </c>
      <c r="AU308" s="24" t="s">
        <v>86</v>
      </c>
      <c r="AY308" s="24" t="s">
        <v>131</v>
      </c>
      <c r="BE308" s="232">
        <f>IF(N308="základní",J308,0)</f>
        <v>0</v>
      </c>
      <c r="BF308" s="232">
        <f>IF(N308="snížená",J308,0)</f>
        <v>0</v>
      </c>
      <c r="BG308" s="232">
        <f>IF(N308="zákl. přenesená",J308,0)</f>
        <v>0</v>
      </c>
      <c r="BH308" s="232">
        <f>IF(N308="sníž. přenesená",J308,0)</f>
        <v>0</v>
      </c>
      <c r="BI308" s="232">
        <f>IF(N308="nulová",J308,0)</f>
        <v>0</v>
      </c>
      <c r="BJ308" s="24" t="s">
        <v>25</v>
      </c>
      <c r="BK308" s="232">
        <f>ROUND(I308*H308,2)</f>
        <v>0</v>
      </c>
      <c r="BL308" s="24" t="s">
        <v>138</v>
      </c>
      <c r="BM308" s="24" t="s">
        <v>451</v>
      </c>
    </row>
    <row r="309" spans="2:65" s="1" customFormat="1" ht="25.5" customHeight="1">
      <c r="B309" s="46"/>
      <c r="C309" s="221" t="s">
        <v>452</v>
      </c>
      <c r="D309" s="221" t="s">
        <v>133</v>
      </c>
      <c r="E309" s="222" t="s">
        <v>453</v>
      </c>
      <c r="F309" s="223" t="s">
        <v>454</v>
      </c>
      <c r="G309" s="224" t="s">
        <v>295</v>
      </c>
      <c r="H309" s="225">
        <v>104</v>
      </c>
      <c r="I309" s="226"/>
      <c r="J309" s="227">
        <f>ROUND(I309*H309,2)</f>
        <v>0</v>
      </c>
      <c r="K309" s="223" t="s">
        <v>137</v>
      </c>
      <c r="L309" s="72"/>
      <c r="M309" s="228" t="s">
        <v>24</v>
      </c>
      <c r="N309" s="229" t="s">
        <v>48</v>
      </c>
      <c r="O309" s="47"/>
      <c r="P309" s="230">
        <f>O309*H309</f>
        <v>0</v>
      </c>
      <c r="Q309" s="230">
        <v>0</v>
      </c>
      <c r="R309" s="230">
        <f>Q309*H309</f>
        <v>0</v>
      </c>
      <c r="S309" s="230">
        <v>0</v>
      </c>
      <c r="T309" s="231">
        <f>S309*H309</f>
        <v>0</v>
      </c>
      <c r="AR309" s="24" t="s">
        <v>138</v>
      </c>
      <c r="AT309" s="24" t="s">
        <v>133</v>
      </c>
      <c r="AU309" s="24" t="s">
        <v>86</v>
      </c>
      <c r="AY309" s="24" t="s">
        <v>131</v>
      </c>
      <c r="BE309" s="232">
        <f>IF(N309="základní",J309,0)</f>
        <v>0</v>
      </c>
      <c r="BF309" s="232">
        <f>IF(N309="snížená",J309,0)</f>
        <v>0</v>
      </c>
      <c r="BG309" s="232">
        <f>IF(N309="zákl. přenesená",J309,0)</f>
        <v>0</v>
      </c>
      <c r="BH309" s="232">
        <f>IF(N309="sníž. přenesená",J309,0)</f>
        <v>0</v>
      </c>
      <c r="BI309" s="232">
        <f>IF(N309="nulová",J309,0)</f>
        <v>0</v>
      </c>
      <c r="BJ309" s="24" t="s">
        <v>25</v>
      </c>
      <c r="BK309" s="232">
        <f>ROUND(I309*H309,2)</f>
        <v>0</v>
      </c>
      <c r="BL309" s="24" t="s">
        <v>138</v>
      </c>
      <c r="BM309" s="24" t="s">
        <v>455</v>
      </c>
    </row>
    <row r="310" spans="2:51" s="11" customFormat="1" ht="13.5">
      <c r="B310" s="233"/>
      <c r="C310" s="234"/>
      <c r="D310" s="235" t="s">
        <v>140</v>
      </c>
      <c r="E310" s="236" t="s">
        <v>24</v>
      </c>
      <c r="F310" s="237" t="s">
        <v>456</v>
      </c>
      <c r="G310" s="234"/>
      <c r="H310" s="238">
        <v>104</v>
      </c>
      <c r="I310" s="239"/>
      <c r="J310" s="234"/>
      <c r="K310" s="234"/>
      <c r="L310" s="240"/>
      <c r="M310" s="241"/>
      <c r="N310" s="242"/>
      <c r="O310" s="242"/>
      <c r="P310" s="242"/>
      <c r="Q310" s="242"/>
      <c r="R310" s="242"/>
      <c r="S310" s="242"/>
      <c r="T310" s="243"/>
      <c r="AT310" s="244" t="s">
        <v>140</v>
      </c>
      <c r="AU310" s="244" t="s">
        <v>86</v>
      </c>
      <c r="AV310" s="11" t="s">
        <v>86</v>
      </c>
      <c r="AW310" s="11" t="s">
        <v>40</v>
      </c>
      <c r="AX310" s="11" t="s">
        <v>25</v>
      </c>
      <c r="AY310" s="244" t="s">
        <v>131</v>
      </c>
    </row>
    <row r="311" spans="2:51" s="12" customFormat="1" ht="13.5">
      <c r="B311" s="245"/>
      <c r="C311" s="246"/>
      <c r="D311" s="235" t="s">
        <v>140</v>
      </c>
      <c r="E311" s="247" t="s">
        <v>24</v>
      </c>
      <c r="F311" s="248" t="s">
        <v>142</v>
      </c>
      <c r="G311" s="246"/>
      <c r="H311" s="247" t="s">
        <v>24</v>
      </c>
      <c r="I311" s="249"/>
      <c r="J311" s="246"/>
      <c r="K311" s="246"/>
      <c r="L311" s="250"/>
      <c r="M311" s="251"/>
      <c r="N311" s="252"/>
      <c r="O311" s="252"/>
      <c r="P311" s="252"/>
      <c r="Q311" s="252"/>
      <c r="R311" s="252"/>
      <c r="S311" s="252"/>
      <c r="T311" s="253"/>
      <c r="AT311" s="254" t="s">
        <v>140</v>
      </c>
      <c r="AU311" s="254" t="s">
        <v>86</v>
      </c>
      <c r="AV311" s="12" t="s">
        <v>25</v>
      </c>
      <c r="AW311" s="12" t="s">
        <v>40</v>
      </c>
      <c r="AX311" s="12" t="s">
        <v>77</v>
      </c>
      <c r="AY311" s="254" t="s">
        <v>131</v>
      </c>
    </row>
    <row r="312" spans="2:63" s="10" customFormat="1" ht="29.85" customHeight="1">
      <c r="B312" s="205"/>
      <c r="C312" s="206"/>
      <c r="D312" s="207" t="s">
        <v>76</v>
      </c>
      <c r="E312" s="219" t="s">
        <v>457</v>
      </c>
      <c r="F312" s="219" t="s">
        <v>458</v>
      </c>
      <c r="G312" s="206"/>
      <c r="H312" s="206"/>
      <c r="I312" s="209"/>
      <c r="J312" s="220">
        <f>BK312</f>
        <v>0</v>
      </c>
      <c r="K312" s="206"/>
      <c r="L312" s="211"/>
      <c r="M312" s="212"/>
      <c r="N312" s="213"/>
      <c r="O312" s="213"/>
      <c r="P312" s="214">
        <f>SUM(P313:P321)</f>
        <v>0</v>
      </c>
      <c r="Q312" s="213"/>
      <c r="R312" s="214">
        <f>SUM(R313:R321)</f>
        <v>0</v>
      </c>
      <c r="S312" s="213"/>
      <c r="T312" s="215">
        <f>SUM(T313:T321)</f>
        <v>0</v>
      </c>
      <c r="AR312" s="216" t="s">
        <v>25</v>
      </c>
      <c r="AT312" s="217" t="s">
        <v>76</v>
      </c>
      <c r="AU312" s="217" t="s">
        <v>25</v>
      </c>
      <c r="AY312" s="216" t="s">
        <v>131</v>
      </c>
      <c r="BK312" s="218">
        <f>SUM(BK313:BK321)</f>
        <v>0</v>
      </c>
    </row>
    <row r="313" spans="2:65" s="1" customFormat="1" ht="25.5" customHeight="1">
      <c r="B313" s="46"/>
      <c r="C313" s="221" t="s">
        <v>459</v>
      </c>
      <c r="D313" s="221" t="s">
        <v>133</v>
      </c>
      <c r="E313" s="222" t="s">
        <v>460</v>
      </c>
      <c r="F313" s="223" t="s">
        <v>461</v>
      </c>
      <c r="G313" s="224" t="s">
        <v>260</v>
      </c>
      <c r="H313" s="225">
        <v>44.217</v>
      </c>
      <c r="I313" s="226"/>
      <c r="J313" s="227">
        <f>ROUND(I313*H313,2)</f>
        <v>0</v>
      </c>
      <c r="K313" s="223" t="s">
        <v>137</v>
      </c>
      <c r="L313" s="72"/>
      <c r="M313" s="228" t="s">
        <v>24</v>
      </c>
      <c r="N313" s="229" t="s">
        <v>48</v>
      </c>
      <c r="O313" s="47"/>
      <c r="P313" s="230">
        <f>O313*H313</f>
        <v>0</v>
      </c>
      <c r="Q313" s="230">
        <v>0</v>
      </c>
      <c r="R313" s="230">
        <f>Q313*H313</f>
        <v>0</v>
      </c>
      <c r="S313" s="230">
        <v>0</v>
      </c>
      <c r="T313" s="231">
        <f>S313*H313</f>
        <v>0</v>
      </c>
      <c r="AR313" s="24" t="s">
        <v>138</v>
      </c>
      <c r="AT313" s="24" t="s">
        <v>133</v>
      </c>
      <c r="AU313" s="24" t="s">
        <v>86</v>
      </c>
      <c r="AY313" s="24" t="s">
        <v>131</v>
      </c>
      <c r="BE313" s="232">
        <f>IF(N313="základní",J313,0)</f>
        <v>0</v>
      </c>
      <c r="BF313" s="232">
        <f>IF(N313="snížená",J313,0)</f>
        <v>0</v>
      </c>
      <c r="BG313" s="232">
        <f>IF(N313="zákl. přenesená",J313,0)</f>
        <v>0</v>
      </c>
      <c r="BH313" s="232">
        <f>IF(N313="sníž. přenesená",J313,0)</f>
        <v>0</v>
      </c>
      <c r="BI313" s="232">
        <f>IF(N313="nulová",J313,0)</f>
        <v>0</v>
      </c>
      <c r="BJ313" s="24" t="s">
        <v>25</v>
      </c>
      <c r="BK313" s="232">
        <f>ROUND(I313*H313,2)</f>
        <v>0</v>
      </c>
      <c r="BL313" s="24" t="s">
        <v>138</v>
      </c>
      <c r="BM313" s="24" t="s">
        <v>462</v>
      </c>
    </row>
    <row r="314" spans="2:47" s="1" customFormat="1" ht="13.5">
      <c r="B314" s="46"/>
      <c r="C314" s="74"/>
      <c r="D314" s="235" t="s">
        <v>463</v>
      </c>
      <c r="E314" s="74"/>
      <c r="F314" s="277" t="s">
        <v>464</v>
      </c>
      <c r="G314" s="74"/>
      <c r="H314" s="74"/>
      <c r="I314" s="191"/>
      <c r="J314" s="74"/>
      <c r="K314" s="74"/>
      <c r="L314" s="72"/>
      <c r="M314" s="278"/>
      <c r="N314" s="47"/>
      <c r="O314" s="47"/>
      <c r="P314" s="47"/>
      <c r="Q314" s="47"/>
      <c r="R314" s="47"/>
      <c r="S314" s="47"/>
      <c r="T314" s="95"/>
      <c r="AT314" s="24" t="s">
        <v>463</v>
      </c>
      <c r="AU314" s="24" t="s">
        <v>86</v>
      </c>
    </row>
    <row r="315" spans="2:65" s="1" customFormat="1" ht="38.25" customHeight="1">
      <c r="B315" s="46"/>
      <c r="C315" s="221" t="s">
        <v>465</v>
      </c>
      <c r="D315" s="221" t="s">
        <v>133</v>
      </c>
      <c r="E315" s="222" t="s">
        <v>466</v>
      </c>
      <c r="F315" s="223" t="s">
        <v>467</v>
      </c>
      <c r="G315" s="224" t="s">
        <v>260</v>
      </c>
      <c r="H315" s="225">
        <v>397.953</v>
      </c>
      <c r="I315" s="226"/>
      <c r="J315" s="227">
        <f>ROUND(I315*H315,2)</f>
        <v>0</v>
      </c>
      <c r="K315" s="223" t="s">
        <v>137</v>
      </c>
      <c r="L315" s="72"/>
      <c r="M315" s="228" t="s">
        <v>24</v>
      </c>
      <c r="N315" s="229" t="s">
        <v>48</v>
      </c>
      <c r="O315" s="47"/>
      <c r="P315" s="230">
        <f>O315*H315</f>
        <v>0</v>
      </c>
      <c r="Q315" s="230">
        <v>0</v>
      </c>
      <c r="R315" s="230">
        <f>Q315*H315</f>
        <v>0</v>
      </c>
      <c r="S315" s="230">
        <v>0</v>
      </c>
      <c r="T315" s="231">
        <f>S315*H315</f>
        <v>0</v>
      </c>
      <c r="AR315" s="24" t="s">
        <v>138</v>
      </c>
      <c r="AT315" s="24" t="s">
        <v>133</v>
      </c>
      <c r="AU315" s="24" t="s">
        <v>86</v>
      </c>
      <c r="AY315" s="24" t="s">
        <v>131</v>
      </c>
      <c r="BE315" s="232">
        <f>IF(N315="základní",J315,0)</f>
        <v>0</v>
      </c>
      <c r="BF315" s="232">
        <f>IF(N315="snížená",J315,0)</f>
        <v>0</v>
      </c>
      <c r="BG315" s="232">
        <f>IF(N315="zákl. přenesená",J315,0)</f>
        <v>0</v>
      </c>
      <c r="BH315" s="232">
        <f>IF(N315="sníž. přenesená",J315,0)</f>
        <v>0</v>
      </c>
      <c r="BI315" s="232">
        <f>IF(N315="nulová",J315,0)</f>
        <v>0</v>
      </c>
      <c r="BJ315" s="24" t="s">
        <v>25</v>
      </c>
      <c r="BK315" s="232">
        <f>ROUND(I315*H315,2)</f>
        <v>0</v>
      </c>
      <c r="BL315" s="24" t="s">
        <v>138</v>
      </c>
      <c r="BM315" s="24" t="s">
        <v>468</v>
      </c>
    </row>
    <row r="316" spans="2:47" s="1" customFormat="1" ht="13.5">
      <c r="B316" s="46"/>
      <c r="C316" s="74"/>
      <c r="D316" s="235" t="s">
        <v>463</v>
      </c>
      <c r="E316" s="74"/>
      <c r="F316" s="277" t="s">
        <v>464</v>
      </c>
      <c r="G316" s="74"/>
      <c r="H316" s="74"/>
      <c r="I316" s="191"/>
      <c r="J316" s="74"/>
      <c r="K316" s="74"/>
      <c r="L316" s="72"/>
      <c r="M316" s="278"/>
      <c r="N316" s="47"/>
      <c r="O316" s="47"/>
      <c r="P316" s="47"/>
      <c r="Q316" s="47"/>
      <c r="R316" s="47"/>
      <c r="S316" s="47"/>
      <c r="T316" s="95"/>
      <c r="AT316" s="24" t="s">
        <v>463</v>
      </c>
      <c r="AU316" s="24" t="s">
        <v>86</v>
      </c>
    </row>
    <row r="317" spans="2:51" s="11" customFormat="1" ht="13.5">
      <c r="B317" s="233"/>
      <c r="C317" s="234"/>
      <c r="D317" s="235" t="s">
        <v>140</v>
      </c>
      <c r="E317" s="234"/>
      <c r="F317" s="237" t="s">
        <v>469</v>
      </c>
      <c r="G317" s="234"/>
      <c r="H317" s="238">
        <v>397.953</v>
      </c>
      <c r="I317" s="239"/>
      <c r="J317" s="234"/>
      <c r="K317" s="234"/>
      <c r="L317" s="240"/>
      <c r="M317" s="241"/>
      <c r="N317" s="242"/>
      <c r="O317" s="242"/>
      <c r="P317" s="242"/>
      <c r="Q317" s="242"/>
      <c r="R317" s="242"/>
      <c r="S317" s="242"/>
      <c r="T317" s="243"/>
      <c r="AT317" s="244" t="s">
        <v>140</v>
      </c>
      <c r="AU317" s="244" t="s">
        <v>86</v>
      </c>
      <c r="AV317" s="11" t="s">
        <v>86</v>
      </c>
      <c r="AW317" s="11" t="s">
        <v>6</v>
      </c>
      <c r="AX317" s="11" t="s">
        <v>25</v>
      </c>
      <c r="AY317" s="244" t="s">
        <v>131</v>
      </c>
    </row>
    <row r="318" spans="2:65" s="1" customFormat="1" ht="16.5" customHeight="1">
      <c r="B318" s="46"/>
      <c r="C318" s="221" t="s">
        <v>470</v>
      </c>
      <c r="D318" s="221" t="s">
        <v>133</v>
      </c>
      <c r="E318" s="222" t="s">
        <v>471</v>
      </c>
      <c r="F318" s="223" t="s">
        <v>472</v>
      </c>
      <c r="G318" s="224" t="s">
        <v>260</v>
      </c>
      <c r="H318" s="225">
        <v>44.217</v>
      </c>
      <c r="I318" s="226"/>
      <c r="J318" s="227">
        <f>ROUND(I318*H318,2)</f>
        <v>0</v>
      </c>
      <c r="K318" s="223" t="s">
        <v>137</v>
      </c>
      <c r="L318" s="72"/>
      <c r="M318" s="228" t="s">
        <v>24</v>
      </c>
      <c r="N318" s="229" t="s">
        <v>48</v>
      </c>
      <c r="O318" s="47"/>
      <c r="P318" s="230">
        <f>O318*H318</f>
        <v>0</v>
      </c>
      <c r="Q318" s="230">
        <v>0</v>
      </c>
      <c r="R318" s="230">
        <f>Q318*H318</f>
        <v>0</v>
      </c>
      <c r="S318" s="230">
        <v>0</v>
      </c>
      <c r="T318" s="231">
        <f>S318*H318</f>
        <v>0</v>
      </c>
      <c r="AR318" s="24" t="s">
        <v>138</v>
      </c>
      <c r="AT318" s="24" t="s">
        <v>133</v>
      </c>
      <c r="AU318" s="24" t="s">
        <v>86</v>
      </c>
      <c r="AY318" s="24" t="s">
        <v>131</v>
      </c>
      <c r="BE318" s="232">
        <f>IF(N318="základní",J318,0)</f>
        <v>0</v>
      </c>
      <c r="BF318" s="232">
        <f>IF(N318="snížená",J318,0)</f>
        <v>0</v>
      </c>
      <c r="BG318" s="232">
        <f>IF(N318="zákl. přenesená",J318,0)</f>
        <v>0</v>
      </c>
      <c r="BH318" s="232">
        <f>IF(N318="sníž. přenesená",J318,0)</f>
        <v>0</v>
      </c>
      <c r="BI318" s="232">
        <f>IF(N318="nulová",J318,0)</f>
        <v>0</v>
      </c>
      <c r="BJ318" s="24" t="s">
        <v>25</v>
      </c>
      <c r="BK318" s="232">
        <f>ROUND(I318*H318,2)</f>
        <v>0</v>
      </c>
      <c r="BL318" s="24" t="s">
        <v>138</v>
      </c>
      <c r="BM318" s="24" t="s">
        <v>473</v>
      </c>
    </row>
    <row r="319" spans="2:47" s="1" customFormat="1" ht="13.5">
      <c r="B319" s="46"/>
      <c r="C319" s="74"/>
      <c r="D319" s="235" t="s">
        <v>463</v>
      </c>
      <c r="E319" s="74"/>
      <c r="F319" s="277" t="s">
        <v>464</v>
      </c>
      <c r="G319" s="74"/>
      <c r="H319" s="74"/>
      <c r="I319" s="191"/>
      <c r="J319" s="74"/>
      <c r="K319" s="74"/>
      <c r="L319" s="72"/>
      <c r="M319" s="278"/>
      <c r="N319" s="47"/>
      <c r="O319" s="47"/>
      <c r="P319" s="47"/>
      <c r="Q319" s="47"/>
      <c r="R319" s="47"/>
      <c r="S319" s="47"/>
      <c r="T319" s="95"/>
      <c r="AT319" s="24" t="s">
        <v>463</v>
      </c>
      <c r="AU319" s="24" t="s">
        <v>86</v>
      </c>
    </row>
    <row r="320" spans="2:65" s="1" customFormat="1" ht="16.5" customHeight="1">
      <c r="B320" s="46"/>
      <c r="C320" s="221" t="s">
        <v>474</v>
      </c>
      <c r="D320" s="221" t="s">
        <v>133</v>
      </c>
      <c r="E320" s="222" t="s">
        <v>475</v>
      </c>
      <c r="F320" s="223" t="s">
        <v>476</v>
      </c>
      <c r="G320" s="224" t="s">
        <v>260</v>
      </c>
      <c r="H320" s="225">
        <v>44.217</v>
      </c>
      <c r="I320" s="226"/>
      <c r="J320" s="227">
        <f>ROUND(I320*H320,2)</f>
        <v>0</v>
      </c>
      <c r="K320" s="223" t="s">
        <v>24</v>
      </c>
      <c r="L320" s="72"/>
      <c r="M320" s="228" t="s">
        <v>24</v>
      </c>
      <c r="N320" s="229" t="s">
        <v>48</v>
      </c>
      <c r="O320" s="47"/>
      <c r="P320" s="230">
        <f>O320*H320</f>
        <v>0</v>
      </c>
      <c r="Q320" s="230">
        <v>0</v>
      </c>
      <c r="R320" s="230">
        <f>Q320*H320</f>
        <v>0</v>
      </c>
      <c r="S320" s="230">
        <v>0</v>
      </c>
      <c r="T320" s="231">
        <f>S320*H320</f>
        <v>0</v>
      </c>
      <c r="AR320" s="24" t="s">
        <v>138</v>
      </c>
      <c r="AT320" s="24" t="s">
        <v>133</v>
      </c>
      <c r="AU320" s="24" t="s">
        <v>86</v>
      </c>
      <c r="AY320" s="24" t="s">
        <v>131</v>
      </c>
      <c r="BE320" s="232">
        <f>IF(N320="základní",J320,0)</f>
        <v>0</v>
      </c>
      <c r="BF320" s="232">
        <f>IF(N320="snížená",J320,0)</f>
        <v>0</v>
      </c>
      <c r="BG320" s="232">
        <f>IF(N320="zákl. přenesená",J320,0)</f>
        <v>0</v>
      </c>
      <c r="BH320" s="232">
        <f>IF(N320="sníž. přenesená",J320,0)</f>
        <v>0</v>
      </c>
      <c r="BI320" s="232">
        <f>IF(N320="nulová",J320,0)</f>
        <v>0</v>
      </c>
      <c r="BJ320" s="24" t="s">
        <v>25</v>
      </c>
      <c r="BK320" s="232">
        <f>ROUND(I320*H320,2)</f>
        <v>0</v>
      </c>
      <c r="BL320" s="24" t="s">
        <v>138</v>
      </c>
      <c r="BM320" s="24" t="s">
        <v>477</v>
      </c>
    </row>
    <row r="321" spans="2:47" s="1" customFormat="1" ht="13.5">
      <c r="B321" s="46"/>
      <c r="C321" s="74"/>
      <c r="D321" s="235" t="s">
        <v>463</v>
      </c>
      <c r="E321" s="74"/>
      <c r="F321" s="277" t="s">
        <v>478</v>
      </c>
      <c r="G321" s="74"/>
      <c r="H321" s="74"/>
      <c r="I321" s="191"/>
      <c r="J321" s="74"/>
      <c r="K321" s="74"/>
      <c r="L321" s="72"/>
      <c r="M321" s="278"/>
      <c r="N321" s="47"/>
      <c r="O321" s="47"/>
      <c r="P321" s="47"/>
      <c r="Q321" s="47"/>
      <c r="R321" s="47"/>
      <c r="S321" s="47"/>
      <c r="T321" s="95"/>
      <c r="AT321" s="24" t="s">
        <v>463</v>
      </c>
      <c r="AU321" s="24" t="s">
        <v>86</v>
      </c>
    </row>
    <row r="322" spans="2:63" s="10" customFormat="1" ht="29.85" customHeight="1">
      <c r="B322" s="205"/>
      <c r="C322" s="206"/>
      <c r="D322" s="207" t="s">
        <v>76</v>
      </c>
      <c r="E322" s="219" t="s">
        <v>479</v>
      </c>
      <c r="F322" s="219" t="s">
        <v>480</v>
      </c>
      <c r="G322" s="206"/>
      <c r="H322" s="206"/>
      <c r="I322" s="209"/>
      <c r="J322" s="220">
        <f>BK322</f>
        <v>0</v>
      </c>
      <c r="K322" s="206"/>
      <c r="L322" s="211"/>
      <c r="M322" s="212"/>
      <c r="N322" s="213"/>
      <c r="O322" s="213"/>
      <c r="P322" s="214">
        <f>P323</f>
        <v>0</v>
      </c>
      <c r="Q322" s="213"/>
      <c r="R322" s="214">
        <f>R323</f>
        <v>0</v>
      </c>
      <c r="S322" s="213"/>
      <c r="T322" s="215">
        <f>T323</f>
        <v>0</v>
      </c>
      <c r="AR322" s="216" t="s">
        <v>25</v>
      </c>
      <c r="AT322" s="217" t="s">
        <v>76</v>
      </c>
      <c r="AU322" s="217" t="s">
        <v>25</v>
      </c>
      <c r="AY322" s="216" t="s">
        <v>131</v>
      </c>
      <c r="BK322" s="218">
        <f>BK323</f>
        <v>0</v>
      </c>
    </row>
    <row r="323" spans="2:65" s="1" customFormat="1" ht="38.25" customHeight="1">
      <c r="B323" s="46"/>
      <c r="C323" s="221" t="s">
        <v>481</v>
      </c>
      <c r="D323" s="221" t="s">
        <v>133</v>
      </c>
      <c r="E323" s="222" t="s">
        <v>482</v>
      </c>
      <c r="F323" s="223" t="s">
        <v>483</v>
      </c>
      <c r="G323" s="224" t="s">
        <v>260</v>
      </c>
      <c r="H323" s="225">
        <v>38.603</v>
      </c>
      <c r="I323" s="226"/>
      <c r="J323" s="227">
        <f>ROUND(I323*H323,2)</f>
        <v>0</v>
      </c>
      <c r="K323" s="223" t="s">
        <v>137</v>
      </c>
      <c r="L323" s="72"/>
      <c r="M323" s="228" t="s">
        <v>24</v>
      </c>
      <c r="N323" s="289" t="s">
        <v>48</v>
      </c>
      <c r="O323" s="290"/>
      <c r="P323" s="291">
        <f>O323*H323</f>
        <v>0</v>
      </c>
      <c r="Q323" s="291">
        <v>0</v>
      </c>
      <c r="R323" s="291">
        <f>Q323*H323</f>
        <v>0</v>
      </c>
      <c r="S323" s="291">
        <v>0</v>
      </c>
      <c r="T323" s="292">
        <f>S323*H323</f>
        <v>0</v>
      </c>
      <c r="AR323" s="24" t="s">
        <v>138</v>
      </c>
      <c r="AT323" s="24" t="s">
        <v>133</v>
      </c>
      <c r="AU323" s="24" t="s">
        <v>86</v>
      </c>
      <c r="AY323" s="24" t="s">
        <v>131</v>
      </c>
      <c r="BE323" s="232">
        <f>IF(N323="základní",J323,0)</f>
        <v>0</v>
      </c>
      <c r="BF323" s="232">
        <f>IF(N323="snížená",J323,0)</f>
        <v>0</v>
      </c>
      <c r="BG323" s="232">
        <f>IF(N323="zákl. přenesená",J323,0)</f>
        <v>0</v>
      </c>
      <c r="BH323" s="232">
        <f>IF(N323="sníž. přenesená",J323,0)</f>
        <v>0</v>
      </c>
      <c r="BI323" s="232">
        <f>IF(N323="nulová",J323,0)</f>
        <v>0</v>
      </c>
      <c r="BJ323" s="24" t="s">
        <v>25</v>
      </c>
      <c r="BK323" s="232">
        <f>ROUND(I323*H323,2)</f>
        <v>0</v>
      </c>
      <c r="BL323" s="24" t="s">
        <v>138</v>
      </c>
      <c r="BM323" s="24" t="s">
        <v>484</v>
      </c>
    </row>
    <row r="324" spans="2:12" s="1" customFormat="1" ht="6.95" customHeight="1">
      <c r="B324" s="67"/>
      <c r="C324" s="68"/>
      <c r="D324" s="68"/>
      <c r="E324" s="68"/>
      <c r="F324" s="68"/>
      <c r="G324" s="68"/>
      <c r="H324" s="68"/>
      <c r="I324" s="166"/>
      <c r="J324" s="68"/>
      <c r="K324" s="68"/>
      <c r="L324" s="72"/>
    </row>
  </sheetData>
  <sheetProtection password="CC35" sheet="1" objects="1" scenarios="1" formatColumns="0" formatRows="0" autoFilter="0"/>
  <autoFilter ref="C84:K323"/>
  <mergeCells count="10">
    <mergeCell ref="E7:H7"/>
    <mergeCell ref="E9:H9"/>
    <mergeCell ref="E24:H24"/>
    <mergeCell ref="E45:H45"/>
    <mergeCell ref="E47:H47"/>
    <mergeCell ref="J51:J52"/>
    <mergeCell ref="E75:H75"/>
    <mergeCell ref="E77:H77"/>
    <mergeCell ref="G1:H1"/>
    <mergeCell ref="L2:V2"/>
  </mergeCells>
  <hyperlinks>
    <hyperlink ref="F1:G1" location="C2" display="1) Krycí list soupisu"/>
    <hyperlink ref="G1:H1" location="C54" display="2) Rekapitulace"/>
    <hyperlink ref="J1" location="C8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50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37"/>
      <c r="C1" s="137"/>
      <c r="D1" s="138" t="s">
        <v>1</v>
      </c>
      <c r="E1" s="137"/>
      <c r="F1" s="139" t="s">
        <v>93</v>
      </c>
      <c r="G1" s="139" t="s">
        <v>94</v>
      </c>
      <c r="H1" s="139"/>
      <c r="I1" s="140"/>
      <c r="J1" s="139" t="s">
        <v>95</v>
      </c>
      <c r="K1" s="138" t="s">
        <v>96</v>
      </c>
      <c r="L1" s="139" t="s">
        <v>97</v>
      </c>
      <c r="M1" s="139"/>
      <c r="N1" s="139"/>
      <c r="O1" s="139"/>
      <c r="P1" s="139"/>
      <c r="Q1" s="139"/>
      <c r="R1" s="139"/>
      <c r="S1" s="139"/>
      <c r="T1" s="13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89</v>
      </c>
    </row>
    <row r="3" spans="2:46" ht="6.95" customHeight="1">
      <c r="B3" s="25"/>
      <c r="C3" s="26"/>
      <c r="D3" s="26"/>
      <c r="E3" s="26"/>
      <c r="F3" s="26"/>
      <c r="G3" s="26"/>
      <c r="H3" s="26"/>
      <c r="I3" s="141"/>
      <c r="J3" s="26"/>
      <c r="K3" s="27"/>
      <c r="AT3" s="24" t="s">
        <v>86</v>
      </c>
    </row>
    <row r="4" spans="2:46" ht="36.95" customHeight="1">
      <c r="B4" s="28"/>
      <c r="C4" s="29"/>
      <c r="D4" s="30" t="s">
        <v>98</v>
      </c>
      <c r="E4" s="29"/>
      <c r="F4" s="29"/>
      <c r="G4" s="29"/>
      <c r="H4" s="29"/>
      <c r="I4" s="142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42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42"/>
      <c r="J6" s="29"/>
      <c r="K6" s="31"/>
    </row>
    <row r="7" spans="2:11" ht="16.5" customHeight="1">
      <c r="B7" s="28"/>
      <c r="C7" s="29"/>
      <c r="D7" s="29"/>
      <c r="E7" s="143" t="str">
        <f>'Rekapitulace stavby'!K6</f>
        <v>Studénka - Kanalizace u stavebnin - aktualizace 2015</v>
      </c>
      <c r="F7" s="40"/>
      <c r="G7" s="40"/>
      <c r="H7" s="40"/>
      <c r="I7" s="142"/>
      <c r="J7" s="29"/>
      <c r="K7" s="31"/>
    </row>
    <row r="8" spans="2:11" s="1" customFormat="1" ht="13.5">
      <c r="B8" s="46"/>
      <c r="C8" s="47"/>
      <c r="D8" s="40" t="s">
        <v>99</v>
      </c>
      <c r="E8" s="47"/>
      <c r="F8" s="47"/>
      <c r="G8" s="47"/>
      <c r="H8" s="47"/>
      <c r="I8" s="144"/>
      <c r="J8" s="47"/>
      <c r="K8" s="51"/>
    </row>
    <row r="9" spans="2:11" s="1" customFormat="1" ht="36.95" customHeight="1">
      <c r="B9" s="46"/>
      <c r="C9" s="47"/>
      <c r="D9" s="47"/>
      <c r="E9" s="145" t="s">
        <v>485</v>
      </c>
      <c r="F9" s="47"/>
      <c r="G9" s="47"/>
      <c r="H9" s="47"/>
      <c r="I9" s="144"/>
      <c r="J9" s="47"/>
      <c r="K9" s="51"/>
    </row>
    <row r="10" spans="2:11" s="1" customFormat="1" ht="13.5">
      <c r="B10" s="46"/>
      <c r="C10" s="47"/>
      <c r="D10" s="47"/>
      <c r="E10" s="47"/>
      <c r="F10" s="47"/>
      <c r="G10" s="47"/>
      <c r="H10" s="47"/>
      <c r="I10" s="144"/>
      <c r="J10" s="47"/>
      <c r="K10" s="51"/>
    </row>
    <row r="11" spans="2:11" s="1" customFormat="1" ht="14.4" customHeight="1">
      <c r="B11" s="46"/>
      <c r="C11" s="47"/>
      <c r="D11" s="40" t="s">
        <v>21</v>
      </c>
      <c r="E11" s="47"/>
      <c r="F11" s="35" t="s">
        <v>22</v>
      </c>
      <c r="G11" s="47"/>
      <c r="H11" s="47"/>
      <c r="I11" s="146" t="s">
        <v>23</v>
      </c>
      <c r="J11" s="35" t="s">
        <v>24</v>
      </c>
      <c r="K11" s="51"/>
    </row>
    <row r="12" spans="2:11" s="1" customFormat="1" ht="14.4" customHeight="1">
      <c r="B12" s="46"/>
      <c r="C12" s="47"/>
      <c r="D12" s="40" t="s">
        <v>26</v>
      </c>
      <c r="E12" s="47"/>
      <c r="F12" s="35" t="s">
        <v>27</v>
      </c>
      <c r="G12" s="47"/>
      <c r="H12" s="47"/>
      <c r="I12" s="146" t="s">
        <v>28</v>
      </c>
      <c r="J12" s="147" t="str">
        <f>'Rekapitulace stavby'!AN8</f>
        <v>1. 4. 2015</v>
      </c>
      <c r="K12" s="51"/>
    </row>
    <row r="13" spans="2:11" s="1" customFormat="1" ht="10.8" customHeight="1">
      <c r="B13" s="46"/>
      <c r="C13" s="47"/>
      <c r="D13" s="47"/>
      <c r="E13" s="47"/>
      <c r="F13" s="47"/>
      <c r="G13" s="47"/>
      <c r="H13" s="47"/>
      <c r="I13" s="144"/>
      <c r="J13" s="47"/>
      <c r="K13" s="51"/>
    </row>
    <row r="14" spans="2:11" s="1" customFormat="1" ht="14.4" customHeight="1">
      <c r="B14" s="46"/>
      <c r="C14" s="47"/>
      <c r="D14" s="40" t="s">
        <v>32</v>
      </c>
      <c r="E14" s="47"/>
      <c r="F14" s="47"/>
      <c r="G14" s="47"/>
      <c r="H14" s="47"/>
      <c r="I14" s="146" t="s">
        <v>33</v>
      </c>
      <c r="J14" s="35" t="s">
        <v>24</v>
      </c>
      <c r="K14" s="51"/>
    </row>
    <row r="15" spans="2:11" s="1" customFormat="1" ht="18" customHeight="1">
      <c r="B15" s="46"/>
      <c r="C15" s="47"/>
      <c r="D15" s="47"/>
      <c r="E15" s="35" t="s">
        <v>34</v>
      </c>
      <c r="F15" s="47"/>
      <c r="G15" s="47"/>
      <c r="H15" s="47"/>
      <c r="I15" s="146" t="s">
        <v>35</v>
      </c>
      <c r="J15" s="35" t="s">
        <v>24</v>
      </c>
      <c r="K15" s="51"/>
    </row>
    <row r="16" spans="2:11" s="1" customFormat="1" ht="6.95" customHeight="1">
      <c r="B16" s="46"/>
      <c r="C16" s="47"/>
      <c r="D16" s="47"/>
      <c r="E16" s="47"/>
      <c r="F16" s="47"/>
      <c r="G16" s="47"/>
      <c r="H16" s="47"/>
      <c r="I16" s="144"/>
      <c r="J16" s="47"/>
      <c r="K16" s="51"/>
    </row>
    <row r="17" spans="2:11" s="1" customFormat="1" ht="14.4" customHeight="1">
      <c r="B17" s="46"/>
      <c r="C17" s="47"/>
      <c r="D17" s="40" t="s">
        <v>36</v>
      </c>
      <c r="E17" s="47"/>
      <c r="F17" s="47"/>
      <c r="G17" s="47"/>
      <c r="H17" s="47"/>
      <c r="I17" s="146" t="s">
        <v>33</v>
      </c>
      <c r="J17" s="35" t="str">
        <f>IF('Rekapitulace stavby'!AN13="Vyplň údaj","",IF('Rekapitulace stavby'!AN13="","",'Rekapitulace stavby'!AN13))</f>
        <v/>
      </c>
      <c r="K17" s="51"/>
    </row>
    <row r="18" spans="2:11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46" t="s">
        <v>35</v>
      </c>
      <c r="J18" s="35" t="str">
        <f>IF('Rekapitulace stavby'!AN14="Vyplň údaj","",IF('Rekapitulace stavby'!AN14="","",'Rekapitulace stavby'!AN14))</f>
        <v/>
      </c>
      <c r="K18" s="51"/>
    </row>
    <row r="19" spans="2:11" s="1" customFormat="1" ht="6.95" customHeight="1">
      <c r="B19" s="46"/>
      <c r="C19" s="47"/>
      <c r="D19" s="47"/>
      <c r="E19" s="47"/>
      <c r="F19" s="47"/>
      <c r="G19" s="47"/>
      <c r="H19" s="47"/>
      <c r="I19" s="144"/>
      <c r="J19" s="47"/>
      <c r="K19" s="51"/>
    </row>
    <row r="20" spans="2:11" s="1" customFormat="1" ht="14.4" customHeight="1">
      <c r="B20" s="46"/>
      <c r="C20" s="47"/>
      <c r="D20" s="40" t="s">
        <v>38</v>
      </c>
      <c r="E20" s="47"/>
      <c r="F20" s="47"/>
      <c r="G20" s="47"/>
      <c r="H20" s="47"/>
      <c r="I20" s="146" t="s">
        <v>33</v>
      </c>
      <c r="J20" s="35" t="s">
        <v>24</v>
      </c>
      <c r="K20" s="51"/>
    </row>
    <row r="21" spans="2:11" s="1" customFormat="1" ht="18" customHeight="1">
      <c r="B21" s="46"/>
      <c r="C21" s="47"/>
      <c r="D21" s="47"/>
      <c r="E21" s="35" t="s">
        <v>39</v>
      </c>
      <c r="F21" s="47"/>
      <c r="G21" s="47"/>
      <c r="H21" s="47"/>
      <c r="I21" s="146" t="s">
        <v>35</v>
      </c>
      <c r="J21" s="35" t="s">
        <v>24</v>
      </c>
      <c r="K21" s="51"/>
    </row>
    <row r="22" spans="2:11" s="1" customFormat="1" ht="6.95" customHeight="1">
      <c r="B22" s="46"/>
      <c r="C22" s="47"/>
      <c r="D22" s="47"/>
      <c r="E22" s="47"/>
      <c r="F22" s="47"/>
      <c r="G22" s="47"/>
      <c r="H22" s="47"/>
      <c r="I22" s="144"/>
      <c r="J22" s="47"/>
      <c r="K22" s="51"/>
    </row>
    <row r="23" spans="2:11" s="1" customFormat="1" ht="14.4" customHeight="1">
      <c r="B23" s="46"/>
      <c r="C23" s="47"/>
      <c r="D23" s="40" t="s">
        <v>41</v>
      </c>
      <c r="E23" s="47"/>
      <c r="F23" s="47"/>
      <c r="G23" s="47"/>
      <c r="H23" s="47"/>
      <c r="I23" s="144"/>
      <c r="J23" s="47"/>
      <c r="K23" s="51"/>
    </row>
    <row r="24" spans="2:11" s="6" customFormat="1" ht="16.5" customHeight="1">
      <c r="B24" s="148"/>
      <c r="C24" s="149"/>
      <c r="D24" s="149"/>
      <c r="E24" s="44" t="s">
        <v>24</v>
      </c>
      <c r="F24" s="44"/>
      <c r="G24" s="44"/>
      <c r="H24" s="44"/>
      <c r="I24" s="150"/>
      <c r="J24" s="149"/>
      <c r="K24" s="151"/>
    </row>
    <row r="25" spans="2:11" s="1" customFormat="1" ht="6.95" customHeight="1">
      <c r="B25" s="46"/>
      <c r="C25" s="47"/>
      <c r="D25" s="47"/>
      <c r="E25" s="47"/>
      <c r="F25" s="47"/>
      <c r="G25" s="47"/>
      <c r="H25" s="47"/>
      <c r="I25" s="144"/>
      <c r="J25" s="47"/>
      <c r="K25" s="51"/>
    </row>
    <row r="26" spans="2:11" s="1" customFormat="1" ht="6.95" customHeight="1">
      <c r="B26" s="46"/>
      <c r="C26" s="47"/>
      <c r="D26" s="106"/>
      <c r="E26" s="106"/>
      <c r="F26" s="106"/>
      <c r="G26" s="106"/>
      <c r="H26" s="106"/>
      <c r="I26" s="152"/>
      <c r="J26" s="106"/>
      <c r="K26" s="153"/>
    </row>
    <row r="27" spans="2:11" s="1" customFormat="1" ht="25.4" customHeight="1">
      <c r="B27" s="46"/>
      <c r="C27" s="47"/>
      <c r="D27" s="154" t="s">
        <v>43</v>
      </c>
      <c r="E27" s="47"/>
      <c r="F27" s="47"/>
      <c r="G27" s="47"/>
      <c r="H27" s="47"/>
      <c r="I27" s="144"/>
      <c r="J27" s="155">
        <f>ROUND(J85,2)</f>
        <v>0</v>
      </c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52"/>
      <c r="J28" s="106"/>
      <c r="K28" s="153"/>
    </row>
    <row r="29" spans="2:11" s="1" customFormat="1" ht="14.4" customHeight="1">
      <c r="B29" s="46"/>
      <c r="C29" s="47"/>
      <c r="D29" s="47"/>
      <c r="E29" s="47"/>
      <c r="F29" s="52" t="s">
        <v>45</v>
      </c>
      <c r="G29" s="47"/>
      <c r="H29" s="47"/>
      <c r="I29" s="156" t="s">
        <v>44</v>
      </c>
      <c r="J29" s="52" t="s">
        <v>46</v>
      </c>
      <c r="K29" s="51"/>
    </row>
    <row r="30" spans="2:11" s="1" customFormat="1" ht="14.4" customHeight="1">
      <c r="B30" s="46"/>
      <c r="C30" s="47"/>
      <c r="D30" s="55" t="s">
        <v>47</v>
      </c>
      <c r="E30" s="55" t="s">
        <v>48</v>
      </c>
      <c r="F30" s="157">
        <f>ROUND(SUM(BE85:BE249),2)</f>
        <v>0</v>
      </c>
      <c r="G30" s="47"/>
      <c r="H30" s="47"/>
      <c r="I30" s="158">
        <v>0.21</v>
      </c>
      <c r="J30" s="157">
        <f>ROUND(ROUND((SUM(BE85:BE249)),2)*I30,2)</f>
        <v>0</v>
      </c>
      <c r="K30" s="51"/>
    </row>
    <row r="31" spans="2:11" s="1" customFormat="1" ht="14.4" customHeight="1">
      <c r="B31" s="46"/>
      <c r="C31" s="47"/>
      <c r="D31" s="47"/>
      <c r="E31" s="55" t="s">
        <v>49</v>
      </c>
      <c r="F31" s="157">
        <f>ROUND(SUM(BF85:BF249),2)</f>
        <v>0</v>
      </c>
      <c r="G31" s="47"/>
      <c r="H31" s="47"/>
      <c r="I31" s="158">
        <v>0.15</v>
      </c>
      <c r="J31" s="157">
        <f>ROUND(ROUND((SUM(BF85:BF249)),2)*I31,2)</f>
        <v>0</v>
      </c>
      <c r="K31" s="51"/>
    </row>
    <row r="32" spans="2:11" s="1" customFormat="1" ht="14.4" customHeight="1" hidden="1">
      <c r="B32" s="46"/>
      <c r="C32" s="47"/>
      <c r="D32" s="47"/>
      <c r="E32" s="55" t="s">
        <v>50</v>
      </c>
      <c r="F32" s="157">
        <f>ROUND(SUM(BG85:BG249),2)</f>
        <v>0</v>
      </c>
      <c r="G32" s="47"/>
      <c r="H32" s="47"/>
      <c r="I32" s="158">
        <v>0.21</v>
      </c>
      <c r="J32" s="157">
        <v>0</v>
      </c>
      <c r="K32" s="51"/>
    </row>
    <row r="33" spans="2:11" s="1" customFormat="1" ht="14.4" customHeight="1" hidden="1">
      <c r="B33" s="46"/>
      <c r="C33" s="47"/>
      <c r="D33" s="47"/>
      <c r="E33" s="55" t="s">
        <v>51</v>
      </c>
      <c r="F33" s="157">
        <f>ROUND(SUM(BH85:BH249),2)</f>
        <v>0</v>
      </c>
      <c r="G33" s="47"/>
      <c r="H33" s="47"/>
      <c r="I33" s="158">
        <v>0.15</v>
      </c>
      <c r="J33" s="157">
        <v>0</v>
      </c>
      <c r="K33" s="51"/>
    </row>
    <row r="34" spans="2:11" s="1" customFormat="1" ht="14.4" customHeight="1" hidden="1">
      <c r="B34" s="46"/>
      <c r="C34" s="47"/>
      <c r="D34" s="47"/>
      <c r="E34" s="55" t="s">
        <v>52</v>
      </c>
      <c r="F34" s="157">
        <f>ROUND(SUM(BI85:BI249),2)</f>
        <v>0</v>
      </c>
      <c r="G34" s="47"/>
      <c r="H34" s="47"/>
      <c r="I34" s="158">
        <v>0</v>
      </c>
      <c r="J34" s="157">
        <v>0</v>
      </c>
      <c r="K34" s="51"/>
    </row>
    <row r="35" spans="2:11" s="1" customFormat="1" ht="6.95" customHeight="1">
      <c r="B35" s="46"/>
      <c r="C35" s="47"/>
      <c r="D35" s="47"/>
      <c r="E35" s="47"/>
      <c r="F35" s="47"/>
      <c r="G35" s="47"/>
      <c r="H35" s="47"/>
      <c r="I35" s="144"/>
      <c r="J35" s="47"/>
      <c r="K35" s="51"/>
    </row>
    <row r="36" spans="2:11" s="1" customFormat="1" ht="25.4" customHeight="1">
      <c r="B36" s="46"/>
      <c r="C36" s="159"/>
      <c r="D36" s="160" t="s">
        <v>53</v>
      </c>
      <c r="E36" s="98"/>
      <c r="F36" s="98"/>
      <c r="G36" s="161" t="s">
        <v>54</v>
      </c>
      <c r="H36" s="162" t="s">
        <v>55</v>
      </c>
      <c r="I36" s="163"/>
      <c r="J36" s="164">
        <f>SUM(J27:J34)</f>
        <v>0</v>
      </c>
      <c r="K36" s="165"/>
    </row>
    <row r="37" spans="2:11" s="1" customFormat="1" ht="14.4" customHeight="1">
      <c r="B37" s="67"/>
      <c r="C37" s="68"/>
      <c r="D37" s="68"/>
      <c r="E37" s="68"/>
      <c r="F37" s="68"/>
      <c r="G37" s="68"/>
      <c r="H37" s="68"/>
      <c r="I37" s="166"/>
      <c r="J37" s="68"/>
      <c r="K37" s="69"/>
    </row>
    <row r="41" spans="2:11" s="1" customFormat="1" ht="6.95" customHeight="1">
      <c r="B41" s="167"/>
      <c r="C41" s="168"/>
      <c r="D41" s="168"/>
      <c r="E41" s="168"/>
      <c r="F41" s="168"/>
      <c r="G41" s="168"/>
      <c r="H41" s="168"/>
      <c r="I41" s="169"/>
      <c r="J41" s="168"/>
      <c r="K41" s="170"/>
    </row>
    <row r="42" spans="2:11" s="1" customFormat="1" ht="36.95" customHeight="1">
      <c r="B42" s="46"/>
      <c r="C42" s="30" t="s">
        <v>101</v>
      </c>
      <c r="D42" s="47"/>
      <c r="E42" s="47"/>
      <c r="F42" s="47"/>
      <c r="G42" s="47"/>
      <c r="H42" s="47"/>
      <c r="I42" s="144"/>
      <c r="J42" s="47"/>
      <c r="K42" s="51"/>
    </row>
    <row r="43" spans="2:11" s="1" customFormat="1" ht="6.95" customHeight="1">
      <c r="B43" s="46"/>
      <c r="C43" s="47"/>
      <c r="D43" s="47"/>
      <c r="E43" s="47"/>
      <c r="F43" s="47"/>
      <c r="G43" s="47"/>
      <c r="H43" s="47"/>
      <c r="I43" s="144"/>
      <c r="J43" s="47"/>
      <c r="K43" s="51"/>
    </row>
    <row r="44" spans="2:11" s="1" customFormat="1" ht="14.4" customHeight="1">
      <c r="B44" s="46"/>
      <c r="C44" s="40" t="s">
        <v>18</v>
      </c>
      <c r="D44" s="47"/>
      <c r="E44" s="47"/>
      <c r="F44" s="47"/>
      <c r="G44" s="47"/>
      <c r="H44" s="47"/>
      <c r="I44" s="144"/>
      <c r="J44" s="47"/>
      <c r="K44" s="51"/>
    </row>
    <row r="45" spans="2:11" s="1" customFormat="1" ht="16.5" customHeight="1">
      <c r="B45" s="46"/>
      <c r="C45" s="47"/>
      <c r="D45" s="47"/>
      <c r="E45" s="143" t="str">
        <f>E7</f>
        <v>Studénka - Kanalizace u stavebnin - aktualizace 2015</v>
      </c>
      <c r="F45" s="40"/>
      <c r="G45" s="40"/>
      <c r="H45" s="40"/>
      <c r="I45" s="144"/>
      <c r="J45" s="47"/>
      <c r="K45" s="51"/>
    </row>
    <row r="46" spans="2:11" s="1" customFormat="1" ht="14.4" customHeight="1">
      <c r="B46" s="46"/>
      <c r="C46" s="40" t="s">
        <v>99</v>
      </c>
      <c r="D46" s="47"/>
      <c r="E46" s="47"/>
      <c r="F46" s="47"/>
      <c r="G46" s="47"/>
      <c r="H46" s="47"/>
      <c r="I46" s="144"/>
      <c r="J46" s="47"/>
      <c r="K46" s="51"/>
    </row>
    <row r="47" spans="2:11" s="1" customFormat="1" ht="17.25" customHeight="1">
      <c r="B47" s="46"/>
      <c r="C47" s="47"/>
      <c r="D47" s="47"/>
      <c r="E47" s="145" t="str">
        <f>E9</f>
        <v xml:space="preserve">IO 01.2 - Kanalizační přípojky </v>
      </c>
      <c r="F47" s="47"/>
      <c r="G47" s="47"/>
      <c r="H47" s="47"/>
      <c r="I47" s="144"/>
      <c r="J47" s="47"/>
      <c r="K47" s="51"/>
    </row>
    <row r="48" spans="2:11" s="1" customFormat="1" ht="6.95" customHeight="1">
      <c r="B48" s="46"/>
      <c r="C48" s="47"/>
      <c r="D48" s="47"/>
      <c r="E48" s="47"/>
      <c r="F48" s="47"/>
      <c r="G48" s="47"/>
      <c r="H48" s="47"/>
      <c r="I48" s="144"/>
      <c r="J48" s="47"/>
      <c r="K48" s="51"/>
    </row>
    <row r="49" spans="2:11" s="1" customFormat="1" ht="18" customHeight="1">
      <c r="B49" s="46"/>
      <c r="C49" s="40" t="s">
        <v>26</v>
      </c>
      <c r="D49" s="47"/>
      <c r="E49" s="47"/>
      <c r="F49" s="35" t="str">
        <f>F12</f>
        <v xml:space="preserve">Studénka </v>
      </c>
      <c r="G49" s="47"/>
      <c r="H49" s="47"/>
      <c r="I49" s="146" t="s">
        <v>28</v>
      </c>
      <c r="J49" s="147" t="str">
        <f>IF(J12="","",J12)</f>
        <v>1. 4. 2015</v>
      </c>
      <c r="K49" s="51"/>
    </row>
    <row r="50" spans="2:11" s="1" customFormat="1" ht="6.95" customHeight="1">
      <c r="B50" s="46"/>
      <c r="C50" s="47"/>
      <c r="D50" s="47"/>
      <c r="E50" s="47"/>
      <c r="F50" s="47"/>
      <c r="G50" s="47"/>
      <c r="H50" s="47"/>
      <c r="I50" s="144"/>
      <c r="J50" s="47"/>
      <c r="K50" s="51"/>
    </row>
    <row r="51" spans="2:11" s="1" customFormat="1" ht="13.5">
      <c r="B51" s="46"/>
      <c r="C51" s="40" t="s">
        <v>32</v>
      </c>
      <c r="D51" s="47"/>
      <c r="E51" s="47"/>
      <c r="F51" s="35" t="str">
        <f>E15</f>
        <v>Město Studénka</v>
      </c>
      <c r="G51" s="47"/>
      <c r="H51" s="47"/>
      <c r="I51" s="146" t="s">
        <v>38</v>
      </c>
      <c r="J51" s="44" t="str">
        <f>E21</f>
        <v>BKN spol. s r.o. Vysoké Mýto</v>
      </c>
      <c r="K51" s="51"/>
    </row>
    <row r="52" spans="2:11" s="1" customFormat="1" ht="14.4" customHeight="1">
      <c r="B52" s="46"/>
      <c r="C52" s="40" t="s">
        <v>36</v>
      </c>
      <c r="D52" s="47"/>
      <c r="E52" s="47"/>
      <c r="F52" s="35" t="str">
        <f>IF(E18="","",E18)</f>
        <v/>
      </c>
      <c r="G52" s="47"/>
      <c r="H52" s="47"/>
      <c r="I52" s="144"/>
      <c r="J52" s="171"/>
      <c r="K52" s="51"/>
    </row>
    <row r="53" spans="2:11" s="1" customFormat="1" ht="10.3" customHeight="1">
      <c r="B53" s="46"/>
      <c r="C53" s="47"/>
      <c r="D53" s="47"/>
      <c r="E53" s="47"/>
      <c r="F53" s="47"/>
      <c r="G53" s="47"/>
      <c r="H53" s="47"/>
      <c r="I53" s="144"/>
      <c r="J53" s="47"/>
      <c r="K53" s="51"/>
    </row>
    <row r="54" spans="2:11" s="1" customFormat="1" ht="29.25" customHeight="1">
      <c r="B54" s="46"/>
      <c r="C54" s="172" t="s">
        <v>102</v>
      </c>
      <c r="D54" s="159"/>
      <c r="E54" s="159"/>
      <c r="F54" s="159"/>
      <c r="G54" s="159"/>
      <c r="H54" s="159"/>
      <c r="I54" s="173"/>
      <c r="J54" s="174" t="s">
        <v>103</v>
      </c>
      <c r="K54" s="175"/>
    </row>
    <row r="55" spans="2:11" s="1" customFormat="1" ht="10.3" customHeight="1">
      <c r="B55" s="46"/>
      <c r="C55" s="47"/>
      <c r="D55" s="47"/>
      <c r="E55" s="47"/>
      <c r="F55" s="47"/>
      <c r="G55" s="47"/>
      <c r="H55" s="47"/>
      <c r="I55" s="144"/>
      <c r="J55" s="47"/>
      <c r="K55" s="51"/>
    </row>
    <row r="56" spans="2:47" s="1" customFormat="1" ht="29.25" customHeight="1">
      <c r="B56" s="46"/>
      <c r="C56" s="176" t="s">
        <v>104</v>
      </c>
      <c r="D56" s="47"/>
      <c r="E56" s="47"/>
      <c r="F56" s="47"/>
      <c r="G56" s="47"/>
      <c r="H56" s="47"/>
      <c r="I56" s="144"/>
      <c r="J56" s="155">
        <f>J85</f>
        <v>0</v>
      </c>
      <c r="K56" s="51"/>
      <c r="AU56" s="24" t="s">
        <v>105</v>
      </c>
    </row>
    <row r="57" spans="2:11" s="7" customFormat="1" ht="24.95" customHeight="1">
      <c r="B57" s="177"/>
      <c r="C57" s="178"/>
      <c r="D57" s="179" t="s">
        <v>106</v>
      </c>
      <c r="E57" s="180"/>
      <c r="F57" s="180"/>
      <c r="G57" s="180"/>
      <c r="H57" s="180"/>
      <c r="I57" s="181"/>
      <c r="J57" s="182">
        <f>J86</f>
        <v>0</v>
      </c>
      <c r="K57" s="183"/>
    </row>
    <row r="58" spans="2:11" s="8" customFormat="1" ht="19.9" customHeight="1">
      <c r="B58" s="184"/>
      <c r="C58" s="185"/>
      <c r="D58" s="186" t="s">
        <v>107</v>
      </c>
      <c r="E58" s="187"/>
      <c r="F58" s="187"/>
      <c r="G58" s="187"/>
      <c r="H58" s="187"/>
      <c r="I58" s="188"/>
      <c r="J58" s="189">
        <f>J87</f>
        <v>0</v>
      </c>
      <c r="K58" s="190"/>
    </row>
    <row r="59" spans="2:11" s="8" customFormat="1" ht="19.9" customHeight="1">
      <c r="B59" s="184"/>
      <c r="C59" s="185"/>
      <c r="D59" s="186" t="s">
        <v>108</v>
      </c>
      <c r="E59" s="187"/>
      <c r="F59" s="187"/>
      <c r="G59" s="187"/>
      <c r="H59" s="187"/>
      <c r="I59" s="188"/>
      <c r="J59" s="189">
        <f>J171</f>
        <v>0</v>
      </c>
      <c r="K59" s="190"/>
    </row>
    <row r="60" spans="2:11" s="8" customFormat="1" ht="19.9" customHeight="1">
      <c r="B60" s="184"/>
      <c r="C60" s="185"/>
      <c r="D60" s="186" t="s">
        <v>109</v>
      </c>
      <c r="E60" s="187"/>
      <c r="F60" s="187"/>
      <c r="G60" s="187"/>
      <c r="H60" s="187"/>
      <c r="I60" s="188"/>
      <c r="J60" s="189">
        <f>J175</f>
        <v>0</v>
      </c>
      <c r="K60" s="190"/>
    </row>
    <row r="61" spans="2:11" s="8" customFormat="1" ht="19.9" customHeight="1">
      <c r="B61" s="184"/>
      <c r="C61" s="185"/>
      <c r="D61" s="186" t="s">
        <v>110</v>
      </c>
      <c r="E61" s="187"/>
      <c r="F61" s="187"/>
      <c r="G61" s="187"/>
      <c r="H61" s="187"/>
      <c r="I61" s="188"/>
      <c r="J61" s="189">
        <f>J179</f>
        <v>0</v>
      </c>
      <c r="K61" s="190"/>
    </row>
    <row r="62" spans="2:11" s="8" customFormat="1" ht="19.9" customHeight="1">
      <c r="B62" s="184"/>
      <c r="C62" s="185"/>
      <c r="D62" s="186" t="s">
        <v>111</v>
      </c>
      <c r="E62" s="187"/>
      <c r="F62" s="187"/>
      <c r="G62" s="187"/>
      <c r="H62" s="187"/>
      <c r="I62" s="188"/>
      <c r="J62" s="189">
        <f>J196</f>
        <v>0</v>
      </c>
      <c r="K62" s="190"/>
    </row>
    <row r="63" spans="2:11" s="8" customFormat="1" ht="19.9" customHeight="1">
      <c r="B63" s="184"/>
      <c r="C63" s="185"/>
      <c r="D63" s="186" t="s">
        <v>112</v>
      </c>
      <c r="E63" s="187"/>
      <c r="F63" s="187"/>
      <c r="G63" s="187"/>
      <c r="H63" s="187"/>
      <c r="I63" s="188"/>
      <c r="J63" s="189">
        <f>J236</f>
        <v>0</v>
      </c>
      <c r="K63" s="190"/>
    </row>
    <row r="64" spans="2:11" s="8" customFormat="1" ht="19.9" customHeight="1">
      <c r="B64" s="184"/>
      <c r="C64" s="185"/>
      <c r="D64" s="186" t="s">
        <v>113</v>
      </c>
      <c r="E64" s="187"/>
      <c r="F64" s="187"/>
      <c r="G64" s="187"/>
      <c r="H64" s="187"/>
      <c r="I64" s="188"/>
      <c r="J64" s="189">
        <f>J241</f>
        <v>0</v>
      </c>
      <c r="K64" s="190"/>
    </row>
    <row r="65" spans="2:11" s="8" customFormat="1" ht="19.9" customHeight="1">
      <c r="B65" s="184"/>
      <c r="C65" s="185"/>
      <c r="D65" s="186" t="s">
        <v>114</v>
      </c>
      <c r="E65" s="187"/>
      <c r="F65" s="187"/>
      <c r="G65" s="187"/>
      <c r="H65" s="187"/>
      <c r="I65" s="188"/>
      <c r="J65" s="189">
        <f>J248</f>
        <v>0</v>
      </c>
      <c r="K65" s="190"/>
    </row>
    <row r="66" spans="2:11" s="1" customFormat="1" ht="21.8" customHeight="1">
      <c r="B66" s="46"/>
      <c r="C66" s="47"/>
      <c r="D66" s="47"/>
      <c r="E66" s="47"/>
      <c r="F66" s="47"/>
      <c r="G66" s="47"/>
      <c r="H66" s="47"/>
      <c r="I66" s="144"/>
      <c r="J66" s="47"/>
      <c r="K66" s="51"/>
    </row>
    <row r="67" spans="2:11" s="1" customFormat="1" ht="6.95" customHeight="1">
      <c r="B67" s="67"/>
      <c r="C67" s="68"/>
      <c r="D67" s="68"/>
      <c r="E67" s="68"/>
      <c r="F67" s="68"/>
      <c r="G67" s="68"/>
      <c r="H67" s="68"/>
      <c r="I67" s="166"/>
      <c r="J67" s="68"/>
      <c r="K67" s="69"/>
    </row>
    <row r="71" spans="2:12" s="1" customFormat="1" ht="6.95" customHeight="1">
      <c r="B71" s="70"/>
      <c r="C71" s="71"/>
      <c r="D71" s="71"/>
      <c r="E71" s="71"/>
      <c r="F71" s="71"/>
      <c r="G71" s="71"/>
      <c r="H71" s="71"/>
      <c r="I71" s="169"/>
      <c r="J71" s="71"/>
      <c r="K71" s="71"/>
      <c r="L71" s="72"/>
    </row>
    <row r="72" spans="2:12" s="1" customFormat="1" ht="36.95" customHeight="1">
      <c r="B72" s="46"/>
      <c r="C72" s="73" t="s">
        <v>115</v>
      </c>
      <c r="D72" s="74"/>
      <c r="E72" s="74"/>
      <c r="F72" s="74"/>
      <c r="G72" s="74"/>
      <c r="H72" s="74"/>
      <c r="I72" s="191"/>
      <c r="J72" s="74"/>
      <c r="K72" s="74"/>
      <c r="L72" s="72"/>
    </row>
    <row r="73" spans="2:12" s="1" customFormat="1" ht="6.95" customHeight="1">
      <c r="B73" s="46"/>
      <c r="C73" s="74"/>
      <c r="D73" s="74"/>
      <c r="E73" s="74"/>
      <c r="F73" s="74"/>
      <c r="G73" s="74"/>
      <c r="H73" s="74"/>
      <c r="I73" s="191"/>
      <c r="J73" s="74"/>
      <c r="K73" s="74"/>
      <c r="L73" s="72"/>
    </row>
    <row r="74" spans="2:12" s="1" customFormat="1" ht="14.4" customHeight="1">
      <c r="B74" s="46"/>
      <c r="C74" s="76" t="s">
        <v>18</v>
      </c>
      <c r="D74" s="74"/>
      <c r="E74" s="74"/>
      <c r="F74" s="74"/>
      <c r="G74" s="74"/>
      <c r="H74" s="74"/>
      <c r="I74" s="191"/>
      <c r="J74" s="74"/>
      <c r="K74" s="74"/>
      <c r="L74" s="72"/>
    </row>
    <row r="75" spans="2:12" s="1" customFormat="1" ht="16.5" customHeight="1">
      <c r="B75" s="46"/>
      <c r="C75" s="74"/>
      <c r="D75" s="74"/>
      <c r="E75" s="192" t="str">
        <f>E7</f>
        <v>Studénka - Kanalizace u stavebnin - aktualizace 2015</v>
      </c>
      <c r="F75" s="76"/>
      <c r="G75" s="76"/>
      <c r="H75" s="76"/>
      <c r="I75" s="191"/>
      <c r="J75" s="74"/>
      <c r="K75" s="74"/>
      <c r="L75" s="72"/>
    </row>
    <row r="76" spans="2:12" s="1" customFormat="1" ht="14.4" customHeight="1">
      <c r="B76" s="46"/>
      <c r="C76" s="76" t="s">
        <v>99</v>
      </c>
      <c r="D76" s="74"/>
      <c r="E76" s="74"/>
      <c r="F76" s="74"/>
      <c r="G76" s="74"/>
      <c r="H76" s="74"/>
      <c r="I76" s="191"/>
      <c r="J76" s="74"/>
      <c r="K76" s="74"/>
      <c r="L76" s="72"/>
    </row>
    <row r="77" spans="2:12" s="1" customFormat="1" ht="17.25" customHeight="1">
      <c r="B77" s="46"/>
      <c r="C77" s="74"/>
      <c r="D77" s="74"/>
      <c r="E77" s="82" t="str">
        <f>E9</f>
        <v xml:space="preserve">IO 01.2 - Kanalizační přípojky </v>
      </c>
      <c r="F77" s="74"/>
      <c r="G77" s="74"/>
      <c r="H77" s="74"/>
      <c r="I77" s="191"/>
      <c r="J77" s="74"/>
      <c r="K77" s="74"/>
      <c r="L77" s="72"/>
    </row>
    <row r="78" spans="2:12" s="1" customFormat="1" ht="6.95" customHeight="1">
      <c r="B78" s="46"/>
      <c r="C78" s="74"/>
      <c r="D78" s="74"/>
      <c r="E78" s="74"/>
      <c r="F78" s="74"/>
      <c r="G78" s="74"/>
      <c r="H78" s="74"/>
      <c r="I78" s="191"/>
      <c r="J78" s="74"/>
      <c r="K78" s="74"/>
      <c r="L78" s="72"/>
    </row>
    <row r="79" spans="2:12" s="1" customFormat="1" ht="18" customHeight="1">
      <c r="B79" s="46"/>
      <c r="C79" s="76" t="s">
        <v>26</v>
      </c>
      <c r="D79" s="74"/>
      <c r="E79" s="74"/>
      <c r="F79" s="193" t="str">
        <f>F12</f>
        <v xml:space="preserve">Studénka </v>
      </c>
      <c r="G79" s="74"/>
      <c r="H79" s="74"/>
      <c r="I79" s="194" t="s">
        <v>28</v>
      </c>
      <c r="J79" s="85" t="str">
        <f>IF(J12="","",J12)</f>
        <v>1. 4. 2015</v>
      </c>
      <c r="K79" s="74"/>
      <c r="L79" s="72"/>
    </row>
    <row r="80" spans="2:12" s="1" customFormat="1" ht="6.95" customHeight="1">
      <c r="B80" s="46"/>
      <c r="C80" s="74"/>
      <c r="D80" s="74"/>
      <c r="E80" s="74"/>
      <c r="F80" s="74"/>
      <c r="G80" s="74"/>
      <c r="H80" s="74"/>
      <c r="I80" s="191"/>
      <c r="J80" s="74"/>
      <c r="K80" s="74"/>
      <c r="L80" s="72"/>
    </row>
    <row r="81" spans="2:12" s="1" customFormat="1" ht="13.5">
      <c r="B81" s="46"/>
      <c r="C81" s="76" t="s">
        <v>32</v>
      </c>
      <c r="D81" s="74"/>
      <c r="E81" s="74"/>
      <c r="F81" s="193" t="str">
        <f>E15</f>
        <v>Město Studénka</v>
      </c>
      <c r="G81" s="74"/>
      <c r="H81" s="74"/>
      <c r="I81" s="194" t="s">
        <v>38</v>
      </c>
      <c r="J81" s="193" t="str">
        <f>E21</f>
        <v>BKN spol. s r.o. Vysoké Mýto</v>
      </c>
      <c r="K81" s="74"/>
      <c r="L81" s="72"/>
    </row>
    <row r="82" spans="2:12" s="1" customFormat="1" ht="14.4" customHeight="1">
      <c r="B82" s="46"/>
      <c r="C82" s="76" t="s">
        <v>36</v>
      </c>
      <c r="D82" s="74"/>
      <c r="E82" s="74"/>
      <c r="F82" s="193" t="str">
        <f>IF(E18="","",E18)</f>
        <v/>
      </c>
      <c r="G82" s="74"/>
      <c r="H82" s="74"/>
      <c r="I82" s="191"/>
      <c r="J82" s="74"/>
      <c r="K82" s="74"/>
      <c r="L82" s="72"/>
    </row>
    <row r="83" spans="2:12" s="1" customFormat="1" ht="10.3" customHeight="1">
      <c r="B83" s="46"/>
      <c r="C83" s="74"/>
      <c r="D83" s="74"/>
      <c r="E83" s="74"/>
      <c r="F83" s="74"/>
      <c r="G83" s="74"/>
      <c r="H83" s="74"/>
      <c r="I83" s="191"/>
      <c r="J83" s="74"/>
      <c r="K83" s="74"/>
      <c r="L83" s="72"/>
    </row>
    <row r="84" spans="2:20" s="9" customFormat="1" ht="29.25" customHeight="1">
      <c r="B84" s="195"/>
      <c r="C84" s="196" t="s">
        <v>116</v>
      </c>
      <c r="D84" s="197" t="s">
        <v>62</v>
      </c>
      <c r="E84" s="197" t="s">
        <v>58</v>
      </c>
      <c r="F84" s="197" t="s">
        <v>117</v>
      </c>
      <c r="G84" s="197" t="s">
        <v>118</v>
      </c>
      <c r="H84" s="197" t="s">
        <v>119</v>
      </c>
      <c r="I84" s="198" t="s">
        <v>120</v>
      </c>
      <c r="J84" s="197" t="s">
        <v>103</v>
      </c>
      <c r="K84" s="199" t="s">
        <v>121</v>
      </c>
      <c r="L84" s="200"/>
      <c r="M84" s="102" t="s">
        <v>122</v>
      </c>
      <c r="N84" s="103" t="s">
        <v>47</v>
      </c>
      <c r="O84" s="103" t="s">
        <v>123</v>
      </c>
      <c r="P84" s="103" t="s">
        <v>124</v>
      </c>
      <c r="Q84" s="103" t="s">
        <v>125</v>
      </c>
      <c r="R84" s="103" t="s">
        <v>126</v>
      </c>
      <c r="S84" s="103" t="s">
        <v>127</v>
      </c>
      <c r="T84" s="104" t="s">
        <v>128</v>
      </c>
    </row>
    <row r="85" spans="2:63" s="1" customFormat="1" ht="29.25" customHeight="1">
      <c r="B85" s="46"/>
      <c r="C85" s="108" t="s">
        <v>104</v>
      </c>
      <c r="D85" s="74"/>
      <c r="E85" s="74"/>
      <c r="F85" s="74"/>
      <c r="G85" s="74"/>
      <c r="H85" s="74"/>
      <c r="I85" s="191"/>
      <c r="J85" s="201">
        <f>BK85</f>
        <v>0</v>
      </c>
      <c r="K85" s="74"/>
      <c r="L85" s="72"/>
      <c r="M85" s="105"/>
      <c r="N85" s="106"/>
      <c r="O85" s="106"/>
      <c r="P85" s="202">
        <f>P86</f>
        <v>0</v>
      </c>
      <c r="Q85" s="106"/>
      <c r="R85" s="202">
        <f>R86</f>
        <v>1.0309306</v>
      </c>
      <c r="S85" s="106"/>
      <c r="T85" s="203">
        <f>T86</f>
        <v>7.6751999999999985</v>
      </c>
      <c r="AT85" s="24" t="s">
        <v>76</v>
      </c>
      <c r="AU85" s="24" t="s">
        <v>105</v>
      </c>
      <c r="BK85" s="204">
        <f>BK86</f>
        <v>0</v>
      </c>
    </row>
    <row r="86" spans="2:63" s="10" customFormat="1" ht="37.4" customHeight="1">
      <c r="B86" s="205"/>
      <c r="C86" s="206"/>
      <c r="D86" s="207" t="s">
        <v>76</v>
      </c>
      <c r="E86" s="208" t="s">
        <v>129</v>
      </c>
      <c r="F86" s="208" t="s">
        <v>130</v>
      </c>
      <c r="G86" s="206"/>
      <c r="H86" s="206"/>
      <c r="I86" s="209"/>
      <c r="J86" s="210">
        <f>BK86</f>
        <v>0</v>
      </c>
      <c r="K86" s="206"/>
      <c r="L86" s="211"/>
      <c r="M86" s="212"/>
      <c r="N86" s="213"/>
      <c r="O86" s="213"/>
      <c r="P86" s="214">
        <f>P87+P171+P175+P179+P196+P236+P241+P248</f>
        <v>0</v>
      </c>
      <c r="Q86" s="213"/>
      <c r="R86" s="214">
        <f>R87+R171+R175+R179+R196+R236+R241+R248</f>
        <v>1.0309306</v>
      </c>
      <c r="S86" s="213"/>
      <c r="T86" s="215">
        <f>T87+T171+T175+T179+T196+T236+T241+T248</f>
        <v>7.6751999999999985</v>
      </c>
      <c r="AR86" s="216" t="s">
        <v>25</v>
      </c>
      <c r="AT86" s="217" t="s">
        <v>76</v>
      </c>
      <c r="AU86" s="217" t="s">
        <v>77</v>
      </c>
      <c r="AY86" s="216" t="s">
        <v>131</v>
      </c>
      <c r="BK86" s="218">
        <f>BK87+BK171+BK175+BK179+BK196+BK236+BK241+BK248</f>
        <v>0</v>
      </c>
    </row>
    <row r="87" spans="2:63" s="10" customFormat="1" ht="19.9" customHeight="1">
      <c r="B87" s="205"/>
      <c r="C87" s="206"/>
      <c r="D87" s="207" t="s">
        <v>76</v>
      </c>
      <c r="E87" s="219" t="s">
        <v>25</v>
      </c>
      <c r="F87" s="219" t="s">
        <v>132</v>
      </c>
      <c r="G87" s="206"/>
      <c r="H87" s="206"/>
      <c r="I87" s="209"/>
      <c r="J87" s="220">
        <f>BK87</f>
        <v>0</v>
      </c>
      <c r="K87" s="206"/>
      <c r="L87" s="211"/>
      <c r="M87" s="212"/>
      <c r="N87" s="213"/>
      <c r="O87" s="213"/>
      <c r="P87" s="214">
        <f>SUM(P88:P170)</f>
        <v>0</v>
      </c>
      <c r="Q87" s="213"/>
      <c r="R87" s="214">
        <f>SUM(R88:R170)</f>
        <v>0.08292940000000001</v>
      </c>
      <c r="S87" s="213"/>
      <c r="T87" s="215">
        <f>SUM(T88:T170)</f>
        <v>7.6751999999999985</v>
      </c>
      <c r="AR87" s="216" t="s">
        <v>25</v>
      </c>
      <c r="AT87" s="217" t="s">
        <v>76</v>
      </c>
      <c r="AU87" s="217" t="s">
        <v>25</v>
      </c>
      <c r="AY87" s="216" t="s">
        <v>131</v>
      </c>
      <c r="BK87" s="218">
        <f>SUM(BK88:BK170)</f>
        <v>0</v>
      </c>
    </row>
    <row r="88" spans="2:65" s="1" customFormat="1" ht="38.25" customHeight="1">
      <c r="B88" s="46"/>
      <c r="C88" s="221" t="s">
        <v>25</v>
      </c>
      <c r="D88" s="221" t="s">
        <v>133</v>
      </c>
      <c r="E88" s="222" t="s">
        <v>486</v>
      </c>
      <c r="F88" s="223" t="s">
        <v>487</v>
      </c>
      <c r="G88" s="224" t="s">
        <v>136</v>
      </c>
      <c r="H88" s="225">
        <v>11.7</v>
      </c>
      <c r="I88" s="226"/>
      <c r="J88" s="227">
        <f>ROUND(I88*H88,2)</f>
        <v>0</v>
      </c>
      <c r="K88" s="223" t="s">
        <v>137</v>
      </c>
      <c r="L88" s="72"/>
      <c r="M88" s="228" t="s">
        <v>24</v>
      </c>
      <c r="N88" s="229" t="s">
        <v>48</v>
      </c>
      <c r="O88" s="47"/>
      <c r="P88" s="230">
        <f>O88*H88</f>
        <v>0</v>
      </c>
      <c r="Q88" s="230">
        <v>0</v>
      </c>
      <c r="R88" s="230">
        <f>Q88*H88</f>
        <v>0</v>
      </c>
      <c r="S88" s="230">
        <v>0.24</v>
      </c>
      <c r="T88" s="231">
        <f>S88*H88</f>
        <v>2.808</v>
      </c>
      <c r="AR88" s="24" t="s">
        <v>138</v>
      </c>
      <c r="AT88" s="24" t="s">
        <v>133</v>
      </c>
      <c r="AU88" s="24" t="s">
        <v>86</v>
      </c>
      <c r="AY88" s="24" t="s">
        <v>131</v>
      </c>
      <c r="BE88" s="232">
        <f>IF(N88="základní",J88,0)</f>
        <v>0</v>
      </c>
      <c r="BF88" s="232">
        <f>IF(N88="snížená",J88,0)</f>
        <v>0</v>
      </c>
      <c r="BG88" s="232">
        <f>IF(N88="zákl. přenesená",J88,0)</f>
        <v>0</v>
      </c>
      <c r="BH88" s="232">
        <f>IF(N88="sníž. přenesená",J88,0)</f>
        <v>0</v>
      </c>
      <c r="BI88" s="232">
        <f>IF(N88="nulová",J88,0)</f>
        <v>0</v>
      </c>
      <c r="BJ88" s="24" t="s">
        <v>25</v>
      </c>
      <c r="BK88" s="232">
        <f>ROUND(I88*H88,2)</f>
        <v>0</v>
      </c>
      <c r="BL88" s="24" t="s">
        <v>138</v>
      </c>
      <c r="BM88" s="24" t="s">
        <v>488</v>
      </c>
    </row>
    <row r="89" spans="2:51" s="11" customFormat="1" ht="13.5">
      <c r="B89" s="233"/>
      <c r="C89" s="234"/>
      <c r="D89" s="235" t="s">
        <v>140</v>
      </c>
      <c r="E89" s="236" t="s">
        <v>24</v>
      </c>
      <c r="F89" s="237" t="s">
        <v>489</v>
      </c>
      <c r="G89" s="234"/>
      <c r="H89" s="238">
        <v>11.7</v>
      </c>
      <c r="I89" s="239"/>
      <c r="J89" s="234"/>
      <c r="K89" s="234"/>
      <c r="L89" s="240"/>
      <c r="M89" s="241"/>
      <c r="N89" s="242"/>
      <c r="O89" s="242"/>
      <c r="P89" s="242"/>
      <c r="Q89" s="242"/>
      <c r="R89" s="242"/>
      <c r="S89" s="242"/>
      <c r="T89" s="243"/>
      <c r="AT89" s="244" t="s">
        <v>140</v>
      </c>
      <c r="AU89" s="244" t="s">
        <v>86</v>
      </c>
      <c r="AV89" s="11" t="s">
        <v>86</v>
      </c>
      <c r="AW89" s="11" t="s">
        <v>40</v>
      </c>
      <c r="AX89" s="11" t="s">
        <v>25</v>
      </c>
      <c r="AY89" s="244" t="s">
        <v>131</v>
      </c>
    </row>
    <row r="90" spans="2:51" s="12" customFormat="1" ht="13.5">
      <c r="B90" s="245"/>
      <c r="C90" s="246"/>
      <c r="D90" s="235" t="s">
        <v>140</v>
      </c>
      <c r="E90" s="247" t="s">
        <v>24</v>
      </c>
      <c r="F90" s="248" t="s">
        <v>142</v>
      </c>
      <c r="G90" s="246"/>
      <c r="H90" s="247" t="s">
        <v>24</v>
      </c>
      <c r="I90" s="249"/>
      <c r="J90" s="246"/>
      <c r="K90" s="246"/>
      <c r="L90" s="250"/>
      <c r="M90" s="251"/>
      <c r="N90" s="252"/>
      <c r="O90" s="252"/>
      <c r="P90" s="252"/>
      <c r="Q90" s="252"/>
      <c r="R90" s="252"/>
      <c r="S90" s="252"/>
      <c r="T90" s="253"/>
      <c r="AT90" s="254" t="s">
        <v>140</v>
      </c>
      <c r="AU90" s="254" t="s">
        <v>86</v>
      </c>
      <c r="AV90" s="12" t="s">
        <v>25</v>
      </c>
      <c r="AW90" s="12" t="s">
        <v>40</v>
      </c>
      <c r="AX90" s="12" t="s">
        <v>77</v>
      </c>
      <c r="AY90" s="254" t="s">
        <v>131</v>
      </c>
    </row>
    <row r="91" spans="2:65" s="1" customFormat="1" ht="38.25" customHeight="1">
      <c r="B91" s="46"/>
      <c r="C91" s="221" t="s">
        <v>86</v>
      </c>
      <c r="D91" s="221" t="s">
        <v>133</v>
      </c>
      <c r="E91" s="222" t="s">
        <v>490</v>
      </c>
      <c r="F91" s="223" t="s">
        <v>491</v>
      </c>
      <c r="G91" s="224" t="s">
        <v>136</v>
      </c>
      <c r="H91" s="225">
        <v>11.7</v>
      </c>
      <c r="I91" s="226"/>
      <c r="J91" s="227">
        <f>ROUND(I91*H91,2)</f>
        <v>0</v>
      </c>
      <c r="K91" s="223" t="s">
        <v>137</v>
      </c>
      <c r="L91" s="72"/>
      <c r="M91" s="228" t="s">
        <v>24</v>
      </c>
      <c r="N91" s="229" t="s">
        <v>48</v>
      </c>
      <c r="O91" s="47"/>
      <c r="P91" s="230">
        <f>O91*H91</f>
        <v>0</v>
      </c>
      <c r="Q91" s="230">
        <v>0</v>
      </c>
      <c r="R91" s="230">
        <f>Q91*H91</f>
        <v>0</v>
      </c>
      <c r="S91" s="230">
        <v>0.235</v>
      </c>
      <c r="T91" s="231">
        <f>S91*H91</f>
        <v>2.7495</v>
      </c>
      <c r="AR91" s="24" t="s">
        <v>138</v>
      </c>
      <c r="AT91" s="24" t="s">
        <v>133</v>
      </c>
      <c r="AU91" s="24" t="s">
        <v>86</v>
      </c>
      <c r="AY91" s="24" t="s">
        <v>131</v>
      </c>
      <c r="BE91" s="232">
        <f>IF(N91="základní",J91,0)</f>
        <v>0</v>
      </c>
      <c r="BF91" s="232">
        <f>IF(N91="snížená",J91,0)</f>
        <v>0</v>
      </c>
      <c r="BG91" s="232">
        <f>IF(N91="zákl. přenesená",J91,0)</f>
        <v>0</v>
      </c>
      <c r="BH91" s="232">
        <f>IF(N91="sníž. přenesená",J91,0)</f>
        <v>0</v>
      </c>
      <c r="BI91" s="232">
        <f>IF(N91="nulová",J91,0)</f>
        <v>0</v>
      </c>
      <c r="BJ91" s="24" t="s">
        <v>25</v>
      </c>
      <c r="BK91" s="232">
        <f>ROUND(I91*H91,2)</f>
        <v>0</v>
      </c>
      <c r="BL91" s="24" t="s">
        <v>138</v>
      </c>
      <c r="BM91" s="24" t="s">
        <v>492</v>
      </c>
    </row>
    <row r="92" spans="2:51" s="11" customFormat="1" ht="13.5">
      <c r="B92" s="233"/>
      <c r="C92" s="234"/>
      <c r="D92" s="235" t="s">
        <v>140</v>
      </c>
      <c r="E92" s="236" t="s">
        <v>24</v>
      </c>
      <c r="F92" s="237" t="s">
        <v>489</v>
      </c>
      <c r="G92" s="234"/>
      <c r="H92" s="238">
        <v>11.7</v>
      </c>
      <c r="I92" s="239"/>
      <c r="J92" s="234"/>
      <c r="K92" s="234"/>
      <c r="L92" s="240"/>
      <c r="M92" s="241"/>
      <c r="N92" s="242"/>
      <c r="O92" s="242"/>
      <c r="P92" s="242"/>
      <c r="Q92" s="242"/>
      <c r="R92" s="242"/>
      <c r="S92" s="242"/>
      <c r="T92" s="243"/>
      <c r="AT92" s="244" t="s">
        <v>140</v>
      </c>
      <c r="AU92" s="244" t="s">
        <v>86</v>
      </c>
      <c r="AV92" s="11" t="s">
        <v>86</v>
      </c>
      <c r="AW92" s="11" t="s">
        <v>40</v>
      </c>
      <c r="AX92" s="11" t="s">
        <v>25</v>
      </c>
      <c r="AY92" s="244" t="s">
        <v>131</v>
      </c>
    </row>
    <row r="93" spans="2:51" s="12" customFormat="1" ht="13.5">
      <c r="B93" s="245"/>
      <c r="C93" s="246"/>
      <c r="D93" s="235" t="s">
        <v>140</v>
      </c>
      <c r="E93" s="247" t="s">
        <v>24</v>
      </c>
      <c r="F93" s="248" t="s">
        <v>142</v>
      </c>
      <c r="G93" s="246"/>
      <c r="H93" s="247" t="s">
        <v>24</v>
      </c>
      <c r="I93" s="249"/>
      <c r="J93" s="246"/>
      <c r="K93" s="246"/>
      <c r="L93" s="250"/>
      <c r="M93" s="251"/>
      <c r="N93" s="252"/>
      <c r="O93" s="252"/>
      <c r="P93" s="252"/>
      <c r="Q93" s="252"/>
      <c r="R93" s="252"/>
      <c r="S93" s="252"/>
      <c r="T93" s="253"/>
      <c r="AT93" s="254" t="s">
        <v>140</v>
      </c>
      <c r="AU93" s="254" t="s">
        <v>86</v>
      </c>
      <c r="AV93" s="12" t="s">
        <v>25</v>
      </c>
      <c r="AW93" s="12" t="s">
        <v>40</v>
      </c>
      <c r="AX93" s="12" t="s">
        <v>77</v>
      </c>
      <c r="AY93" s="254" t="s">
        <v>131</v>
      </c>
    </row>
    <row r="94" spans="2:65" s="1" customFormat="1" ht="38.25" customHeight="1">
      <c r="B94" s="46"/>
      <c r="C94" s="221" t="s">
        <v>148</v>
      </c>
      <c r="D94" s="221" t="s">
        <v>133</v>
      </c>
      <c r="E94" s="222" t="s">
        <v>493</v>
      </c>
      <c r="F94" s="223" t="s">
        <v>494</v>
      </c>
      <c r="G94" s="224" t="s">
        <v>136</v>
      </c>
      <c r="H94" s="225">
        <v>11.7</v>
      </c>
      <c r="I94" s="226"/>
      <c r="J94" s="227">
        <f>ROUND(I94*H94,2)</f>
        <v>0</v>
      </c>
      <c r="K94" s="223" t="s">
        <v>137</v>
      </c>
      <c r="L94" s="72"/>
      <c r="M94" s="228" t="s">
        <v>24</v>
      </c>
      <c r="N94" s="229" t="s">
        <v>48</v>
      </c>
      <c r="O94" s="47"/>
      <c r="P94" s="230">
        <f>O94*H94</f>
        <v>0</v>
      </c>
      <c r="Q94" s="230">
        <v>0</v>
      </c>
      <c r="R94" s="230">
        <f>Q94*H94</f>
        <v>0</v>
      </c>
      <c r="S94" s="230">
        <v>0.181</v>
      </c>
      <c r="T94" s="231">
        <f>S94*H94</f>
        <v>2.1176999999999997</v>
      </c>
      <c r="AR94" s="24" t="s">
        <v>138</v>
      </c>
      <c r="AT94" s="24" t="s">
        <v>133</v>
      </c>
      <c r="AU94" s="24" t="s">
        <v>86</v>
      </c>
      <c r="AY94" s="24" t="s">
        <v>131</v>
      </c>
      <c r="BE94" s="232">
        <f>IF(N94="základní",J94,0)</f>
        <v>0</v>
      </c>
      <c r="BF94" s="232">
        <f>IF(N94="snížená",J94,0)</f>
        <v>0</v>
      </c>
      <c r="BG94" s="232">
        <f>IF(N94="zákl. přenesená",J94,0)</f>
        <v>0</v>
      </c>
      <c r="BH94" s="232">
        <f>IF(N94="sníž. přenesená",J94,0)</f>
        <v>0</v>
      </c>
      <c r="BI94" s="232">
        <f>IF(N94="nulová",J94,0)</f>
        <v>0</v>
      </c>
      <c r="BJ94" s="24" t="s">
        <v>25</v>
      </c>
      <c r="BK94" s="232">
        <f>ROUND(I94*H94,2)</f>
        <v>0</v>
      </c>
      <c r="BL94" s="24" t="s">
        <v>138</v>
      </c>
      <c r="BM94" s="24" t="s">
        <v>495</v>
      </c>
    </row>
    <row r="95" spans="2:51" s="11" customFormat="1" ht="13.5">
      <c r="B95" s="233"/>
      <c r="C95" s="234"/>
      <c r="D95" s="235" t="s">
        <v>140</v>
      </c>
      <c r="E95" s="236" t="s">
        <v>24</v>
      </c>
      <c r="F95" s="237" t="s">
        <v>489</v>
      </c>
      <c r="G95" s="234"/>
      <c r="H95" s="238">
        <v>11.7</v>
      </c>
      <c r="I95" s="239"/>
      <c r="J95" s="234"/>
      <c r="K95" s="234"/>
      <c r="L95" s="240"/>
      <c r="M95" s="241"/>
      <c r="N95" s="242"/>
      <c r="O95" s="242"/>
      <c r="P95" s="242"/>
      <c r="Q95" s="242"/>
      <c r="R95" s="242"/>
      <c r="S95" s="242"/>
      <c r="T95" s="243"/>
      <c r="AT95" s="244" t="s">
        <v>140</v>
      </c>
      <c r="AU95" s="244" t="s">
        <v>86</v>
      </c>
      <c r="AV95" s="11" t="s">
        <v>86</v>
      </c>
      <c r="AW95" s="11" t="s">
        <v>40</v>
      </c>
      <c r="AX95" s="11" t="s">
        <v>25</v>
      </c>
      <c r="AY95" s="244" t="s">
        <v>131</v>
      </c>
    </row>
    <row r="96" spans="2:51" s="12" customFormat="1" ht="13.5">
      <c r="B96" s="245"/>
      <c r="C96" s="246"/>
      <c r="D96" s="235" t="s">
        <v>140</v>
      </c>
      <c r="E96" s="247" t="s">
        <v>24</v>
      </c>
      <c r="F96" s="248" t="s">
        <v>142</v>
      </c>
      <c r="G96" s="246"/>
      <c r="H96" s="247" t="s">
        <v>24</v>
      </c>
      <c r="I96" s="249"/>
      <c r="J96" s="246"/>
      <c r="K96" s="246"/>
      <c r="L96" s="250"/>
      <c r="M96" s="251"/>
      <c r="N96" s="252"/>
      <c r="O96" s="252"/>
      <c r="P96" s="252"/>
      <c r="Q96" s="252"/>
      <c r="R96" s="252"/>
      <c r="S96" s="252"/>
      <c r="T96" s="253"/>
      <c r="AT96" s="254" t="s">
        <v>140</v>
      </c>
      <c r="AU96" s="254" t="s">
        <v>86</v>
      </c>
      <c r="AV96" s="12" t="s">
        <v>25</v>
      </c>
      <c r="AW96" s="12" t="s">
        <v>40</v>
      </c>
      <c r="AX96" s="12" t="s">
        <v>77</v>
      </c>
      <c r="AY96" s="254" t="s">
        <v>131</v>
      </c>
    </row>
    <row r="97" spans="2:65" s="1" customFormat="1" ht="38.25" customHeight="1">
      <c r="B97" s="46"/>
      <c r="C97" s="221" t="s">
        <v>138</v>
      </c>
      <c r="D97" s="221" t="s">
        <v>133</v>
      </c>
      <c r="E97" s="222" t="s">
        <v>153</v>
      </c>
      <c r="F97" s="223" t="s">
        <v>154</v>
      </c>
      <c r="G97" s="224" t="s">
        <v>155</v>
      </c>
      <c r="H97" s="225">
        <v>3.006</v>
      </c>
      <c r="I97" s="226"/>
      <c r="J97" s="227">
        <f>ROUND(I97*H97,2)</f>
        <v>0</v>
      </c>
      <c r="K97" s="223" t="s">
        <v>137</v>
      </c>
      <c r="L97" s="72"/>
      <c r="M97" s="228" t="s">
        <v>24</v>
      </c>
      <c r="N97" s="229" t="s">
        <v>48</v>
      </c>
      <c r="O97" s="47"/>
      <c r="P97" s="230">
        <f>O97*H97</f>
        <v>0</v>
      </c>
      <c r="Q97" s="230">
        <v>0</v>
      </c>
      <c r="R97" s="230">
        <f>Q97*H97</f>
        <v>0</v>
      </c>
      <c r="S97" s="230">
        <v>0</v>
      </c>
      <c r="T97" s="231">
        <f>S97*H97</f>
        <v>0</v>
      </c>
      <c r="AR97" s="24" t="s">
        <v>138</v>
      </c>
      <c r="AT97" s="24" t="s">
        <v>133</v>
      </c>
      <c r="AU97" s="24" t="s">
        <v>86</v>
      </c>
      <c r="AY97" s="24" t="s">
        <v>131</v>
      </c>
      <c r="BE97" s="232">
        <f>IF(N97="základní",J97,0)</f>
        <v>0</v>
      </c>
      <c r="BF97" s="232">
        <f>IF(N97="snížená",J97,0)</f>
        <v>0</v>
      </c>
      <c r="BG97" s="232">
        <f>IF(N97="zákl. přenesená",J97,0)</f>
        <v>0</v>
      </c>
      <c r="BH97" s="232">
        <f>IF(N97="sníž. přenesená",J97,0)</f>
        <v>0</v>
      </c>
      <c r="BI97" s="232">
        <f>IF(N97="nulová",J97,0)</f>
        <v>0</v>
      </c>
      <c r="BJ97" s="24" t="s">
        <v>25</v>
      </c>
      <c r="BK97" s="232">
        <f>ROUND(I97*H97,2)</f>
        <v>0</v>
      </c>
      <c r="BL97" s="24" t="s">
        <v>138</v>
      </c>
      <c r="BM97" s="24" t="s">
        <v>496</v>
      </c>
    </row>
    <row r="98" spans="2:51" s="11" customFormat="1" ht="13.5">
      <c r="B98" s="233"/>
      <c r="C98" s="234"/>
      <c r="D98" s="235" t="s">
        <v>140</v>
      </c>
      <c r="E98" s="236" t="s">
        <v>24</v>
      </c>
      <c r="F98" s="237" t="s">
        <v>497</v>
      </c>
      <c r="G98" s="234"/>
      <c r="H98" s="238">
        <v>3.006</v>
      </c>
      <c r="I98" s="239"/>
      <c r="J98" s="234"/>
      <c r="K98" s="234"/>
      <c r="L98" s="240"/>
      <c r="M98" s="241"/>
      <c r="N98" s="242"/>
      <c r="O98" s="242"/>
      <c r="P98" s="242"/>
      <c r="Q98" s="242"/>
      <c r="R98" s="242"/>
      <c r="S98" s="242"/>
      <c r="T98" s="243"/>
      <c r="AT98" s="244" t="s">
        <v>140</v>
      </c>
      <c r="AU98" s="244" t="s">
        <v>86</v>
      </c>
      <c r="AV98" s="11" t="s">
        <v>86</v>
      </c>
      <c r="AW98" s="11" t="s">
        <v>40</v>
      </c>
      <c r="AX98" s="11" t="s">
        <v>77</v>
      </c>
      <c r="AY98" s="244" t="s">
        <v>131</v>
      </c>
    </row>
    <row r="99" spans="2:51" s="14" customFormat="1" ht="13.5">
      <c r="B99" s="266"/>
      <c r="C99" s="267"/>
      <c r="D99" s="235" t="s">
        <v>140</v>
      </c>
      <c r="E99" s="268" t="s">
        <v>24</v>
      </c>
      <c r="F99" s="269" t="s">
        <v>149</v>
      </c>
      <c r="G99" s="267"/>
      <c r="H99" s="270">
        <v>3.006</v>
      </c>
      <c r="I99" s="271"/>
      <c r="J99" s="267"/>
      <c r="K99" s="267"/>
      <c r="L99" s="272"/>
      <c r="M99" s="273"/>
      <c r="N99" s="274"/>
      <c r="O99" s="274"/>
      <c r="P99" s="274"/>
      <c r="Q99" s="274"/>
      <c r="R99" s="274"/>
      <c r="S99" s="274"/>
      <c r="T99" s="275"/>
      <c r="AT99" s="276" t="s">
        <v>140</v>
      </c>
      <c r="AU99" s="276" t="s">
        <v>86</v>
      </c>
      <c r="AV99" s="14" t="s">
        <v>138</v>
      </c>
      <c r="AW99" s="14" t="s">
        <v>40</v>
      </c>
      <c r="AX99" s="14" t="s">
        <v>25</v>
      </c>
      <c r="AY99" s="276" t="s">
        <v>131</v>
      </c>
    </row>
    <row r="100" spans="2:51" s="12" customFormat="1" ht="13.5">
      <c r="B100" s="245"/>
      <c r="C100" s="246"/>
      <c r="D100" s="235" t="s">
        <v>140</v>
      </c>
      <c r="E100" s="247" t="s">
        <v>24</v>
      </c>
      <c r="F100" s="248" t="s">
        <v>142</v>
      </c>
      <c r="G100" s="246"/>
      <c r="H100" s="247" t="s">
        <v>24</v>
      </c>
      <c r="I100" s="249"/>
      <c r="J100" s="246"/>
      <c r="K100" s="246"/>
      <c r="L100" s="250"/>
      <c r="M100" s="251"/>
      <c r="N100" s="252"/>
      <c r="O100" s="252"/>
      <c r="P100" s="252"/>
      <c r="Q100" s="252"/>
      <c r="R100" s="252"/>
      <c r="S100" s="252"/>
      <c r="T100" s="253"/>
      <c r="AT100" s="254" t="s">
        <v>140</v>
      </c>
      <c r="AU100" s="254" t="s">
        <v>86</v>
      </c>
      <c r="AV100" s="12" t="s">
        <v>25</v>
      </c>
      <c r="AW100" s="12" t="s">
        <v>40</v>
      </c>
      <c r="AX100" s="12" t="s">
        <v>77</v>
      </c>
      <c r="AY100" s="254" t="s">
        <v>131</v>
      </c>
    </row>
    <row r="101" spans="2:65" s="1" customFormat="1" ht="25.5" customHeight="1">
      <c r="B101" s="46"/>
      <c r="C101" s="221" t="s">
        <v>159</v>
      </c>
      <c r="D101" s="221" t="s">
        <v>133</v>
      </c>
      <c r="E101" s="222" t="s">
        <v>160</v>
      </c>
      <c r="F101" s="223" t="s">
        <v>161</v>
      </c>
      <c r="G101" s="224" t="s">
        <v>155</v>
      </c>
      <c r="H101" s="225">
        <v>4.411</v>
      </c>
      <c r="I101" s="226"/>
      <c r="J101" s="227">
        <f>ROUND(I101*H101,2)</f>
        <v>0</v>
      </c>
      <c r="K101" s="223" t="s">
        <v>137</v>
      </c>
      <c r="L101" s="72"/>
      <c r="M101" s="228" t="s">
        <v>24</v>
      </c>
      <c r="N101" s="229" t="s">
        <v>48</v>
      </c>
      <c r="O101" s="47"/>
      <c r="P101" s="230">
        <f>O101*H101</f>
        <v>0</v>
      </c>
      <c r="Q101" s="230">
        <v>0</v>
      </c>
      <c r="R101" s="230">
        <f>Q101*H101</f>
        <v>0</v>
      </c>
      <c r="S101" s="230">
        <v>0</v>
      </c>
      <c r="T101" s="231">
        <f>S101*H101</f>
        <v>0</v>
      </c>
      <c r="AR101" s="24" t="s">
        <v>138</v>
      </c>
      <c r="AT101" s="24" t="s">
        <v>133</v>
      </c>
      <c r="AU101" s="24" t="s">
        <v>86</v>
      </c>
      <c r="AY101" s="24" t="s">
        <v>131</v>
      </c>
      <c r="BE101" s="232">
        <f>IF(N101="základní",J101,0)</f>
        <v>0</v>
      </c>
      <c r="BF101" s="232">
        <f>IF(N101="snížená",J101,0)</f>
        <v>0</v>
      </c>
      <c r="BG101" s="232">
        <f>IF(N101="zákl. přenesená",J101,0)</f>
        <v>0</v>
      </c>
      <c r="BH101" s="232">
        <f>IF(N101="sníž. přenesená",J101,0)</f>
        <v>0</v>
      </c>
      <c r="BI101" s="232">
        <f>IF(N101="nulová",J101,0)</f>
        <v>0</v>
      </c>
      <c r="BJ101" s="24" t="s">
        <v>25</v>
      </c>
      <c r="BK101" s="232">
        <f>ROUND(I101*H101,2)</f>
        <v>0</v>
      </c>
      <c r="BL101" s="24" t="s">
        <v>138</v>
      </c>
      <c r="BM101" s="24" t="s">
        <v>498</v>
      </c>
    </row>
    <row r="102" spans="2:51" s="11" customFormat="1" ht="13.5">
      <c r="B102" s="233"/>
      <c r="C102" s="234"/>
      <c r="D102" s="235" t="s">
        <v>140</v>
      </c>
      <c r="E102" s="236" t="s">
        <v>24</v>
      </c>
      <c r="F102" s="237" t="s">
        <v>499</v>
      </c>
      <c r="G102" s="234"/>
      <c r="H102" s="238">
        <v>4.411</v>
      </c>
      <c r="I102" s="239"/>
      <c r="J102" s="234"/>
      <c r="K102" s="234"/>
      <c r="L102" s="240"/>
      <c r="M102" s="241"/>
      <c r="N102" s="242"/>
      <c r="O102" s="242"/>
      <c r="P102" s="242"/>
      <c r="Q102" s="242"/>
      <c r="R102" s="242"/>
      <c r="S102" s="242"/>
      <c r="T102" s="243"/>
      <c r="AT102" s="244" t="s">
        <v>140</v>
      </c>
      <c r="AU102" s="244" t="s">
        <v>86</v>
      </c>
      <c r="AV102" s="11" t="s">
        <v>86</v>
      </c>
      <c r="AW102" s="11" t="s">
        <v>40</v>
      </c>
      <c r="AX102" s="11" t="s">
        <v>25</v>
      </c>
      <c r="AY102" s="244" t="s">
        <v>131</v>
      </c>
    </row>
    <row r="103" spans="2:51" s="12" customFormat="1" ht="13.5">
      <c r="B103" s="245"/>
      <c r="C103" s="246"/>
      <c r="D103" s="235" t="s">
        <v>140</v>
      </c>
      <c r="E103" s="247" t="s">
        <v>24</v>
      </c>
      <c r="F103" s="248" t="s">
        <v>142</v>
      </c>
      <c r="G103" s="246"/>
      <c r="H103" s="247" t="s">
        <v>24</v>
      </c>
      <c r="I103" s="249"/>
      <c r="J103" s="246"/>
      <c r="K103" s="246"/>
      <c r="L103" s="250"/>
      <c r="M103" s="251"/>
      <c r="N103" s="252"/>
      <c r="O103" s="252"/>
      <c r="P103" s="252"/>
      <c r="Q103" s="252"/>
      <c r="R103" s="252"/>
      <c r="S103" s="252"/>
      <c r="T103" s="253"/>
      <c r="AT103" s="254" t="s">
        <v>140</v>
      </c>
      <c r="AU103" s="254" t="s">
        <v>86</v>
      </c>
      <c r="AV103" s="12" t="s">
        <v>25</v>
      </c>
      <c r="AW103" s="12" t="s">
        <v>40</v>
      </c>
      <c r="AX103" s="12" t="s">
        <v>77</v>
      </c>
      <c r="AY103" s="254" t="s">
        <v>131</v>
      </c>
    </row>
    <row r="104" spans="2:65" s="1" customFormat="1" ht="25.5" customHeight="1">
      <c r="B104" s="46"/>
      <c r="C104" s="221" t="s">
        <v>164</v>
      </c>
      <c r="D104" s="221" t="s">
        <v>133</v>
      </c>
      <c r="E104" s="222" t="s">
        <v>500</v>
      </c>
      <c r="F104" s="223" t="s">
        <v>501</v>
      </c>
      <c r="G104" s="224" t="s">
        <v>155</v>
      </c>
      <c r="H104" s="225">
        <v>26.463</v>
      </c>
      <c r="I104" s="226"/>
      <c r="J104" s="227">
        <f>ROUND(I104*H104,2)</f>
        <v>0</v>
      </c>
      <c r="K104" s="223" t="s">
        <v>137</v>
      </c>
      <c r="L104" s="72"/>
      <c r="M104" s="228" t="s">
        <v>24</v>
      </c>
      <c r="N104" s="229" t="s">
        <v>48</v>
      </c>
      <c r="O104" s="47"/>
      <c r="P104" s="230">
        <f>O104*H104</f>
        <v>0</v>
      </c>
      <c r="Q104" s="230">
        <v>0</v>
      </c>
      <c r="R104" s="230">
        <f>Q104*H104</f>
        <v>0</v>
      </c>
      <c r="S104" s="230">
        <v>0</v>
      </c>
      <c r="T104" s="231">
        <f>S104*H104</f>
        <v>0</v>
      </c>
      <c r="AR104" s="24" t="s">
        <v>138</v>
      </c>
      <c r="AT104" s="24" t="s">
        <v>133</v>
      </c>
      <c r="AU104" s="24" t="s">
        <v>86</v>
      </c>
      <c r="AY104" s="24" t="s">
        <v>131</v>
      </c>
      <c r="BE104" s="232">
        <f>IF(N104="základní",J104,0)</f>
        <v>0</v>
      </c>
      <c r="BF104" s="232">
        <f>IF(N104="snížená",J104,0)</f>
        <v>0</v>
      </c>
      <c r="BG104" s="232">
        <f>IF(N104="zákl. přenesená",J104,0)</f>
        <v>0</v>
      </c>
      <c r="BH104" s="232">
        <f>IF(N104="sníž. přenesená",J104,0)</f>
        <v>0</v>
      </c>
      <c r="BI104" s="232">
        <f>IF(N104="nulová",J104,0)</f>
        <v>0</v>
      </c>
      <c r="BJ104" s="24" t="s">
        <v>25</v>
      </c>
      <c r="BK104" s="232">
        <f>ROUND(I104*H104,2)</f>
        <v>0</v>
      </c>
      <c r="BL104" s="24" t="s">
        <v>138</v>
      </c>
      <c r="BM104" s="24" t="s">
        <v>502</v>
      </c>
    </row>
    <row r="105" spans="2:51" s="11" customFormat="1" ht="13.5">
      <c r="B105" s="233"/>
      <c r="C105" s="234"/>
      <c r="D105" s="235" t="s">
        <v>140</v>
      </c>
      <c r="E105" s="236" t="s">
        <v>24</v>
      </c>
      <c r="F105" s="237" t="s">
        <v>503</v>
      </c>
      <c r="G105" s="234"/>
      <c r="H105" s="238">
        <v>44.105</v>
      </c>
      <c r="I105" s="239"/>
      <c r="J105" s="234"/>
      <c r="K105" s="234"/>
      <c r="L105" s="240"/>
      <c r="M105" s="241"/>
      <c r="N105" s="242"/>
      <c r="O105" s="242"/>
      <c r="P105" s="242"/>
      <c r="Q105" s="242"/>
      <c r="R105" s="242"/>
      <c r="S105" s="242"/>
      <c r="T105" s="243"/>
      <c r="AT105" s="244" t="s">
        <v>140</v>
      </c>
      <c r="AU105" s="244" t="s">
        <v>86</v>
      </c>
      <c r="AV105" s="11" t="s">
        <v>86</v>
      </c>
      <c r="AW105" s="11" t="s">
        <v>40</v>
      </c>
      <c r="AX105" s="11" t="s">
        <v>77</v>
      </c>
      <c r="AY105" s="244" t="s">
        <v>131</v>
      </c>
    </row>
    <row r="106" spans="2:51" s="13" customFormat="1" ht="13.5">
      <c r="B106" s="255"/>
      <c r="C106" s="256"/>
      <c r="D106" s="235" t="s">
        <v>140</v>
      </c>
      <c r="E106" s="257" t="s">
        <v>24</v>
      </c>
      <c r="F106" s="258" t="s">
        <v>147</v>
      </c>
      <c r="G106" s="256"/>
      <c r="H106" s="259">
        <v>44.105</v>
      </c>
      <c r="I106" s="260"/>
      <c r="J106" s="256"/>
      <c r="K106" s="256"/>
      <c r="L106" s="261"/>
      <c r="M106" s="262"/>
      <c r="N106" s="263"/>
      <c r="O106" s="263"/>
      <c r="P106" s="263"/>
      <c r="Q106" s="263"/>
      <c r="R106" s="263"/>
      <c r="S106" s="263"/>
      <c r="T106" s="264"/>
      <c r="AT106" s="265" t="s">
        <v>140</v>
      </c>
      <c r="AU106" s="265" t="s">
        <v>86</v>
      </c>
      <c r="AV106" s="13" t="s">
        <v>148</v>
      </c>
      <c r="AW106" s="13" t="s">
        <v>40</v>
      </c>
      <c r="AX106" s="13" t="s">
        <v>77</v>
      </c>
      <c r="AY106" s="265" t="s">
        <v>131</v>
      </c>
    </row>
    <row r="107" spans="2:51" s="11" customFormat="1" ht="13.5">
      <c r="B107" s="233"/>
      <c r="C107" s="234"/>
      <c r="D107" s="235" t="s">
        <v>140</v>
      </c>
      <c r="E107" s="236" t="s">
        <v>24</v>
      </c>
      <c r="F107" s="237" t="s">
        <v>504</v>
      </c>
      <c r="G107" s="234"/>
      <c r="H107" s="238">
        <v>26.463</v>
      </c>
      <c r="I107" s="239"/>
      <c r="J107" s="234"/>
      <c r="K107" s="234"/>
      <c r="L107" s="240"/>
      <c r="M107" s="241"/>
      <c r="N107" s="242"/>
      <c r="O107" s="242"/>
      <c r="P107" s="242"/>
      <c r="Q107" s="242"/>
      <c r="R107" s="242"/>
      <c r="S107" s="242"/>
      <c r="T107" s="243"/>
      <c r="AT107" s="244" t="s">
        <v>140</v>
      </c>
      <c r="AU107" s="244" t="s">
        <v>86</v>
      </c>
      <c r="AV107" s="11" t="s">
        <v>86</v>
      </c>
      <c r="AW107" s="11" t="s">
        <v>40</v>
      </c>
      <c r="AX107" s="11" t="s">
        <v>25</v>
      </c>
      <c r="AY107" s="244" t="s">
        <v>131</v>
      </c>
    </row>
    <row r="108" spans="2:51" s="12" customFormat="1" ht="13.5">
      <c r="B108" s="245"/>
      <c r="C108" s="246"/>
      <c r="D108" s="235" t="s">
        <v>140</v>
      </c>
      <c r="E108" s="247" t="s">
        <v>24</v>
      </c>
      <c r="F108" s="248" t="s">
        <v>142</v>
      </c>
      <c r="G108" s="246"/>
      <c r="H108" s="247" t="s">
        <v>24</v>
      </c>
      <c r="I108" s="249"/>
      <c r="J108" s="246"/>
      <c r="K108" s="246"/>
      <c r="L108" s="250"/>
      <c r="M108" s="251"/>
      <c r="N108" s="252"/>
      <c r="O108" s="252"/>
      <c r="P108" s="252"/>
      <c r="Q108" s="252"/>
      <c r="R108" s="252"/>
      <c r="S108" s="252"/>
      <c r="T108" s="253"/>
      <c r="AT108" s="254" t="s">
        <v>140</v>
      </c>
      <c r="AU108" s="254" t="s">
        <v>86</v>
      </c>
      <c r="AV108" s="12" t="s">
        <v>25</v>
      </c>
      <c r="AW108" s="12" t="s">
        <v>40</v>
      </c>
      <c r="AX108" s="12" t="s">
        <v>77</v>
      </c>
      <c r="AY108" s="254" t="s">
        <v>131</v>
      </c>
    </row>
    <row r="109" spans="2:65" s="1" customFormat="1" ht="38.25" customHeight="1">
      <c r="B109" s="46"/>
      <c r="C109" s="221" t="s">
        <v>172</v>
      </c>
      <c r="D109" s="221" t="s">
        <v>133</v>
      </c>
      <c r="E109" s="222" t="s">
        <v>173</v>
      </c>
      <c r="F109" s="223" t="s">
        <v>174</v>
      </c>
      <c r="G109" s="224" t="s">
        <v>155</v>
      </c>
      <c r="H109" s="225">
        <v>13.232</v>
      </c>
      <c r="I109" s="226"/>
      <c r="J109" s="227">
        <f>ROUND(I109*H109,2)</f>
        <v>0</v>
      </c>
      <c r="K109" s="223" t="s">
        <v>137</v>
      </c>
      <c r="L109" s="72"/>
      <c r="M109" s="228" t="s">
        <v>24</v>
      </c>
      <c r="N109" s="229" t="s">
        <v>48</v>
      </c>
      <c r="O109" s="47"/>
      <c r="P109" s="230">
        <f>O109*H109</f>
        <v>0</v>
      </c>
      <c r="Q109" s="230">
        <v>0</v>
      </c>
      <c r="R109" s="230">
        <f>Q109*H109</f>
        <v>0</v>
      </c>
      <c r="S109" s="230">
        <v>0</v>
      </c>
      <c r="T109" s="231">
        <f>S109*H109</f>
        <v>0</v>
      </c>
      <c r="AR109" s="24" t="s">
        <v>138</v>
      </c>
      <c r="AT109" s="24" t="s">
        <v>133</v>
      </c>
      <c r="AU109" s="24" t="s">
        <v>86</v>
      </c>
      <c r="AY109" s="24" t="s">
        <v>131</v>
      </c>
      <c r="BE109" s="232">
        <f>IF(N109="základní",J109,0)</f>
        <v>0</v>
      </c>
      <c r="BF109" s="232">
        <f>IF(N109="snížená",J109,0)</f>
        <v>0</v>
      </c>
      <c r="BG109" s="232">
        <f>IF(N109="zákl. přenesená",J109,0)</f>
        <v>0</v>
      </c>
      <c r="BH109" s="232">
        <f>IF(N109="sníž. přenesená",J109,0)</f>
        <v>0</v>
      </c>
      <c r="BI109" s="232">
        <f>IF(N109="nulová",J109,0)</f>
        <v>0</v>
      </c>
      <c r="BJ109" s="24" t="s">
        <v>25</v>
      </c>
      <c r="BK109" s="232">
        <f>ROUND(I109*H109,2)</f>
        <v>0</v>
      </c>
      <c r="BL109" s="24" t="s">
        <v>138</v>
      </c>
      <c r="BM109" s="24" t="s">
        <v>505</v>
      </c>
    </row>
    <row r="110" spans="2:51" s="11" customFormat="1" ht="13.5">
      <c r="B110" s="233"/>
      <c r="C110" s="234"/>
      <c r="D110" s="235" t="s">
        <v>140</v>
      </c>
      <c r="E110" s="234"/>
      <c r="F110" s="237" t="s">
        <v>506</v>
      </c>
      <c r="G110" s="234"/>
      <c r="H110" s="238">
        <v>13.232</v>
      </c>
      <c r="I110" s="239"/>
      <c r="J110" s="234"/>
      <c r="K110" s="234"/>
      <c r="L110" s="240"/>
      <c r="M110" s="241"/>
      <c r="N110" s="242"/>
      <c r="O110" s="242"/>
      <c r="P110" s="242"/>
      <c r="Q110" s="242"/>
      <c r="R110" s="242"/>
      <c r="S110" s="242"/>
      <c r="T110" s="243"/>
      <c r="AT110" s="244" t="s">
        <v>140</v>
      </c>
      <c r="AU110" s="244" t="s">
        <v>86</v>
      </c>
      <c r="AV110" s="11" t="s">
        <v>86</v>
      </c>
      <c r="AW110" s="11" t="s">
        <v>6</v>
      </c>
      <c r="AX110" s="11" t="s">
        <v>25</v>
      </c>
      <c r="AY110" s="244" t="s">
        <v>131</v>
      </c>
    </row>
    <row r="111" spans="2:65" s="1" customFormat="1" ht="25.5" customHeight="1">
      <c r="B111" s="46"/>
      <c r="C111" s="221" t="s">
        <v>177</v>
      </c>
      <c r="D111" s="221" t="s">
        <v>133</v>
      </c>
      <c r="E111" s="222" t="s">
        <v>507</v>
      </c>
      <c r="F111" s="223" t="s">
        <v>508</v>
      </c>
      <c r="G111" s="224" t="s">
        <v>155</v>
      </c>
      <c r="H111" s="225">
        <v>17.642</v>
      </c>
      <c r="I111" s="226"/>
      <c r="J111" s="227">
        <f>ROUND(I111*H111,2)</f>
        <v>0</v>
      </c>
      <c r="K111" s="223" t="s">
        <v>137</v>
      </c>
      <c r="L111" s="72"/>
      <c r="M111" s="228" t="s">
        <v>24</v>
      </c>
      <c r="N111" s="229" t="s">
        <v>48</v>
      </c>
      <c r="O111" s="47"/>
      <c r="P111" s="230">
        <f>O111*H111</f>
        <v>0</v>
      </c>
      <c r="Q111" s="230">
        <v>0</v>
      </c>
      <c r="R111" s="230">
        <f>Q111*H111</f>
        <v>0</v>
      </c>
      <c r="S111" s="230">
        <v>0</v>
      </c>
      <c r="T111" s="231">
        <f>S111*H111</f>
        <v>0</v>
      </c>
      <c r="AR111" s="24" t="s">
        <v>138</v>
      </c>
      <c r="AT111" s="24" t="s">
        <v>133</v>
      </c>
      <c r="AU111" s="24" t="s">
        <v>86</v>
      </c>
      <c r="AY111" s="24" t="s">
        <v>131</v>
      </c>
      <c r="BE111" s="232">
        <f>IF(N111="základní",J111,0)</f>
        <v>0</v>
      </c>
      <c r="BF111" s="232">
        <f>IF(N111="snížená",J111,0)</f>
        <v>0</v>
      </c>
      <c r="BG111" s="232">
        <f>IF(N111="zákl. přenesená",J111,0)</f>
        <v>0</v>
      </c>
      <c r="BH111" s="232">
        <f>IF(N111="sníž. přenesená",J111,0)</f>
        <v>0</v>
      </c>
      <c r="BI111" s="232">
        <f>IF(N111="nulová",J111,0)</f>
        <v>0</v>
      </c>
      <c r="BJ111" s="24" t="s">
        <v>25</v>
      </c>
      <c r="BK111" s="232">
        <f>ROUND(I111*H111,2)</f>
        <v>0</v>
      </c>
      <c r="BL111" s="24" t="s">
        <v>138</v>
      </c>
      <c r="BM111" s="24" t="s">
        <v>509</v>
      </c>
    </row>
    <row r="112" spans="2:51" s="11" customFormat="1" ht="13.5">
      <c r="B112" s="233"/>
      <c r="C112" s="234"/>
      <c r="D112" s="235" t="s">
        <v>140</v>
      </c>
      <c r="E112" s="236" t="s">
        <v>24</v>
      </c>
      <c r="F112" s="237" t="s">
        <v>503</v>
      </c>
      <c r="G112" s="234"/>
      <c r="H112" s="238">
        <v>44.105</v>
      </c>
      <c r="I112" s="239"/>
      <c r="J112" s="234"/>
      <c r="K112" s="234"/>
      <c r="L112" s="240"/>
      <c r="M112" s="241"/>
      <c r="N112" s="242"/>
      <c r="O112" s="242"/>
      <c r="P112" s="242"/>
      <c r="Q112" s="242"/>
      <c r="R112" s="242"/>
      <c r="S112" s="242"/>
      <c r="T112" s="243"/>
      <c r="AT112" s="244" t="s">
        <v>140</v>
      </c>
      <c r="AU112" s="244" t="s">
        <v>86</v>
      </c>
      <c r="AV112" s="11" t="s">
        <v>86</v>
      </c>
      <c r="AW112" s="11" t="s">
        <v>40</v>
      </c>
      <c r="AX112" s="11" t="s">
        <v>77</v>
      </c>
      <c r="AY112" s="244" t="s">
        <v>131</v>
      </c>
    </row>
    <row r="113" spans="2:51" s="13" customFormat="1" ht="13.5">
      <c r="B113" s="255"/>
      <c r="C113" s="256"/>
      <c r="D113" s="235" t="s">
        <v>140</v>
      </c>
      <c r="E113" s="257" t="s">
        <v>24</v>
      </c>
      <c r="F113" s="258" t="s">
        <v>147</v>
      </c>
      <c r="G113" s="256"/>
      <c r="H113" s="259">
        <v>44.105</v>
      </c>
      <c r="I113" s="260"/>
      <c r="J113" s="256"/>
      <c r="K113" s="256"/>
      <c r="L113" s="261"/>
      <c r="M113" s="262"/>
      <c r="N113" s="263"/>
      <c r="O113" s="263"/>
      <c r="P113" s="263"/>
      <c r="Q113" s="263"/>
      <c r="R113" s="263"/>
      <c r="S113" s="263"/>
      <c r="T113" s="264"/>
      <c r="AT113" s="265" t="s">
        <v>140</v>
      </c>
      <c r="AU113" s="265" t="s">
        <v>86</v>
      </c>
      <c r="AV113" s="13" t="s">
        <v>148</v>
      </c>
      <c r="AW113" s="13" t="s">
        <v>40</v>
      </c>
      <c r="AX113" s="13" t="s">
        <v>77</v>
      </c>
      <c r="AY113" s="265" t="s">
        <v>131</v>
      </c>
    </row>
    <row r="114" spans="2:51" s="11" customFormat="1" ht="13.5">
      <c r="B114" s="233"/>
      <c r="C114" s="234"/>
      <c r="D114" s="235" t="s">
        <v>140</v>
      </c>
      <c r="E114" s="236" t="s">
        <v>24</v>
      </c>
      <c r="F114" s="237" t="s">
        <v>510</v>
      </c>
      <c r="G114" s="234"/>
      <c r="H114" s="238">
        <v>17.642</v>
      </c>
      <c r="I114" s="239"/>
      <c r="J114" s="234"/>
      <c r="K114" s="234"/>
      <c r="L114" s="240"/>
      <c r="M114" s="241"/>
      <c r="N114" s="242"/>
      <c r="O114" s="242"/>
      <c r="P114" s="242"/>
      <c r="Q114" s="242"/>
      <c r="R114" s="242"/>
      <c r="S114" s="242"/>
      <c r="T114" s="243"/>
      <c r="AT114" s="244" t="s">
        <v>140</v>
      </c>
      <c r="AU114" s="244" t="s">
        <v>86</v>
      </c>
      <c r="AV114" s="11" t="s">
        <v>86</v>
      </c>
      <c r="AW114" s="11" t="s">
        <v>40</v>
      </c>
      <c r="AX114" s="11" t="s">
        <v>25</v>
      </c>
      <c r="AY114" s="244" t="s">
        <v>131</v>
      </c>
    </row>
    <row r="115" spans="2:51" s="12" customFormat="1" ht="13.5">
      <c r="B115" s="245"/>
      <c r="C115" s="246"/>
      <c r="D115" s="235" t="s">
        <v>140</v>
      </c>
      <c r="E115" s="247" t="s">
        <v>24</v>
      </c>
      <c r="F115" s="248" t="s">
        <v>142</v>
      </c>
      <c r="G115" s="246"/>
      <c r="H115" s="247" t="s">
        <v>24</v>
      </c>
      <c r="I115" s="249"/>
      <c r="J115" s="246"/>
      <c r="K115" s="246"/>
      <c r="L115" s="250"/>
      <c r="M115" s="251"/>
      <c r="N115" s="252"/>
      <c r="O115" s="252"/>
      <c r="P115" s="252"/>
      <c r="Q115" s="252"/>
      <c r="R115" s="252"/>
      <c r="S115" s="252"/>
      <c r="T115" s="253"/>
      <c r="AT115" s="254" t="s">
        <v>140</v>
      </c>
      <c r="AU115" s="254" t="s">
        <v>86</v>
      </c>
      <c r="AV115" s="12" t="s">
        <v>25</v>
      </c>
      <c r="AW115" s="12" t="s">
        <v>40</v>
      </c>
      <c r="AX115" s="12" t="s">
        <v>77</v>
      </c>
      <c r="AY115" s="254" t="s">
        <v>131</v>
      </c>
    </row>
    <row r="116" spans="2:65" s="1" customFormat="1" ht="38.25" customHeight="1">
      <c r="B116" s="46"/>
      <c r="C116" s="221" t="s">
        <v>182</v>
      </c>
      <c r="D116" s="221" t="s">
        <v>133</v>
      </c>
      <c r="E116" s="222" t="s">
        <v>183</v>
      </c>
      <c r="F116" s="223" t="s">
        <v>184</v>
      </c>
      <c r="G116" s="224" t="s">
        <v>155</v>
      </c>
      <c r="H116" s="225">
        <v>8.821</v>
      </c>
      <c r="I116" s="226"/>
      <c r="J116" s="227">
        <f>ROUND(I116*H116,2)</f>
        <v>0</v>
      </c>
      <c r="K116" s="223" t="s">
        <v>137</v>
      </c>
      <c r="L116" s="72"/>
      <c r="M116" s="228" t="s">
        <v>24</v>
      </c>
      <c r="N116" s="229" t="s">
        <v>48</v>
      </c>
      <c r="O116" s="47"/>
      <c r="P116" s="230">
        <f>O116*H116</f>
        <v>0</v>
      </c>
      <c r="Q116" s="230">
        <v>0</v>
      </c>
      <c r="R116" s="230">
        <f>Q116*H116</f>
        <v>0</v>
      </c>
      <c r="S116" s="230">
        <v>0</v>
      </c>
      <c r="T116" s="231">
        <f>S116*H116</f>
        <v>0</v>
      </c>
      <c r="AR116" s="24" t="s">
        <v>138</v>
      </c>
      <c r="AT116" s="24" t="s">
        <v>133</v>
      </c>
      <c r="AU116" s="24" t="s">
        <v>86</v>
      </c>
      <c r="AY116" s="24" t="s">
        <v>131</v>
      </c>
      <c r="BE116" s="232">
        <f>IF(N116="základní",J116,0)</f>
        <v>0</v>
      </c>
      <c r="BF116" s="232">
        <f>IF(N116="snížená",J116,0)</f>
        <v>0</v>
      </c>
      <c r="BG116" s="232">
        <f>IF(N116="zákl. přenesená",J116,0)</f>
        <v>0</v>
      </c>
      <c r="BH116" s="232">
        <f>IF(N116="sníž. přenesená",J116,0)</f>
        <v>0</v>
      </c>
      <c r="BI116" s="232">
        <f>IF(N116="nulová",J116,0)</f>
        <v>0</v>
      </c>
      <c r="BJ116" s="24" t="s">
        <v>25</v>
      </c>
      <c r="BK116" s="232">
        <f>ROUND(I116*H116,2)</f>
        <v>0</v>
      </c>
      <c r="BL116" s="24" t="s">
        <v>138</v>
      </c>
      <c r="BM116" s="24" t="s">
        <v>511</v>
      </c>
    </row>
    <row r="117" spans="2:51" s="11" customFormat="1" ht="13.5">
      <c r="B117" s="233"/>
      <c r="C117" s="234"/>
      <c r="D117" s="235" t="s">
        <v>140</v>
      </c>
      <c r="E117" s="234"/>
      <c r="F117" s="237" t="s">
        <v>512</v>
      </c>
      <c r="G117" s="234"/>
      <c r="H117" s="238">
        <v>8.821</v>
      </c>
      <c r="I117" s="239"/>
      <c r="J117" s="234"/>
      <c r="K117" s="234"/>
      <c r="L117" s="240"/>
      <c r="M117" s="241"/>
      <c r="N117" s="242"/>
      <c r="O117" s="242"/>
      <c r="P117" s="242"/>
      <c r="Q117" s="242"/>
      <c r="R117" s="242"/>
      <c r="S117" s="242"/>
      <c r="T117" s="243"/>
      <c r="AT117" s="244" t="s">
        <v>140</v>
      </c>
      <c r="AU117" s="244" t="s">
        <v>86</v>
      </c>
      <c r="AV117" s="11" t="s">
        <v>86</v>
      </c>
      <c r="AW117" s="11" t="s">
        <v>6</v>
      </c>
      <c r="AX117" s="11" t="s">
        <v>25</v>
      </c>
      <c r="AY117" s="244" t="s">
        <v>131</v>
      </c>
    </row>
    <row r="118" spans="2:65" s="1" customFormat="1" ht="25.5" customHeight="1">
      <c r="B118" s="46"/>
      <c r="C118" s="221" t="s">
        <v>30</v>
      </c>
      <c r="D118" s="221" t="s">
        <v>133</v>
      </c>
      <c r="E118" s="222" t="s">
        <v>203</v>
      </c>
      <c r="F118" s="223" t="s">
        <v>204</v>
      </c>
      <c r="G118" s="224" t="s">
        <v>136</v>
      </c>
      <c r="H118" s="225">
        <v>98.01</v>
      </c>
      <c r="I118" s="226"/>
      <c r="J118" s="227">
        <f>ROUND(I118*H118,2)</f>
        <v>0</v>
      </c>
      <c r="K118" s="223" t="s">
        <v>137</v>
      </c>
      <c r="L118" s="72"/>
      <c r="M118" s="228" t="s">
        <v>24</v>
      </c>
      <c r="N118" s="229" t="s">
        <v>48</v>
      </c>
      <c r="O118" s="47"/>
      <c r="P118" s="230">
        <f>O118*H118</f>
        <v>0</v>
      </c>
      <c r="Q118" s="230">
        <v>0.00084</v>
      </c>
      <c r="R118" s="230">
        <f>Q118*H118</f>
        <v>0.08232840000000001</v>
      </c>
      <c r="S118" s="230">
        <v>0</v>
      </c>
      <c r="T118" s="231">
        <f>S118*H118</f>
        <v>0</v>
      </c>
      <c r="AR118" s="24" t="s">
        <v>138</v>
      </c>
      <c r="AT118" s="24" t="s">
        <v>133</v>
      </c>
      <c r="AU118" s="24" t="s">
        <v>86</v>
      </c>
      <c r="AY118" s="24" t="s">
        <v>131</v>
      </c>
      <c r="BE118" s="232">
        <f>IF(N118="základní",J118,0)</f>
        <v>0</v>
      </c>
      <c r="BF118" s="232">
        <f>IF(N118="snížená",J118,0)</f>
        <v>0</v>
      </c>
      <c r="BG118" s="232">
        <f>IF(N118="zákl. přenesená",J118,0)</f>
        <v>0</v>
      </c>
      <c r="BH118" s="232">
        <f>IF(N118="sníž. přenesená",J118,0)</f>
        <v>0</v>
      </c>
      <c r="BI118" s="232">
        <f>IF(N118="nulová",J118,0)</f>
        <v>0</v>
      </c>
      <c r="BJ118" s="24" t="s">
        <v>25</v>
      </c>
      <c r="BK118" s="232">
        <f>ROUND(I118*H118,2)</f>
        <v>0</v>
      </c>
      <c r="BL118" s="24" t="s">
        <v>138</v>
      </c>
      <c r="BM118" s="24" t="s">
        <v>513</v>
      </c>
    </row>
    <row r="119" spans="2:51" s="11" customFormat="1" ht="13.5">
      <c r="B119" s="233"/>
      <c r="C119" s="234"/>
      <c r="D119" s="235" t="s">
        <v>140</v>
      </c>
      <c r="E119" s="236" t="s">
        <v>24</v>
      </c>
      <c r="F119" s="237" t="s">
        <v>514</v>
      </c>
      <c r="G119" s="234"/>
      <c r="H119" s="238">
        <v>98.01</v>
      </c>
      <c r="I119" s="239"/>
      <c r="J119" s="234"/>
      <c r="K119" s="234"/>
      <c r="L119" s="240"/>
      <c r="M119" s="241"/>
      <c r="N119" s="242"/>
      <c r="O119" s="242"/>
      <c r="P119" s="242"/>
      <c r="Q119" s="242"/>
      <c r="R119" s="242"/>
      <c r="S119" s="242"/>
      <c r="T119" s="243"/>
      <c r="AT119" s="244" t="s">
        <v>140</v>
      </c>
      <c r="AU119" s="244" t="s">
        <v>86</v>
      </c>
      <c r="AV119" s="11" t="s">
        <v>86</v>
      </c>
      <c r="AW119" s="11" t="s">
        <v>40</v>
      </c>
      <c r="AX119" s="11" t="s">
        <v>25</v>
      </c>
      <c r="AY119" s="244" t="s">
        <v>131</v>
      </c>
    </row>
    <row r="120" spans="2:51" s="12" customFormat="1" ht="13.5">
      <c r="B120" s="245"/>
      <c r="C120" s="246"/>
      <c r="D120" s="235" t="s">
        <v>140</v>
      </c>
      <c r="E120" s="247" t="s">
        <v>24</v>
      </c>
      <c r="F120" s="248" t="s">
        <v>142</v>
      </c>
      <c r="G120" s="246"/>
      <c r="H120" s="247" t="s">
        <v>24</v>
      </c>
      <c r="I120" s="249"/>
      <c r="J120" s="246"/>
      <c r="K120" s="246"/>
      <c r="L120" s="250"/>
      <c r="M120" s="251"/>
      <c r="N120" s="252"/>
      <c r="O120" s="252"/>
      <c r="P120" s="252"/>
      <c r="Q120" s="252"/>
      <c r="R120" s="252"/>
      <c r="S120" s="252"/>
      <c r="T120" s="253"/>
      <c r="AT120" s="254" t="s">
        <v>140</v>
      </c>
      <c r="AU120" s="254" t="s">
        <v>86</v>
      </c>
      <c r="AV120" s="12" t="s">
        <v>25</v>
      </c>
      <c r="AW120" s="12" t="s">
        <v>40</v>
      </c>
      <c r="AX120" s="12" t="s">
        <v>77</v>
      </c>
      <c r="AY120" s="254" t="s">
        <v>131</v>
      </c>
    </row>
    <row r="121" spans="2:65" s="1" customFormat="1" ht="25.5" customHeight="1">
      <c r="B121" s="46"/>
      <c r="C121" s="221" t="s">
        <v>192</v>
      </c>
      <c r="D121" s="221" t="s">
        <v>133</v>
      </c>
      <c r="E121" s="222" t="s">
        <v>208</v>
      </c>
      <c r="F121" s="223" t="s">
        <v>209</v>
      </c>
      <c r="G121" s="224" t="s">
        <v>136</v>
      </c>
      <c r="H121" s="225">
        <v>98.01</v>
      </c>
      <c r="I121" s="226"/>
      <c r="J121" s="227">
        <f>ROUND(I121*H121,2)</f>
        <v>0</v>
      </c>
      <c r="K121" s="223" t="s">
        <v>137</v>
      </c>
      <c r="L121" s="72"/>
      <c r="M121" s="228" t="s">
        <v>24</v>
      </c>
      <c r="N121" s="229" t="s">
        <v>48</v>
      </c>
      <c r="O121" s="47"/>
      <c r="P121" s="230">
        <f>O121*H121</f>
        <v>0</v>
      </c>
      <c r="Q121" s="230">
        <v>0</v>
      </c>
      <c r="R121" s="230">
        <f>Q121*H121</f>
        <v>0</v>
      </c>
      <c r="S121" s="230">
        <v>0</v>
      </c>
      <c r="T121" s="231">
        <f>S121*H121</f>
        <v>0</v>
      </c>
      <c r="AR121" s="24" t="s">
        <v>138</v>
      </c>
      <c r="AT121" s="24" t="s">
        <v>133</v>
      </c>
      <c r="AU121" s="24" t="s">
        <v>86</v>
      </c>
      <c r="AY121" s="24" t="s">
        <v>131</v>
      </c>
      <c r="BE121" s="232">
        <f>IF(N121="základní",J121,0)</f>
        <v>0</v>
      </c>
      <c r="BF121" s="232">
        <f>IF(N121="snížená",J121,0)</f>
        <v>0</v>
      </c>
      <c r="BG121" s="232">
        <f>IF(N121="zákl. přenesená",J121,0)</f>
        <v>0</v>
      </c>
      <c r="BH121" s="232">
        <f>IF(N121="sníž. přenesená",J121,0)</f>
        <v>0</v>
      </c>
      <c r="BI121" s="232">
        <f>IF(N121="nulová",J121,0)</f>
        <v>0</v>
      </c>
      <c r="BJ121" s="24" t="s">
        <v>25</v>
      </c>
      <c r="BK121" s="232">
        <f>ROUND(I121*H121,2)</f>
        <v>0</v>
      </c>
      <c r="BL121" s="24" t="s">
        <v>138</v>
      </c>
      <c r="BM121" s="24" t="s">
        <v>515</v>
      </c>
    </row>
    <row r="122" spans="2:65" s="1" customFormat="1" ht="38.25" customHeight="1">
      <c r="B122" s="46"/>
      <c r="C122" s="221" t="s">
        <v>197</v>
      </c>
      <c r="D122" s="221" t="s">
        <v>133</v>
      </c>
      <c r="E122" s="222" t="s">
        <v>211</v>
      </c>
      <c r="F122" s="223" t="s">
        <v>212</v>
      </c>
      <c r="G122" s="224" t="s">
        <v>155</v>
      </c>
      <c r="H122" s="225">
        <v>44.105</v>
      </c>
      <c r="I122" s="226"/>
      <c r="J122" s="227">
        <f>ROUND(I122*H122,2)</f>
        <v>0</v>
      </c>
      <c r="K122" s="223" t="s">
        <v>137</v>
      </c>
      <c r="L122" s="72"/>
      <c r="M122" s="228" t="s">
        <v>24</v>
      </c>
      <c r="N122" s="229" t="s">
        <v>48</v>
      </c>
      <c r="O122" s="47"/>
      <c r="P122" s="230">
        <f>O122*H122</f>
        <v>0</v>
      </c>
      <c r="Q122" s="230">
        <v>0</v>
      </c>
      <c r="R122" s="230">
        <f>Q122*H122</f>
        <v>0</v>
      </c>
      <c r="S122" s="230">
        <v>0</v>
      </c>
      <c r="T122" s="231">
        <f>S122*H122</f>
        <v>0</v>
      </c>
      <c r="AR122" s="24" t="s">
        <v>138</v>
      </c>
      <c r="AT122" s="24" t="s">
        <v>133</v>
      </c>
      <c r="AU122" s="24" t="s">
        <v>86</v>
      </c>
      <c r="AY122" s="24" t="s">
        <v>131</v>
      </c>
      <c r="BE122" s="232">
        <f>IF(N122="základní",J122,0)</f>
        <v>0</v>
      </c>
      <c r="BF122" s="232">
        <f>IF(N122="snížená",J122,0)</f>
        <v>0</v>
      </c>
      <c r="BG122" s="232">
        <f>IF(N122="zákl. přenesená",J122,0)</f>
        <v>0</v>
      </c>
      <c r="BH122" s="232">
        <f>IF(N122="sníž. přenesená",J122,0)</f>
        <v>0</v>
      </c>
      <c r="BI122" s="232">
        <f>IF(N122="nulová",J122,0)</f>
        <v>0</v>
      </c>
      <c r="BJ122" s="24" t="s">
        <v>25</v>
      </c>
      <c r="BK122" s="232">
        <f>ROUND(I122*H122,2)</f>
        <v>0</v>
      </c>
      <c r="BL122" s="24" t="s">
        <v>138</v>
      </c>
      <c r="BM122" s="24" t="s">
        <v>516</v>
      </c>
    </row>
    <row r="123" spans="2:51" s="11" customFormat="1" ht="13.5">
      <c r="B123" s="233"/>
      <c r="C123" s="234"/>
      <c r="D123" s="235" t="s">
        <v>140</v>
      </c>
      <c r="E123" s="236" t="s">
        <v>24</v>
      </c>
      <c r="F123" s="237" t="s">
        <v>517</v>
      </c>
      <c r="G123" s="234"/>
      <c r="H123" s="238">
        <v>44.105</v>
      </c>
      <c r="I123" s="239"/>
      <c r="J123" s="234"/>
      <c r="K123" s="234"/>
      <c r="L123" s="240"/>
      <c r="M123" s="241"/>
      <c r="N123" s="242"/>
      <c r="O123" s="242"/>
      <c r="P123" s="242"/>
      <c r="Q123" s="242"/>
      <c r="R123" s="242"/>
      <c r="S123" s="242"/>
      <c r="T123" s="243"/>
      <c r="AT123" s="244" t="s">
        <v>140</v>
      </c>
      <c r="AU123" s="244" t="s">
        <v>86</v>
      </c>
      <c r="AV123" s="11" t="s">
        <v>86</v>
      </c>
      <c r="AW123" s="11" t="s">
        <v>40</v>
      </c>
      <c r="AX123" s="11" t="s">
        <v>25</v>
      </c>
      <c r="AY123" s="244" t="s">
        <v>131</v>
      </c>
    </row>
    <row r="124" spans="2:51" s="12" customFormat="1" ht="13.5">
      <c r="B124" s="245"/>
      <c r="C124" s="246"/>
      <c r="D124" s="235" t="s">
        <v>140</v>
      </c>
      <c r="E124" s="247" t="s">
        <v>24</v>
      </c>
      <c r="F124" s="248" t="s">
        <v>142</v>
      </c>
      <c r="G124" s="246"/>
      <c r="H124" s="247" t="s">
        <v>24</v>
      </c>
      <c r="I124" s="249"/>
      <c r="J124" s="246"/>
      <c r="K124" s="246"/>
      <c r="L124" s="250"/>
      <c r="M124" s="251"/>
      <c r="N124" s="252"/>
      <c r="O124" s="252"/>
      <c r="P124" s="252"/>
      <c r="Q124" s="252"/>
      <c r="R124" s="252"/>
      <c r="S124" s="252"/>
      <c r="T124" s="253"/>
      <c r="AT124" s="254" t="s">
        <v>140</v>
      </c>
      <c r="AU124" s="254" t="s">
        <v>86</v>
      </c>
      <c r="AV124" s="12" t="s">
        <v>25</v>
      </c>
      <c r="AW124" s="12" t="s">
        <v>40</v>
      </c>
      <c r="AX124" s="12" t="s">
        <v>77</v>
      </c>
      <c r="AY124" s="254" t="s">
        <v>131</v>
      </c>
    </row>
    <row r="125" spans="2:65" s="1" customFormat="1" ht="38.25" customHeight="1">
      <c r="B125" s="46"/>
      <c r="C125" s="221" t="s">
        <v>202</v>
      </c>
      <c r="D125" s="221" t="s">
        <v>133</v>
      </c>
      <c r="E125" s="222" t="s">
        <v>216</v>
      </c>
      <c r="F125" s="223" t="s">
        <v>217</v>
      </c>
      <c r="G125" s="224" t="s">
        <v>155</v>
      </c>
      <c r="H125" s="225">
        <v>3.006</v>
      </c>
      <c r="I125" s="226"/>
      <c r="J125" s="227">
        <f>ROUND(I125*H125,2)</f>
        <v>0</v>
      </c>
      <c r="K125" s="223" t="s">
        <v>137</v>
      </c>
      <c r="L125" s="72"/>
      <c r="M125" s="228" t="s">
        <v>24</v>
      </c>
      <c r="N125" s="229" t="s">
        <v>48</v>
      </c>
      <c r="O125" s="47"/>
      <c r="P125" s="230">
        <f>O125*H125</f>
        <v>0</v>
      </c>
      <c r="Q125" s="230">
        <v>0</v>
      </c>
      <c r="R125" s="230">
        <f>Q125*H125</f>
        <v>0</v>
      </c>
      <c r="S125" s="230">
        <v>0</v>
      </c>
      <c r="T125" s="231">
        <f>S125*H125</f>
        <v>0</v>
      </c>
      <c r="AR125" s="24" t="s">
        <v>138</v>
      </c>
      <c r="AT125" s="24" t="s">
        <v>133</v>
      </c>
      <c r="AU125" s="24" t="s">
        <v>86</v>
      </c>
      <c r="AY125" s="24" t="s">
        <v>131</v>
      </c>
      <c r="BE125" s="232">
        <f>IF(N125="základní",J125,0)</f>
        <v>0</v>
      </c>
      <c r="BF125" s="232">
        <f>IF(N125="snížená",J125,0)</f>
        <v>0</v>
      </c>
      <c r="BG125" s="232">
        <f>IF(N125="zákl. přenesená",J125,0)</f>
        <v>0</v>
      </c>
      <c r="BH125" s="232">
        <f>IF(N125="sníž. přenesená",J125,0)</f>
        <v>0</v>
      </c>
      <c r="BI125" s="232">
        <f>IF(N125="nulová",J125,0)</f>
        <v>0</v>
      </c>
      <c r="BJ125" s="24" t="s">
        <v>25</v>
      </c>
      <c r="BK125" s="232">
        <f>ROUND(I125*H125,2)</f>
        <v>0</v>
      </c>
      <c r="BL125" s="24" t="s">
        <v>138</v>
      </c>
      <c r="BM125" s="24" t="s">
        <v>518</v>
      </c>
    </row>
    <row r="126" spans="2:47" s="1" customFormat="1" ht="13.5">
      <c r="B126" s="46"/>
      <c r="C126" s="74"/>
      <c r="D126" s="235" t="s">
        <v>219</v>
      </c>
      <c r="E126" s="74"/>
      <c r="F126" s="277" t="s">
        <v>220</v>
      </c>
      <c r="G126" s="74"/>
      <c r="H126" s="74"/>
      <c r="I126" s="191"/>
      <c r="J126" s="74"/>
      <c r="K126" s="74"/>
      <c r="L126" s="72"/>
      <c r="M126" s="278"/>
      <c r="N126" s="47"/>
      <c r="O126" s="47"/>
      <c r="P126" s="47"/>
      <c r="Q126" s="47"/>
      <c r="R126" s="47"/>
      <c r="S126" s="47"/>
      <c r="T126" s="95"/>
      <c r="AT126" s="24" t="s">
        <v>219</v>
      </c>
      <c r="AU126" s="24" t="s">
        <v>86</v>
      </c>
    </row>
    <row r="127" spans="2:51" s="12" customFormat="1" ht="13.5">
      <c r="B127" s="245"/>
      <c r="C127" s="246"/>
      <c r="D127" s="235" t="s">
        <v>140</v>
      </c>
      <c r="E127" s="247" t="s">
        <v>24</v>
      </c>
      <c r="F127" s="248" t="s">
        <v>221</v>
      </c>
      <c r="G127" s="246"/>
      <c r="H127" s="247" t="s">
        <v>24</v>
      </c>
      <c r="I127" s="249"/>
      <c r="J127" s="246"/>
      <c r="K127" s="246"/>
      <c r="L127" s="250"/>
      <c r="M127" s="251"/>
      <c r="N127" s="252"/>
      <c r="O127" s="252"/>
      <c r="P127" s="252"/>
      <c r="Q127" s="252"/>
      <c r="R127" s="252"/>
      <c r="S127" s="252"/>
      <c r="T127" s="253"/>
      <c r="AT127" s="254" t="s">
        <v>140</v>
      </c>
      <c r="AU127" s="254" t="s">
        <v>86</v>
      </c>
      <c r="AV127" s="12" t="s">
        <v>25</v>
      </c>
      <c r="AW127" s="12" t="s">
        <v>40</v>
      </c>
      <c r="AX127" s="12" t="s">
        <v>77</v>
      </c>
      <c r="AY127" s="254" t="s">
        <v>131</v>
      </c>
    </row>
    <row r="128" spans="2:51" s="11" customFormat="1" ht="13.5">
      <c r="B128" s="233"/>
      <c r="C128" s="234"/>
      <c r="D128" s="235" t="s">
        <v>140</v>
      </c>
      <c r="E128" s="236" t="s">
        <v>24</v>
      </c>
      <c r="F128" s="237" t="s">
        <v>519</v>
      </c>
      <c r="G128" s="234"/>
      <c r="H128" s="238">
        <v>3.006</v>
      </c>
      <c r="I128" s="239"/>
      <c r="J128" s="234"/>
      <c r="K128" s="234"/>
      <c r="L128" s="240"/>
      <c r="M128" s="241"/>
      <c r="N128" s="242"/>
      <c r="O128" s="242"/>
      <c r="P128" s="242"/>
      <c r="Q128" s="242"/>
      <c r="R128" s="242"/>
      <c r="S128" s="242"/>
      <c r="T128" s="243"/>
      <c r="AT128" s="244" t="s">
        <v>140</v>
      </c>
      <c r="AU128" s="244" t="s">
        <v>86</v>
      </c>
      <c r="AV128" s="11" t="s">
        <v>86</v>
      </c>
      <c r="AW128" s="11" t="s">
        <v>40</v>
      </c>
      <c r="AX128" s="11" t="s">
        <v>25</v>
      </c>
      <c r="AY128" s="244" t="s">
        <v>131</v>
      </c>
    </row>
    <row r="129" spans="2:65" s="1" customFormat="1" ht="38.25" customHeight="1">
      <c r="B129" s="46"/>
      <c r="C129" s="221" t="s">
        <v>207</v>
      </c>
      <c r="D129" s="221" t="s">
        <v>133</v>
      </c>
      <c r="E129" s="222" t="s">
        <v>224</v>
      </c>
      <c r="F129" s="223" t="s">
        <v>225</v>
      </c>
      <c r="G129" s="224" t="s">
        <v>155</v>
      </c>
      <c r="H129" s="225">
        <v>31.382</v>
      </c>
      <c r="I129" s="226"/>
      <c r="J129" s="227">
        <f>ROUND(I129*H129,2)</f>
        <v>0</v>
      </c>
      <c r="K129" s="223" t="s">
        <v>137</v>
      </c>
      <c r="L129" s="72"/>
      <c r="M129" s="228" t="s">
        <v>24</v>
      </c>
      <c r="N129" s="229" t="s">
        <v>48</v>
      </c>
      <c r="O129" s="47"/>
      <c r="P129" s="230">
        <f>O129*H129</f>
        <v>0</v>
      </c>
      <c r="Q129" s="230">
        <v>0</v>
      </c>
      <c r="R129" s="230">
        <f>Q129*H129</f>
        <v>0</v>
      </c>
      <c r="S129" s="230">
        <v>0</v>
      </c>
      <c r="T129" s="231">
        <f>S129*H129</f>
        <v>0</v>
      </c>
      <c r="AR129" s="24" t="s">
        <v>138</v>
      </c>
      <c r="AT129" s="24" t="s">
        <v>133</v>
      </c>
      <c r="AU129" s="24" t="s">
        <v>86</v>
      </c>
      <c r="AY129" s="24" t="s">
        <v>131</v>
      </c>
      <c r="BE129" s="232">
        <f>IF(N129="základní",J129,0)</f>
        <v>0</v>
      </c>
      <c r="BF129" s="232">
        <f>IF(N129="snížená",J129,0)</f>
        <v>0</v>
      </c>
      <c r="BG129" s="232">
        <f>IF(N129="zákl. přenesená",J129,0)</f>
        <v>0</v>
      </c>
      <c r="BH129" s="232">
        <f>IF(N129="sníž. přenesená",J129,0)</f>
        <v>0</v>
      </c>
      <c r="BI129" s="232">
        <f>IF(N129="nulová",J129,0)</f>
        <v>0</v>
      </c>
      <c r="BJ129" s="24" t="s">
        <v>25</v>
      </c>
      <c r="BK129" s="232">
        <f>ROUND(I129*H129,2)</f>
        <v>0</v>
      </c>
      <c r="BL129" s="24" t="s">
        <v>138</v>
      </c>
      <c r="BM129" s="24" t="s">
        <v>520</v>
      </c>
    </row>
    <row r="130" spans="2:47" s="1" customFormat="1" ht="13.5">
      <c r="B130" s="46"/>
      <c r="C130" s="74"/>
      <c r="D130" s="235" t="s">
        <v>219</v>
      </c>
      <c r="E130" s="74"/>
      <c r="F130" s="277" t="s">
        <v>220</v>
      </c>
      <c r="G130" s="74"/>
      <c r="H130" s="74"/>
      <c r="I130" s="191"/>
      <c r="J130" s="74"/>
      <c r="K130" s="74"/>
      <c r="L130" s="72"/>
      <c r="M130" s="278"/>
      <c r="N130" s="47"/>
      <c r="O130" s="47"/>
      <c r="P130" s="47"/>
      <c r="Q130" s="47"/>
      <c r="R130" s="47"/>
      <c r="S130" s="47"/>
      <c r="T130" s="95"/>
      <c r="AT130" s="24" t="s">
        <v>219</v>
      </c>
      <c r="AU130" s="24" t="s">
        <v>86</v>
      </c>
    </row>
    <row r="131" spans="2:51" s="12" customFormat="1" ht="13.5">
      <c r="B131" s="245"/>
      <c r="C131" s="246"/>
      <c r="D131" s="235" t="s">
        <v>140</v>
      </c>
      <c r="E131" s="247" t="s">
        <v>24</v>
      </c>
      <c r="F131" s="248" t="s">
        <v>246</v>
      </c>
      <c r="G131" s="246"/>
      <c r="H131" s="247" t="s">
        <v>24</v>
      </c>
      <c r="I131" s="249"/>
      <c r="J131" s="246"/>
      <c r="K131" s="246"/>
      <c r="L131" s="250"/>
      <c r="M131" s="251"/>
      <c r="N131" s="252"/>
      <c r="O131" s="252"/>
      <c r="P131" s="252"/>
      <c r="Q131" s="252"/>
      <c r="R131" s="252"/>
      <c r="S131" s="252"/>
      <c r="T131" s="253"/>
      <c r="AT131" s="254" t="s">
        <v>140</v>
      </c>
      <c r="AU131" s="254" t="s">
        <v>86</v>
      </c>
      <c r="AV131" s="12" t="s">
        <v>25</v>
      </c>
      <c r="AW131" s="12" t="s">
        <v>40</v>
      </c>
      <c r="AX131" s="12" t="s">
        <v>77</v>
      </c>
      <c r="AY131" s="254" t="s">
        <v>131</v>
      </c>
    </row>
    <row r="132" spans="2:51" s="11" customFormat="1" ht="13.5">
      <c r="B132" s="233"/>
      <c r="C132" s="234"/>
      <c r="D132" s="235" t="s">
        <v>140</v>
      </c>
      <c r="E132" s="236" t="s">
        <v>24</v>
      </c>
      <c r="F132" s="237" t="s">
        <v>521</v>
      </c>
      <c r="G132" s="234"/>
      <c r="H132" s="238">
        <v>27.976</v>
      </c>
      <c r="I132" s="239"/>
      <c r="J132" s="234"/>
      <c r="K132" s="234"/>
      <c r="L132" s="240"/>
      <c r="M132" s="241"/>
      <c r="N132" s="242"/>
      <c r="O132" s="242"/>
      <c r="P132" s="242"/>
      <c r="Q132" s="242"/>
      <c r="R132" s="242"/>
      <c r="S132" s="242"/>
      <c r="T132" s="243"/>
      <c r="AT132" s="244" t="s">
        <v>140</v>
      </c>
      <c r="AU132" s="244" t="s">
        <v>86</v>
      </c>
      <c r="AV132" s="11" t="s">
        <v>86</v>
      </c>
      <c r="AW132" s="11" t="s">
        <v>40</v>
      </c>
      <c r="AX132" s="11" t="s">
        <v>77</v>
      </c>
      <c r="AY132" s="244" t="s">
        <v>131</v>
      </c>
    </row>
    <row r="133" spans="2:51" s="11" customFormat="1" ht="13.5">
      <c r="B133" s="233"/>
      <c r="C133" s="234"/>
      <c r="D133" s="235" t="s">
        <v>140</v>
      </c>
      <c r="E133" s="236" t="s">
        <v>24</v>
      </c>
      <c r="F133" s="237" t="s">
        <v>522</v>
      </c>
      <c r="G133" s="234"/>
      <c r="H133" s="238">
        <v>-12.285</v>
      </c>
      <c r="I133" s="239"/>
      <c r="J133" s="234"/>
      <c r="K133" s="234"/>
      <c r="L133" s="240"/>
      <c r="M133" s="241"/>
      <c r="N133" s="242"/>
      <c r="O133" s="242"/>
      <c r="P133" s="242"/>
      <c r="Q133" s="242"/>
      <c r="R133" s="242"/>
      <c r="S133" s="242"/>
      <c r="T133" s="243"/>
      <c r="AT133" s="244" t="s">
        <v>140</v>
      </c>
      <c r="AU133" s="244" t="s">
        <v>86</v>
      </c>
      <c r="AV133" s="11" t="s">
        <v>86</v>
      </c>
      <c r="AW133" s="11" t="s">
        <v>40</v>
      </c>
      <c r="AX133" s="11" t="s">
        <v>77</v>
      </c>
      <c r="AY133" s="244" t="s">
        <v>131</v>
      </c>
    </row>
    <row r="134" spans="2:51" s="13" customFormat="1" ht="13.5">
      <c r="B134" s="255"/>
      <c r="C134" s="256"/>
      <c r="D134" s="235" t="s">
        <v>140</v>
      </c>
      <c r="E134" s="257" t="s">
        <v>24</v>
      </c>
      <c r="F134" s="258" t="s">
        <v>147</v>
      </c>
      <c r="G134" s="256"/>
      <c r="H134" s="259">
        <v>15.691</v>
      </c>
      <c r="I134" s="260"/>
      <c r="J134" s="256"/>
      <c r="K134" s="256"/>
      <c r="L134" s="261"/>
      <c r="M134" s="262"/>
      <c r="N134" s="263"/>
      <c r="O134" s="263"/>
      <c r="P134" s="263"/>
      <c r="Q134" s="263"/>
      <c r="R134" s="263"/>
      <c r="S134" s="263"/>
      <c r="T134" s="264"/>
      <c r="AT134" s="265" t="s">
        <v>140</v>
      </c>
      <c r="AU134" s="265" t="s">
        <v>86</v>
      </c>
      <c r="AV134" s="13" t="s">
        <v>148</v>
      </c>
      <c r="AW134" s="13" t="s">
        <v>40</v>
      </c>
      <c r="AX134" s="13" t="s">
        <v>77</v>
      </c>
      <c r="AY134" s="265" t="s">
        <v>131</v>
      </c>
    </row>
    <row r="135" spans="2:51" s="11" customFormat="1" ht="13.5">
      <c r="B135" s="233"/>
      <c r="C135" s="234"/>
      <c r="D135" s="235" t="s">
        <v>140</v>
      </c>
      <c r="E135" s="236" t="s">
        <v>24</v>
      </c>
      <c r="F135" s="237" t="s">
        <v>523</v>
      </c>
      <c r="G135" s="234"/>
      <c r="H135" s="238">
        <v>15.691</v>
      </c>
      <c r="I135" s="239"/>
      <c r="J135" s="234"/>
      <c r="K135" s="234"/>
      <c r="L135" s="240"/>
      <c r="M135" s="241"/>
      <c r="N135" s="242"/>
      <c r="O135" s="242"/>
      <c r="P135" s="242"/>
      <c r="Q135" s="242"/>
      <c r="R135" s="242"/>
      <c r="S135" s="242"/>
      <c r="T135" s="243"/>
      <c r="AT135" s="244" t="s">
        <v>140</v>
      </c>
      <c r="AU135" s="244" t="s">
        <v>86</v>
      </c>
      <c r="AV135" s="11" t="s">
        <v>86</v>
      </c>
      <c r="AW135" s="11" t="s">
        <v>40</v>
      </c>
      <c r="AX135" s="11" t="s">
        <v>77</v>
      </c>
      <c r="AY135" s="244" t="s">
        <v>131</v>
      </c>
    </row>
    <row r="136" spans="2:51" s="14" customFormat="1" ht="13.5">
      <c r="B136" s="266"/>
      <c r="C136" s="267"/>
      <c r="D136" s="235" t="s">
        <v>140</v>
      </c>
      <c r="E136" s="268" t="s">
        <v>24</v>
      </c>
      <c r="F136" s="269" t="s">
        <v>149</v>
      </c>
      <c r="G136" s="267"/>
      <c r="H136" s="270">
        <v>31.382</v>
      </c>
      <c r="I136" s="271"/>
      <c r="J136" s="267"/>
      <c r="K136" s="267"/>
      <c r="L136" s="272"/>
      <c r="M136" s="273"/>
      <c r="N136" s="274"/>
      <c r="O136" s="274"/>
      <c r="P136" s="274"/>
      <c r="Q136" s="274"/>
      <c r="R136" s="274"/>
      <c r="S136" s="274"/>
      <c r="T136" s="275"/>
      <c r="AT136" s="276" t="s">
        <v>140</v>
      </c>
      <c r="AU136" s="276" t="s">
        <v>86</v>
      </c>
      <c r="AV136" s="14" t="s">
        <v>138</v>
      </c>
      <c r="AW136" s="14" t="s">
        <v>40</v>
      </c>
      <c r="AX136" s="14" t="s">
        <v>25</v>
      </c>
      <c r="AY136" s="276" t="s">
        <v>131</v>
      </c>
    </row>
    <row r="137" spans="2:51" s="12" customFormat="1" ht="13.5">
      <c r="B137" s="245"/>
      <c r="C137" s="246"/>
      <c r="D137" s="235" t="s">
        <v>140</v>
      </c>
      <c r="E137" s="247" t="s">
        <v>24</v>
      </c>
      <c r="F137" s="248" t="s">
        <v>142</v>
      </c>
      <c r="G137" s="246"/>
      <c r="H137" s="247" t="s">
        <v>24</v>
      </c>
      <c r="I137" s="249"/>
      <c r="J137" s="246"/>
      <c r="K137" s="246"/>
      <c r="L137" s="250"/>
      <c r="M137" s="251"/>
      <c r="N137" s="252"/>
      <c r="O137" s="252"/>
      <c r="P137" s="252"/>
      <c r="Q137" s="252"/>
      <c r="R137" s="252"/>
      <c r="S137" s="252"/>
      <c r="T137" s="253"/>
      <c r="AT137" s="254" t="s">
        <v>140</v>
      </c>
      <c r="AU137" s="254" t="s">
        <v>86</v>
      </c>
      <c r="AV137" s="12" t="s">
        <v>25</v>
      </c>
      <c r="AW137" s="12" t="s">
        <v>40</v>
      </c>
      <c r="AX137" s="12" t="s">
        <v>77</v>
      </c>
      <c r="AY137" s="254" t="s">
        <v>131</v>
      </c>
    </row>
    <row r="138" spans="2:65" s="1" customFormat="1" ht="38.25" customHeight="1">
      <c r="B138" s="46"/>
      <c r="C138" s="221" t="s">
        <v>10</v>
      </c>
      <c r="D138" s="221" t="s">
        <v>133</v>
      </c>
      <c r="E138" s="222" t="s">
        <v>234</v>
      </c>
      <c r="F138" s="223" t="s">
        <v>235</v>
      </c>
      <c r="G138" s="224" t="s">
        <v>155</v>
      </c>
      <c r="H138" s="225">
        <v>28.414</v>
      </c>
      <c r="I138" s="226"/>
      <c r="J138" s="227">
        <f>ROUND(I138*H138,2)</f>
        <v>0</v>
      </c>
      <c r="K138" s="223" t="s">
        <v>137</v>
      </c>
      <c r="L138" s="72"/>
      <c r="M138" s="228" t="s">
        <v>24</v>
      </c>
      <c r="N138" s="229" t="s">
        <v>48</v>
      </c>
      <c r="O138" s="47"/>
      <c r="P138" s="230">
        <f>O138*H138</f>
        <v>0</v>
      </c>
      <c r="Q138" s="230">
        <v>0</v>
      </c>
      <c r="R138" s="230">
        <f>Q138*H138</f>
        <v>0</v>
      </c>
      <c r="S138" s="230">
        <v>0</v>
      </c>
      <c r="T138" s="231">
        <f>S138*H138</f>
        <v>0</v>
      </c>
      <c r="AR138" s="24" t="s">
        <v>138</v>
      </c>
      <c r="AT138" s="24" t="s">
        <v>133</v>
      </c>
      <c r="AU138" s="24" t="s">
        <v>86</v>
      </c>
      <c r="AY138" s="24" t="s">
        <v>131</v>
      </c>
      <c r="BE138" s="232">
        <f>IF(N138="základní",J138,0)</f>
        <v>0</v>
      </c>
      <c r="BF138" s="232">
        <f>IF(N138="snížená",J138,0)</f>
        <v>0</v>
      </c>
      <c r="BG138" s="232">
        <f>IF(N138="zákl. přenesená",J138,0)</f>
        <v>0</v>
      </c>
      <c r="BH138" s="232">
        <f>IF(N138="sníž. přenesená",J138,0)</f>
        <v>0</v>
      </c>
      <c r="BI138" s="232">
        <f>IF(N138="nulová",J138,0)</f>
        <v>0</v>
      </c>
      <c r="BJ138" s="24" t="s">
        <v>25</v>
      </c>
      <c r="BK138" s="232">
        <f>ROUND(I138*H138,2)</f>
        <v>0</v>
      </c>
      <c r="BL138" s="24" t="s">
        <v>138</v>
      </c>
      <c r="BM138" s="24" t="s">
        <v>524</v>
      </c>
    </row>
    <row r="139" spans="2:51" s="11" customFormat="1" ht="13.5">
      <c r="B139" s="233"/>
      <c r="C139" s="234"/>
      <c r="D139" s="235" t="s">
        <v>140</v>
      </c>
      <c r="E139" s="236" t="s">
        <v>24</v>
      </c>
      <c r="F139" s="237" t="s">
        <v>525</v>
      </c>
      <c r="G139" s="234"/>
      <c r="H139" s="238">
        <v>16.129</v>
      </c>
      <c r="I139" s="239"/>
      <c r="J139" s="234"/>
      <c r="K139" s="234"/>
      <c r="L139" s="240"/>
      <c r="M139" s="241"/>
      <c r="N139" s="242"/>
      <c r="O139" s="242"/>
      <c r="P139" s="242"/>
      <c r="Q139" s="242"/>
      <c r="R139" s="242"/>
      <c r="S139" s="242"/>
      <c r="T139" s="243"/>
      <c r="AT139" s="244" t="s">
        <v>140</v>
      </c>
      <c r="AU139" s="244" t="s">
        <v>86</v>
      </c>
      <c r="AV139" s="11" t="s">
        <v>86</v>
      </c>
      <c r="AW139" s="11" t="s">
        <v>40</v>
      </c>
      <c r="AX139" s="11" t="s">
        <v>77</v>
      </c>
      <c r="AY139" s="244" t="s">
        <v>131</v>
      </c>
    </row>
    <row r="140" spans="2:51" s="11" customFormat="1" ht="13.5">
      <c r="B140" s="233"/>
      <c r="C140" s="234"/>
      <c r="D140" s="235" t="s">
        <v>140</v>
      </c>
      <c r="E140" s="236" t="s">
        <v>24</v>
      </c>
      <c r="F140" s="237" t="s">
        <v>526</v>
      </c>
      <c r="G140" s="234"/>
      <c r="H140" s="238">
        <v>12.285</v>
      </c>
      <c r="I140" s="239"/>
      <c r="J140" s="234"/>
      <c r="K140" s="234"/>
      <c r="L140" s="240"/>
      <c r="M140" s="241"/>
      <c r="N140" s="242"/>
      <c r="O140" s="242"/>
      <c r="P140" s="242"/>
      <c r="Q140" s="242"/>
      <c r="R140" s="242"/>
      <c r="S140" s="242"/>
      <c r="T140" s="243"/>
      <c r="AT140" s="244" t="s">
        <v>140</v>
      </c>
      <c r="AU140" s="244" t="s">
        <v>86</v>
      </c>
      <c r="AV140" s="11" t="s">
        <v>86</v>
      </c>
      <c r="AW140" s="11" t="s">
        <v>40</v>
      </c>
      <c r="AX140" s="11" t="s">
        <v>77</v>
      </c>
      <c r="AY140" s="244" t="s">
        <v>131</v>
      </c>
    </row>
    <row r="141" spans="2:51" s="14" customFormat="1" ht="13.5">
      <c r="B141" s="266"/>
      <c r="C141" s="267"/>
      <c r="D141" s="235" t="s">
        <v>140</v>
      </c>
      <c r="E141" s="268" t="s">
        <v>24</v>
      </c>
      <c r="F141" s="269" t="s">
        <v>149</v>
      </c>
      <c r="G141" s="267"/>
      <c r="H141" s="270">
        <v>28.414</v>
      </c>
      <c r="I141" s="271"/>
      <c r="J141" s="267"/>
      <c r="K141" s="267"/>
      <c r="L141" s="272"/>
      <c r="M141" s="273"/>
      <c r="N141" s="274"/>
      <c r="O141" s="274"/>
      <c r="P141" s="274"/>
      <c r="Q141" s="274"/>
      <c r="R141" s="274"/>
      <c r="S141" s="274"/>
      <c r="T141" s="275"/>
      <c r="AT141" s="276" t="s">
        <v>140</v>
      </c>
      <c r="AU141" s="276" t="s">
        <v>86</v>
      </c>
      <c r="AV141" s="14" t="s">
        <v>138</v>
      </c>
      <c r="AW141" s="14" t="s">
        <v>40</v>
      </c>
      <c r="AX141" s="14" t="s">
        <v>25</v>
      </c>
      <c r="AY141" s="276" t="s">
        <v>131</v>
      </c>
    </row>
    <row r="142" spans="2:51" s="12" customFormat="1" ht="13.5">
      <c r="B142" s="245"/>
      <c r="C142" s="246"/>
      <c r="D142" s="235" t="s">
        <v>140</v>
      </c>
      <c r="E142" s="247" t="s">
        <v>24</v>
      </c>
      <c r="F142" s="248" t="s">
        <v>142</v>
      </c>
      <c r="G142" s="246"/>
      <c r="H142" s="247" t="s">
        <v>24</v>
      </c>
      <c r="I142" s="249"/>
      <c r="J142" s="246"/>
      <c r="K142" s="246"/>
      <c r="L142" s="250"/>
      <c r="M142" s="251"/>
      <c r="N142" s="252"/>
      <c r="O142" s="252"/>
      <c r="P142" s="252"/>
      <c r="Q142" s="252"/>
      <c r="R142" s="252"/>
      <c r="S142" s="252"/>
      <c r="T142" s="253"/>
      <c r="AT142" s="254" t="s">
        <v>140</v>
      </c>
      <c r="AU142" s="254" t="s">
        <v>86</v>
      </c>
      <c r="AV142" s="12" t="s">
        <v>25</v>
      </c>
      <c r="AW142" s="12" t="s">
        <v>40</v>
      </c>
      <c r="AX142" s="12" t="s">
        <v>77</v>
      </c>
      <c r="AY142" s="254" t="s">
        <v>131</v>
      </c>
    </row>
    <row r="143" spans="2:65" s="1" customFormat="1" ht="25.5" customHeight="1">
      <c r="B143" s="46"/>
      <c r="C143" s="221" t="s">
        <v>215</v>
      </c>
      <c r="D143" s="221" t="s">
        <v>133</v>
      </c>
      <c r="E143" s="222" t="s">
        <v>242</v>
      </c>
      <c r="F143" s="223" t="s">
        <v>243</v>
      </c>
      <c r="G143" s="224" t="s">
        <v>155</v>
      </c>
      <c r="H143" s="225">
        <v>18.697</v>
      </c>
      <c r="I143" s="226"/>
      <c r="J143" s="227">
        <f>ROUND(I143*H143,2)</f>
        <v>0</v>
      </c>
      <c r="K143" s="223" t="s">
        <v>137</v>
      </c>
      <c r="L143" s="72"/>
      <c r="M143" s="228" t="s">
        <v>24</v>
      </c>
      <c r="N143" s="229" t="s">
        <v>48</v>
      </c>
      <c r="O143" s="47"/>
      <c r="P143" s="230">
        <f>O143*H143</f>
        <v>0</v>
      </c>
      <c r="Q143" s="230">
        <v>0</v>
      </c>
      <c r="R143" s="230">
        <f>Q143*H143</f>
        <v>0</v>
      </c>
      <c r="S143" s="230">
        <v>0</v>
      </c>
      <c r="T143" s="231">
        <f>S143*H143</f>
        <v>0</v>
      </c>
      <c r="AR143" s="24" t="s">
        <v>138</v>
      </c>
      <c r="AT143" s="24" t="s">
        <v>133</v>
      </c>
      <c r="AU143" s="24" t="s">
        <v>86</v>
      </c>
      <c r="AY143" s="24" t="s">
        <v>131</v>
      </c>
      <c r="BE143" s="232">
        <f>IF(N143="základní",J143,0)</f>
        <v>0</v>
      </c>
      <c r="BF143" s="232">
        <f>IF(N143="snížená",J143,0)</f>
        <v>0</v>
      </c>
      <c r="BG143" s="232">
        <f>IF(N143="zákl. přenesená",J143,0)</f>
        <v>0</v>
      </c>
      <c r="BH143" s="232">
        <f>IF(N143="sníž. přenesená",J143,0)</f>
        <v>0</v>
      </c>
      <c r="BI143" s="232">
        <f>IF(N143="nulová",J143,0)</f>
        <v>0</v>
      </c>
      <c r="BJ143" s="24" t="s">
        <v>25</v>
      </c>
      <c r="BK143" s="232">
        <f>ROUND(I143*H143,2)</f>
        <v>0</v>
      </c>
      <c r="BL143" s="24" t="s">
        <v>138</v>
      </c>
      <c r="BM143" s="24" t="s">
        <v>527</v>
      </c>
    </row>
    <row r="144" spans="2:47" s="1" customFormat="1" ht="13.5">
      <c r="B144" s="46"/>
      <c r="C144" s="74"/>
      <c r="D144" s="235" t="s">
        <v>219</v>
      </c>
      <c r="E144" s="74"/>
      <c r="F144" s="277" t="s">
        <v>245</v>
      </c>
      <c r="G144" s="74"/>
      <c r="H144" s="74"/>
      <c r="I144" s="191"/>
      <c r="J144" s="74"/>
      <c r="K144" s="74"/>
      <c r="L144" s="72"/>
      <c r="M144" s="278"/>
      <c r="N144" s="47"/>
      <c r="O144" s="47"/>
      <c r="P144" s="47"/>
      <c r="Q144" s="47"/>
      <c r="R144" s="47"/>
      <c r="S144" s="47"/>
      <c r="T144" s="95"/>
      <c r="AT144" s="24" t="s">
        <v>219</v>
      </c>
      <c r="AU144" s="24" t="s">
        <v>86</v>
      </c>
    </row>
    <row r="145" spans="2:51" s="12" customFormat="1" ht="13.5">
      <c r="B145" s="245"/>
      <c r="C145" s="246"/>
      <c r="D145" s="235" t="s">
        <v>140</v>
      </c>
      <c r="E145" s="247" t="s">
        <v>24</v>
      </c>
      <c r="F145" s="248" t="s">
        <v>246</v>
      </c>
      <c r="G145" s="246"/>
      <c r="H145" s="247" t="s">
        <v>24</v>
      </c>
      <c r="I145" s="249"/>
      <c r="J145" s="246"/>
      <c r="K145" s="246"/>
      <c r="L145" s="250"/>
      <c r="M145" s="251"/>
      <c r="N145" s="252"/>
      <c r="O145" s="252"/>
      <c r="P145" s="252"/>
      <c r="Q145" s="252"/>
      <c r="R145" s="252"/>
      <c r="S145" s="252"/>
      <c r="T145" s="253"/>
      <c r="AT145" s="254" t="s">
        <v>140</v>
      </c>
      <c r="AU145" s="254" t="s">
        <v>86</v>
      </c>
      <c r="AV145" s="12" t="s">
        <v>25</v>
      </c>
      <c r="AW145" s="12" t="s">
        <v>40</v>
      </c>
      <c r="AX145" s="12" t="s">
        <v>77</v>
      </c>
      <c r="AY145" s="254" t="s">
        <v>131</v>
      </c>
    </row>
    <row r="146" spans="2:51" s="11" customFormat="1" ht="13.5">
      <c r="B146" s="233"/>
      <c r="C146" s="234"/>
      <c r="D146" s="235" t="s">
        <v>140</v>
      </c>
      <c r="E146" s="236" t="s">
        <v>24</v>
      </c>
      <c r="F146" s="237" t="s">
        <v>521</v>
      </c>
      <c r="G146" s="234"/>
      <c r="H146" s="238">
        <v>27.976</v>
      </c>
      <c r="I146" s="239"/>
      <c r="J146" s="234"/>
      <c r="K146" s="234"/>
      <c r="L146" s="240"/>
      <c r="M146" s="241"/>
      <c r="N146" s="242"/>
      <c r="O146" s="242"/>
      <c r="P146" s="242"/>
      <c r="Q146" s="242"/>
      <c r="R146" s="242"/>
      <c r="S146" s="242"/>
      <c r="T146" s="243"/>
      <c r="AT146" s="244" t="s">
        <v>140</v>
      </c>
      <c r="AU146" s="244" t="s">
        <v>86</v>
      </c>
      <c r="AV146" s="11" t="s">
        <v>86</v>
      </c>
      <c r="AW146" s="11" t="s">
        <v>40</v>
      </c>
      <c r="AX146" s="11" t="s">
        <v>77</v>
      </c>
      <c r="AY146" s="244" t="s">
        <v>131</v>
      </c>
    </row>
    <row r="147" spans="2:51" s="11" customFormat="1" ht="13.5">
      <c r="B147" s="233"/>
      <c r="C147" s="234"/>
      <c r="D147" s="235" t="s">
        <v>140</v>
      </c>
      <c r="E147" s="236" t="s">
        <v>24</v>
      </c>
      <c r="F147" s="237" t="s">
        <v>522</v>
      </c>
      <c r="G147" s="234"/>
      <c r="H147" s="238">
        <v>-12.285</v>
      </c>
      <c r="I147" s="239"/>
      <c r="J147" s="234"/>
      <c r="K147" s="234"/>
      <c r="L147" s="240"/>
      <c r="M147" s="241"/>
      <c r="N147" s="242"/>
      <c r="O147" s="242"/>
      <c r="P147" s="242"/>
      <c r="Q147" s="242"/>
      <c r="R147" s="242"/>
      <c r="S147" s="242"/>
      <c r="T147" s="243"/>
      <c r="AT147" s="244" t="s">
        <v>140</v>
      </c>
      <c r="AU147" s="244" t="s">
        <v>86</v>
      </c>
      <c r="AV147" s="11" t="s">
        <v>86</v>
      </c>
      <c r="AW147" s="11" t="s">
        <v>40</v>
      </c>
      <c r="AX147" s="11" t="s">
        <v>77</v>
      </c>
      <c r="AY147" s="244" t="s">
        <v>131</v>
      </c>
    </row>
    <row r="148" spans="2:51" s="11" customFormat="1" ht="13.5">
      <c r="B148" s="233"/>
      <c r="C148" s="234"/>
      <c r="D148" s="235" t="s">
        <v>140</v>
      </c>
      <c r="E148" s="236" t="s">
        <v>24</v>
      </c>
      <c r="F148" s="237" t="s">
        <v>528</v>
      </c>
      <c r="G148" s="234"/>
      <c r="H148" s="238">
        <v>3.006</v>
      </c>
      <c r="I148" s="239"/>
      <c r="J148" s="234"/>
      <c r="K148" s="234"/>
      <c r="L148" s="240"/>
      <c r="M148" s="241"/>
      <c r="N148" s="242"/>
      <c r="O148" s="242"/>
      <c r="P148" s="242"/>
      <c r="Q148" s="242"/>
      <c r="R148" s="242"/>
      <c r="S148" s="242"/>
      <c r="T148" s="243"/>
      <c r="AT148" s="244" t="s">
        <v>140</v>
      </c>
      <c r="AU148" s="244" t="s">
        <v>86</v>
      </c>
      <c r="AV148" s="11" t="s">
        <v>86</v>
      </c>
      <c r="AW148" s="11" t="s">
        <v>40</v>
      </c>
      <c r="AX148" s="11" t="s">
        <v>77</v>
      </c>
      <c r="AY148" s="244" t="s">
        <v>131</v>
      </c>
    </row>
    <row r="149" spans="2:51" s="14" customFormat="1" ht="13.5">
      <c r="B149" s="266"/>
      <c r="C149" s="267"/>
      <c r="D149" s="235" t="s">
        <v>140</v>
      </c>
      <c r="E149" s="268" t="s">
        <v>24</v>
      </c>
      <c r="F149" s="269" t="s">
        <v>149</v>
      </c>
      <c r="G149" s="267"/>
      <c r="H149" s="270">
        <v>18.697</v>
      </c>
      <c r="I149" s="271"/>
      <c r="J149" s="267"/>
      <c r="K149" s="267"/>
      <c r="L149" s="272"/>
      <c r="M149" s="273"/>
      <c r="N149" s="274"/>
      <c r="O149" s="274"/>
      <c r="P149" s="274"/>
      <c r="Q149" s="274"/>
      <c r="R149" s="274"/>
      <c r="S149" s="274"/>
      <c r="T149" s="275"/>
      <c r="AT149" s="276" t="s">
        <v>140</v>
      </c>
      <c r="AU149" s="276" t="s">
        <v>86</v>
      </c>
      <c r="AV149" s="14" t="s">
        <v>138</v>
      </c>
      <c r="AW149" s="14" t="s">
        <v>40</v>
      </c>
      <c r="AX149" s="14" t="s">
        <v>25</v>
      </c>
      <c r="AY149" s="276" t="s">
        <v>131</v>
      </c>
    </row>
    <row r="150" spans="2:51" s="12" customFormat="1" ht="13.5">
      <c r="B150" s="245"/>
      <c r="C150" s="246"/>
      <c r="D150" s="235" t="s">
        <v>140</v>
      </c>
      <c r="E150" s="247" t="s">
        <v>24</v>
      </c>
      <c r="F150" s="248" t="s">
        <v>142</v>
      </c>
      <c r="G150" s="246"/>
      <c r="H150" s="247" t="s">
        <v>24</v>
      </c>
      <c r="I150" s="249"/>
      <c r="J150" s="246"/>
      <c r="K150" s="246"/>
      <c r="L150" s="250"/>
      <c r="M150" s="251"/>
      <c r="N150" s="252"/>
      <c r="O150" s="252"/>
      <c r="P150" s="252"/>
      <c r="Q150" s="252"/>
      <c r="R150" s="252"/>
      <c r="S150" s="252"/>
      <c r="T150" s="253"/>
      <c r="AT150" s="254" t="s">
        <v>140</v>
      </c>
      <c r="AU150" s="254" t="s">
        <v>86</v>
      </c>
      <c r="AV150" s="12" t="s">
        <v>25</v>
      </c>
      <c r="AW150" s="12" t="s">
        <v>40</v>
      </c>
      <c r="AX150" s="12" t="s">
        <v>77</v>
      </c>
      <c r="AY150" s="254" t="s">
        <v>131</v>
      </c>
    </row>
    <row r="151" spans="2:65" s="1" customFormat="1" ht="16.5" customHeight="1">
      <c r="B151" s="46"/>
      <c r="C151" s="221" t="s">
        <v>223</v>
      </c>
      <c r="D151" s="221" t="s">
        <v>133</v>
      </c>
      <c r="E151" s="222" t="s">
        <v>248</v>
      </c>
      <c r="F151" s="223" t="s">
        <v>249</v>
      </c>
      <c r="G151" s="224" t="s">
        <v>155</v>
      </c>
      <c r="H151" s="225">
        <v>28.414</v>
      </c>
      <c r="I151" s="226"/>
      <c r="J151" s="227">
        <f>ROUND(I151*H151,2)</f>
        <v>0</v>
      </c>
      <c r="K151" s="223" t="s">
        <v>24</v>
      </c>
      <c r="L151" s="72"/>
      <c r="M151" s="228" t="s">
        <v>24</v>
      </c>
      <c r="N151" s="229" t="s">
        <v>48</v>
      </c>
      <c r="O151" s="47"/>
      <c r="P151" s="230">
        <f>O151*H151</f>
        <v>0</v>
      </c>
      <c r="Q151" s="230">
        <v>0</v>
      </c>
      <c r="R151" s="230">
        <f>Q151*H151</f>
        <v>0</v>
      </c>
      <c r="S151" s="230">
        <v>0</v>
      </c>
      <c r="T151" s="231">
        <f>S151*H151</f>
        <v>0</v>
      </c>
      <c r="AR151" s="24" t="s">
        <v>138</v>
      </c>
      <c r="AT151" s="24" t="s">
        <v>133</v>
      </c>
      <c r="AU151" s="24" t="s">
        <v>86</v>
      </c>
      <c r="AY151" s="24" t="s">
        <v>131</v>
      </c>
      <c r="BE151" s="232">
        <f>IF(N151="základní",J151,0)</f>
        <v>0</v>
      </c>
      <c r="BF151" s="232">
        <f>IF(N151="snížená",J151,0)</f>
        <v>0</v>
      </c>
      <c r="BG151" s="232">
        <f>IF(N151="zákl. přenesená",J151,0)</f>
        <v>0</v>
      </c>
      <c r="BH151" s="232">
        <f>IF(N151="sníž. přenesená",J151,0)</f>
        <v>0</v>
      </c>
      <c r="BI151" s="232">
        <f>IF(N151="nulová",J151,0)</f>
        <v>0</v>
      </c>
      <c r="BJ151" s="24" t="s">
        <v>25</v>
      </c>
      <c r="BK151" s="232">
        <f>ROUND(I151*H151,2)</f>
        <v>0</v>
      </c>
      <c r="BL151" s="24" t="s">
        <v>138</v>
      </c>
      <c r="BM151" s="24" t="s">
        <v>529</v>
      </c>
    </row>
    <row r="152" spans="2:65" s="1" customFormat="1" ht="25.5" customHeight="1">
      <c r="B152" s="46"/>
      <c r="C152" s="221" t="s">
        <v>233</v>
      </c>
      <c r="D152" s="221" t="s">
        <v>133</v>
      </c>
      <c r="E152" s="222" t="s">
        <v>251</v>
      </c>
      <c r="F152" s="223" t="s">
        <v>252</v>
      </c>
      <c r="G152" s="224" t="s">
        <v>155</v>
      </c>
      <c r="H152" s="225">
        <v>27.976</v>
      </c>
      <c r="I152" s="226"/>
      <c r="J152" s="227">
        <f>ROUND(I152*H152,2)</f>
        <v>0</v>
      </c>
      <c r="K152" s="223" t="s">
        <v>137</v>
      </c>
      <c r="L152" s="72"/>
      <c r="M152" s="228" t="s">
        <v>24</v>
      </c>
      <c r="N152" s="229" t="s">
        <v>48</v>
      </c>
      <c r="O152" s="47"/>
      <c r="P152" s="230">
        <f>O152*H152</f>
        <v>0</v>
      </c>
      <c r="Q152" s="230">
        <v>0</v>
      </c>
      <c r="R152" s="230">
        <f>Q152*H152</f>
        <v>0</v>
      </c>
      <c r="S152" s="230">
        <v>0</v>
      </c>
      <c r="T152" s="231">
        <f>S152*H152</f>
        <v>0</v>
      </c>
      <c r="AR152" s="24" t="s">
        <v>138</v>
      </c>
      <c r="AT152" s="24" t="s">
        <v>133</v>
      </c>
      <c r="AU152" s="24" t="s">
        <v>86</v>
      </c>
      <c r="AY152" s="24" t="s">
        <v>131</v>
      </c>
      <c r="BE152" s="232">
        <f>IF(N152="základní",J152,0)</f>
        <v>0</v>
      </c>
      <c r="BF152" s="232">
        <f>IF(N152="snížená",J152,0)</f>
        <v>0</v>
      </c>
      <c r="BG152" s="232">
        <f>IF(N152="zákl. přenesená",J152,0)</f>
        <v>0</v>
      </c>
      <c r="BH152" s="232">
        <f>IF(N152="sníž. přenesená",J152,0)</f>
        <v>0</v>
      </c>
      <c r="BI152" s="232">
        <f>IF(N152="nulová",J152,0)</f>
        <v>0</v>
      </c>
      <c r="BJ152" s="24" t="s">
        <v>25</v>
      </c>
      <c r="BK152" s="232">
        <f>ROUND(I152*H152,2)</f>
        <v>0</v>
      </c>
      <c r="BL152" s="24" t="s">
        <v>138</v>
      </c>
      <c r="BM152" s="24" t="s">
        <v>530</v>
      </c>
    </row>
    <row r="153" spans="2:51" s="11" customFormat="1" ht="13.5">
      <c r="B153" s="233"/>
      <c r="C153" s="234"/>
      <c r="D153" s="235" t="s">
        <v>140</v>
      </c>
      <c r="E153" s="236" t="s">
        <v>24</v>
      </c>
      <c r="F153" s="237" t="s">
        <v>521</v>
      </c>
      <c r="G153" s="234"/>
      <c r="H153" s="238">
        <v>27.976</v>
      </c>
      <c r="I153" s="239"/>
      <c r="J153" s="234"/>
      <c r="K153" s="234"/>
      <c r="L153" s="240"/>
      <c r="M153" s="241"/>
      <c r="N153" s="242"/>
      <c r="O153" s="242"/>
      <c r="P153" s="242"/>
      <c r="Q153" s="242"/>
      <c r="R153" s="242"/>
      <c r="S153" s="242"/>
      <c r="T153" s="243"/>
      <c r="AT153" s="244" t="s">
        <v>140</v>
      </c>
      <c r="AU153" s="244" t="s">
        <v>86</v>
      </c>
      <c r="AV153" s="11" t="s">
        <v>86</v>
      </c>
      <c r="AW153" s="11" t="s">
        <v>40</v>
      </c>
      <c r="AX153" s="11" t="s">
        <v>25</v>
      </c>
      <c r="AY153" s="244" t="s">
        <v>131</v>
      </c>
    </row>
    <row r="154" spans="2:51" s="12" customFormat="1" ht="13.5">
      <c r="B154" s="245"/>
      <c r="C154" s="246"/>
      <c r="D154" s="235" t="s">
        <v>140</v>
      </c>
      <c r="E154" s="247" t="s">
        <v>24</v>
      </c>
      <c r="F154" s="248" t="s">
        <v>142</v>
      </c>
      <c r="G154" s="246"/>
      <c r="H154" s="247" t="s">
        <v>24</v>
      </c>
      <c r="I154" s="249"/>
      <c r="J154" s="246"/>
      <c r="K154" s="246"/>
      <c r="L154" s="250"/>
      <c r="M154" s="251"/>
      <c r="N154" s="252"/>
      <c r="O154" s="252"/>
      <c r="P154" s="252"/>
      <c r="Q154" s="252"/>
      <c r="R154" s="252"/>
      <c r="S154" s="252"/>
      <c r="T154" s="253"/>
      <c r="AT154" s="254" t="s">
        <v>140</v>
      </c>
      <c r="AU154" s="254" t="s">
        <v>86</v>
      </c>
      <c r="AV154" s="12" t="s">
        <v>25</v>
      </c>
      <c r="AW154" s="12" t="s">
        <v>40</v>
      </c>
      <c r="AX154" s="12" t="s">
        <v>77</v>
      </c>
      <c r="AY154" s="254" t="s">
        <v>131</v>
      </c>
    </row>
    <row r="155" spans="2:65" s="1" customFormat="1" ht="16.5" customHeight="1">
      <c r="B155" s="46"/>
      <c r="C155" s="279" t="s">
        <v>241</v>
      </c>
      <c r="D155" s="279" t="s">
        <v>257</v>
      </c>
      <c r="E155" s="280" t="s">
        <v>258</v>
      </c>
      <c r="F155" s="281" t="s">
        <v>259</v>
      </c>
      <c r="G155" s="282" t="s">
        <v>260</v>
      </c>
      <c r="H155" s="283">
        <v>20.27</v>
      </c>
      <c r="I155" s="284"/>
      <c r="J155" s="285">
        <f>ROUND(I155*H155,2)</f>
        <v>0</v>
      </c>
      <c r="K155" s="281" t="s">
        <v>137</v>
      </c>
      <c r="L155" s="286"/>
      <c r="M155" s="287" t="s">
        <v>24</v>
      </c>
      <c r="N155" s="288" t="s">
        <v>48</v>
      </c>
      <c r="O155" s="47"/>
      <c r="P155" s="230">
        <f>O155*H155</f>
        <v>0</v>
      </c>
      <c r="Q155" s="230">
        <v>0</v>
      </c>
      <c r="R155" s="230">
        <f>Q155*H155</f>
        <v>0</v>
      </c>
      <c r="S155" s="230">
        <v>0</v>
      </c>
      <c r="T155" s="231">
        <f>S155*H155</f>
        <v>0</v>
      </c>
      <c r="AR155" s="24" t="s">
        <v>177</v>
      </c>
      <c r="AT155" s="24" t="s">
        <v>257</v>
      </c>
      <c r="AU155" s="24" t="s">
        <v>86</v>
      </c>
      <c r="AY155" s="24" t="s">
        <v>131</v>
      </c>
      <c r="BE155" s="232">
        <f>IF(N155="základní",J155,0)</f>
        <v>0</v>
      </c>
      <c r="BF155" s="232">
        <f>IF(N155="snížená",J155,0)</f>
        <v>0</v>
      </c>
      <c r="BG155" s="232">
        <f>IF(N155="zákl. přenesená",J155,0)</f>
        <v>0</v>
      </c>
      <c r="BH155" s="232">
        <f>IF(N155="sníž. přenesená",J155,0)</f>
        <v>0</v>
      </c>
      <c r="BI155" s="232">
        <f>IF(N155="nulová",J155,0)</f>
        <v>0</v>
      </c>
      <c r="BJ155" s="24" t="s">
        <v>25</v>
      </c>
      <c r="BK155" s="232">
        <f>ROUND(I155*H155,2)</f>
        <v>0</v>
      </c>
      <c r="BL155" s="24" t="s">
        <v>138</v>
      </c>
      <c r="BM155" s="24" t="s">
        <v>531</v>
      </c>
    </row>
    <row r="156" spans="2:51" s="11" customFormat="1" ht="13.5">
      <c r="B156" s="233"/>
      <c r="C156" s="234"/>
      <c r="D156" s="235" t="s">
        <v>140</v>
      </c>
      <c r="E156" s="236" t="s">
        <v>24</v>
      </c>
      <c r="F156" s="237" t="s">
        <v>532</v>
      </c>
      <c r="G156" s="234"/>
      <c r="H156" s="238">
        <v>20.27</v>
      </c>
      <c r="I156" s="239"/>
      <c r="J156" s="234"/>
      <c r="K156" s="234"/>
      <c r="L156" s="240"/>
      <c r="M156" s="241"/>
      <c r="N156" s="242"/>
      <c r="O156" s="242"/>
      <c r="P156" s="242"/>
      <c r="Q156" s="242"/>
      <c r="R156" s="242"/>
      <c r="S156" s="242"/>
      <c r="T156" s="243"/>
      <c r="AT156" s="244" t="s">
        <v>140</v>
      </c>
      <c r="AU156" s="244" t="s">
        <v>86</v>
      </c>
      <c r="AV156" s="11" t="s">
        <v>86</v>
      </c>
      <c r="AW156" s="11" t="s">
        <v>40</v>
      </c>
      <c r="AX156" s="11" t="s">
        <v>77</v>
      </c>
      <c r="AY156" s="244" t="s">
        <v>131</v>
      </c>
    </row>
    <row r="157" spans="2:51" s="14" customFormat="1" ht="13.5">
      <c r="B157" s="266"/>
      <c r="C157" s="267"/>
      <c r="D157" s="235" t="s">
        <v>140</v>
      </c>
      <c r="E157" s="268" t="s">
        <v>24</v>
      </c>
      <c r="F157" s="269" t="s">
        <v>149</v>
      </c>
      <c r="G157" s="267"/>
      <c r="H157" s="270">
        <v>20.27</v>
      </c>
      <c r="I157" s="271"/>
      <c r="J157" s="267"/>
      <c r="K157" s="267"/>
      <c r="L157" s="272"/>
      <c r="M157" s="273"/>
      <c r="N157" s="274"/>
      <c r="O157" s="274"/>
      <c r="P157" s="274"/>
      <c r="Q157" s="274"/>
      <c r="R157" s="274"/>
      <c r="S157" s="274"/>
      <c r="T157" s="275"/>
      <c r="AT157" s="276" t="s">
        <v>140</v>
      </c>
      <c r="AU157" s="276" t="s">
        <v>86</v>
      </c>
      <c r="AV157" s="14" t="s">
        <v>138</v>
      </c>
      <c r="AW157" s="14" t="s">
        <v>40</v>
      </c>
      <c r="AX157" s="14" t="s">
        <v>25</v>
      </c>
      <c r="AY157" s="276" t="s">
        <v>131</v>
      </c>
    </row>
    <row r="158" spans="2:65" s="1" customFormat="1" ht="38.25" customHeight="1">
      <c r="B158" s="46"/>
      <c r="C158" s="221" t="s">
        <v>247</v>
      </c>
      <c r="D158" s="221" t="s">
        <v>133</v>
      </c>
      <c r="E158" s="222" t="s">
        <v>265</v>
      </c>
      <c r="F158" s="223" t="s">
        <v>266</v>
      </c>
      <c r="G158" s="224" t="s">
        <v>155</v>
      </c>
      <c r="H158" s="225">
        <v>12.029</v>
      </c>
      <c r="I158" s="226"/>
      <c r="J158" s="227">
        <f>ROUND(I158*H158,2)</f>
        <v>0</v>
      </c>
      <c r="K158" s="223" t="s">
        <v>137</v>
      </c>
      <c r="L158" s="72"/>
      <c r="M158" s="228" t="s">
        <v>24</v>
      </c>
      <c r="N158" s="229" t="s">
        <v>48</v>
      </c>
      <c r="O158" s="47"/>
      <c r="P158" s="230">
        <f>O158*H158</f>
        <v>0</v>
      </c>
      <c r="Q158" s="230">
        <v>0</v>
      </c>
      <c r="R158" s="230">
        <f>Q158*H158</f>
        <v>0</v>
      </c>
      <c r="S158" s="230">
        <v>0</v>
      </c>
      <c r="T158" s="231">
        <f>S158*H158</f>
        <v>0</v>
      </c>
      <c r="AR158" s="24" t="s">
        <v>138</v>
      </c>
      <c r="AT158" s="24" t="s">
        <v>133</v>
      </c>
      <c r="AU158" s="24" t="s">
        <v>86</v>
      </c>
      <c r="AY158" s="24" t="s">
        <v>131</v>
      </c>
      <c r="BE158" s="232">
        <f>IF(N158="základní",J158,0)</f>
        <v>0</v>
      </c>
      <c r="BF158" s="232">
        <f>IF(N158="snížená",J158,0)</f>
        <v>0</v>
      </c>
      <c r="BG158" s="232">
        <f>IF(N158="zákl. přenesená",J158,0)</f>
        <v>0</v>
      </c>
      <c r="BH158" s="232">
        <f>IF(N158="sníž. přenesená",J158,0)</f>
        <v>0</v>
      </c>
      <c r="BI158" s="232">
        <f>IF(N158="nulová",J158,0)</f>
        <v>0</v>
      </c>
      <c r="BJ158" s="24" t="s">
        <v>25</v>
      </c>
      <c r="BK158" s="232">
        <f>ROUND(I158*H158,2)</f>
        <v>0</v>
      </c>
      <c r="BL158" s="24" t="s">
        <v>138</v>
      </c>
      <c r="BM158" s="24" t="s">
        <v>533</v>
      </c>
    </row>
    <row r="159" spans="2:51" s="11" customFormat="1" ht="13.5">
      <c r="B159" s="233"/>
      <c r="C159" s="234"/>
      <c r="D159" s="235" t="s">
        <v>140</v>
      </c>
      <c r="E159" s="236" t="s">
        <v>24</v>
      </c>
      <c r="F159" s="237" t="s">
        <v>534</v>
      </c>
      <c r="G159" s="234"/>
      <c r="H159" s="238">
        <v>12.029</v>
      </c>
      <c r="I159" s="239"/>
      <c r="J159" s="234"/>
      <c r="K159" s="234"/>
      <c r="L159" s="240"/>
      <c r="M159" s="241"/>
      <c r="N159" s="242"/>
      <c r="O159" s="242"/>
      <c r="P159" s="242"/>
      <c r="Q159" s="242"/>
      <c r="R159" s="242"/>
      <c r="S159" s="242"/>
      <c r="T159" s="243"/>
      <c r="AT159" s="244" t="s">
        <v>140</v>
      </c>
      <c r="AU159" s="244" t="s">
        <v>86</v>
      </c>
      <c r="AV159" s="11" t="s">
        <v>86</v>
      </c>
      <c r="AW159" s="11" t="s">
        <v>40</v>
      </c>
      <c r="AX159" s="11" t="s">
        <v>25</v>
      </c>
      <c r="AY159" s="244" t="s">
        <v>131</v>
      </c>
    </row>
    <row r="160" spans="2:51" s="12" customFormat="1" ht="13.5">
      <c r="B160" s="245"/>
      <c r="C160" s="246"/>
      <c r="D160" s="235" t="s">
        <v>140</v>
      </c>
      <c r="E160" s="247" t="s">
        <v>24</v>
      </c>
      <c r="F160" s="248" t="s">
        <v>142</v>
      </c>
      <c r="G160" s="246"/>
      <c r="H160" s="247" t="s">
        <v>24</v>
      </c>
      <c r="I160" s="249"/>
      <c r="J160" s="246"/>
      <c r="K160" s="246"/>
      <c r="L160" s="250"/>
      <c r="M160" s="251"/>
      <c r="N160" s="252"/>
      <c r="O160" s="252"/>
      <c r="P160" s="252"/>
      <c r="Q160" s="252"/>
      <c r="R160" s="252"/>
      <c r="S160" s="252"/>
      <c r="T160" s="253"/>
      <c r="AT160" s="254" t="s">
        <v>140</v>
      </c>
      <c r="AU160" s="254" t="s">
        <v>86</v>
      </c>
      <c r="AV160" s="12" t="s">
        <v>25</v>
      </c>
      <c r="AW160" s="12" t="s">
        <v>40</v>
      </c>
      <c r="AX160" s="12" t="s">
        <v>77</v>
      </c>
      <c r="AY160" s="254" t="s">
        <v>131</v>
      </c>
    </row>
    <row r="161" spans="2:65" s="1" customFormat="1" ht="16.5" customHeight="1">
      <c r="B161" s="46"/>
      <c r="C161" s="279" t="s">
        <v>9</v>
      </c>
      <c r="D161" s="279" t="s">
        <v>257</v>
      </c>
      <c r="E161" s="280" t="s">
        <v>271</v>
      </c>
      <c r="F161" s="281" t="s">
        <v>272</v>
      </c>
      <c r="G161" s="282" t="s">
        <v>260</v>
      </c>
      <c r="H161" s="283">
        <v>24.058</v>
      </c>
      <c r="I161" s="284"/>
      <c r="J161" s="285">
        <f>ROUND(I161*H161,2)</f>
        <v>0</v>
      </c>
      <c r="K161" s="281" t="s">
        <v>137</v>
      </c>
      <c r="L161" s="286"/>
      <c r="M161" s="287" t="s">
        <v>24</v>
      </c>
      <c r="N161" s="288" t="s">
        <v>48</v>
      </c>
      <c r="O161" s="47"/>
      <c r="P161" s="230">
        <f>O161*H161</f>
        <v>0</v>
      </c>
      <c r="Q161" s="230">
        <v>0</v>
      </c>
      <c r="R161" s="230">
        <f>Q161*H161</f>
        <v>0</v>
      </c>
      <c r="S161" s="230">
        <v>0</v>
      </c>
      <c r="T161" s="231">
        <f>S161*H161</f>
        <v>0</v>
      </c>
      <c r="AR161" s="24" t="s">
        <v>177</v>
      </c>
      <c r="AT161" s="24" t="s">
        <v>257</v>
      </c>
      <c r="AU161" s="24" t="s">
        <v>86</v>
      </c>
      <c r="AY161" s="24" t="s">
        <v>131</v>
      </c>
      <c r="BE161" s="232">
        <f>IF(N161="základní",J161,0)</f>
        <v>0</v>
      </c>
      <c r="BF161" s="232">
        <f>IF(N161="snížená",J161,0)</f>
        <v>0</v>
      </c>
      <c r="BG161" s="232">
        <f>IF(N161="zákl. přenesená",J161,0)</f>
        <v>0</v>
      </c>
      <c r="BH161" s="232">
        <f>IF(N161="sníž. přenesená",J161,0)</f>
        <v>0</v>
      </c>
      <c r="BI161" s="232">
        <f>IF(N161="nulová",J161,0)</f>
        <v>0</v>
      </c>
      <c r="BJ161" s="24" t="s">
        <v>25</v>
      </c>
      <c r="BK161" s="232">
        <f>ROUND(I161*H161,2)</f>
        <v>0</v>
      </c>
      <c r="BL161" s="24" t="s">
        <v>138</v>
      </c>
      <c r="BM161" s="24" t="s">
        <v>535</v>
      </c>
    </row>
    <row r="162" spans="2:51" s="11" customFormat="1" ht="13.5">
      <c r="B162" s="233"/>
      <c r="C162" s="234"/>
      <c r="D162" s="235" t="s">
        <v>140</v>
      </c>
      <c r="E162" s="234"/>
      <c r="F162" s="237" t="s">
        <v>536</v>
      </c>
      <c r="G162" s="234"/>
      <c r="H162" s="238">
        <v>24.058</v>
      </c>
      <c r="I162" s="239"/>
      <c r="J162" s="234"/>
      <c r="K162" s="234"/>
      <c r="L162" s="240"/>
      <c r="M162" s="241"/>
      <c r="N162" s="242"/>
      <c r="O162" s="242"/>
      <c r="P162" s="242"/>
      <c r="Q162" s="242"/>
      <c r="R162" s="242"/>
      <c r="S162" s="242"/>
      <c r="T162" s="243"/>
      <c r="AT162" s="244" t="s">
        <v>140</v>
      </c>
      <c r="AU162" s="244" t="s">
        <v>86</v>
      </c>
      <c r="AV162" s="11" t="s">
        <v>86</v>
      </c>
      <c r="AW162" s="11" t="s">
        <v>6</v>
      </c>
      <c r="AX162" s="11" t="s">
        <v>25</v>
      </c>
      <c r="AY162" s="244" t="s">
        <v>131</v>
      </c>
    </row>
    <row r="163" spans="2:65" s="1" customFormat="1" ht="25.5" customHeight="1">
      <c r="B163" s="46"/>
      <c r="C163" s="221" t="s">
        <v>256</v>
      </c>
      <c r="D163" s="221" t="s">
        <v>133</v>
      </c>
      <c r="E163" s="222" t="s">
        <v>276</v>
      </c>
      <c r="F163" s="223" t="s">
        <v>277</v>
      </c>
      <c r="G163" s="224" t="s">
        <v>136</v>
      </c>
      <c r="H163" s="225">
        <v>15.03</v>
      </c>
      <c r="I163" s="226"/>
      <c r="J163" s="227">
        <f>ROUND(I163*H163,2)</f>
        <v>0</v>
      </c>
      <c r="K163" s="223" t="s">
        <v>137</v>
      </c>
      <c r="L163" s="72"/>
      <c r="M163" s="228" t="s">
        <v>24</v>
      </c>
      <c r="N163" s="229" t="s">
        <v>48</v>
      </c>
      <c r="O163" s="47"/>
      <c r="P163" s="230">
        <f>O163*H163</f>
        <v>0</v>
      </c>
      <c r="Q163" s="230">
        <v>0</v>
      </c>
      <c r="R163" s="230">
        <f>Q163*H163</f>
        <v>0</v>
      </c>
      <c r="S163" s="230">
        <v>0</v>
      </c>
      <c r="T163" s="231">
        <f>S163*H163</f>
        <v>0</v>
      </c>
      <c r="AR163" s="24" t="s">
        <v>138</v>
      </c>
      <c r="AT163" s="24" t="s">
        <v>133</v>
      </c>
      <c r="AU163" s="24" t="s">
        <v>86</v>
      </c>
      <c r="AY163" s="24" t="s">
        <v>131</v>
      </c>
      <c r="BE163" s="232">
        <f>IF(N163="základní",J163,0)</f>
        <v>0</v>
      </c>
      <c r="BF163" s="232">
        <f>IF(N163="snížená",J163,0)</f>
        <v>0</v>
      </c>
      <c r="BG163" s="232">
        <f>IF(N163="zákl. přenesená",J163,0)</f>
        <v>0</v>
      </c>
      <c r="BH163" s="232">
        <f>IF(N163="sníž. přenesená",J163,0)</f>
        <v>0</v>
      </c>
      <c r="BI163" s="232">
        <f>IF(N163="nulová",J163,0)</f>
        <v>0</v>
      </c>
      <c r="BJ163" s="24" t="s">
        <v>25</v>
      </c>
      <c r="BK163" s="232">
        <f>ROUND(I163*H163,2)</f>
        <v>0</v>
      </c>
      <c r="BL163" s="24" t="s">
        <v>138</v>
      </c>
      <c r="BM163" s="24" t="s">
        <v>537</v>
      </c>
    </row>
    <row r="164" spans="2:51" s="11" customFormat="1" ht="13.5">
      <c r="B164" s="233"/>
      <c r="C164" s="234"/>
      <c r="D164" s="235" t="s">
        <v>140</v>
      </c>
      <c r="E164" s="236" t="s">
        <v>24</v>
      </c>
      <c r="F164" s="237" t="s">
        <v>538</v>
      </c>
      <c r="G164" s="234"/>
      <c r="H164" s="238">
        <v>15.03</v>
      </c>
      <c r="I164" s="239"/>
      <c r="J164" s="234"/>
      <c r="K164" s="234"/>
      <c r="L164" s="240"/>
      <c r="M164" s="241"/>
      <c r="N164" s="242"/>
      <c r="O164" s="242"/>
      <c r="P164" s="242"/>
      <c r="Q164" s="242"/>
      <c r="R164" s="242"/>
      <c r="S164" s="242"/>
      <c r="T164" s="243"/>
      <c r="AT164" s="244" t="s">
        <v>140</v>
      </c>
      <c r="AU164" s="244" t="s">
        <v>86</v>
      </c>
      <c r="AV164" s="11" t="s">
        <v>86</v>
      </c>
      <c r="AW164" s="11" t="s">
        <v>40</v>
      </c>
      <c r="AX164" s="11" t="s">
        <v>25</v>
      </c>
      <c r="AY164" s="244" t="s">
        <v>131</v>
      </c>
    </row>
    <row r="165" spans="2:51" s="12" customFormat="1" ht="13.5">
      <c r="B165" s="245"/>
      <c r="C165" s="246"/>
      <c r="D165" s="235" t="s">
        <v>140</v>
      </c>
      <c r="E165" s="247" t="s">
        <v>24</v>
      </c>
      <c r="F165" s="248" t="s">
        <v>142</v>
      </c>
      <c r="G165" s="246"/>
      <c r="H165" s="247" t="s">
        <v>24</v>
      </c>
      <c r="I165" s="249"/>
      <c r="J165" s="246"/>
      <c r="K165" s="246"/>
      <c r="L165" s="250"/>
      <c r="M165" s="251"/>
      <c r="N165" s="252"/>
      <c r="O165" s="252"/>
      <c r="P165" s="252"/>
      <c r="Q165" s="252"/>
      <c r="R165" s="252"/>
      <c r="S165" s="252"/>
      <c r="T165" s="253"/>
      <c r="AT165" s="254" t="s">
        <v>140</v>
      </c>
      <c r="AU165" s="254" t="s">
        <v>86</v>
      </c>
      <c r="AV165" s="12" t="s">
        <v>25</v>
      </c>
      <c r="AW165" s="12" t="s">
        <v>40</v>
      </c>
      <c r="AX165" s="12" t="s">
        <v>77</v>
      </c>
      <c r="AY165" s="254" t="s">
        <v>131</v>
      </c>
    </row>
    <row r="166" spans="2:65" s="1" customFormat="1" ht="25.5" customHeight="1">
      <c r="B166" s="46"/>
      <c r="C166" s="221" t="s">
        <v>264</v>
      </c>
      <c r="D166" s="221" t="s">
        <v>133</v>
      </c>
      <c r="E166" s="222" t="s">
        <v>282</v>
      </c>
      <c r="F166" s="223" t="s">
        <v>283</v>
      </c>
      <c r="G166" s="224" t="s">
        <v>136</v>
      </c>
      <c r="H166" s="225">
        <v>15.03</v>
      </c>
      <c r="I166" s="226"/>
      <c r="J166" s="227">
        <f>ROUND(I166*H166,2)</f>
        <v>0</v>
      </c>
      <c r="K166" s="223" t="s">
        <v>137</v>
      </c>
      <c r="L166" s="72"/>
      <c r="M166" s="228" t="s">
        <v>24</v>
      </c>
      <c r="N166" s="229" t="s">
        <v>48</v>
      </c>
      <c r="O166" s="47"/>
      <c r="P166" s="230">
        <f>O166*H166</f>
        <v>0</v>
      </c>
      <c r="Q166" s="230">
        <v>0</v>
      </c>
      <c r="R166" s="230">
        <f>Q166*H166</f>
        <v>0</v>
      </c>
      <c r="S166" s="230">
        <v>0</v>
      </c>
      <c r="T166" s="231">
        <f>S166*H166</f>
        <v>0</v>
      </c>
      <c r="AR166" s="24" t="s">
        <v>138</v>
      </c>
      <c r="AT166" s="24" t="s">
        <v>133</v>
      </c>
      <c r="AU166" s="24" t="s">
        <v>86</v>
      </c>
      <c r="AY166" s="24" t="s">
        <v>131</v>
      </c>
      <c r="BE166" s="232">
        <f>IF(N166="základní",J166,0)</f>
        <v>0</v>
      </c>
      <c r="BF166" s="232">
        <f>IF(N166="snížená",J166,0)</f>
        <v>0</v>
      </c>
      <c r="BG166" s="232">
        <f>IF(N166="zákl. přenesená",J166,0)</f>
        <v>0</v>
      </c>
      <c r="BH166" s="232">
        <f>IF(N166="sníž. přenesená",J166,0)</f>
        <v>0</v>
      </c>
      <c r="BI166" s="232">
        <f>IF(N166="nulová",J166,0)</f>
        <v>0</v>
      </c>
      <c r="BJ166" s="24" t="s">
        <v>25</v>
      </c>
      <c r="BK166" s="232">
        <f>ROUND(I166*H166,2)</f>
        <v>0</v>
      </c>
      <c r="BL166" s="24" t="s">
        <v>138</v>
      </c>
      <c r="BM166" s="24" t="s">
        <v>539</v>
      </c>
    </row>
    <row r="167" spans="2:51" s="11" customFormat="1" ht="13.5">
      <c r="B167" s="233"/>
      <c r="C167" s="234"/>
      <c r="D167" s="235" t="s">
        <v>140</v>
      </c>
      <c r="E167" s="236" t="s">
        <v>24</v>
      </c>
      <c r="F167" s="237" t="s">
        <v>538</v>
      </c>
      <c r="G167" s="234"/>
      <c r="H167" s="238">
        <v>15.03</v>
      </c>
      <c r="I167" s="239"/>
      <c r="J167" s="234"/>
      <c r="K167" s="234"/>
      <c r="L167" s="240"/>
      <c r="M167" s="241"/>
      <c r="N167" s="242"/>
      <c r="O167" s="242"/>
      <c r="P167" s="242"/>
      <c r="Q167" s="242"/>
      <c r="R167" s="242"/>
      <c r="S167" s="242"/>
      <c r="T167" s="243"/>
      <c r="AT167" s="244" t="s">
        <v>140</v>
      </c>
      <c r="AU167" s="244" t="s">
        <v>86</v>
      </c>
      <c r="AV167" s="11" t="s">
        <v>86</v>
      </c>
      <c r="AW167" s="11" t="s">
        <v>40</v>
      </c>
      <c r="AX167" s="11" t="s">
        <v>25</v>
      </c>
      <c r="AY167" s="244" t="s">
        <v>131</v>
      </c>
    </row>
    <row r="168" spans="2:51" s="12" customFormat="1" ht="13.5">
      <c r="B168" s="245"/>
      <c r="C168" s="246"/>
      <c r="D168" s="235" t="s">
        <v>140</v>
      </c>
      <c r="E168" s="247" t="s">
        <v>24</v>
      </c>
      <c r="F168" s="248" t="s">
        <v>142</v>
      </c>
      <c r="G168" s="246"/>
      <c r="H168" s="247" t="s">
        <v>24</v>
      </c>
      <c r="I168" s="249"/>
      <c r="J168" s="246"/>
      <c r="K168" s="246"/>
      <c r="L168" s="250"/>
      <c r="M168" s="251"/>
      <c r="N168" s="252"/>
      <c r="O168" s="252"/>
      <c r="P168" s="252"/>
      <c r="Q168" s="252"/>
      <c r="R168" s="252"/>
      <c r="S168" s="252"/>
      <c r="T168" s="253"/>
      <c r="AT168" s="254" t="s">
        <v>140</v>
      </c>
      <c r="AU168" s="254" t="s">
        <v>86</v>
      </c>
      <c r="AV168" s="12" t="s">
        <v>25</v>
      </c>
      <c r="AW168" s="12" t="s">
        <v>40</v>
      </c>
      <c r="AX168" s="12" t="s">
        <v>77</v>
      </c>
      <c r="AY168" s="254" t="s">
        <v>131</v>
      </c>
    </row>
    <row r="169" spans="2:65" s="1" customFormat="1" ht="16.5" customHeight="1">
      <c r="B169" s="46"/>
      <c r="C169" s="279" t="s">
        <v>270</v>
      </c>
      <c r="D169" s="279" t="s">
        <v>257</v>
      </c>
      <c r="E169" s="280" t="s">
        <v>286</v>
      </c>
      <c r="F169" s="281" t="s">
        <v>287</v>
      </c>
      <c r="G169" s="282" t="s">
        <v>288</v>
      </c>
      <c r="H169" s="283">
        <v>0.601</v>
      </c>
      <c r="I169" s="284"/>
      <c r="J169" s="285">
        <f>ROUND(I169*H169,2)</f>
        <v>0</v>
      </c>
      <c r="K169" s="281" t="s">
        <v>137</v>
      </c>
      <c r="L169" s="286"/>
      <c r="M169" s="287" t="s">
        <v>24</v>
      </c>
      <c r="N169" s="288" t="s">
        <v>48</v>
      </c>
      <c r="O169" s="47"/>
      <c r="P169" s="230">
        <f>O169*H169</f>
        <v>0</v>
      </c>
      <c r="Q169" s="230">
        <v>0.001</v>
      </c>
      <c r="R169" s="230">
        <f>Q169*H169</f>
        <v>0.000601</v>
      </c>
      <c r="S169" s="230">
        <v>0</v>
      </c>
      <c r="T169" s="231">
        <f>S169*H169</f>
        <v>0</v>
      </c>
      <c r="AR169" s="24" t="s">
        <v>177</v>
      </c>
      <c r="AT169" s="24" t="s">
        <v>257</v>
      </c>
      <c r="AU169" s="24" t="s">
        <v>86</v>
      </c>
      <c r="AY169" s="24" t="s">
        <v>131</v>
      </c>
      <c r="BE169" s="232">
        <f>IF(N169="základní",J169,0)</f>
        <v>0</v>
      </c>
      <c r="BF169" s="232">
        <f>IF(N169="snížená",J169,0)</f>
        <v>0</v>
      </c>
      <c r="BG169" s="232">
        <f>IF(N169="zákl. přenesená",J169,0)</f>
        <v>0</v>
      </c>
      <c r="BH169" s="232">
        <f>IF(N169="sníž. přenesená",J169,0)</f>
        <v>0</v>
      </c>
      <c r="BI169" s="232">
        <f>IF(N169="nulová",J169,0)</f>
        <v>0</v>
      </c>
      <c r="BJ169" s="24" t="s">
        <v>25</v>
      </c>
      <c r="BK169" s="232">
        <f>ROUND(I169*H169,2)</f>
        <v>0</v>
      </c>
      <c r="BL169" s="24" t="s">
        <v>138</v>
      </c>
      <c r="BM169" s="24" t="s">
        <v>540</v>
      </c>
    </row>
    <row r="170" spans="2:51" s="11" customFormat="1" ht="13.5">
      <c r="B170" s="233"/>
      <c r="C170" s="234"/>
      <c r="D170" s="235" t="s">
        <v>140</v>
      </c>
      <c r="E170" s="234"/>
      <c r="F170" s="237" t="s">
        <v>541</v>
      </c>
      <c r="G170" s="234"/>
      <c r="H170" s="238">
        <v>0.601</v>
      </c>
      <c r="I170" s="239"/>
      <c r="J170" s="234"/>
      <c r="K170" s="234"/>
      <c r="L170" s="240"/>
      <c r="M170" s="241"/>
      <c r="N170" s="242"/>
      <c r="O170" s="242"/>
      <c r="P170" s="242"/>
      <c r="Q170" s="242"/>
      <c r="R170" s="242"/>
      <c r="S170" s="242"/>
      <c r="T170" s="243"/>
      <c r="AT170" s="244" t="s">
        <v>140</v>
      </c>
      <c r="AU170" s="244" t="s">
        <v>86</v>
      </c>
      <c r="AV170" s="11" t="s">
        <v>86</v>
      </c>
      <c r="AW170" s="11" t="s">
        <v>6</v>
      </c>
      <c r="AX170" s="11" t="s">
        <v>25</v>
      </c>
      <c r="AY170" s="244" t="s">
        <v>131</v>
      </c>
    </row>
    <row r="171" spans="2:63" s="10" customFormat="1" ht="29.85" customHeight="1">
      <c r="B171" s="205"/>
      <c r="C171" s="206"/>
      <c r="D171" s="207" t="s">
        <v>76</v>
      </c>
      <c r="E171" s="219" t="s">
        <v>148</v>
      </c>
      <c r="F171" s="219" t="s">
        <v>291</v>
      </c>
      <c r="G171" s="206"/>
      <c r="H171" s="206"/>
      <c r="I171" s="209"/>
      <c r="J171" s="220">
        <f>BK171</f>
        <v>0</v>
      </c>
      <c r="K171" s="206"/>
      <c r="L171" s="211"/>
      <c r="M171" s="212"/>
      <c r="N171" s="213"/>
      <c r="O171" s="213"/>
      <c r="P171" s="214">
        <f>SUM(P172:P174)</f>
        <v>0</v>
      </c>
      <c r="Q171" s="213"/>
      <c r="R171" s="214">
        <f>SUM(R172:R174)</f>
        <v>0</v>
      </c>
      <c r="S171" s="213"/>
      <c r="T171" s="215">
        <f>SUM(T172:T174)</f>
        <v>0</v>
      </c>
      <c r="AR171" s="216" t="s">
        <v>25</v>
      </c>
      <c r="AT171" s="217" t="s">
        <v>76</v>
      </c>
      <c r="AU171" s="217" t="s">
        <v>25</v>
      </c>
      <c r="AY171" s="216" t="s">
        <v>131</v>
      </c>
      <c r="BK171" s="218">
        <f>SUM(BK172:BK174)</f>
        <v>0</v>
      </c>
    </row>
    <row r="172" spans="2:65" s="1" customFormat="1" ht="16.5" customHeight="1">
      <c r="B172" s="46"/>
      <c r="C172" s="221" t="s">
        <v>275</v>
      </c>
      <c r="D172" s="221" t="s">
        <v>133</v>
      </c>
      <c r="E172" s="222" t="s">
        <v>293</v>
      </c>
      <c r="F172" s="223" t="s">
        <v>294</v>
      </c>
      <c r="G172" s="224" t="s">
        <v>295</v>
      </c>
      <c r="H172" s="225">
        <v>29.7</v>
      </c>
      <c r="I172" s="226"/>
      <c r="J172" s="227">
        <f>ROUND(I172*H172,2)</f>
        <v>0</v>
      </c>
      <c r="K172" s="223" t="s">
        <v>137</v>
      </c>
      <c r="L172" s="72"/>
      <c r="M172" s="228" t="s">
        <v>24</v>
      </c>
      <c r="N172" s="229" t="s">
        <v>48</v>
      </c>
      <c r="O172" s="47"/>
      <c r="P172" s="230">
        <f>O172*H172</f>
        <v>0</v>
      </c>
      <c r="Q172" s="230">
        <v>0</v>
      </c>
      <c r="R172" s="230">
        <f>Q172*H172</f>
        <v>0</v>
      </c>
      <c r="S172" s="230">
        <v>0</v>
      </c>
      <c r="T172" s="231">
        <f>S172*H172</f>
        <v>0</v>
      </c>
      <c r="AR172" s="24" t="s">
        <v>138</v>
      </c>
      <c r="AT172" s="24" t="s">
        <v>133</v>
      </c>
      <c r="AU172" s="24" t="s">
        <v>86</v>
      </c>
      <c r="AY172" s="24" t="s">
        <v>131</v>
      </c>
      <c r="BE172" s="232">
        <f>IF(N172="základní",J172,0)</f>
        <v>0</v>
      </c>
      <c r="BF172" s="232">
        <f>IF(N172="snížená",J172,0)</f>
        <v>0</v>
      </c>
      <c r="BG172" s="232">
        <f>IF(N172="zákl. přenesená",J172,0)</f>
        <v>0</v>
      </c>
      <c r="BH172" s="232">
        <f>IF(N172="sníž. přenesená",J172,0)</f>
        <v>0</v>
      </c>
      <c r="BI172" s="232">
        <f>IF(N172="nulová",J172,0)</f>
        <v>0</v>
      </c>
      <c r="BJ172" s="24" t="s">
        <v>25</v>
      </c>
      <c r="BK172" s="232">
        <f>ROUND(I172*H172,2)</f>
        <v>0</v>
      </c>
      <c r="BL172" s="24" t="s">
        <v>138</v>
      </c>
      <c r="BM172" s="24" t="s">
        <v>542</v>
      </c>
    </row>
    <row r="173" spans="2:51" s="11" customFormat="1" ht="13.5">
      <c r="B173" s="233"/>
      <c r="C173" s="234"/>
      <c r="D173" s="235" t="s">
        <v>140</v>
      </c>
      <c r="E173" s="236" t="s">
        <v>24</v>
      </c>
      <c r="F173" s="237" t="s">
        <v>543</v>
      </c>
      <c r="G173" s="234"/>
      <c r="H173" s="238">
        <v>29.7</v>
      </c>
      <c r="I173" s="239"/>
      <c r="J173" s="234"/>
      <c r="K173" s="234"/>
      <c r="L173" s="240"/>
      <c r="M173" s="241"/>
      <c r="N173" s="242"/>
      <c r="O173" s="242"/>
      <c r="P173" s="242"/>
      <c r="Q173" s="242"/>
      <c r="R173" s="242"/>
      <c r="S173" s="242"/>
      <c r="T173" s="243"/>
      <c r="AT173" s="244" t="s">
        <v>140</v>
      </c>
      <c r="AU173" s="244" t="s">
        <v>86</v>
      </c>
      <c r="AV173" s="11" t="s">
        <v>86</v>
      </c>
      <c r="AW173" s="11" t="s">
        <v>40</v>
      </c>
      <c r="AX173" s="11" t="s">
        <v>25</v>
      </c>
      <c r="AY173" s="244" t="s">
        <v>131</v>
      </c>
    </row>
    <row r="174" spans="2:51" s="12" customFormat="1" ht="13.5">
      <c r="B174" s="245"/>
      <c r="C174" s="246"/>
      <c r="D174" s="235" t="s">
        <v>140</v>
      </c>
      <c r="E174" s="247" t="s">
        <v>24</v>
      </c>
      <c r="F174" s="248" t="s">
        <v>142</v>
      </c>
      <c r="G174" s="246"/>
      <c r="H174" s="247" t="s">
        <v>24</v>
      </c>
      <c r="I174" s="249"/>
      <c r="J174" s="246"/>
      <c r="K174" s="246"/>
      <c r="L174" s="250"/>
      <c r="M174" s="251"/>
      <c r="N174" s="252"/>
      <c r="O174" s="252"/>
      <c r="P174" s="252"/>
      <c r="Q174" s="252"/>
      <c r="R174" s="252"/>
      <c r="S174" s="252"/>
      <c r="T174" s="253"/>
      <c r="AT174" s="254" t="s">
        <v>140</v>
      </c>
      <c r="AU174" s="254" t="s">
        <v>86</v>
      </c>
      <c r="AV174" s="12" t="s">
        <v>25</v>
      </c>
      <c r="AW174" s="12" t="s">
        <v>40</v>
      </c>
      <c r="AX174" s="12" t="s">
        <v>77</v>
      </c>
      <c r="AY174" s="254" t="s">
        <v>131</v>
      </c>
    </row>
    <row r="175" spans="2:63" s="10" customFormat="1" ht="29.85" customHeight="1">
      <c r="B175" s="205"/>
      <c r="C175" s="206"/>
      <c r="D175" s="207" t="s">
        <v>76</v>
      </c>
      <c r="E175" s="219" t="s">
        <v>138</v>
      </c>
      <c r="F175" s="219" t="s">
        <v>298</v>
      </c>
      <c r="G175" s="206"/>
      <c r="H175" s="206"/>
      <c r="I175" s="209"/>
      <c r="J175" s="220">
        <f>BK175</f>
        <v>0</v>
      </c>
      <c r="K175" s="206"/>
      <c r="L175" s="211"/>
      <c r="M175" s="212"/>
      <c r="N175" s="213"/>
      <c r="O175" s="213"/>
      <c r="P175" s="214">
        <f>SUM(P176:P178)</f>
        <v>0</v>
      </c>
      <c r="Q175" s="213"/>
      <c r="R175" s="214">
        <f>SUM(R176:R178)</f>
        <v>0</v>
      </c>
      <c r="S175" s="213"/>
      <c r="T175" s="215">
        <f>SUM(T176:T178)</f>
        <v>0</v>
      </c>
      <c r="AR175" s="216" t="s">
        <v>25</v>
      </c>
      <c r="AT175" s="217" t="s">
        <v>76</v>
      </c>
      <c r="AU175" s="217" t="s">
        <v>25</v>
      </c>
      <c r="AY175" s="216" t="s">
        <v>131</v>
      </c>
      <c r="BK175" s="218">
        <f>SUM(BK176:BK178)</f>
        <v>0</v>
      </c>
    </row>
    <row r="176" spans="2:65" s="1" customFormat="1" ht="25.5" customHeight="1">
      <c r="B176" s="46"/>
      <c r="C176" s="221" t="s">
        <v>281</v>
      </c>
      <c r="D176" s="221" t="s">
        <v>133</v>
      </c>
      <c r="E176" s="222" t="s">
        <v>300</v>
      </c>
      <c r="F176" s="223" t="s">
        <v>301</v>
      </c>
      <c r="G176" s="224" t="s">
        <v>155</v>
      </c>
      <c r="H176" s="225">
        <v>4.01</v>
      </c>
      <c r="I176" s="226"/>
      <c r="J176" s="227">
        <f>ROUND(I176*H176,2)</f>
        <v>0</v>
      </c>
      <c r="K176" s="223" t="s">
        <v>137</v>
      </c>
      <c r="L176" s="72"/>
      <c r="M176" s="228" t="s">
        <v>24</v>
      </c>
      <c r="N176" s="229" t="s">
        <v>48</v>
      </c>
      <c r="O176" s="47"/>
      <c r="P176" s="230">
        <f>O176*H176</f>
        <v>0</v>
      </c>
      <c r="Q176" s="230">
        <v>0</v>
      </c>
      <c r="R176" s="230">
        <f>Q176*H176</f>
        <v>0</v>
      </c>
      <c r="S176" s="230">
        <v>0</v>
      </c>
      <c r="T176" s="231">
        <f>S176*H176</f>
        <v>0</v>
      </c>
      <c r="AR176" s="24" t="s">
        <v>138</v>
      </c>
      <c r="AT176" s="24" t="s">
        <v>133</v>
      </c>
      <c r="AU176" s="24" t="s">
        <v>86</v>
      </c>
      <c r="AY176" s="24" t="s">
        <v>131</v>
      </c>
      <c r="BE176" s="232">
        <f>IF(N176="základní",J176,0)</f>
        <v>0</v>
      </c>
      <c r="BF176" s="232">
        <f>IF(N176="snížená",J176,0)</f>
        <v>0</v>
      </c>
      <c r="BG176" s="232">
        <f>IF(N176="zákl. přenesená",J176,0)</f>
        <v>0</v>
      </c>
      <c r="BH176" s="232">
        <f>IF(N176="sníž. přenesená",J176,0)</f>
        <v>0</v>
      </c>
      <c r="BI176" s="232">
        <f>IF(N176="nulová",J176,0)</f>
        <v>0</v>
      </c>
      <c r="BJ176" s="24" t="s">
        <v>25</v>
      </c>
      <c r="BK176" s="232">
        <f>ROUND(I176*H176,2)</f>
        <v>0</v>
      </c>
      <c r="BL176" s="24" t="s">
        <v>138</v>
      </c>
      <c r="BM176" s="24" t="s">
        <v>544</v>
      </c>
    </row>
    <row r="177" spans="2:51" s="11" customFormat="1" ht="13.5">
      <c r="B177" s="233"/>
      <c r="C177" s="234"/>
      <c r="D177" s="235" t="s">
        <v>140</v>
      </c>
      <c r="E177" s="236" t="s">
        <v>24</v>
      </c>
      <c r="F177" s="237" t="s">
        <v>545</v>
      </c>
      <c r="G177" s="234"/>
      <c r="H177" s="238">
        <v>4.01</v>
      </c>
      <c r="I177" s="239"/>
      <c r="J177" s="234"/>
      <c r="K177" s="234"/>
      <c r="L177" s="240"/>
      <c r="M177" s="241"/>
      <c r="N177" s="242"/>
      <c r="O177" s="242"/>
      <c r="P177" s="242"/>
      <c r="Q177" s="242"/>
      <c r="R177" s="242"/>
      <c r="S177" s="242"/>
      <c r="T177" s="243"/>
      <c r="AT177" s="244" t="s">
        <v>140</v>
      </c>
      <c r="AU177" s="244" t="s">
        <v>86</v>
      </c>
      <c r="AV177" s="11" t="s">
        <v>86</v>
      </c>
      <c r="AW177" s="11" t="s">
        <v>40</v>
      </c>
      <c r="AX177" s="11" t="s">
        <v>25</v>
      </c>
      <c r="AY177" s="244" t="s">
        <v>131</v>
      </c>
    </row>
    <row r="178" spans="2:51" s="12" customFormat="1" ht="13.5">
      <c r="B178" s="245"/>
      <c r="C178" s="246"/>
      <c r="D178" s="235" t="s">
        <v>140</v>
      </c>
      <c r="E178" s="247" t="s">
        <v>24</v>
      </c>
      <c r="F178" s="248" t="s">
        <v>142</v>
      </c>
      <c r="G178" s="246"/>
      <c r="H178" s="247" t="s">
        <v>24</v>
      </c>
      <c r="I178" s="249"/>
      <c r="J178" s="246"/>
      <c r="K178" s="246"/>
      <c r="L178" s="250"/>
      <c r="M178" s="251"/>
      <c r="N178" s="252"/>
      <c r="O178" s="252"/>
      <c r="P178" s="252"/>
      <c r="Q178" s="252"/>
      <c r="R178" s="252"/>
      <c r="S178" s="252"/>
      <c r="T178" s="253"/>
      <c r="AT178" s="254" t="s">
        <v>140</v>
      </c>
      <c r="AU178" s="254" t="s">
        <v>86</v>
      </c>
      <c r="AV178" s="12" t="s">
        <v>25</v>
      </c>
      <c r="AW178" s="12" t="s">
        <v>40</v>
      </c>
      <c r="AX178" s="12" t="s">
        <v>77</v>
      </c>
      <c r="AY178" s="254" t="s">
        <v>131</v>
      </c>
    </row>
    <row r="179" spans="2:63" s="10" customFormat="1" ht="29.85" customHeight="1">
      <c r="B179" s="205"/>
      <c r="C179" s="206"/>
      <c r="D179" s="207" t="s">
        <v>76</v>
      </c>
      <c r="E179" s="219" t="s">
        <v>159</v>
      </c>
      <c r="F179" s="219" t="s">
        <v>326</v>
      </c>
      <c r="G179" s="206"/>
      <c r="H179" s="206"/>
      <c r="I179" s="209"/>
      <c r="J179" s="220">
        <f>BK179</f>
        <v>0</v>
      </c>
      <c r="K179" s="206"/>
      <c r="L179" s="211"/>
      <c r="M179" s="212"/>
      <c r="N179" s="213"/>
      <c r="O179" s="213"/>
      <c r="P179" s="214">
        <f>SUM(P180:P195)</f>
        <v>0</v>
      </c>
      <c r="Q179" s="213"/>
      <c r="R179" s="214">
        <f>SUM(R180:R195)</f>
        <v>0.077454</v>
      </c>
      <c r="S179" s="213"/>
      <c r="T179" s="215">
        <f>SUM(T180:T195)</f>
        <v>0</v>
      </c>
      <c r="AR179" s="216" t="s">
        <v>25</v>
      </c>
      <c r="AT179" s="217" t="s">
        <v>76</v>
      </c>
      <c r="AU179" s="217" t="s">
        <v>25</v>
      </c>
      <c r="AY179" s="216" t="s">
        <v>131</v>
      </c>
      <c r="BK179" s="218">
        <f>SUM(BK180:BK195)</f>
        <v>0</v>
      </c>
    </row>
    <row r="180" spans="2:65" s="1" customFormat="1" ht="25.5" customHeight="1">
      <c r="B180" s="46"/>
      <c r="C180" s="221" t="s">
        <v>285</v>
      </c>
      <c r="D180" s="221" t="s">
        <v>133</v>
      </c>
      <c r="E180" s="222" t="s">
        <v>332</v>
      </c>
      <c r="F180" s="223" t="s">
        <v>333</v>
      </c>
      <c r="G180" s="224" t="s">
        <v>136</v>
      </c>
      <c r="H180" s="225">
        <v>23.4</v>
      </c>
      <c r="I180" s="226"/>
      <c r="J180" s="227">
        <f>ROUND(I180*H180,2)</f>
        <v>0</v>
      </c>
      <c r="K180" s="223" t="s">
        <v>137</v>
      </c>
      <c r="L180" s="72"/>
      <c r="M180" s="228" t="s">
        <v>24</v>
      </c>
      <c r="N180" s="229" t="s">
        <v>48</v>
      </c>
      <c r="O180" s="47"/>
      <c r="P180" s="230">
        <f>O180*H180</f>
        <v>0</v>
      </c>
      <c r="Q180" s="230">
        <v>0</v>
      </c>
      <c r="R180" s="230">
        <f>Q180*H180</f>
        <v>0</v>
      </c>
      <c r="S180" s="230">
        <v>0</v>
      </c>
      <c r="T180" s="231">
        <f>S180*H180</f>
        <v>0</v>
      </c>
      <c r="AR180" s="24" t="s">
        <v>138</v>
      </c>
      <c r="AT180" s="24" t="s">
        <v>133</v>
      </c>
      <c r="AU180" s="24" t="s">
        <v>86</v>
      </c>
      <c r="AY180" s="24" t="s">
        <v>131</v>
      </c>
      <c r="BE180" s="232">
        <f>IF(N180="základní",J180,0)</f>
        <v>0</v>
      </c>
      <c r="BF180" s="232">
        <f>IF(N180="snížená",J180,0)</f>
        <v>0</v>
      </c>
      <c r="BG180" s="232">
        <f>IF(N180="zákl. přenesená",J180,0)</f>
        <v>0</v>
      </c>
      <c r="BH180" s="232">
        <f>IF(N180="sníž. přenesená",J180,0)</f>
        <v>0</v>
      </c>
      <c r="BI180" s="232">
        <f>IF(N180="nulová",J180,0)</f>
        <v>0</v>
      </c>
      <c r="BJ180" s="24" t="s">
        <v>25</v>
      </c>
      <c r="BK180" s="232">
        <f>ROUND(I180*H180,2)</f>
        <v>0</v>
      </c>
      <c r="BL180" s="24" t="s">
        <v>138</v>
      </c>
      <c r="BM180" s="24" t="s">
        <v>546</v>
      </c>
    </row>
    <row r="181" spans="2:51" s="11" customFormat="1" ht="13.5">
      <c r="B181" s="233"/>
      <c r="C181" s="234"/>
      <c r="D181" s="235" t="s">
        <v>140</v>
      </c>
      <c r="E181" s="236" t="s">
        <v>24</v>
      </c>
      <c r="F181" s="237" t="s">
        <v>547</v>
      </c>
      <c r="G181" s="234"/>
      <c r="H181" s="238">
        <v>11.7</v>
      </c>
      <c r="I181" s="239"/>
      <c r="J181" s="234"/>
      <c r="K181" s="234"/>
      <c r="L181" s="240"/>
      <c r="M181" s="241"/>
      <c r="N181" s="242"/>
      <c r="O181" s="242"/>
      <c r="P181" s="242"/>
      <c r="Q181" s="242"/>
      <c r="R181" s="242"/>
      <c r="S181" s="242"/>
      <c r="T181" s="243"/>
      <c r="AT181" s="244" t="s">
        <v>140</v>
      </c>
      <c r="AU181" s="244" t="s">
        <v>86</v>
      </c>
      <c r="AV181" s="11" t="s">
        <v>86</v>
      </c>
      <c r="AW181" s="11" t="s">
        <v>40</v>
      </c>
      <c r="AX181" s="11" t="s">
        <v>77</v>
      </c>
      <c r="AY181" s="244" t="s">
        <v>131</v>
      </c>
    </row>
    <row r="182" spans="2:51" s="11" customFormat="1" ht="13.5">
      <c r="B182" s="233"/>
      <c r="C182" s="234"/>
      <c r="D182" s="235" t="s">
        <v>140</v>
      </c>
      <c r="E182" s="236" t="s">
        <v>24</v>
      </c>
      <c r="F182" s="237" t="s">
        <v>548</v>
      </c>
      <c r="G182" s="234"/>
      <c r="H182" s="238">
        <v>11.7</v>
      </c>
      <c r="I182" s="239"/>
      <c r="J182" s="234"/>
      <c r="K182" s="234"/>
      <c r="L182" s="240"/>
      <c r="M182" s="241"/>
      <c r="N182" s="242"/>
      <c r="O182" s="242"/>
      <c r="P182" s="242"/>
      <c r="Q182" s="242"/>
      <c r="R182" s="242"/>
      <c r="S182" s="242"/>
      <c r="T182" s="243"/>
      <c r="AT182" s="244" t="s">
        <v>140</v>
      </c>
      <c r="AU182" s="244" t="s">
        <v>86</v>
      </c>
      <c r="AV182" s="11" t="s">
        <v>86</v>
      </c>
      <c r="AW182" s="11" t="s">
        <v>40</v>
      </c>
      <c r="AX182" s="11" t="s">
        <v>77</v>
      </c>
      <c r="AY182" s="244" t="s">
        <v>131</v>
      </c>
    </row>
    <row r="183" spans="2:51" s="14" customFormat="1" ht="13.5">
      <c r="B183" s="266"/>
      <c r="C183" s="267"/>
      <c r="D183" s="235" t="s">
        <v>140</v>
      </c>
      <c r="E183" s="268" t="s">
        <v>24</v>
      </c>
      <c r="F183" s="269" t="s">
        <v>149</v>
      </c>
      <c r="G183" s="267"/>
      <c r="H183" s="270">
        <v>23.4</v>
      </c>
      <c r="I183" s="271"/>
      <c r="J183" s="267"/>
      <c r="K183" s="267"/>
      <c r="L183" s="272"/>
      <c r="M183" s="273"/>
      <c r="N183" s="274"/>
      <c r="O183" s="274"/>
      <c r="P183" s="274"/>
      <c r="Q183" s="274"/>
      <c r="R183" s="274"/>
      <c r="S183" s="274"/>
      <c r="T183" s="275"/>
      <c r="AT183" s="276" t="s">
        <v>140</v>
      </c>
      <c r="AU183" s="276" t="s">
        <v>86</v>
      </c>
      <c r="AV183" s="14" t="s">
        <v>138</v>
      </c>
      <c r="AW183" s="14" t="s">
        <v>40</v>
      </c>
      <c r="AX183" s="14" t="s">
        <v>25</v>
      </c>
      <c r="AY183" s="276" t="s">
        <v>131</v>
      </c>
    </row>
    <row r="184" spans="2:65" s="1" customFormat="1" ht="38.25" customHeight="1">
      <c r="B184" s="46"/>
      <c r="C184" s="221" t="s">
        <v>292</v>
      </c>
      <c r="D184" s="221" t="s">
        <v>133</v>
      </c>
      <c r="E184" s="222" t="s">
        <v>338</v>
      </c>
      <c r="F184" s="223" t="s">
        <v>339</v>
      </c>
      <c r="G184" s="224" t="s">
        <v>136</v>
      </c>
      <c r="H184" s="225">
        <v>11.7</v>
      </c>
      <c r="I184" s="226"/>
      <c r="J184" s="227">
        <f>ROUND(I184*H184,2)</f>
        <v>0</v>
      </c>
      <c r="K184" s="223" t="s">
        <v>137</v>
      </c>
      <c r="L184" s="72"/>
      <c r="M184" s="228" t="s">
        <v>24</v>
      </c>
      <c r="N184" s="229" t="s">
        <v>48</v>
      </c>
      <c r="O184" s="47"/>
      <c r="P184" s="230">
        <f>O184*H184</f>
        <v>0</v>
      </c>
      <c r="Q184" s="230">
        <v>0</v>
      </c>
      <c r="R184" s="230">
        <f>Q184*H184</f>
        <v>0</v>
      </c>
      <c r="S184" s="230">
        <v>0</v>
      </c>
      <c r="T184" s="231">
        <f>S184*H184</f>
        <v>0</v>
      </c>
      <c r="AR184" s="24" t="s">
        <v>138</v>
      </c>
      <c r="AT184" s="24" t="s">
        <v>133</v>
      </c>
      <c r="AU184" s="24" t="s">
        <v>86</v>
      </c>
      <c r="AY184" s="24" t="s">
        <v>131</v>
      </c>
      <c r="BE184" s="232">
        <f>IF(N184="základní",J184,0)</f>
        <v>0</v>
      </c>
      <c r="BF184" s="232">
        <f>IF(N184="snížená",J184,0)</f>
        <v>0</v>
      </c>
      <c r="BG184" s="232">
        <f>IF(N184="zákl. přenesená",J184,0)</f>
        <v>0</v>
      </c>
      <c r="BH184" s="232">
        <f>IF(N184="sníž. přenesená",J184,0)</f>
        <v>0</v>
      </c>
      <c r="BI184" s="232">
        <f>IF(N184="nulová",J184,0)</f>
        <v>0</v>
      </c>
      <c r="BJ184" s="24" t="s">
        <v>25</v>
      </c>
      <c r="BK184" s="232">
        <f>ROUND(I184*H184,2)</f>
        <v>0</v>
      </c>
      <c r="BL184" s="24" t="s">
        <v>138</v>
      </c>
      <c r="BM184" s="24" t="s">
        <v>549</v>
      </c>
    </row>
    <row r="185" spans="2:51" s="11" customFormat="1" ht="13.5">
      <c r="B185" s="233"/>
      <c r="C185" s="234"/>
      <c r="D185" s="235" t="s">
        <v>140</v>
      </c>
      <c r="E185" s="236" t="s">
        <v>24</v>
      </c>
      <c r="F185" s="237" t="s">
        <v>489</v>
      </c>
      <c r="G185" s="234"/>
      <c r="H185" s="238">
        <v>11.7</v>
      </c>
      <c r="I185" s="239"/>
      <c r="J185" s="234"/>
      <c r="K185" s="234"/>
      <c r="L185" s="240"/>
      <c r="M185" s="241"/>
      <c r="N185" s="242"/>
      <c r="O185" s="242"/>
      <c r="P185" s="242"/>
      <c r="Q185" s="242"/>
      <c r="R185" s="242"/>
      <c r="S185" s="242"/>
      <c r="T185" s="243"/>
      <c r="AT185" s="244" t="s">
        <v>140</v>
      </c>
      <c r="AU185" s="244" t="s">
        <v>86</v>
      </c>
      <c r="AV185" s="11" t="s">
        <v>86</v>
      </c>
      <c r="AW185" s="11" t="s">
        <v>40</v>
      </c>
      <c r="AX185" s="11" t="s">
        <v>25</v>
      </c>
      <c r="AY185" s="244" t="s">
        <v>131</v>
      </c>
    </row>
    <row r="186" spans="2:51" s="12" customFormat="1" ht="13.5">
      <c r="B186" s="245"/>
      <c r="C186" s="246"/>
      <c r="D186" s="235" t="s">
        <v>140</v>
      </c>
      <c r="E186" s="247" t="s">
        <v>24</v>
      </c>
      <c r="F186" s="248" t="s">
        <v>142</v>
      </c>
      <c r="G186" s="246"/>
      <c r="H186" s="247" t="s">
        <v>24</v>
      </c>
      <c r="I186" s="249"/>
      <c r="J186" s="246"/>
      <c r="K186" s="246"/>
      <c r="L186" s="250"/>
      <c r="M186" s="251"/>
      <c r="N186" s="252"/>
      <c r="O186" s="252"/>
      <c r="P186" s="252"/>
      <c r="Q186" s="252"/>
      <c r="R186" s="252"/>
      <c r="S186" s="252"/>
      <c r="T186" s="253"/>
      <c r="AT186" s="254" t="s">
        <v>140</v>
      </c>
      <c r="AU186" s="254" t="s">
        <v>86</v>
      </c>
      <c r="AV186" s="12" t="s">
        <v>25</v>
      </c>
      <c r="AW186" s="12" t="s">
        <v>40</v>
      </c>
      <c r="AX186" s="12" t="s">
        <v>77</v>
      </c>
      <c r="AY186" s="254" t="s">
        <v>131</v>
      </c>
    </row>
    <row r="187" spans="2:65" s="1" customFormat="1" ht="25.5" customHeight="1">
      <c r="B187" s="46"/>
      <c r="C187" s="221" t="s">
        <v>299</v>
      </c>
      <c r="D187" s="221" t="s">
        <v>133</v>
      </c>
      <c r="E187" s="222" t="s">
        <v>342</v>
      </c>
      <c r="F187" s="223" t="s">
        <v>343</v>
      </c>
      <c r="G187" s="224" t="s">
        <v>136</v>
      </c>
      <c r="H187" s="225">
        <v>11.7</v>
      </c>
      <c r="I187" s="226"/>
      <c r="J187" s="227">
        <f>ROUND(I187*H187,2)</f>
        <v>0</v>
      </c>
      <c r="K187" s="223" t="s">
        <v>137</v>
      </c>
      <c r="L187" s="72"/>
      <c r="M187" s="228" t="s">
        <v>24</v>
      </c>
      <c r="N187" s="229" t="s">
        <v>48</v>
      </c>
      <c r="O187" s="47"/>
      <c r="P187" s="230">
        <f>O187*H187</f>
        <v>0</v>
      </c>
      <c r="Q187" s="230">
        <v>0.00601</v>
      </c>
      <c r="R187" s="230">
        <f>Q187*H187</f>
        <v>0.07031699999999999</v>
      </c>
      <c r="S187" s="230">
        <v>0</v>
      </c>
      <c r="T187" s="231">
        <f>S187*H187</f>
        <v>0</v>
      </c>
      <c r="AR187" s="24" t="s">
        <v>138</v>
      </c>
      <c r="AT187" s="24" t="s">
        <v>133</v>
      </c>
      <c r="AU187" s="24" t="s">
        <v>86</v>
      </c>
      <c r="AY187" s="24" t="s">
        <v>131</v>
      </c>
      <c r="BE187" s="232">
        <f>IF(N187="základní",J187,0)</f>
        <v>0</v>
      </c>
      <c r="BF187" s="232">
        <f>IF(N187="snížená",J187,0)</f>
        <v>0</v>
      </c>
      <c r="BG187" s="232">
        <f>IF(N187="zákl. přenesená",J187,0)</f>
        <v>0</v>
      </c>
      <c r="BH187" s="232">
        <f>IF(N187="sníž. přenesená",J187,0)</f>
        <v>0</v>
      </c>
      <c r="BI187" s="232">
        <f>IF(N187="nulová",J187,0)</f>
        <v>0</v>
      </c>
      <c r="BJ187" s="24" t="s">
        <v>25</v>
      </c>
      <c r="BK187" s="232">
        <f>ROUND(I187*H187,2)</f>
        <v>0</v>
      </c>
      <c r="BL187" s="24" t="s">
        <v>138</v>
      </c>
      <c r="BM187" s="24" t="s">
        <v>550</v>
      </c>
    </row>
    <row r="188" spans="2:51" s="11" customFormat="1" ht="13.5">
      <c r="B188" s="233"/>
      <c r="C188" s="234"/>
      <c r="D188" s="235" t="s">
        <v>140</v>
      </c>
      <c r="E188" s="236" t="s">
        <v>24</v>
      </c>
      <c r="F188" s="237" t="s">
        <v>489</v>
      </c>
      <c r="G188" s="234"/>
      <c r="H188" s="238">
        <v>11.7</v>
      </c>
      <c r="I188" s="239"/>
      <c r="J188" s="234"/>
      <c r="K188" s="234"/>
      <c r="L188" s="240"/>
      <c r="M188" s="241"/>
      <c r="N188" s="242"/>
      <c r="O188" s="242"/>
      <c r="P188" s="242"/>
      <c r="Q188" s="242"/>
      <c r="R188" s="242"/>
      <c r="S188" s="242"/>
      <c r="T188" s="243"/>
      <c r="AT188" s="244" t="s">
        <v>140</v>
      </c>
      <c r="AU188" s="244" t="s">
        <v>86</v>
      </c>
      <c r="AV188" s="11" t="s">
        <v>86</v>
      </c>
      <c r="AW188" s="11" t="s">
        <v>40</v>
      </c>
      <c r="AX188" s="11" t="s">
        <v>25</v>
      </c>
      <c r="AY188" s="244" t="s">
        <v>131</v>
      </c>
    </row>
    <row r="189" spans="2:51" s="12" customFormat="1" ht="13.5">
      <c r="B189" s="245"/>
      <c r="C189" s="246"/>
      <c r="D189" s="235" t="s">
        <v>140</v>
      </c>
      <c r="E189" s="247" t="s">
        <v>24</v>
      </c>
      <c r="F189" s="248" t="s">
        <v>142</v>
      </c>
      <c r="G189" s="246"/>
      <c r="H189" s="247" t="s">
        <v>24</v>
      </c>
      <c r="I189" s="249"/>
      <c r="J189" s="246"/>
      <c r="K189" s="246"/>
      <c r="L189" s="250"/>
      <c r="M189" s="251"/>
      <c r="N189" s="252"/>
      <c r="O189" s="252"/>
      <c r="P189" s="252"/>
      <c r="Q189" s="252"/>
      <c r="R189" s="252"/>
      <c r="S189" s="252"/>
      <c r="T189" s="253"/>
      <c r="AT189" s="254" t="s">
        <v>140</v>
      </c>
      <c r="AU189" s="254" t="s">
        <v>86</v>
      </c>
      <c r="AV189" s="12" t="s">
        <v>25</v>
      </c>
      <c r="AW189" s="12" t="s">
        <v>40</v>
      </c>
      <c r="AX189" s="12" t="s">
        <v>77</v>
      </c>
      <c r="AY189" s="254" t="s">
        <v>131</v>
      </c>
    </row>
    <row r="190" spans="2:65" s="1" customFormat="1" ht="25.5" customHeight="1">
      <c r="B190" s="46"/>
      <c r="C190" s="221" t="s">
        <v>304</v>
      </c>
      <c r="D190" s="221" t="s">
        <v>133</v>
      </c>
      <c r="E190" s="222" t="s">
        <v>346</v>
      </c>
      <c r="F190" s="223" t="s">
        <v>347</v>
      </c>
      <c r="G190" s="224" t="s">
        <v>136</v>
      </c>
      <c r="H190" s="225">
        <v>11.7</v>
      </c>
      <c r="I190" s="226"/>
      <c r="J190" s="227">
        <f>ROUND(I190*H190,2)</f>
        <v>0</v>
      </c>
      <c r="K190" s="223" t="s">
        <v>137</v>
      </c>
      <c r="L190" s="72"/>
      <c r="M190" s="228" t="s">
        <v>24</v>
      </c>
      <c r="N190" s="229" t="s">
        <v>48</v>
      </c>
      <c r="O190" s="47"/>
      <c r="P190" s="230">
        <f>O190*H190</f>
        <v>0</v>
      </c>
      <c r="Q190" s="230">
        <v>0.00061</v>
      </c>
      <c r="R190" s="230">
        <f>Q190*H190</f>
        <v>0.007136999999999999</v>
      </c>
      <c r="S190" s="230">
        <v>0</v>
      </c>
      <c r="T190" s="231">
        <f>S190*H190</f>
        <v>0</v>
      </c>
      <c r="AR190" s="24" t="s">
        <v>138</v>
      </c>
      <c r="AT190" s="24" t="s">
        <v>133</v>
      </c>
      <c r="AU190" s="24" t="s">
        <v>86</v>
      </c>
      <c r="AY190" s="24" t="s">
        <v>131</v>
      </c>
      <c r="BE190" s="232">
        <f>IF(N190="základní",J190,0)</f>
        <v>0</v>
      </c>
      <c r="BF190" s="232">
        <f>IF(N190="snížená",J190,0)</f>
        <v>0</v>
      </c>
      <c r="BG190" s="232">
        <f>IF(N190="zákl. přenesená",J190,0)</f>
        <v>0</v>
      </c>
      <c r="BH190" s="232">
        <f>IF(N190="sníž. přenesená",J190,0)</f>
        <v>0</v>
      </c>
      <c r="BI190" s="232">
        <f>IF(N190="nulová",J190,0)</f>
        <v>0</v>
      </c>
      <c r="BJ190" s="24" t="s">
        <v>25</v>
      </c>
      <c r="BK190" s="232">
        <f>ROUND(I190*H190,2)</f>
        <v>0</v>
      </c>
      <c r="BL190" s="24" t="s">
        <v>138</v>
      </c>
      <c r="BM190" s="24" t="s">
        <v>551</v>
      </c>
    </row>
    <row r="191" spans="2:51" s="11" customFormat="1" ht="13.5">
      <c r="B191" s="233"/>
      <c r="C191" s="234"/>
      <c r="D191" s="235" t="s">
        <v>140</v>
      </c>
      <c r="E191" s="236" t="s">
        <v>24</v>
      </c>
      <c r="F191" s="237" t="s">
        <v>489</v>
      </c>
      <c r="G191" s="234"/>
      <c r="H191" s="238">
        <v>11.7</v>
      </c>
      <c r="I191" s="239"/>
      <c r="J191" s="234"/>
      <c r="K191" s="234"/>
      <c r="L191" s="240"/>
      <c r="M191" s="241"/>
      <c r="N191" s="242"/>
      <c r="O191" s="242"/>
      <c r="P191" s="242"/>
      <c r="Q191" s="242"/>
      <c r="R191" s="242"/>
      <c r="S191" s="242"/>
      <c r="T191" s="243"/>
      <c r="AT191" s="244" t="s">
        <v>140</v>
      </c>
      <c r="AU191" s="244" t="s">
        <v>86</v>
      </c>
      <c r="AV191" s="11" t="s">
        <v>86</v>
      </c>
      <c r="AW191" s="11" t="s">
        <v>40</v>
      </c>
      <c r="AX191" s="11" t="s">
        <v>25</v>
      </c>
      <c r="AY191" s="244" t="s">
        <v>131</v>
      </c>
    </row>
    <row r="192" spans="2:51" s="12" customFormat="1" ht="13.5">
      <c r="B192" s="245"/>
      <c r="C192" s="246"/>
      <c r="D192" s="235" t="s">
        <v>140</v>
      </c>
      <c r="E192" s="247" t="s">
        <v>24</v>
      </c>
      <c r="F192" s="248" t="s">
        <v>142</v>
      </c>
      <c r="G192" s="246"/>
      <c r="H192" s="247" t="s">
        <v>24</v>
      </c>
      <c r="I192" s="249"/>
      <c r="J192" s="246"/>
      <c r="K192" s="246"/>
      <c r="L192" s="250"/>
      <c r="M192" s="251"/>
      <c r="N192" s="252"/>
      <c r="O192" s="252"/>
      <c r="P192" s="252"/>
      <c r="Q192" s="252"/>
      <c r="R192" s="252"/>
      <c r="S192" s="252"/>
      <c r="T192" s="253"/>
      <c r="AT192" s="254" t="s">
        <v>140</v>
      </c>
      <c r="AU192" s="254" t="s">
        <v>86</v>
      </c>
      <c r="AV192" s="12" t="s">
        <v>25</v>
      </c>
      <c r="AW192" s="12" t="s">
        <v>40</v>
      </c>
      <c r="AX192" s="12" t="s">
        <v>77</v>
      </c>
      <c r="AY192" s="254" t="s">
        <v>131</v>
      </c>
    </row>
    <row r="193" spans="2:65" s="1" customFormat="1" ht="38.25" customHeight="1">
      <c r="B193" s="46"/>
      <c r="C193" s="221" t="s">
        <v>310</v>
      </c>
      <c r="D193" s="221" t="s">
        <v>133</v>
      </c>
      <c r="E193" s="222" t="s">
        <v>350</v>
      </c>
      <c r="F193" s="223" t="s">
        <v>351</v>
      </c>
      <c r="G193" s="224" t="s">
        <v>136</v>
      </c>
      <c r="H193" s="225">
        <v>11.7</v>
      </c>
      <c r="I193" s="226"/>
      <c r="J193" s="227">
        <f>ROUND(I193*H193,2)</f>
        <v>0</v>
      </c>
      <c r="K193" s="223" t="s">
        <v>137</v>
      </c>
      <c r="L193" s="72"/>
      <c r="M193" s="228" t="s">
        <v>24</v>
      </c>
      <c r="N193" s="229" t="s">
        <v>48</v>
      </c>
      <c r="O193" s="47"/>
      <c r="P193" s="230">
        <f>O193*H193</f>
        <v>0</v>
      </c>
      <c r="Q193" s="230">
        <v>0</v>
      </c>
      <c r="R193" s="230">
        <f>Q193*H193</f>
        <v>0</v>
      </c>
      <c r="S193" s="230">
        <v>0</v>
      </c>
      <c r="T193" s="231">
        <f>S193*H193</f>
        <v>0</v>
      </c>
      <c r="AR193" s="24" t="s">
        <v>138</v>
      </c>
      <c r="AT193" s="24" t="s">
        <v>133</v>
      </c>
      <c r="AU193" s="24" t="s">
        <v>86</v>
      </c>
      <c r="AY193" s="24" t="s">
        <v>131</v>
      </c>
      <c r="BE193" s="232">
        <f>IF(N193="základní",J193,0)</f>
        <v>0</v>
      </c>
      <c r="BF193" s="232">
        <f>IF(N193="snížená",J193,0)</f>
        <v>0</v>
      </c>
      <c r="BG193" s="232">
        <f>IF(N193="zákl. přenesená",J193,0)</f>
        <v>0</v>
      </c>
      <c r="BH193" s="232">
        <f>IF(N193="sníž. přenesená",J193,0)</f>
        <v>0</v>
      </c>
      <c r="BI193" s="232">
        <f>IF(N193="nulová",J193,0)</f>
        <v>0</v>
      </c>
      <c r="BJ193" s="24" t="s">
        <v>25</v>
      </c>
      <c r="BK193" s="232">
        <f>ROUND(I193*H193,2)</f>
        <v>0</v>
      </c>
      <c r="BL193" s="24" t="s">
        <v>138</v>
      </c>
      <c r="BM193" s="24" t="s">
        <v>552</v>
      </c>
    </row>
    <row r="194" spans="2:51" s="11" customFormat="1" ht="13.5">
      <c r="B194" s="233"/>
      <c r="C194" s="234"/>
      <c r="D194" s="235" t="s">
        <v>140</v>
      </c>
      <c r="E194" s="236" t="s">
        <v>24</v>
      </c>
      <c r="F194" s="237" t="s">
        <v>489</v>
      </c>
      <c r="G194" s="234"/>
      <c r="H194" s="238">
        <v>11.7</v>
      </c>
      <c r="I194" s="239"/>
      <c r="J194" s="234"/>
      <c r="K194" s="234"/>
      <c r="L194" s="240"/>
      <c r="M194" s="241"/>
      <c r="N194" s="242"/>
      <c r="O194" s="242"/>
      <c r="P194" s="242"/>
      <c r="Q194" s="242"/>
      <c r="R194" s="242"/>
      <c r="S194" s="242"/>
      <c r="T194" s="243"/>
      <c r="AT194" s="244" t="s">
        <v>140</v>
      </c>
      <c r="AU194" s="244" t="s">
        <v>86</v>
      </c>
      <c r="AV194" s="11" t="s">
        <v>86</v>
      </c>
      <c r="AW194" s="11" t="s">
        <v>40</v>
      </c>
      <c r="AX194" s="11" t="s">
        <v>25</v>
      </c>
      <c r="AY194" s="244" t="s">
        <v>131</v>
      </c>
    </row>
    <row r="195" spans="2:51" s="12" customFormat="1" ht="13.5">
      <c r="B195" s="245"/>
      <c r="C195" s="246"/>
      <c r="D195" s="235" t="s">
        <v>140</v>
      </c>
      <c r="E195" s="247" t="s">
        <v>24</v>
      </c>
      <c r="F195" s="248" t="s">
        <v>142</v>
      </c>
      <c r="G195" s="246"/>
      <c r="H195" s="247" t="s">
        <v>24</v>
      </c>
      <c r="I195" s="249"/>
      <c r="J195" s="246"/>
      <c r="K195" s="246"/>
      <c r="L195" s="250"/>
      <c r="M195" s="251"/>
      <c r="N195" s="252"/>
      <c r="O195" s="252"/>
      <c r="P195" s="252"/>
      <c r="Q195" s="252"/>
      <c r="R195" s="252"/>
      <c r="S195" s="252"/>
      <c r="T195" s="253"/>
      <c r="AT195" s="254" t="s">
        <v>140</v>
      </c>
      <c r="AU195" s="254" t="s">
        <v>86</v>
      </c>
      <c r="AV195" s="12" t="s">
        <v>25</v>
      </c>
      <c r="AW195" s="12" t="s">
        <v>40</v>
      </c>
      <c r="AX195" s="12" t="s">
        <v>77</v>
      </c>
      <c r="AY195" s="254" t="s">
        <v>131</v>
      </c>
    </row>
    <row r="196" spans="2:63" s="10" customFormat="1" ht="29.85" customHeight="1">
      <c r="B196" s="205"/>
      <c r="C196" s="206"/>
      <c r="D196" s="207" t="s">
        <v>76</v>
      </c>
      <c r="E196" s="219" t="s">
        <v>177</v>
      </c>
      <c r="F196" s="219" t="s">
        <v>353</v>
      </c>
      <c r="G196" s="206"/>
      <c r="H196" s="206"/>
      <c r="I196" s="209"/>
      <c r="J196" s="220">
        <f>BK196</f>
        <v>0</v>
      </c>
      <c r="K196" s="206"/>
      <c r="L196" s="211"/>
      <c r="M196" s="212"/>
      <c r="N196" s="213"/>
      <c r="O196" s="213"/>
      <c r="P196" s="214">
        <f>SUM(P197:P235)</f>
        <v>0</v>
      </c>
      <c r="Q196" s="213"/>
      <c r="R196" s="214">
        <f>SUM(R197:R235)</f>
        <v>0.8546872000000001</v>
      </c>
      <c r="S196" s="213"/>
      <c r="T196" s="215">
        <f>SUM(T197:T235)</f>
        <v>0</v>
      </c>
      <c r="AR196" s="216" t="s">
        <v>25</v>
      </c>
      <c r="AT196" s="217" t="s">
        <v>76</v>
      </c>
      <c r="AU196" s="217" t="s">
        <v>25</v>
      </c>
      <c r="AY196" s="216" t="s">
        <v>131</v>
      </c>
      <c r="BK196" s="218">
        <f>SUM(BK197:BK235)</f>
        <v>0</v>
      </c>
    </row>
    <row r="197" spans="2:65" s="1" customFormat="1" ht="25.5" customHeight="1">
      <c r="B197" s="46"/>
      <c r="C197" s="221" t="s">
        <v>314</v>
      </c>
      <c r="D197" s="221" t="s">
        <v>133</v>
      </c>
      <c r="E197" s="222" t="s">
        <v>553</v>
      </c>
      <c r="F197" s="223" t="s">
        <v>554</v>
      </c>
      <c r="G197" s="224" t="s">
        <v>295</v>
      </c>
      <c r="H197" s="225">
        <v>29.7</v>
      </c>
      <c r="I197" s="226"/>
      <c r="J197" s="227">
        <f>ROUND(I197*H197,2)</f>
        <v>0</v>
      </c>
      <c r="K197" s="223" t="s">
        <v>137</v>
      </c>
      <c r="L197" s="72"/>
      <c r="M197" s="228" t="s">
        <v>24</v>
      </c>
      <c r="N197" s="229" t="s">
        <v>48</v>
      </c>
      <c r="O197" s="47"/>
      <c r="P197" s="230">
        <f>O197*H197</f>
        <v>0</v>
      </c>
      <c r="Q197" s="230">
        <v>0</v>
      </c>
      <c r="R197" s="230">
        <f>Q197*H197</f>
        <v>0</v>
      </c>
      <c r="S197" s="230">
        <v>0</v>
      </c>
      <c r="T197" s="231">
        <f>S197*H197</f>
        <v>0</v>
      </c>
      <c r="AR197" s="24" t="s">
        <v>138</v>
      </c>
      <c r="AT197" s="24" t="s">
        <v>133</v>
      </c>
      <c r="AU197" s="24" t="s">
        <v>86</v>
      </c>
      <c r="AY197" s="24" t="s">
        <v>131</v>
      </c>
      <c r="BE197" s="232">
        <f>IF(N197="základní",J197,0)</f>
        <v>0</v>
      </c>
      <c r="BF197" s="232">
        <f>IF(N197="snížená",J197,0)</f>
        <v>0</v>
      </c>
      <c r="BG197" s="232">
        <f>IF(N197="zákl. přenesená",J197,0)</f>
        <v>0</v>
      </c>
      <c r="BH197" s="232">
        <f>IF(N197="sníž. přenesená",J197,0)</f>
        <v>0</v>
      </c>
      <c r="BI197" s="232">
        <f>IF(N197="nulová",J197,0)</f>
        <v>0</v>
      </c>
      <c r="BJ197" s="24" t="s">
        <v>25</v>
      </c>
      <c r="BK197" s="232">
        <f>ROUND(I197*H197,2)</f>
        <v>0</v>
      </c>
      <c r="BL197" s="24" t="s">
        <v>138</v>
      </c>
      <c r="BM197" s="24" t="s">
        <v>555</v>
      </c>
    </row>
    <row r="198" spans="2:51" s="11" customFormat="1" ht="13.5">
      <c r="B198" s="233"/>
      <c r="C198" s="234"/>
      <c r="D198" s="235" t="s">
        <v>140</v>
      </c>
      <c r="E198" s="236" t="s">
        <v>24</v>
      </c>
      <c r="F198" s="237" t="s">
        <v>543</v>
      </c>
      <c r="G198" s="234"/>
      <c r="H198" s="238">
        <v>29.7</v>
      </c>
      <c r="I198" s="239"/>
      <c r="J198" s="234"/>
      <c r="K198" s="234"/>
      <c r="L198" s="240"/>
      <c r="M198" s="241"/>
      <c r="N198" s="242"/>
      <c r="O198" s="242"/>
      <c r="P198" s="242"/>
      <c r="Q198" s="242"/>
      <c r="R198" s="242"/>
      <c r="S198" s="242"/>
      <c r="T198" s="243"/>
      <c r="AT198" s="244" t="s">
        <v>140</v>
      </c>
      <c r="AU198" s="244" t="s">
        <v>86</v>
      </c>
      <c r="AV198" s="11" t="s">
        <v>86</v>
      </c>
      <c r="AW198" s="11" t="s">
        <v>40</v>
      </c>
      <c r="AX198" s="11" t="s">
        <v>25</v>
      </c>
      <c r="AY198" s="244" t="s">
        <v>131</v>
      </c>
    </row>
    <row r="199" spans="2:51" s="12" customFormat="1" ht="13.5">
      <c r="B199" s="245"/>
      <c r="C199" s="246"/>
      <c r="D199" s="235" t="s">
        <v>140</v>
      </c>
      <c r="E199" s="247" t="s">
        <v>24</v>
      </c>
      <c r="F199" s="248" t="s">
        <v>142</v>
      </c>
      <c r="G199" s="246"/>
      <c r="H199" s="247" t="s">
        <v>24</v>
      </c>
      <c r="I199" s="249"/>
      <c r="J199" s="246"/>
      <c r="K199" s="246"/>
      <c r="L199" s="250"/>
      <c r="M199" s="251"/>
      <c r="N199" s="252"/>
      <c r="O199" s="252"/>
      <c r="P199" s="252"/>
      <c r="Q199" s="252"/>
      <c r="R199" s="252"/>
      <c r="S199" s="252"/>
      <c r="T199" s="253"/>
      <c r="AT199" s="254" t="s">
        <v>140</v>
      </c>
      <c r="AU199" s="254" t="s">
        <v>86</v>
      </c>
      <c r="AV199" s="12" t="s">
        <v>25</v>
      </c>
      <c r="AW199" s="12" t="s">
        <v>40</v>
      </c>
      <c r="AX199" s="12" t="s">
        <v>77</v>
      </c>
      <c r="AY199" s="254" t="s">
        <v>131</v>
      </c>
    </row>
    <row r="200" spans="2:65" s="1" customFormat="1" ht="16.5" customHeight="1">
      <c r="B200" s="46"/>
      <c r="C200" s="279" t="s">
        <v>318</v>
      </c>
      <c r="D200" s="279" t="s">
        <v>257</v>
      </c>
      <c r="E200" s="280" t="s">
        <v>556</v>
      </c>
      <c r="F200" s="281" t="s">
        <v>557</v>
      </c>
      <c r="G200" s="282" t="s">
        <v>307</v>
      </c>
      <c r="H200" s="283">
        <v>5.099</v>
      </c>
      <c r="I200" s="284"/>
      <c r="J200" s="285">
        <f>ROUND(I200*H200,2)</f>
        <v>0</v>
      </c>
      <c r="K200" s="281" t="s">
        <v>24</v>
      </c>
      <c r="L200" s="286"/>
      <c r="M200" s="287" t="s">
        <v>24</v>
      </c>
      <c r="N200" s="288" t="s">
        <v>48</v>
      </c>
      <c r="O200" s="47"/>
      <c r="P200" s="230">
        <f>O200*H200</f>
        <v>0</v>
      </c>
      <c r="Q200" s="230">
        <v>0.0128</v>
      </c>
      <c r="R200" s="230">
        <f>Q200*H200</f>
        <v>0.06526720000000001</v>
      </c>
      <c r="S200" s="230">
        <v>0</v>
      </c>
      <c r="T200" s="231">
        <f>S200*H200</f>
        <v>0</v>
      </c>
      <c r="AR200" s="24" t="s">
        <v>177</v>
      </c>
      <c r="AT200" s="24" t="s">
        <v>257</v>
      </c>
      <c r="AU200" s="24" t="s">
        <v>86</v>
      </c>
      <c r="AY200" s="24" t="s">
        <v>131</v>
      </c>
      <c r="BE200" s="232">
        <f>IF(N200="základní",J200,0)</f>
        <v>0</v>
      </c>
      <c r="BF200" s="232">
        <f>IF(N200="snížená",J200,0)</f>
        <v>0</v>
      </c>
      <c r="BG200" s="232">
        <f>IF(N200="zákl. přenesená",J200,0)</f>
        <v>0</v>
      </c>
      <c r="BH200" s="232">
        <f>IF(N200="sníž. přenesená",J200,0)</f>
        <v>0</v>
      </c>
      <c r="BI200" s="232">
        <f>IF(N200="nulová",J200,0)</f>
        <v>0</v>
      </c>
      <c r="BJ200" s="24" t="s">
        <v>25</v>
      </c>
      <c r="BK200" s="232">
        <f>ROUND(I200*H200,2)</f>
        <v>0</v>
      </c>
      <c r="BL200" s="24" t="s">
        <v>138</v>
      </c>
      <c r="BM200" s="24" t="s">
        <v>558</v>
      </c>
    </row>
    <row r="201" spans="2:51" s="11" customFormat="1" ht="13.5">
      <c r="B201" s="233"/>
      <c r="C201" s="234"/>
      <c r="D201" s="235" t="s">
        <v>140</v>
      </c>
      <c r="E201" s="236" t="s">
        <v>24</v>
      </c>
      <c r="F201" s="237" t="s">
        <v>559</v>
      </c>
      <c r="G201" s="234"/>
      <c r="H201" s="238">
        <v>5.099</v>
      </c>
      <c r="I201" s="239"/>
      <c r="J201" s="234"/>
      <c r="K201" s="234"/>
      <c r="L201" s="240"/>
      <c r="M201" s="241"/>
      <c r="N201" s="242"/>
      <c r="O201" s="242"/>
      <c r="P201" s="242"/>
      <c r="Q201" s="242"/>
      <c r="R201" s="242"/>
      <c r="S201" s="242"/>
      <c r="T201" s="243"/>
      <c r="AT201" s="244" t="s">
        <v>140</v>
      </c>
      <c r="AU201" s="244" t="s">
        <v>86</v>
      </c>
      <c r="AV201" s="11" t="s">
        <v>86</v>
      </c>
      <c r="AW201" s="11" t="s">
        <v>40</v>
      </c>
      <c r="AX201" s="11" t="s">
        <v>25</v>
      </c>
      <c r="AY201" s="244" t="s">
        <v>131</v>
      </c>
    </row>
    <row r="202" spans="2:65" s="1" customFormat="1" ht="25.5" customHeight="1">
      <c r="B202" s="46"/>
      <c r="C202" s="221" t="s">
        <v>322</v>
      </c>
      <c r="D202" s="221" t="s">
        <v>133</v>
      </c>
      <c r="E202" s="222" t="s">
        <v>560</v>
      </c>
      <c r="F202" s="223" t="s">
        <v>561</v>
      </c>
      <c r="G202" s="224" t="s">
        <v>307</v>
      </c>
      <c r="H202" s="225">
        <v>8</v>
      </c>
      <c r="I202" s="226"/>
      <c r="J202" s="227">
        <f>ROUND(I202*H202,2)</f>
        <v>0</v>
      </c>
      <c r="K202" s="223" t="s">
        <v>137</v>
      </c>
      <c r="L202" s="72"/>
      <c r="M202" s="228" t="s">
        <v>24</v>
      </c>
      <c r="N202" s="229" t="s">
        <v>48</v>
      </c>
      <c r="O202" s="47"/>
      <c r="P202" s="230">
        <f>O202*H202</f>
        <v>0</v>
      </c>
      <c r="Q202" s="230">
        <v>8E-05</v>
      </c>
      <c r="R202" s="230">
        <f>Q202*H202</f>
        <v>0.00064</v>
      </c>
      <c r="S202" s="230">
        <v>0</v>
      </c>
      <c r="T202" s="231">
        <f>S202*H202</f>
        <v>0</v>
      </c>
      <c r="AR202" s="24" t="s">
        <v>138</v>
      </c>
      <c r="AT202" s="24" t="s">
        <v>133</v>
      </c>
      <c r="AU202" s="24" t="s">
        <v>86</v>
      </c>
      <c r="AY202" s="24" t="s">
        <v>131</v>
      </c>
      <c r="BE202" s="232">
        <f>IF(N202="základní",J202,0)</f>
        <v>0</v>
      </c>
      <c r="BF202" s="232">
        <f>IF(N202="snížená",J202,0)</f>
        <v>0</v>
      </c>
      <c r="BG202" s="232">
        <f>IF(N202="zákl. přenesená",J202,0)</f>
        <v>0</v>
      </c>
      <c r="BH202" s="232">
        <f>IF(N202="sníž. přenesená",J202,0)</f>
        <v>0</v>
      </c>
      <c r="BI202" s="232">
        <f>IF(N202="nulová",J202,0)</f>
        <v>0</v>
      </c>
      <c r="BJ202" s="24" t="s">
        <v>25</v>
      </c>
      <c r="BK202" s="232">
        <f>ROUND(I202*H202,2)</f>
        <v>0</v>
      </c>
      <c r="BL202" s="24" t="s">
        <v>138</v>
      </c>
      <c r="BM202" s="24" t="s">
        <v>562</v>
      </c>
    </row>
    <row r="203" spans="2:51" s="11" customFormat="1" ht="13.5">
      <c r="B203" s="233"/>
      <c r="C203" s="234"/>
      <c r="D203" s="235" t="s">
        <v>140</v>
      </c>
      <c r="E203" s="236" t="s">
        <v>24</v>
      </c>
      <c r="F203" s="237" t="s">
        <v>177</v>
      </c>
      <c r="G203" s="234"/>
      <c r="H203" s="238">
        <v>8</v>
      </c>
      <c r="I203" s="239"/>
      <c r="J203" s="234"/>
      <c r="K203" s="234"/>
      <c r="L203" s="240"/>
      <c r="M203" s="241"/>
      <c r="N203" s="242"/>
      <c r="O203" s="242"/>
      <c r="P203" s="242"/>
      <c r="Q203" s="242"/>
      <c r="R203" s="242"/>
      <c r="S203" s="242"/>
      <c r="T203" s="243"/>
      <c r="AT203" s="244" t="s">
        <v>140</v>
      </c>
      <c r="AU203" s="244" t="s">
        <v>86</v>
      </c>
      <c r="AV203" s="11" t="s">
        <v>86</v>
      </c>
      <c r="AW203" s="11" t="s">
        <v>40</v>
      </c>
      <c r="AX203" s="11" t="s">
        <v>25</v>
      </c>
      <c r="AY203" s="244" t="s">
        <v>131</v>
      </c>
    </row>
    <row r="204" spans="2:51" s="12" customFormat="1" ht="13.5">
      <c r="B204" s="245"/>
      <c r="C204" s="246"/>
      <c r="D204" s="235" t="s">
        <v>140</v>
      </c>
      <c r="E204" s="247" t="s">
        <v>24</v>
      </c>
      <c r="F204" s="248" t="s">
        <v>142</v>
      </c>
      <c r="G204" s="246"/>
      <c r="H204" s="247" t="s">
        <v>24</v>
      </c>
      <c r="I204" s="249"/>
      <c r="J204" s="246"/>
      <c r="K204" s="246"/>
      <c r="L204" s="250"/>
      <c r="M204" s="251"/>
      <c r="N204" s="252"/>
      <c r="O204" s="252"/>
      <c r="P204" s="252"/>
      <c r="Q204" s="252"/>
      <c r="R204" s="252"/>
      <c r="S204" s="252"/>
      <c r="T204" s="253"/>
      <c r="AT204" s="254" t="s">
        <v>140</v>
      </c>
      <c r="AU204" s="254" t="s">
        <v>86</v>
      </c>
      <c r="AV204" s="12" t="s">
        <v>25</v>
      </c>
      <c r="AW204" s="12" t="s">
        <v>40</v>
      </c>
      <c r="AX204" s="12" t="s">
        <v>77</v>
      </c>
      <c r="AY204" s="254" t="s">
        <v>131</v>
      </c>
    </row>
    <row r="205" spans="2:65" s="1" customFormat="1" ht="16.5" customHeight="1">
      <c r="B205" s="46"/>
      <c r="C205" s="279" t="s">
        <v>327</v>
      </c>
      <c r="D205" s="279" t="s">
        <v>257</v>
      </c>
      <c r="E205" s="280" t="s">
        <v>563</v>
      </c>
      <c r="F205" s="281" t="s">
        <v>564</v>
      </c>
      <c r="G205" s="282" t="s">
        <v>307</v>
      </c>
      <c r="H205" s="283">
        <v>8</v>
      </c>
      <c r="I205" s="284"/>
      <c r="J205" s="285">
        <f>ROUND(I205*H205,2)</f>
        <v>0</v>
      </c>
      <c r="K205" s="281" t="s">
        <v>137</v>
      </c>
      <c r="L205" s="286"/>
      <c r="M205" s="287" t="s">
        <v>24</v>
      </c>
      <c r="N205" s="288" t="s">
        <v>48</v>
      </c>
      <c r="O205" s="47"/>
      <c r="P205" s="230">
        <f>O205*H205</f>
        <v>0</v>
      </c>
      <c r="Q205" s="230">
        <v>0.0003</v>
      </c>
      <c r="R205" s="230">
        <f>Q205*H205</f>
        <v>0.0024</v>
      </c>
      <c r="S205" s="230">
        <v>0</v>
      </c>
      <c r="T205" s="231">
        <f>S205*H205</f>
        <v>0</v>
      </c>
      <c r="AR205" s="24" t="s">
        <v>177</v>
      </c>
      <c r="AT205" s="24" t="s">
        <v>257</v>
      </c>
      <c r="AU205" s="24" t="s">
        <v>86</v>
      </c>
      <c r="AY205" s="24" t="s">
        <v>131</v>
      </c>
      <c r="BE205" s="232">
        <f>IF(N205="základní",J205,0)</f>
        <v>0</v>
      </c>
      <c r="BF205" s="232">
        <f>IF(N205="snížená",J205,0)</f>
        <v>0</v>
      </c>
      <c r="BG205" s="232">
        <f>IF(N205="zákl. přenesená",J205,0)</f>
        <v>0</v>
      </c>
      <c r="BH205" s="232">
        <f>IF(N205="sníž. přenesená",J205,0)</f>
        <v>0</v>
      </c>
      <c r="BI205" s="232">
        <f>IF(N205="nulová",J205,0)</f>
        <v>0</v>
      </c>
      <c r="BJ205" s="24" t="s">
        <v>25</v>
      </c>
      <c r="BK205" s="232">
        <f>ROUND(I205*H205,2)</f>
        <v>0</v>
      </c>
      <c r="BL205" s="24" t="s">
        <v>138</v>
      </c>
      <c r="BM205" s="24" t="s">
        <v>565</v>
      </c>
    </row>
    <row r="206" spans="2:65" s="1" customFormat="1" ht="25.5" customHeight="1">
      <c r="B206" s="46"/>
      <c r="C206" s="221" t="s">
        <v>331</v>
      </c>
      <c r="D206" s="221" t="s">
        <v>133</v>
      </c>
      <c r="E206" s="222" t="s">
        <v>566</v>
      </c>
      <c r="F206" s="223" t="s">
        <v>567</v>
      </c>
      <c r="G206" s="224" t="s">
        <v>307</v>
      </c>
      <c r="H206" s="225">
        <v>18</v>
      </c>
      <c r="I206" s="226"/>
      <c r="J206" s="227">
        <f>ROUND(I206*H206,2)</f>
        <v>0</v>
      </c>
      <c r="K206" s="223" t="s">
        <v>137</v>
      </c>
      <c r="L206" s="72"/>
      <c r="M206" s="228" t="s">
        <v>24</v>
      </c>
      <c r="N206" s="229" t="s">
        <v>48</v>
      </c>
      <c r="O206" s="47"/>
      <c r="P206" s="230">
        <f>O206*H206</f>
        <v>0</v>
      </c>
      <c r="Q206" s="230">
        <v>8E-05</v>
      </c>
      <c r="R206" s="230">
        <f>Q206*H206</f>
        <v>0.00144</v>
      </c>
      <c r="S206" s="230">
        <v>0</v>
      </c>
      <c r="T206" s="231">
        <f>S206*H206</f>
        <v>0</v>
      </c>
      <c r="AR206" s="24" t="s">
        <v>138</v>
      </c>
      <c r="AT206" s="24" t="s">
        <v>133</v>
      </c>
      <c r="AU206" s="24" t="s">
        <v>86</v>
      </c>
      <c r="AY206" s="24" t="s">
        <v>131</v>
      </c>
      <c r="BE206" s="232">
        <f>IF(N206="základní",J206,0)</f>
        <v>0</v>
      </c>
      <c r="BF206" s="232">
        <f>IF(N206="snížená",J206,0)</f>
        <v>0</v>
      </c>
      <c r="BG206" s="232">
        <f>IF(N206="zákl. přenesená",J206,0)</f>
        <v>0</v>
      </c>
      <c r="BH206" s="232">
        <f>IF(N206="sníž. přenesená",J206,0)</f>
        <v>0</v>
      </c>
      <c r="BI206" s="232">
        <f>IF(N206="nulová",J206,0)</f>
        <v>0</v>
      </c>
      <c r="BJ206" s="24" t="s">
        <v>25</v>
      </c>
      <c r="BK206" s="232">
        <f>ROUND(I206*H206,2)</f>
        <v>0</v>
      </c>
      <c r="BL206" s="24" t="s">
        <v>138</v>
      </c>
      <c r="BM206" s="24" t="s">
        <v>568</v>
      </c>
    </row>
    <row r="207" spans="2:47" s="1" customFormat="1" ht="13.5">
      <c r="B207" s="46"/>
      <c r="C207" s="74"/>
      <c r="D207" s="235" t="s">
        <v>219</v>
      </c>
      <c r="E207" s="74"/>
      <c r="F207" s="277" t="s">
        <v>373</v>
      </c>
      <c r="G207" s="74"/>
      <c r="H207" s="74"/>
      <c r="I207" s="191"/>
      <c r="J207" s="74"/>
      <c r="K207" s="74"/>
      <c r="L207" s="72"/>
      <c r="M207" s="278"/>
      <c r="N207" s="47"/>
      <c r="O207" s="47"/>
      <c r="P207" s="47"/>
      <c r="Q207" s="47"/>
      <c r="R207" s="47"/>
      <c r="S207" s="47"/>
      <c r="T207" s="95"/>
      <c r="AT207" s="24" t="s">
        <v>219</v>
      </c>
      <c r="AU207" s="24" t="s">
        <v>86</v>
      </c>
    </row>
    <row r="208" spans="2:51" s="11" customFormat="1" ht="13.5">
      <c r="B208" s="233"/>
      <c r="C208" s="234"/>
      <c r="D208" s="235" t="s">
        <v>140</v>
      </c>
      <c r="E208" s="236" t="s">
        <v>24</v>
      </c>
      <c r="F208" s="237" t="s">
        <v>569</v>
      </c>
      <c r="G208" s="234"/>
      <c r="H208" s="238">
        <v>18</v>
      </c>
      <c r="I208" s="239"/>
      <c r="J208" s="234"/>
      <c r="K208" s="234"/>
      <c r="L208" s="240"/>
      <c r="M208" s="241"/>
      <c r="N208" s="242"/>
      <c r="O208" s="242"/>
      <c r="P208" s="242"/>
      <c r="Q208" s="242"/>
      <c r="R208" s="242"/>
      <c r="S208" s="242"/>
      <c r="T208" s="243"/>
      <c r="AT208" s="244" t="s">
        <v>140</v>
      </c>
      <c r="AU208" s="244" t="s">
        <v>86</v>
      </c>
      <c r="AV208" s="11" t="s">
        <v>86</v>
      </c>
      <c r="AW208" s="11" t="s">
        <v>40</v>
      </c>
      <c r="AX208" s="11" t="s">
        <v>25</v>
      </c>
      <c r="AY208" s="244" t="s">
        <v>131</v>
      </c>
    </row>
    <row r="209" spans="2:51" s="12" customFormat="1" ht="13.5">
      <c r="B209" s="245"/>
      <c r="C209" s="246"/>
      <c r="D209" s="235" t="s">
        <v>140</v>
      </c>
      <c r="E209" s="247" t="s">
        <v>24</v>
      </c>
      <c r="F209" s="248" t="s">
        <v>142</v>
      </c>
      <c r="G209" s="246"/>
      <c r="H209" s="247" t="s">
        <v>24</v>
      </c>
      <c r="I209" s="249"/>
      <c r="J209" s="246"/>
      <c r="K209" s="246"/>
      <c r="L209" s="250"/>
      <c r="M209" s="251"/>
      <c r="N209" s="252"/>
      <c r="O209" s="252"/>
      <c r="P209" s="252"/>
      <c r="Q209" s="252"/>
      <c r="R209" s="252"/>
      <c r="S209" s="252"/>
      <c r="T209" s="253"/>
      <c r="AT209" s="254" t="s">
        <v>140</v>
      </c>
      <c r="AU209" s="254" t="s">
        <v>86</v>
      </c>
      <c r="AV209" s="12" t="s">
        <v>25</v>
      </c>
      <c r="AW209" s="12" t="s">
        <v>40</v>
      </c>
      <c r="AX209" s="12" t="s">
        <v>77</v>
      </c>
      <c r="AY209" s="254" t="s">
        <v>131</v>
      </c>
    </row>
    <row r="210" spans="2:65" s="1" customFormat="1" ht="25.5" customHeight="1">
      <c r="B210" s="46"/>
      <c r="C210" s="279" t="s">
        <v>337</v>
      </c>
      <c r="D210" s="279" t="s">
        <v>257</v>
      </c>
      <c r="E210" s="280" t="s">
        <v>570</v>
      </c>
      <c r="F210" s="281" t="s">
        <v>571</v>
      </c>
      <c r="G210" s="282" t="s">
        <v>307</v>
      </c>
      <c r="H210" s="283">
        <v>9</v>
      </c>
      <c r="I210" s="284"/>
      <c r="J210" s="285">
        <f>ROUND(I210*H210,2)</f>
        <v>0</v>
      </c>
      <c r="K210" s="281" t="s">
        <v>137</v>
      </c>
      <c r="L210" s="286"/>
      <c r="M210" s="287" t="s">
        <v>24</v>
      </c>
      <c r="N210" s="288" t="s">
        <v>48</v>
      </c>
      <c r="O210" s="47"/>
      <c r="P210" s="230">
        <f>O210*H210</f>
        <v>0</v>
      </c>
      <c r="Q210" s="230">
        <v>0.0008</v>
      </c>
      <c r="R210" s="230">
        <f>Q210*H210</f>
        <v>0.007200000000000001</v>
      </c>
      <c r="S210" s="230">
        <v>0</v>
      </c>
      <c r="T210" s="231">
        <f>S210*H210</f>
        <v>0</v>
      </c>
      <c r="AR210" s="24" t="s">
        <v>177</v>
      </c>
      <c r="AT210" s="24" t="s">
        <v>257</v>
      </c>
      <c r="AU210" s="24" t="s">
        <v>86</v>
      </c>
      <c r="AY210" s="24" t="s">
        <v>131</v>
      </c>
      <c r="BE210" s="232">
        <f>IF(N210="základní",J210,0)</f>
        <v>0</v>
      </c>
      <c r="BF210" s="232">
        <f>IF(N210="snížená",J210,0)</f>
        <v>0</v>
      </c>
      <c r="BG210" s="232">
        <f>IF(N210="zákl. přenesená",J210,0)</f>
        <v>0</v>
      </c>
      <c r="BH210" s="232">
        <f>IF(N210="sníž. přenesená",J210,0)</f>
        <v>0</v>
      </c>
      <c r="BI210" s="232">
        <f>IF(N210="nulová",J210,0)</f>
        <v>0</v>
      </c>
      <c r="BJ210" s="24" t="s">
        <v>25</v>
      </c>
      <c r="BK210" s="232">
        <f>ROUND(I210*H210,2)</f>
        <v>0</v>
      </c>
      <c r="BL210" s="24" t="s">
        <v>138</v>
      </c>
      <c r="BM210" s="24" t="s">
        <v>572</v>
      </c>
    </row>
    <row r="211" spans="2:65" s="1" customFormat="1" ht="25.5" customHeight="1">
      <c r="B211" s="46"/>
      <c r="C211" s="279" t="s">
        <v>341</v>
      </c>
      <c r="D211" s="279" t="s">
        <v>257</v>
      </c>
      <c r="E211" s="280" t="s">
        <v>573</v>
      </c>
      <c r="F211" s="281" t="s">
        <v>574</v>
      </c>
      <c r="G211" s="282" t="s">
        <v>307</v>
      </c>
      <c r="H211" s="283">
        <v>9</v>
      </c>
      <c r="I211" s="284"/>
      <c r="J211" s="285">
        <f>ROUND(I211*H211,2)</f>
        <v>0</v>
      </c>
      <c r="K211" s="281" t="s">
        <v>137</v>
      </c>
      <c r="L211" s="286"/>
      <c r="M211" s="287" t="s">
        <v>24</v>
      </c>
      <c r="N211" s="288" t="s">
        <v>48</v>
      </c>
      <c r="O211" s="47"/>
      <c r="P211" s="230">
        <f>O211*H211</f>
        <v>0</v>
      </c>
      <c r="Q211" s="230">
        <v>0.001</v>
      </c>
      <c r="R211" s="230">
        <f>Q211*H211</f>
        <v>0.009000000000000001</v>
      </c>
      <c r="S211" s="230">
        <v>0</v>
      </c>
      <c r="T211" s="231">
        <f>S211*H211</f>
        <v>0</v>
      </c>
      <c r="AR211" s="24" t="s">
        <v>177</v>
      </c>
      <c r="AT211" s="24" t="s">
        <v>257</v>
      </c>
      <c r="AU211" s="24" t="s">
        <v>86</v>
      </c>
      <c r="AY211" s="24" t="s">
        <v>131</v>
      </c>
      <c r="BE211" s="232">
        <f>IF(N211="základní",J211,0)</f>
        <v>0</v>
      </c>
      <c r="BF211" s="232">
        <f>IF(N211="snížená",J211,0)</f>
        <v>0</v>
      </c>
      <c r="BG211" s="232">
        <f>IF(N211="zákl. přenesená",J211,0)</f>
        <v>0</v>
      </c>
      <c r="BH211" s="232">
        <f>IF(N211="sníž. přenesená",J211,0)</f>
        <v>0</v>
      </c>
      <c r="BI211" s="232">
        <f>IF(N211="nulová",J211,0)</f>
        <v>0</v>
      </c>
      <c r="BJ211" s="24" t="s">
        <v>25</v>
      </c>
      <c r="BK211" s="232">
        <f>ROUND(I211*H211,2)</f>
        <v>0</v>
      </c>
      <c r="BL211" s="24" t="s">
        <v>138</v>
      </c>
      <c r="BM211" s="24" t="s">
        <v>575</v>
      </c>
    </row>
    <row r="212" spans="2:65" s="1" customFormat="1" ht="25.5" customHeight="1">
      <c r="B212" s="46"/>
      <c r="C212" s="221" t="s">
        <v>345</v>
      </c>
      <c r="D212" s="221" t="s">
        <v>133</v>
      </c>
      <c r="E212" s="222" t="s">
        <v>576</v>
      </c>
      <c r="F212" s="223" t="s">
        <v>577</v>
      </c>
      <c r="G212" s="224" t="s">
        <v>307</v>
      </c>
      <c r="H212" s="225">
        <v>6</v>
      </c>
      <c r="I212" s="226"/>
      <c r="J212" s="227">
        <f>ROUND(I212*H212,2)</f>
        <v>0</v>
      </c>
      <c r="K212" s="223" t="s">
        <v>137</v>
      </c>
      <c r="L212" s="72"/>
      <c r="M212" s="228" t="s">
        <v>24</v>
      </c>
      <c r="N212" s="229" t="s">
        <v>48</v>
      </c>
      <c r="O212" s="47"/>
      <c r="P212" s="230">
        <f>O212*H212</f>
        <v>0</v>
      </c>
      <c r="Q212" s="230">
        <v>0.00072</v>
      </c>
      <c r="R212" s="230">
        <f>Q212*H212</f>
        <v>0.00432</v>
      </c>
      <c r="S212" s="230">
        <v>0</v>
      </c>
      <c r="T212" s="231">
        <f>S212*H212</f>
        <v>0</v>
      </c>
      <c r="AR212" s="24" t="s">
        <v>138</v>
      </c>
      <c r="AT212" s="24" t="s">
        <v>133</v>
      </c>
      <c r="AU212" s="24" t="s">
        <v>86</v>
      </c>
      <c r="AY212" s="24" t="s">
        <v>131</v>
      </c>
      <c r="BE212" s="232">
        <f>IF(N212="základní",J212,0)</f>
        <v>0</v>
      </c>
      <c r="BF212" s="232">
        <f>IF(N212="snížená",J212,0)</f>
        <v>0</v>
      </c>
      <c r="BG212" s="232">
        <f>IF(N212="zákl. přenesená",J212,0)</f>
        <v>0</v>
      </c>
      <c r="BH212" s="232">
        <f>IF(N212="sníž. přenesená",J212,0)</f>
        <v>0</v>
      </c>
      <c r="BI212" s="232">
        <f>IF(N212="nulová",J212,0)</f>
        <v>0</v>
      </c>
      <c r="BJ212" s="24" t="s">
        <v>25</v>
      </c>
      <c r="BK212" s="232">
        <f>ROUND(I212*H212,2)</f>
        <v>0</v>
      </c>
      <c r="BL212" s="24" t="s">
        <v>138</v>
      </c>
      <c r="BM212" s="24" t="s">
        <v>578</v>
      </c>
    </row>
    <row r="213" spans="2:47" s="1" customFormat="1" ht="13.5">
      <c r="B213" s="46"/>
      <c r="C213" s="74"/>
      <c r="D213" s="235" t="s">
        <v>219</v>
      </c>
      <c r="E213" s="74"/>
      <c r="F213" s="277" t="s">
        <v>579</v>
      </c>
      <c r="G213" s="74"/>
      <c r="H213" s="74"/>
      <c r="I213" s="191"/>
      <c r="J213" s="74"/>
      <c r="K213" s="74"/>
      <c r="L213" s="72"/>
      <c r="M213" s="278"/>
      <c r="N213" s="47"/>
      <c r="O213" s="47"/>
      <c r="P213" s="47"/>
      <c r="Q213" s="47"/>
      <c r="R213" s="47"/>
      <c r="S213" s="47"/>
      <c r="T213" s="95"/>
      <c r="AT213" s="24" t="s">
        <v>219</v>
      </c>
      <c r="AU213" s="24" t="s">
        <v>86</v>
      </c>
    </row>
    <row r="214" spans="2:51" s="11" customFormat="1" ht="13.5">
      <c r="B214" s="233"/>
      <c r="C214" s="234"/>
      <c r="D214" s="235" t="s">
        <v>140</v>
      </c>
      <c r="E214" s="236" t="s">
        <v>24</v>
      </c>
      <c r="F214" s="237" t="s">
        <v>164</v>
      </c>
      <c r="G214" s="234"/>
      <c r="H214" s="238">
        <v>6</v>
      </c>
      <c r="I214" s="239"/>
      <c r="J214" s="234"/>
      <c r="K214" s="234"/>
      <c r="L214" s="240"/>
      <c r="M214" s="241"/>
      <c r="N214" s="242"/>
      <c r="O214" s="242"/>
      <c r="P214" s="242"/>
      <c r="Q214" s="242"/>
      <c r="R214" s="242"/>
      <c r="S214" s="242"/>
      <c r="T214" s="243"/>
      <c r="AT214" s="244" t="s">
        <v>140</v>
      </c>
      <c r="AU214" s="244" t="s">
        <v>86</v>
      </c>
      <c r="AV214" s="11" t="s">
        <v>86</v>
      </c>
      <c r="AW214" s="11" t="s">
        <v>40</v>
      </c>
      <c r="AX214" s="11" t="s">
        <v>25</v>
      </c>
      <c r="AY214" s="244" t="s">
        <v>131</v>
      </c>
    </row>
    <row r="215" spans="2:51" s="12" customFormat="1" ht="13.5">
      <c r="B215" s="245"/>
      <c r="C215" s="246"/>
      <c r="D215" s="235" t="s">
        <v>140</v>
      </c>
      <c r="E215" s="247" t="s">
        <v>24</v>
      </c>
      <c r="F215" s="248" t="s">
        <v>142</v>
      </c>
      <c r="G215" s="246"/>
      <c r="H215" s="247" t="s">
        <v>24</v>
      </c>
      <c r="I215" s="249"/>
      <c r="J215" s="246"/>
      <c r="K215" s="246"/>
      <c r="L215" s="250"/>
      <c r="M215" s="251"/>
      <c r="N215" s="252"/>
      <c r="O215" s="252"/>
      <c r="P215" s="252"/>
      <c r="Q215" s="252"/>
      <c r="R215" s="252"/>
      <c r="S215" s="252"/>
      <c r="T215" s="253"/>
      <c r="AT215" s="254" t="s">
        <v>140</v>
      </c>
      <c r="AU215" s="254" t="s">
        <v>86</v>
      </c>
      <c r="AV215" s="12" t="s">
        <v>25</v>
      </c>
      <c r="AW215" s="12" t="s">
        <v>40</v>
      </c>
      <c r="AX215" s="12" t="s">
        <v>77</v>
      </c>
      <c r="AY215" s="254" t="s">
        <v>131</v>
      </c>
    </row>
    <row r="216" spans="2:65" s="1" customFormat="1" ht="16.5" customHeight="1">
      <c r="B216" s="46"/>
      <c r="C216" s="279" t="s">
        <v>349</v>
      </c>
      <c r="D216" s="279" t="s">
        <v>257</v>
      </c>
      <c r="E216" s="280" t="s">
        <v>580</v>
      </c>
      <c r="F216" s="281" t="s">
        <v>581</v>
      </c>
      <c r="G216" s="282" t="s">
        <v>307</v>
      </c>
      <c r="H216" s="283">
        <v>6</v>
      </c>
      <c r="I216" s="284"/>
      <c r="J216" s="285">
        <f>ROUND(I216*H216,2)</f>
        <v>0</v>
      </c>
      <c r="K216" s="281" t="s">
        <v>24</v>
      </c>
      <c r="L216" s="286"/>
      <c r="M216" s="287" t="s">
        <v>24</v>
      </c>
      <c r="N216" s="288" t="s">
        <v>48</v>
      </c>
      <c r="O216" s="47"/>
      <c r="P216" s="230">
        <f>O216*H216</f>
        <v>0</v>
      </c>
      <c r="Q216" s="230">
        <v>0.0028</v>
      </c>
      <c r="R216" s="230">
        <f>Q216*H216</f>
        <v>0.0168</v>
      </c>
      <c r="S216" s="230">
        <v>0</v>
      </c>
      <c r="T216" s="231">
        <f>S216*H216</f>
        <v>0</v>
      </c>
      <c r="AR216" s="24" t="s">
        <v>177</v>
      </c>
      <c r="AT216" s="24" t="s">
        <v>257</v>
      </c>
      <c r="AU216" s="24" t="s">
        <v>86</v>
      </c>
      <c r="AY216" s="24" t="s">
        <v>131</v>
      </c>
      <c r="BE216" s="232">
        <f>IF(N216="základní",J216,0)</f>
        <v>0</v>
      </c>
      <c r="BF216" s="232">
        <f>IF(N216="snížená",J216,0)</f>
        <v>0</v>
      </c>
      <c r="BG216" s="232">
        <f>IF(N216="zákl. přenesená",J216,0)</f>
        <v>0</v>
      </c>
      <c r="BH216" s="232">
        <f>IF(N216="sníž. přenesená",J216,0)</f>
        <v>0</v>
      </c>
      <c r="BI216" s="232">
        <f>IF(N216="nulová",J216,0)</f>
        <v>0</v>
      </c>
      <c r="BJ216" s="24" t="s">
        <v>25</v>
      </c>
      <c r="BK216" s="232">
        <f>ROUND(I216*H216,2)</f>
        <v>0</v>
      </c>
      <c r="BL216" s="24" t="s">
        <v>138</v>
      </c>
      <c r="BM216" s="24" t="s">
        <v>582</v>
      </c>
    </row>
    <row r="217" spans="2:65" s="1" customFormat="1" ht="25.5" customHeight="1">
      <c r="B217" s="46"/>
      <c r="C217" s="221" t="s">
        <v>354</v>
      </c>
      <c r="D217" s="221" t="s">
        <v>133</v>
      </c>
      <c r="E217" s="222" t="s">
        <v>380</v>
      </c>
      <c r="F217" s="223" t="s">
        <v>381</v>
      </c>
      <c r="G217" s="224" t="s">
        <v>307</v>
      </c>
      <c r="H217" s="225">
        <v>2</v>
      </c>
      <c r="I217" s="226"/>
      <c r="J217" s="227">
        <f>ROUND(I217*H217,2)</f>
        <v>0</v>
      </c>
      <c r="K217" s="223" t="s">
        <v>137</v>
      </c>
      <c r="L217" s="72"/>
      <c r="M217" s="228" t="s">
        <v>24</v>
      </c>
      <c r="N217" s="229" t="s">
        <v>48</v>
      </c>
      <c r="O217" s="47"/>
      <c r="P217" s="230">
        <f>O217*H217</f>
        <v>0</v>
      </c>
      <c r="Q217" s="230">
        <v>0.0001</v>
      </c>
      <c r="R217" s="230">
        <f>Q217*H217</f>
        <v>0.0002</v>
      </c>
      <c r="S217" s="230">
        <v>0</v>
      </c>
      <c r="T217" s="231">
        <f>S217*H217</f>
        <v>0</v>
      </c>
      <c r="AR217" s="24" t="s">
        <v>138</v>
      </c>
      <c r="AT217" s="24" t="s">
        <v>133</v>
      </c>
      <c r="AU217" s="24" t="s">
        <v>86</v>
      </c>
      <c r="AY217" s="24" t="s">
        <v>131</v>
      </c>
      <c r="BE217" s="232">
        <f>IF(N217="základní",J217,0)</f>
        <v>0</v>
      </c>
      <c r="BF217" s="232">
        <f>IF(N217="snížená",J217,0)</f>
        <v>0</v>
      </c>
      <c r="BG217" s="232">
        <f>IF(N217="zákl. přenesená",J217,0)</f>
        <v>0</v>
      </c>
      <c r="BH217" s="232">
        <f>IF(N217="sníž. přenesená",J217,0)</f>
        <v>0</v>
      </c>
      <c r="BI217" s="232">
        <f>IF(N217="nulová",J217,0)</f>
        <v>0</v>
      </c>
      <c r="BJ217" s="24" t="s">
        <v>25</v>
      </c>
      <c r="BK217" s="232">
        <f>ROUND(I217*H217,2)</f>
        <v>0</v>
      </c>
      <c r="BL217" s="24" t="s">
        <v>138</v>
      </c>
      <c r="BM217" s="24" t="s">
        <v>583</v>
      </c>
    </row>
    <row r="218" spans="2:51" s="11" customFormat="1" ht="13.5">
      <c r="B218" s="233"/>
      <c r="C218" s="234"/>
      <c r="D218" s="235" t="s">
        <v>140</v>
      </c>
      <c r="E218" s="236" t="s">
        <v>24</v>
      </c>
      <c r="F218" s="237" t="s">
        <v>584</v>
      </c>
      <c r="G218" s="234"/>
      <c r="H218" s="238">
        <v>2</v>
      </c>
      <c r="I218" s="239"/>
      <c r="J218" s="234"/>
      <c r="K218" s="234"/>
      <c r="L218" s="240"/>
      <c r="M218" s="241"/>
      <c r="N218" s="242"/>
      <c r="O218" s="242"/>
      <c r="P218" s="242"/>
      <c r="Q218" s="242"/>
      <c r="R218" s="242"/>
      <c r="S218" s="242"/>
      <c r="T218" s="243"/>
      <c r="AT218" s="244" t="s">
        <v>140</v>
      </c>
      <c r="AU218" s="244" t="s">
        <v>86</v>
      </c>
      <c r="AV218" s="11" t="s">
        <v>86</v>
      </c>
      <c r="AW218" s="11" t="s">
        <v>40</v>
      </c>
      <c r="AX218" s="11" t="s">
        <v>25</v>
      </c>
      <c r="AY218" s="244" t="s">
        <v>131</v>
      </c>
    </row>
    <row r="219" spans="2:65" s="1" customFormat="1" ht="16.5" customHeight="1">
      <c r="B219" s="46"/>
      <c r="C219" s="279" t="s">
        <v>360</v>
      </c>
      <c r="D219" s="279" t="s">
        <v>257</v>
      </c>
      <c r="E219" s="280" t="s">
        <v>585</v>
      </c>
      <c r="F219" s="281" t="s">
        <v>586</v>
      </c>
      <c r="G219" s="282" t="s">
        <v>307</v>
      </c>
      <c r="H219" s="283">
        <v>2</v>
      </c>
      <c r="I219" s="284"/>
      <c r="J219" s="285">
        <f>ROUND(I219*H219,2)</f>
        <v>0</v>
      </c>
      <c r="K219" s="281" t="s">
        <v>137</v>
      </c>
      <c r="L219" s="286"/>
      <c r="M219" s="287" t="s">
        <v>24</v>
      </c>
      <c r="N219" s="288" t="s">
        <v>48</v>
      </c>
      <c r="O219" s="47"/>
      <c r="P219" s="230">
        <f>O219*H219</f>
        <v>0</v>
      </c>
      <c r="Q219" s="230">
        <v>0.0048</v>
      </c>
      <c r="R219" s="230">
        <f>Q219*H219</f>
        <v>0.0096</v>
      </c>
      <c r="S219" s="230">
        <v>0</v>
      </c>
      <c r="T219" s="231">
        <f>S219*H219</f>
        <v>0</v>
      </c>
      <c r="AR219" s="24" t="s">
        <v>177</v>
      </c>
      <c r="AT219" s="24" t="s">
        <v>257</v>
      </c>
      <c r="AU219" s="24" t="s">
        <v>86</v>
      </c>
      <c r="AY219" s="24" t="s">
        <v>131</v>
      </c>
      <c r="BE219" s="232">
        <f>IF(N219="základní",J219,0)</f>
        <v>0</v>
      </c>
      <c r="BF219" s="232">
        <f>IF(N219="snížená",J219,0)</f>
        <v>0</v>
      </c>
      <c r="BG219" s="232">
        <f>IF(N219="zákl. přenesená",J219,0)</f>
        <v>0</v>
      </c>
      <c r="BH219" s="232">
        <f>IF(N219="sníž. přenesená",J219,0)</f>
        <v>0</v>
      </c>
      <c r="BI219" s="232">
        <f>IF(N219="nulová",J219,0)</f>
        <v>0</v>
      </c>
      <c r="BJ219" s="24" t="s">
        <v>25</v>
      </c>
      <c r="BK219" s="232">
        <f>ROUND(I219*H219,2)</f>
        <v>0</v>
      </c>
      <c r="BL219" s="24" t="s">
        <v>138</v>
      </c>
      <c r="BM219" s="24" t="s">
        <v>587</v>
      </c>
    </row>
    <row r="220" spans="2:65" s="1" customFormat="1" ht="16.5" customHeight="1">
      <c r="B220" s="46"/>
      <c r="C220" s="221" t="s">
        <v>365</v>
      </c>
      <c r="D220" s="221" t="s">
        <v>133</v>
      </c>
      <c r="E220" s="222" t="s">
        <v>588</v>
      </c>
      <c r="F220" s="223" t="s">
        <v>589</v>
      </c>
      <c r="G220" s="224" t="s">
        <v>295</v>
      </c>
      <c r="H220" s="225">
        <v>29.7</v>
      </c>
      <c r="I220" s="226"/>
      <c r="J220" s="227">
        <f>ROUND(I220*H220,2)</f>
        <v>0</v>
      </c>
      <c r="K220" s="223" t="s">
        <v>137</v>
      </c>
      <c r="L220" s="72"/>
      <c r="M220" s="228" t="s">
        <v>24</v>
      </c>
      <c r="N220" s="229" t="s">
        <v>48</v>
      </c>
      <c r="O220" s="47"/>
      <c r="P220" s="230">
        <f>O220*H220</f>
        <v>0</v>
      </c>
      <c r="Q220" s="230">
        <v>0</v>
      </c>
      <c r="R220" s="230">
        <f>Q220*H220</f>
        <v>0</v>
      </c>
      <c r="S220" s="230">
        <v>0</v>
      </c>
      <c r="T220" s="231">
        <f>S220*H220</f>
        <v>0</v>
      </c>
      <c r="AR220" s="24" t="s">
        <v>138</v>
      </c>
      <c r="AT220" s="24" t="s">
        <v>133</v>
      </c>
      <c r="AU220" s="24" t="s">
        <v>86</v>
      </c>
      <c r="AY220" s="24" t="s">
        <v>131</v>
      </c>
      <c r="BE220" s="232">
        <f>IF(N220="základní",J220,0)</f>
        <v>0</v>
      </c>
      <c r="BF220" s="232">
        <f>IF(N220="snížená",J220,0)</f>
        <v>0</v>
      </c>
      <c r="BG220" s="232">
        <f>IF(N220="zákl. přenesená",J220,0)</f>
        <v>0</v>
      </c>
      <c r="BH220" s="232">
        <f>IF(N220="sníž. přenesená",J220,0)</f>
        <v>0</v>
      </c>
      <c r="BI220" s="232">
        <f>IF(N220="nulová",J220,0)</f>
        <v>0</v>
      </c>
      <c r="BJ220" s="24" t="s">
        <v>25</v>
      </c>
      <c r="BK220" s="232">
        <f>ROUND(I220*H220,2)</f>
        <v>0</v>
      </c>
      <c r="BL220" s="24" t="s">
        <v>138</v>
      </c>
      <c r="BM220" s="24" t="s">
        <v>590</v>
      </c>
    </row>
    <row r="221" spans="2:47" s="1" customFormat="1" ht="13.5">
      <c r="B221" s="46"/>
      <c r="C221" s="74"/>
      <c r="D221" s="235" t="s">
        <v>219</v>
      </c>
      <c r="E221" s="74"/>
      <c r="F221" s="277" t="s">
        <v>591</v>
      </c>
      <c r="G221" s="74"/>
      <c r="H221" s="74"/>
      <c r="I221" s="191"/>
      <c r="J221" s="74"/>
      <c r="K221" s="74"/>
      <c r="L221" s="72"/>
      <c r="M221" s="278"/>
      <c r="N221" s="47"/>
      <c r="O221" s="47"/>
      <c r="P221" s="47"/>
      <c r="Q221" s="47"/>
      <c r="R221" s="47"/>
      <c r="S221" s="47"/>
      <c r="T221" s="95"/>
      <c r="AT221" s="24" t="s">
        <v>219</v>
      </c>
      <c r="AU221" s="24" t="s">
        <v>86</v>
      </c>
    </row>
    <row r="222" spans="2:51" s="11" customFormat="1" ht="13.5">
      <c r="B222" s="233"/>
      <c r="C222" s="234"/>
      <c r="D222" s="235" t="s">
        <v>140</v>
      </c>
      <c r="E222" s="236" t="s">
        <v>24</v>
      </c>
      <c r="F222" s="237" t="s">
        <v>543</v>
      </c>
      <c r="G222" s="234"/>
      <c r="H222" s="238">
        <v>29.7</v>
      </c>
      <c r="I222" s="239"/>
      <c r="J222" s="234"/>
      <c r="K222" s="234"/>
      <c r="L222" s="240"/>
      <c r="M222" s="241"/>
      <c r="N222" s="242"/>
      <c r="O222" s="242"/>
      <c r="P222" s="242"/>
      <c r="Q222" s="242"/>
      <c r="R222" s="242"/>
      <c r="S222" s="242"/>
      <c r="T222" s="243"/>
      <c r="AT222" s="244" t="s">
        <v>140</v>
      </c>
      <c r="AU222" s="244" t="s">
        <v>86</v>
      </c>
      <c r="AV222" s="11" t="s">
        <v>86</v>
      </c>
      <c r="AW222" s="11" t="s">
        <v>40</v>
      </c>
      <c r="AX222" s="11" t="s">
        <v>25</v>
      </c>
      <c r="AY222" s="244" t="s">
        <v>131</v>
      </c>
    </row>
    <row r="223" spans="2:51" s="12" customFormat="1" ht="13.5">
      <c r="B223" s="245"/>
      <c r="C223" s="246"/>
      <c r="D223" s="235" t="s">
        <v>140</v>
      </c>
      <c r="E223" s="247" t="s">
        <v>24</v>
      </c>
      <c r="F223" s="248" t="s">
        <v>142</v>
      </c>
      <c r="G223" s="246"/>
      <c r="H223" s="247" t="s">
        <v>24</v>
      </c>
      <c r="I223" s="249"/>
      <c r="J223" s="246"/>
      <c r="K223" s="246"/>
      <c r="L223" s="250"/>
      <c r="M223" s="251"/>
      <c r="N223" s="252"/>
      <c r="O223" s="252"/>
      <c r="P223" s="252"/>
      <c r="Q223" s="252"/>
      <c r="R223" s="252"/>
      <c r="S223" s="252"/>
      <c r="T223" s="253"/>
      <c r="AT223" s="254" t="s">
        <v>140</v>
      </c>
      <c r="AU223" s="254" t="s">
        <v>86</v>
      </c>
      <c r="AV223" s="12" t="s">
        <v>25</v>
      </c>
      <c r="AW223" s="12" t="s">
        <v>40</v>
      </c>
      <c r="AX223" s="12" t="s">
        <v>77</v>
      </c>
      <c r="AY223" s="254" t="s">
        <v>131</v>
      </c>
    </row>
    <row r="224" spans="2:65" s="1" customFormat="1" ht="38.25" customHeight="1">
      <c r="B224" s="46"/>
      <c r="C224" s="221" t="s">
        <v>369</v>
      </c>
      <c r="D224" s="221" t="s">
        <v>133</v>
      </c>
      <c r="E224" s="222" t="s">
        <v>592</v>
      </c>
      <c r="F224" s="223" t="s">
        <v>593</v>
      </c>
      <c r="G224" s="224" t="s">
        <v>307</v>
      </c>
      <c r="H224" s="225">
        <v>9</v>
      </c>
      <c r="I224" s="226"/>
      <c r="J224" s="227">
        <f>ROUND(I224*H224,2)</f>
        <v>0</v>
      </c>
      <c r="K224" s="223" t="s">
        <v>137</v>
      </c>
      <c r="L224" s="72"/>
      <c r="M224" s="228" t="s">
        <v>24</v>
      </c>
      <c r="N224" s="229" t="s">
        <v>48</v>
      </c>
      <c r="O224" s="47"/>
      <c r="P224" s="230">
        <f>O224*H224</f>
        <v>0</v>
      </c>
      <c r="Q224" s="230">
        <v>0.04005</v>
      </c>
      <c r="R224" s="230">
        <f>Q224*H224</f>
        <v>0.36045000000000005</v>
      </c>
      <c r="S224" s="230">
        <v>0</v>
      </c>
      <c r="T224" s="231">
        <f>S224*H224</f>
        <v>0</v>
      </c>
      <c r="AR224" s="24" t="s">
        <v>138</v>
      </c>
      <c r="AT224" s="24" t="s">
        <v>133</v>
      </c>
      <c r="AU224" s="24" t="s">
        <v>86</v>
      </c>
      <c r="AY224" s="24" t="s">
        <v>131</v>
      </c>
      <c r="BE224" s="232">
        <f>IF(N224="základní",J224,0)</f>
        <v>0</v>
      </c>
      <c r="BF224" s="232">
        <f>IF(N224="snížená",J224,0)</f>
        <v>0</v>
      </c>
      <c r="BG224" s="232">
        <f>IF(N224="zákl. přenesená",J224,0)</f>
        <v>0</v>
      </c>
      <c r="BH224" s="232">
        <f>IF(N224="sníž. přenesená",J224,0)</f>
        <v>0</v>
      </c>
      <c r="BI224" s="232">
        <f>IF(N224="nulová",J224,0)</f>
        <v>0</v>
      </c>
      <c r="BJ224" s="24" t="s">
        <v>25</v>
      </c>
      <c r="BK224" s="232">
        <f>ROUND(I224*H224,2)</f>
        <v>0</v>
      </c>
      <c r="BL224" s="24" t="s">
        <v>138</v>
      </c>
      <c r="BM224" s="24" t="s">
        <v>594</v>
      </c>
    </row>
    <row r="225" spans="2:51" s="11" customFormat="1" ht="13.5">
      <c r="B225" s="233"/>
      <c r="C225" s="234"/>
      <c r="D225" s="235" t="s">
        <v>140</v>
      </c>
      <c r="E225" s="236" t="s">
        <v>24</v>
      </c>
      <c r="F225" s="237" t="s">
        <v>182</v>
      </c>
      <c r="G225" s="234"/>
      <c r="H225" s="238">
        <v>9</v>
      </c>
      <c r="I225" s="239"/>
      <c r="J225" s="234"/>
      <c r="K225" s="234"/>
      <c r="L225" s="240"/>
      <c r="M225" s="241"/>
      <c r="N225" s="242"/>
      <c r="O225" s="242"/>
      <c r="P225" s="242"/>
      <c r="Q225" s="242"/>
      <c r="R225" s="242"/>
      <c r="S225" s="242"/>
      <c r="T225" s="243"/>
      <c r="AT225" s="244" t="s">
        <v>140</v>
      </c>
      <c r="AU225" s="244" t="s">
        <v>86</v>
      </c>
      <c r="AV225" s="11" t="s">
        <v>86</v>
      </c>
      <c r="AW225" s="11" t="s">
        <v>40</v>
      </c>
      <c r="AX225" s="11" t="s">
        <v>25</v>
      </c>
      <c r="AY225" s="244" t="s">
        <v>131</v>
      </c>
    </row>
    <row r="226" spans="2:51" s="12" customFormat="1" ht="13.5">
      <c r="B226" s="245"/>
      <c r="C226" s="246"/>
      <c r="D226" s="235" t="s">
        <v>140</v>
      </c>
      <c r="E226" s="247" t="s">
        <v>24</v>
      </c>
      <c r="F226" s="248" t="s">
        <v>142</v>
      </c>
      <c r="G226" s="246"/>
      <c r="H226" s="247" t="s">
        <v>24</v>
      </c>
      <c r="I226" s="249"/>
      <c r="J226" s="246"/>
      <c r="K226" s="246"/>
      <c r="L226" s="250"/>
      <c r="M226" s="251"/>
      <c r="N226" s="252"/>
      <c r="O226" s="252"/>
      <c r="P226" s="252"/>
      <c r="Q226" s="252"/>
      <c r="R226" s="252"/>
      <c r="S226" s="252"/>
      <c r="T226" s="253"/>
      <c r="AT226" s="254" t="s">
        <v>140</v>
      </c>
      <c r="AU226" s="254" t="s">
        <v>86</v>
      </c>
      <c r="AV226" s="12" t="s">
        <v>25</v>
      </c>
      <c r="AW226" s="12" t="s">
        <v>40</v>
      </c>
      <c r="AX226" s="12" t="s">
        <v>77</v>
      </c>
      <c r="AY226" s="254" t="s">
        <v>131</v>
      </c>
    </row>
    <row r="227" spans="2:65" s="1" customFormat="1" ht="25.5" customHeight="1">
      <c r="B227" s="46"/>
      <c r="C227" s="221" t="s">
        <v>375</v>
      </c>
      <c r="D227" s="221" t="s">
        <v>133</v>
      </c>
      <c r="E227" s="222" t="s">
        <v>595</v>
      </c>
      <c r="F227" s="223" t="s">
        <v>596</v>
      </c>
      <c r="G227" s="224" t="s">
        <v>307</v>
      </c>
      <c r="H227" s="225">
        <v>9</v>
      </c>
      <c r="I227" s="226"/>
      <c r="J227" s="227">
        <f>ROUND(I227*H227,2)</f>
        <v>0</v>
      </c>
      <c r="K227" s="223" t="s">
        <v>137</v>
      </c>
      <c r="L227" s="72"/>
      <c r="M227" s="228" t="s">
        <v>24</v>
      </c>
      <c r="N227" s="229" t="s">
        <v>48</v>
      </c>
      <c r="O227" s="47"/>
      <c r="P227" s="230">
        <f>O227*H227</f>
        <v>0</v>
      </c>
      <c r="Q227" s="230">
        <v>0.00814</v>
      </c>
      <c r="R227" s="230">
        <f>Q227*H227</f>
        <v>0.07325999999999999</v>
      </c>
      <c r="S227" s="230">
        <v>0</v>
      </c>
      <c r="T227" s="231">
        <f>S227*H227</f>
        <v>0</v>
      </c>
      <c r="AR227" s="24" t="s">
        <v>138</v>
      </c>
      <c r="AT227" s="24" t="s">
        <v>133</v>
      </c>
      <c r="AU227" s="24" t="s">
        <v>86</v>
      </c>
      <c r="AY227" s="24" t="s">
        <v>131</v>
      </c>
      <c r="BE227" s="232">
        <f>IF(N227="základní",J227,0)</f>
        <v>0</v>
      </c>
      <c r="BF227" s="232">
        <f>IF(N227="snížená",J227,0)</f>
        <v>0</v>
      </c>
      <c r="BG227" s="232">
        <f>IF(N227="zákl. přenesená",J227,0)</f>
        <v>0</v>
      </c>
      <c r="BH227" s="232">
        <f>IF(N227="sníž. přenesená",J227,0)</f>
        <v>0</v>
      </c>
      <c r="BI227" s="232">
        <f>IF(N227="nulová",J227,0)</f>
        <v>0</v>
      </c>
      <c r="BJ227" s="24" t="s">
        <v>25</v>
      </c>
      <c r="BK227" s="232">
        <f>ROUND(I227*H227,2)</f>
        <v>0</v>
      </c>
      <c r="BL227" s="24" t="s">
        <v>138</v>
      </c>
      <c r="BM227" s="24" t="s">
        <v>597</v>
      </c>
    </row>
    <row r="228" spans="2:51" s="11" customFormat="1" ht="13.5">
      <c r="B228" s="233"/>
      <c r="C228" s="234"/>
      <c r="D228" s="235" t="s">
        <v>140</v>
      </c>
      <c r="E228" s="236" t="s">
        <v>24</v>
      </c>
      <c r="F228" s="237" t="s">
        <v>598</v>
      </c>
      <c r="G228" s="234"/>
      <c r="H228" s="238">
        <v>9</v>
      </c>
      <c r="I228" s="239"/>
      <c r="J228" s="234"/>
      <c r="K228" s="234"/>
      <c r="L228" s="240"/>
      <c r="M228" s="241"/>
      <c r="N228" s="242"/>
      <c r="O228" s="242"/>
      <c r="P228" s="242"/>
      <c r="Q228" s="242"/>
      <c r="R228" s="242"/>
      <c r="S228" s="242"/>
      <c r="T228" s="243"/>
      <c r="AT228" s="244" t="s">
        <v>140</v>
      </c>
      <c r="AU228" s="244" t="s">
        <v>86</v>
      </c>
      <c r="AV228" s="11" t="s">
        <v>86</v>
      </c>
      <c r="AW228" s="11" t="s">
        <v>40</v>
      </c>
      <c r="AX228" s="11" t="s">
        <v>25</v>
      </c>
      <c r="AY228" s="244" t="s">
        <v>131</v>
      </c>
    </row>
    <row r="229" spans="2:65" s="1" customFormat="1" ht="38.25" customHeight="1">
      <c r="B229" s="46"/>
      <c r="C229" s="221" t="s">
        <v>379</v>
      </c>
      <c r="D229" s="221" t="s">
        <v>133</v>
      </c>
      <c r="E229" s="222" t="s">
        <v>599</v>
      </c>
      <c r="F229" s="223" t="s">
        <v>600</v>
      </c>
      <c r="G229" s="224" t="s">
        <v>307</v>
      </c>
      <c r="H229" s="225">
        <v>9</v>
      </c>
      <c r="I229" s="226"/>
      <c r="J229" s="227">
        <f>ROUND(I229*H229,2)</f>
        <v>0</v>
      </c>
      <c r="K229" s="223" t="s">
        <v>137</v>
      </c>
      <c r="L229" s="72"/>
      <c r="M229" s="228" t="s">
        <v>24</v>
      </c>
      <c r="N229" s="229" t="s">
        <v>48</v>
      </c>
      <c r="O229" s="47"/>
      <c r="P229" s="230">
        <f>O229*H229</f>
        <v>0</v>
      </c>
      <c r="Q229" s="230">
        <v>0</v>
      </c>
      <c r="R229" s="230">
        <f>Q229*H229</f>
        <v>0</v>
      </c>
      <c r="S229" s="230">
        <v>0</v>
      </c>
      <c r="T229" s="231">
        <f>S229*H229</f>
        <v>0</v>
      </c>
      <c r="AR229" s="24" t="s">
        <v>138</v>
      </c>
      <c r="AT229" s="24" t="s">
        <v>133</v>
      </c>
      <c r="AU229" s="24" t="s">
        <v>86</v>
      </c>
      <c r="AY229" s="24" t="s">
        <v>131</v>
      </c>
      <c r="BE229" s="232">
        <f>IF(N229="základní",J229,0)</f>
        <v>0</v>
      </c>
      <c r="BF229" s="232">
        <f>IF(N229="snížená",J229,0)</f>
        <v>0</v>
      </c>
      <c r="BG229" s="232">
        <f>IF(N229="zákl. přenesená",J229,0)</f>
        <v>0</v>
      </c>
      <c r="BH229" s="232">
        <f>IF(N229="sníž. přenesená",J229,0)</f>
        <v>0</v>
      </c>
      <c r="BI229" s="232">
        <f>IF(N229="nulová",J229,0)</f>
        <v>0</v>
      </c>
      <c r="BJ229" s="24" t="s">
        <v>25</v>
      </c>
      <c r="BK229" s="232">
        <f>ROUND(I229*H229,2)</f>
        <v>0</v>
      </c>
      <c r="BL229" s="24" t="s">
        <v>138</v>
      </c>
      <c r="BM229" s="24" t="s">
        <v>601</v>
      </c>
    </row>
    <row r="230" spans="2:51" s="11" customFormat="1" ht="13.5">
      <c r="B230" s="233"/>
      <c r="C230" s="234"/>
      <c r="D230" s="235" t="s">
        <v>140</v>
      </c>
      <c r="E230" s="236" t="s">
        <v>24</v>
      </c>
      <c r="F230" s="237" t="s">
        <v>598</v>
      </c>
      <c r="G230" s="234"/>
      <c r="H230" s="238">
        <v>9</v>
      </c>
      <c r="I230" s="239"/>
      <c r="J230" s="234"/>
      <c r="K230" s="234"/>
      <c r="L230" s="240"/>
      <c r="M230" s="241"/>
      <c r="N230" s="242"/>
      <c r="O230" s="242"/>
      <c r="P230" s="242"/>
      <c r="Q230" s="242"/>
      <c r="R230" s="242"/>
      <c r="S230" s="242"/>
      <c r="T230" s="243"/>
      <c r="AT230" s="244" t="s">
        <v>140</v>
      </c>
      <c r="AU230" s="244" t="s">
        <v>86</v>
      </c>
      <c r="AV230" s="11" t="s">
        <v>86</v>
      </c>
      <c r="AW230" s="11" t="s">
        <v>40</v>
      </c>
      <c r="AX230" s="11" t="s">
        <v>25</v>
      </c>
      <c r="AY230" s="244" t="s">
        <v>131</v>
      </c>
    </row>
    <row r="231" spans="2:65" s="1" customFormat="1" ht="38.25" customHeight="1">
      <c r="B231" s="46"/>
      <c r="C231" s="221" t="s">
        <v>384</v>
      </c>
      <c r="D231" s="221" t="s">
        <v>133</v>
      </c>
      <c r="E231" s="222" t="s">
        <v>602</v>
      </c>
      <c r="F231" s="223" t="s">
        <v>603</v>
      </c>
      <c r="G231" s="224" t="s">
        <v>307</v>
      </c>
      <c r="H231" s="225">
        <v>9</v>
      </c>
      <c r="I231" s="226"/>
      <c r="J231" s="227">
        <f>ROUND(I231*H231,2)</f>
        <v>0</v>
      </c>
      <c r="K231" s="223" t="s">
        <v>137</v>
      </c>
      <c r="L231" s="72"/>
      <c r="M231" s="228" t="s">
        <v>24</v>
      </c>
      <c r="N231" s="229" t="s">
        <v>48</v>
      </c>
      <c r="O231" s="47"/>
      <c r="P231" s="230">
        <f>O231*H231</f>
        <v>0</v>
      </c>
      <c r="Q231" s="230">
        <v>0.03119</v>
      </c>
      <c r="R231" s="230">
        <f>Q231*H231</f>
        <v>0.28071</v>
      </c>
      <c r="S231" s="230">
        <v>0</v>
      </c>
      <c r="T231" s="231">
        <f>S231*H231</f>
        <v>0</v>
      </c>
      <c r="AR231" s="24" t="s">
        <v>138</v>
      </c>
      <c r="AT231" s="24" t="s">
        <v>133</v>
      </c>
      <c r="AU231" s="24" t="s">
        <v>86</v>
      </c>
      <c r="AY231" s="24" t="s">
        <v>131</v>
      </c>
      <c r="BE231" s="232">
        <f>IF(N231="základní",J231,0)</f>
        <v>0</v>
      </c>
      <c r="BF231" s="232">
        <f>IF(N231="snížená",J231,0)</f>
        <v>0</v>
      </c>
      <c r="BG231" s="232">
        <f>IF(N231="zákl. přenesená",J231,0)</f>
        <v>0</v>
      </c>
      <c r="BH231" s="232">
        <f>IF(N231="sníž. přenesená",J231,0)</f>
        <v>0</v>
      </c>
      <c r="BI231" s="232">
        <f>IF(N231="nulová",J231,0)</f>
        <v>0</v>
      </c>
      <c r="BJ231" s="24" t="s">
        <v>25</v>
      </c>
      <c r="BK231" s="232">
        <f>ROUND(I231*H231,2)</f>
        <v>0</v>
      </c>
      <c r="BL231" s="24" t="s">
        <v>138</v>
      </c>
      <c r="BM231" s="24" t="s">
        <v>604</v>
      </c>
    </row>
    <row r="232" spans="2:51" s="11" customFormat="1" ht="13.5">
      <c r="B232" s="233"/>
      <c r="C232" s="234"/>
      <c r="D232" s="235" t="s">
        <v>140</v>
      </c>
      <c r="E232" s="236" t="s">
        <v>24</v>
      </c>
      <c r="F232" s="237" t="s">
        <v>598</v>
      </c>
      <c r="G232" s="234"/>
      <c r="H232" s="238">
        <v>9</v>
      </c>
      <c r="I232" s="239"/>
      <c r="J232" s="234"/>
      <c r="K232" s="234"/>
      <c r="L232" s="240"/>
      <c r="M232" s="241"/>
      <c r="N232" s="242"/>
      <c r="O232" s="242"/>
      <c r="P232" s="242"/>
      <c r="Q232" s="242"/>
      <c r="R232" s="242"/>
      <c r="S232" s="242"/>
      <c r="T232" s="243"/>
      <c r="AT232" s="244" t="s">
        <v>140</v>
      </c>
      <c r="AU232" s="244" t="s">
        <v>86</v>
      </c>
      <c r="AV232" s="11" t="s">
        <v>86</v>
      </c>
      <c r="AW232" s="11" t="s">
        <v>40</v>
      </c>
      <c r="AX232" s="11" t="s">
        <v>25</v>
      </c>
      <c r="AY232" s="244" t="s">
        <v>131</v>
      </c>
    </row>
    <row r="233" spans="2:65" s="1" customFormat="1" ht="16.5" customHeight="1">
      <c r="B233" s="46"/>
      <c r="C233" s="279" t="s">
        <v>388</v>
      </c>
      <c r="D233" s="279" t="s">
        <v>257</v>
      </c>
      <c r="E233" s="280" t="s">
        <v>605</v>
      </c>
      <c r="F233" s="281" t="s">
        <v>606</v>
      </c>
      <c r="G233" s="282" t="s">
        <v>307</v>
      </c>
      <c r="H233" s="283">
        <v>9</v>
      </c>
      <c r="I233" s="284"/>
      <c r="J233" s="285">
        <f>ROUND(I233*H233,2)</f>
        <v>0</v>
      </c>
      <c r="K233" s="281" t="s">
        <v>137</v>
      </c>
      <c r="L233" s="286"/>
      <c r="M233" s="287" t="s">
        <v>24</v>
      </c>
      <c r="N233" s="288" t="s">
        <v>48</v>
      </c>
      <c r="O233" s="47"/>
      <c r="P233" s="230">
        <f>O233*H233</f>
        <v>0</v>
      </c>
      <c r="Q233" s="230">
        <v>0.0003</v>
      </c>
      <c r="R233" s="230">
        <f>Q233*H233</f>
        <v>0.0026999999999999997</v>
      </c>
      <c r="S233" s="230">
        <v>0</v>
      </c>
      <c r="T233" s="231">
        <f>S233*H233</f>
        <v>0</v>
      </c>
      <c r="AR233" s="24" t="s">
        <v>177</v>
      </c>
      <c r="AT233" s="24" t="s">
        <v>257</v>
      </c>
      <c r="AU233" s="24" t="s">
        <v>86</v>
      </c>
      <c r="AY233" s="24" t="s">
        <v>131</v>
      </c>
      <c r="BE233" s="232">
        <f>IF(N233="základní",J233,0)</f>
        <v>0</v>
      </c>
      <c r="BF233" s="232">
        <f>IF(N233="snížená",J233,0)</f>
        <v>0</v>
      </c>
      <c r="BG233" s="232">
        <f>IF(N233="zákl. přenesená",J233,0)</f>
        <v>0</v>
      </c>
      <c r="BH233" s="232">
        <f>IF(N233="sníž. přenesená",J233,0)</f>
        <v>0</v>
      </c>
      <c r="BI233" s="232">
        <f>IF(N233="nulová",J233,0)</f>
        <v>0</v>
      </c>
      <c r="BJ233" s="24" t="s">
        <v>25</v>
      </c>
      <c r="BK233" s="232">
        <f>ROUND(I233*H233,2)</f>
        <v>0</v>
      </c>
      <c r="BL233" s="24" t="s">
        <v>138</v>
      </c>
      <c r="BM233" s="24" t="s">
        <v>607</v>
      </c>
    </row>
    <row r="234" spans="2:65" s="1" customFormat="1" ht="16.5" customHeight="1">
      <c r="B234" s="46"/>
      <c r="C234" s="221" t="s">
        <v>392</v>
      </c>
      <c r="D234" s="221" t="s">
        <v>133</v>
      </c>
      <c r="E234" s="222" t="s">
        <v>608</v>
      </c>
      <c r="F234" s="223" t="s">
        <v>609</v>
      </c>
      <c r="G234" s="224" t="s">
        <v>307</v>
      </c>
      <c r="H234" s="225">
        <v>10</v>
      </c>
      <c r="I234" s="226"/>
      <c r="J234" s="227">
        <f>ROUND(I234*H234,2)</f>
        <v>0</v>
      </c>
      <c r="K234" s="223" t="s">
        <v>24</v>
      </c>
      <c r="L234" s="72"/>
      <c r="M234" s="228" t="s">
        <v>24</v>
      </c>
      <c r="N234" s="229" t="s">
        <v>48</v>
      </c>
      <c r="O234" s="47"/>
      <c r="P234" s="230">
        <f>O234*H234</f>
        <v>0</v>
      </c>
      <c r="Q234" s="230">
        <v>0.00207</v>
      </c>
      <c r="R234" s="230">
        <f>Q234*H234</f>
        <v>0.020699999999999996</v>
      </c>
      <c r="S234" s="230">
        <v>0</v>
      </c>
      <c r="T234" s="231">
        <f>S234*H234</f>
        <v>0</v>
      </c>
      <c r="AR234" s="24" t="s">
        <v>138</v>
      </c>
      <c r="AT234" s="24" t="s">
        <v>133</v>
      </c>
      <c r="AU234" s="24" t="s">
        <v>86</v>
      </c>
      <c r="AY234" s="24" t="s">
        <v>131</v>
      </c>
      <c r="BE234" s="232">
        <f>IF(N234="základní",J234,0)</f>
        <v>0</v>
      </c>
      <c r="BF234" s="232">
        <f>IF(N234="snížená",J234,0)</f>
        <v>0</v>
      </c>
      <c r="BG234" s="232">
        <f>IF(N234="zákl. přenesená",J234,0)</f>
        <v>0</v>
      </c>
      <c r="BH234" s="232">
        <f>IF(N234="sníž. přenesená",J234,0)</f>
        <v>0</v>
      </c>
      <c r="BI234" s="232">
        <f>IF(N234="nulová",J234,0)</f>
        <v>0</v>
      </c>
      <c r="BJ234" s="24" t="s">
        <v>25</v>
      </c>
      <c r="BK234" s="232">
        <f>ROUND(I234*H234,2)</f>
        <v>0</v>
      </c>
      <c r="BL234" s="24" t="s">
        <v>138</v>
      </c>
      <c r="BM234" s="24" t="s">
        <v>610</v>
      </c>
    </row>
    <row r="235" spans="2:51" s="11" customFormat="1" ht="13.5">
      <c r="B235" s="233"/>
      <c r="C235" s="234"/>
      <c r="D235" s="235" t="s">
        <v>140</v>
      </c>
      <c r="E235" s="236" t="s">
        <v>24</v>
      </c>
      <c r="F235" s="237" t="s">
        <v>611</v>
      </c>
      <c r="G235" s="234"/>
      <c r="H235" s="238">
        <v>10</v>
      </c>
      <c r="I235" s="239"/>
      <c r="J235" s="234"/>
      <c r="K235" s="234"/>
      <c r="L235" s="240"/>
      <c r="M235" s="241"/>
      <c r="N235" s="242"/>
      <c r="O235" s="242"/>
      <c r="P235" s="242"/>
      <c r="Q235" s="242"/>
      <c r="R235" s="242"/>
      <c r="S235" s="242"/>
      <c r="T235" s="243"/>
      <c r="AT235" s="244" t="s">
        <v>140</v>
      </c>
      <c r="AU235" s="244" t="s">
        <v>86</v>
      </c>
      <c r="AV235" s="11" t="s">
        <v>86</v>
      </c>
      <c r="AW235" s="11" t="s">
        <v>40</v>
      </c>
      <c r="AX235" s="11" t="s">
        <v>25</v>
      </c>
      <c r="AY235" s="244" t="s">
        <v>131</v>
      </c>
    </row>
    <row r="236" spans="2:63" s="10" customFormat="1" ht="29.85" customHeight="1">
      <c r="B236" s="205"/>
      <c r="C236" s="206"/>
      <c r="D236" s="207" t="s">
        <v>76</v>
      </c>
      <c r="E236" s="219" t="s">
        <v>182</v>
      </c>
      <c r="F236" s="219" t="s">
        <v>447</v>
      </c>
      <c r="G236" s="206"/>
      <c r="H236" s="206"/>
      <c r="I236" s="209"/>
      <c r="J236" s="220">
        <f>BK236</f>
        <v>0</v>
      </c>
      <c r="K236" s="206"/>
      <c r="L236" s="211"/>
      <c r="M236" s="212"/>
      <c r="N236" s="213"/>
      <c r="O236" s="213"/>
      <c r="P236" s="214">
        <f>SUM(P237:P240)</f>
        <v>0</v>
      </c>
      <c r="Q236" s="213"/>
      <c r="R236" s="214">
        <f>SUM(R237:R240)</f>
        <v>0.01586</v>
      </c>
      <c r="S236" s="213"/>
      <c r="T236" s="215">
        <f>SUM(T237:T240)</f>
        <v>0</v>
      </c>
      <c r="AR236" s="216" t="s">
        <v>25</v>
      </c>
      <c r="AT236" s="217" t="s">
        <v>76</v>
      </c>
      <c r="AU236" s="217" t="s">
        <v>25</v>
      </c>
      <c r="AY236" s="216" t="s">
        <v>131</v>
      </c>
      <c r="BK236" s="218">
        <f>SUM(BK237:BK240)</f>
        <v>0</v>
      </c>
    </row>
    <row r="237" spans="2:65" s="1" customFormat="1" ht="38.25" customHeight="1">
      <c r="B237" s="46"/>
      <c r="C237" s="221" t="s">
        <v>396</v>
      </c>
      <c r="D237" s="221" t="s">
        <v>133</v>
      </c>
      <c r="E237" s="222" t="s">
        <v>449</v>
      </c>
      <c r="F237" s="223" t="s">
        <v>450</v>
      </c>
      <c r="G237" s="224" t="s">
        <v>295</v>
      </c>
      <c r="H237" s="225">
        <v>26</v>
      </c>
      <c r="I237" s="226"/>
      <c r="J237" s="227">
        <f>ROUND(I237*H237,2)</f>
        <v>0</v>
      </c>
      <c r="K237" s="223" t="s">
        <v>24</v>
      </c>
      <c r="L237" s="72"/>
      <c r="M237" s="228" t="s">
        <v>24</v>
      </c>
      <c r="N237" s="229" t="s">
        <v>48</v>
      </c>
      <c r="O237" s="47"/>
      <c r="P237" s="230">
        <f>O237*H237</f>
        <v>0</v>
      </c>
      <c r="Q237" s="230">
        <v>0.00061</v>
      </c>
      <c r="R237" s="230">
        <f>Q237*H237</f>
        <v>0.01586</v>
      </c>
      <c r="S237" s="230">
        <v>0</v>
      </c>
      <c r="T237" s="231">
        <f>S237*H237</f>
        <v>0</v>
      </c>
      <c r="AR237" s="24" t="s">
        <v>138</v>
      </c>
      <c r="AT237" s="24" t="s">
        <v>133</v>
      </c>
      <c r="AU237" s="24" t="s">
        <v>86</v>
      </c>
      <c r="AY237" s="24" t="s">
        <v>131</v>
      </c>
      <c r="BE237" s="232">
        <f>IF(N237="základní",J237,0)</f>
        <v>0</v>
      </c>
      <c r="BF237" s="232">
        <f>IF(N237="snížená",J237,0)</f>
        <v>0</v>
      </c>
      <c r="BG237" s="232">
        <f>IF(N237="zákl. přenesená",J237,0)</f>
        <v>0</v>
      </c>
      <c r="BH237" s="232">
        <f>IF(N237="sníž. přenesená",J237,0)</f>
        <v>0</v>
      </c>
      <c r="BI237" s="232">
        <f>IF(N237="nulová",J237,0)</f>
        <v>0</v>
      </c>
      <c r="BJ237" s="24" t="s">
        <v>25</v>
      </c>
      <c r="BK237" s="232">
        <f>ROUND(I237*H237,2)</f>
        <v>0</v>
      </c>
      <c r="BL237" s="24" t="s">
        <v>138</v>
      </c>
      <c r="BM237" s="24" t="s">
        <v>612</v>
      </c>
    </row>
    <row r="238" spans="2:65" s="1" customFormat="1" ht="25.5" customHeight="1">
      <c r="B238" s="46"/>
      <c r="C238" s="221" t="s">
        <v>400</v>
      </c>
      <c r="D238" s="221" t="s">
        <v>133</v>
      </c>
      <c r="E238" s="222" t="s">
        <v>453</v>
      </c>
      <c r="F238" s="223" t="s">
        <v>454</v>
      </c>
      <c r="G238" s="224" t="s">
        <v>295</v>
      </c>
      <c r="H238" s="225">
        <v>26</v>
      </c>
      <c r="I238" s="226"/>
      <c r="J238" s="227">
        <f>ROUND(I238*H238,2)</f>
        <v>0</v>
      </c>
      <c r="K238" s="223" t="s">
        <v>137</v>
      </c>
      <c r="L238" s="72"/>
      <c r="M238" s="228" t="s">
        <v>24</v>
      </c>
      <c r="N238" s="229" t="s">
        <v>48</v>
      </c>
      <c r="O238" s="47"/>
      <c r="P238" s="230">
        <f>O238*H238</f>
        <v>0</v>
      </c>
      <c r="Q238" s="230">
        <v>0</v>
      </c>
      <c r="R238" s="230">
        <f>Q238*H238</f>
        <v>0</v>
      </c>
      <c r="S238" s="230">
        <v>0</v>
      </c>
      <c r="T238" s="231">
        <f>S238*H238</f>
        <v>0</v>
      </c>
      <c r="AR238" s="24" t="s">
        <v>138</v>
      </c>
      <c r="AT238" s="24" t="s">
        <v>133</v>
      </c>
      <c r="AU238" s="24" t="s">
        <v>86</v>
      </c>
      <c r="AY238" s="24" t="s">
        <v>131</v>
      </c>
      <c r="BE238" s="232">
        <f>IF(N238="základní",J238,0)</f>
        <v>0</v>
      </c>
      <c r="BF238" s="232">
        <f>IF(N238="snížená",J238,0)</f>
        <v>0</v>
      </c>
      <c r="BG238" s="232">
        <f>IF(N238="zákl. přenesená",J238,0)</f>
        <v>0</v>
      </c>
      <c r="BH238" s="232">
        <f>IF(N238="sníž. přenesená",J238,0)</f>
        <v>0</v>
      </c>
      <c r="BI238" s="232">
        <f>IF(N238="nulová",J238,0)</f>
        <v>0</v>
      </c>
      <c r="BJ238" s="24" t="s">
        <v>25</v>
      </c>
      <c r="BK238" s="232">
        <f>ROUND(I238*H238,2)</f>
        <v>0</v>
      </c>
      <c r="BL238" s="24" t="s">
        <v>138</v>
      </c>
      <c r="BM238" s="24" t="s">
        <v>613</v>
      </c>
    </row>
    <row r="239" spans="2:51" s="11" customFormat="1" ht="13.5">
      <c r="B239" s="233"/>
      <c r="C239" s="234"/>
      <c r="D239" s="235" t="s">
        <v>140</v>
      </c>
      <c r="E239" s="236" t="s">
        <v>24</v>
      </c>
      <c r="F239" s="237" t="s">
        <v>614</v>
      </c>
      <c r="G239" s="234"/>
      <c r="H239" s="238">
        <v>26</v>
      </c>
      <c r="I239" s="239"/>
      <c r="J239" s="234"/>
      <c r="K239" s="234"/>
      <c r="L239" s="240"/>
      <c r="M239" s="241"/>
      <c r="N239" s="242"/>
      <c r="O239" s="242"/>
      <c r="P239" s="242"/>
      <c r="Q239" s="242"/>
      <c r="R239" s="242"/>
      <c r="S239" s="242"/>
      <c r="T239" s="243"/>
      <c r="AT239" s="244" t="s">
        <v>140</v>
      </c>
      <c r="AU239" s="244" t="s">
        <v>86</v>
      </c>
      <c r="AV239" s="11" t="s">
        <v>86</v>
      </c>
      <c r="AW239" s="11" t="s">
        <v>40</v>
      </c>
      <c r="AX239" s="11" t="s">
        <v>25</v>
      </c>
      <c r="AY239" s="244" t="s">
        <v>131</v>
      </c>
    </row>
    <row r="240" spans="2:51" s="12" customFormat="1" ht="13.5">
      <c r="B240" s="245"/>
      <c r="C240" s="246"/>
      <c r="D240" s="235" t="s">
        <v>140</v>
      </c>
      <c r="E240" s="247" t="s">
        <v>24</v>
      </c>
      <c r="F240" s="248" t="s">
        <v>142</v>
      </c>
      <c r="G240" s="246"/>
      <c r="H240" s="247" t="s">
        <v>24</v>
      </c>
      <c r="I240" s="249"/>
      <c r="J240" s="246"/>
      <c r="K240" s="246"/>
      <c r="L240" s="250"/>
      <c r="M240" s="251"/>
      <c r="N240" s="252"/>
      <c r="O240" s="252"/>
      <c r="P240" s="252"/>
      <c r="Q240" s="252"/>
      <c r="R240" s="252"/>
      <c r="S240" s="252"/>
      <c r="T240" s="253"/>
      <c r="AT240" s="254" t="s">
        <v>140</v>
      </c>
      <c r="AU240" s="254" t="s">
        <v>86</v>
      </c>
      <c r="AV240" s="12" t="s">
        <v>25</v>
      </c>
      <c r="AW240" s="12" t="s">
        <v>40</v>
      </c>
      <c r="AX240" s="12" t="s">
        <v>77</v>
      </c>
      <c r="AY240" s="254" t="s">
        <v>131</v>
      </c>
    </row>
    <row r="241" spans="2:63" s="10" customFormat="1" ht="29.85" customHeight="1">
      <c r="B241" s="205"/>
      <c r="C241" s="206"/>
      <c r="D241" s="207" t="s">
        <v>76</v>
      </c>
      <c r="E241" s="219" t="s">
        <v>457</v>
      </c>
      <c r="F241" s="219" t="s">
        <v>458</v>
      </c>
      <c r="G241" s="206"/>
      <c r="H241" s="206"/>
      <c r="I241" s="209"/>
      <c r="J241" s="220">
        <f>BK241</f>
        <v>0</v>
      </c>
      <c r="K241" s="206"/>
      <c r="L241" s="211"/>
      <c r="M241" s="212"/>
      <c r="N241" s="213"/>
      <c r="O241" s="213"/>
      <c r="P241" s="214">
        <f>SUM(P242:P247)</f>
        <v>0</v>
      </c>
      <c r="Q241" s="213"/>
      <c r="R241" s="214">
        <f>SUM(R242:R247)</f>
        <v>0</v>
      </c>
      <c r="S241" s="213"/>
      <c r="T241" s="215">
        <f>SUM(T242:T247)</f>
        <v>0</v>
      </c>
      <c r="AR241" s="216" t="s">
        <v>25</v>
      </c>
      <c r="AT241" s="217" t="s">
        <v>76</v>
      </c>
      <c r="AU241" s="217" t="s">
        <v>25</v>
      </c>
      <c r="AY241" s="216" t="s">
        <v>131</v>
      </c>
      <c r="BK241" s="218">
        <f>SUM(BK242:BK247)</f>
        <v>0</v>
      </c>
    </row>
    <row r="242" spans="2:65" s="1" customFormat="1" ht="25.5" customHeight="1">
      <c r="B242" s="46"/>
      <c r="C242" s="221" t="s">
        <v>404</v>
      </c>
      <c r="D242" s="221" t="s">
        <v>133</v>
      </c>
      <c r="E242" s="222" t="s">
        <v>460</v>
      </c>
      <c r="F242" s="223" t="s">
        <v>461</v>
      </c>
      <c r="G242" s="224" t="s">
        <v>260</v>
      </c>
      <c r="H242" s="225">
        <v>7.675</v>
      </c>
      <c r="I242" s="226"/>
      <c r="J242" s="227">
        <f>ROUND(I242*H242,2)</f>
        <v>0</v>
      </c>
      <c r="K242" s="223" t="s">
        <v>137</v>
      </c>
      <c r="L242" s="72"/>
      <c r="M242" s="228" t="s">
        <v>24</v>
      </c>
      <c r="N242" s="229" t="s">
        <v>48</v>
      </c>
      <c r="O242" s="47"/>
      <c r="P242" s="230">
        <f>O242*H242</f>
        <v>0</v>
      </c>
      <c r="Q242" s="230">
        <v>0</v>
      </c>
      <c r="R242" s="230">
        <f>Q242*H242</f>
        <v>0</v>
      </c>
      <c r="S242" s="230">
        <v>0</v>
      </c>
      <c r="T242" s="231">
        <f>S242*H242</f>
        <v>0</v>
      </c>
      <c r="AR242" s="24" t="s">
        <v>138</v>
      </c>
      <c r="AT242" s="24" t="s">
        <v>133</v>
      </c>
      <c r="AU242" s="24" t="s">
        <v>86</v>
      </c>
      <c r="AY242" s="24" t="s">
        <v>131</v>
      </c>
      <c r="BE242" s="232">
        <f>IF(N242="základní",J242,0)</f>
        <v>0</v>
      </c>
      <c r="BF242" s="232">
        <f>IF(N242="snížená",J242,0)</f>
        <v>0</v>
      </c>
      <c r="BG242" s="232">
        <f>IF(N242="zákl. přenesená",J242,0)</f>
        <v>0</v>
      </c>
      <c r="BH242" s="232">
        <f>IF(N242="sníž. přenesená",J242,0)</f>
        <v>0</v>
      </c>
      <c r="BI242" s="232">
        <f>IF(N242="nulová",J242,0)</f>
        <v>0</v>
      </c>
      <c r="BJ242" s="24" t="s">
        <v>25</v>
      </c>
      <c r="BK242" s="232">
        <f>ROUND(I242*H242,2)</f>
        <v>0</v>
      </c>
      <c r="BL242" s="24" t="s">
        <v>138</v>
      </c>
      <c r="BM242" s="24" t="s">
        <v>615</v>
      </c>
    </row>
    <row r="243" spans="2:65" s="1" customFormat="1" ht="38.25" customHeight="1">
      <c r="B243" s="46"/>
      <c r="C243" s="221" t="s">
        <v>408</v>
      </c>
      <c r="D243" s="221" t="s">
        <v>133</v>
      </c>
      <c r="E243" s="222" t="s">
        <v>466</v>
      </c>
      <c r="F243" s="223" t="s">
        <v>467</v>
      </c>
      <c r="G243" s="224" t="s">
        <v>260</v>
      </c>
      <c r="H243" s="225">
        <v>69.075</v>
      </c>
      <c r="I243" s="226"/>
      <c r="J243" s="227">
        <f>ROUND(I243*H243,2)</f>
        <v>0</v>
      </c>
      <c r="K243" s="223" t="s">
        <v>137</v>
      </c>
      <c r="L243" s="72"/>
      <c r="M243" s="228" t="s">
        <v>24</v>
      </c>
      <c r="N243" s="229" t="s">
        <v>48</v>
      </c>
      <c r="O243" s="47"/>
      <c r="P243" s="230">
        <f>O243*H243</f>
        <v>0</v>
      </c>
      <c r="Q243" s="230">
        <v>0</v>
      </c>
      <c r="R243" s="230">
        <f>Q243*H243</f>
        <v>0</v>
      </c>
      <c r="S243" s="230">
        <v>0</v>
      </c>
      <c r="T243" s="231">
        <f>S243*H243</f>
        <v>0</v>
      </c>
      <c r="AR243" s="24" t="s">
        <v>138</v>
      </c>
      <c r="AT243" s="24" t="s">
        <v>133</v>
      </c>
      <c r="AU243" s="24" t="s">
        <v>86</v>
      </c>
      <c r="AY243" s="24" t="s">
        <v>131</v>
      </c>
      <c r="BE243" s="232">
        <f>IF(N243="základní",J243,0)</f>
        <v>0</v>
      </c>
      <c r="BF243" s="232">
        <f>IF(N243="snížená",J243,0)</f>
        <v>0</v>
      </c>
      <c r="BG243" s="232">
        <f>IF(N243="zákl. přenesená",J243,0)</f>
        <v>0</v>
      </c>
      <c r="BH243" s="232">
        <f>IF(N243="sníž. přenesená",J243,0)</f>
        <v>0</v>
      </c>
      <c r="BI243" s="232">
        <f>IF(N243="nulová",J243,0)</f>
        <v>0</v>
      </c>
      <c r="BJ243" s="24" t="s">
        <v>25</v>
      </c>
      <c r="BK243" s="232">
        <f>ROUND(I243*H243,2)</f>
        <v>0</v>
      </c>
      <c r="BL243" s="24" t="s">
        <v>138</v>
      </c>
      <c r="BM243" s="24" t="s">
        <v>616</v>
      </c>
    </row>
    <row r="244" spans="2:51" s="11" customFormat="1" ht="13.5">
      <c r="B244" s="233"/>
      <c r="C244" s="234"/>
      <c r="D244" s="235" t="s">
        <v>140</v>
      </c>
      <c r="E244" s="234"/>
      <c r="F244" s="237" t="s">
        <v>617</v>
      </c>
      <c r="G244" s="234"/>
      <c r="H244" s="238">
        <v>69.075</v>
      </c>
      <c r="I244" s="239"/>
      <c r="J244" s="234"/>
      <c r="K244" s="234"/>
      <c r="L244" s="240"/>
      <c r="M244" s="241"/>
      <c r="N244" s="242"/>
      <c r="O244" s="242"/>
      <c r="P244" s="242"/>
      <c r="Q244" s="242"/>
      <c r="R244" s="242"/>
      <c r="S244" s="242"/>
      <c r="T244" s="243"/>
      <c r="AT244" s="244" t="s">
        <v>140</v>
      </c>
      <c r="AU244" s="244" t="s">
        <v>86</v>
      </c>
      <c r="AV244" s="11" t="s">
        <v>86</v>
      </c>
      <c r="AW244" s="11" t="s">
        <v>6</v>
      </c>
      <c r="AX244" s="11" t="s">
        <v>25</v>
      </c>
      <c r="AY244" s="244" t="s">
        <v>131</v>
      </c>
    </row>
    <row r="245" spans="2:65" s="1" customFormat="1" ht="16.5" customHeight="1">
      <c r="B245" s="46"/>
      <c r="C245" s="221" t="s">
        <v>412</v>
      </c>
      <c r="D245" s="221" t="s">
        <v>133</v>
      </c>
      <c r="E245" s="222" t="s">
        <v>471</v>
      </c>
      <c r="F245" s="223" t="s">
        <v>472</v>
      </c>
      <c r="G245" s="224" t="s">
        <v>260</v>
      </c>
      <c r="H245" s="225">
        <v>7.675</v>
      </c>
      <c r="I245" s="226"/>
      <c r="J245" s="227">
        <f>ROUND(I245*H245,2)</f>
        <v>0</v>
      </c>
      <c r="K245" s="223" t="s">
        <v>137</v>
      </c>
      <c r="L245" s="72"/>
      <c r="M245" s="228" t="s">
        <v>24</v>
      </c>
      <c r="N245" s="229" t="s">
        <v>48</v>
      </c>
      <c r="O245" s="47"/>
      <c r="P245" s="230">
        <f>O245*H245</f>
        <v>0</v>
      </c>
      <c r="Q245" s="230">
        <v>0</v>
      </c>
      <c r="R245" s="230">
        <f>Q245*H245</f>
        <v>0</v>
      </c>
      <c r="S245" s="230">
        <v>0</v>
      </c>
      <c r="T245" s="231">
        <f>S245*H245</f>
        <v>0</v>
      </c>
      <c r="AR245" s="24" t="s">
        <v>138</v>
      </c>
      <c r="AT245" s="24" t="s">
        <v>133</v>
      </c>
      <c r="AU245" s="24" t="s">
        <v>86</v>
      </c>
      <c r="AY245" s="24" t="s">
        <v>131</v>
      </c>
      <c r="BE245" s="232">
        <f>IF(N245="základní",J245,0)</f>
        <v>0</v>
      </c>
      <c r="BF245" s="232">
        <f>IF(N245="snížená",J245,0)</f>
        <v>0</v>
      </c>
      <c r="BG245" s="232">
        <f>IF(N245="zákl. přenesená",J245,0)</f>
        <v>0</v>
      </c>
      <c r="BH245" s="232">
        <f>IF(N245="sníž. přenesená",J245,0)</f>
        <v>0</v>
      </c>
      <c r="BI245" s="232">
        <f>IF(N245="nulová",J245,0)</f>
        <v>0</v>
      </c>
      <c r="BJ245" s="24" t="s">
        <v>25</v>
      </c>
      <c r="BK245" s="232">
        <f>ROUND(I245*H245,2)</f>
        <v>0</v>
      </c>
      <c r="BL245" s="24" t="s">
        <v>138</v>
      </c>
      <c r="BM245" s="24" t="s">
        <v>618</v>
      </c>
    </row>
    <row r="246" spans="2:65" s="1" customFormat="1" ht="16.5" customHeight="1">
      <c r="B246" s="46"/>
      <c r="C246" s="221" t="s">
        <v>416</v>
      </c>
      <c r="D246" s="221" t="s">
        <v>133</v>
      </c>
      <c r="E246" s="222" t="s">
        <v>475</v>
      </c>
      <c r="F246" s="223" t="s">
        <v>476</v>
      </c>
      <c r="G246" s="224" t="s">
        <v>260</v>
      </c>
      <c r="H246" s="225">
        <v>7.675</v>
      </c>
      <c r="I246" s="226"/>
      <c r="J246" s="227">
        <f>ROUND(I246*H246,2)</f>
        <v>0</v>
      </c>
      <c r="K246" s="223" t="s">
        <v>24</v>
      </c>
      <c r="L246" s="72"/>
      <c r="M246" s="228" t="s">
        <v>24</v>
      </c>
      <c r="N246" s="229" t="s">
        <v>48</v>
      </c>
      <c r="O246" s="47"/>
      <c r="P246" s="230">
        <f>O246*H246</f>
        <v>0</v>
      </c>
      <c r="Q246" s="230">
        <v>0</v>
      </c>
      <c r="R246" s="230">
        <f>Q246*H246</f>
        <v>0</v>
      </c>
      <c r="S246" s="230">
        <v>0</v>
      </c>
      <c r="T246" s="231">
        <f>S246*H246</f>
        <v>0</v>
      </c>
      <c r="AR246" s="24" t="s">
        <v>138</v>
      </c>
      <c r="AT246" s="24" t="s">
        <v>133</v>
      </c>
      <c r="AU246" s="24" t="s">
        <v>86</v>
      </c>
      <c r="AY246" s="24" t="s">
        <v>131</v>
      </c>
      <c r="BE246" s="232">
        <f>IF(N246="základní",J246,0)</f>
        <v>0</v>
      </c>
      <c r="BF246" s="232">
        <f>IF(N246="snížená",J246,0)</f>
        <v>0</v>
      </c>
      <c r="BG246" s="232">
        <f>IF(N246="zákl. přenesená",J246,0)</f>
        <v>0</v>
      </c>
      <c r="BH246" s="232">
        <f>IF(N246="sníž. přenesená",J246,0)</f>
        <v>0</v>
      </c>
      <c r="BI246" s="232">
        <f>IF(N246="nulová",J246,0)</f>
        <v>0</v>
      </c>
      <c r="BJ246" s="24" t="s">
        <v>25</v>
      </c>
      <c r="BK246" s="232">
        <f>ROUND(I246*H246,2)</f>
        <v>0</v>
      </c>
      <c r="BL246" s="24" t="s">
        <v>138</v>
      </c>
      <c r="BM246" s="24" t="s">
        <v>619</v>
      </c>
    </row>
    <row r="247" spans="2:47" s="1" customFormat="1" ht="13.5">
      <c r="B247" s="46"/>
      <c r="C247" s="74"/>
      <c r="D247" s="235" t="s">
        <v>463</v>
      </c>
      <c r="E247" s="74"/>
      <c r="F247" s="277" t="s">
        <v>478</v>
      </c>
      <c r="G247" s="74"/>
      <c r="H247" s="74"/>
      <c r="I247" s="191"/>
      <c r="J247" s="74"/>
      <c r="K247" s="74"/>
      <c r="L247" s="72"/>
      <c r="M247" s="278"/>
      <c r="N247" s="47"/>
      <c r="O247" s="47"/>
      <c r="P247" s="47"/>
      <c r="Q247" s="47"/>
      <c r="R247" s="47"/>
      <c r="S247" s="47"/>
      <c r="T247" s="95"/>
      <c r="AT247" s="24" t="s">
        <v>463</v>
      </c>
      <c r="AU247" s="24" t="s">
        <v>86</v>
      </c>
    </row>
    <row r="248" spans="2:63" s="10" customFormat="1" ht="29.85" customHeight="1">
      <c r="B248" s="205"/>
      <c r="C248" s="206"/>
      <c r="D248" s="207" t="s">
        <v>76</v>
      </c>
      <c r="E248" s="219" t="s">
        <v>479</v>
      </c>
      <c r="F248" s="219" t="s">
        <v>480</v>
      </c>
      <c r="G248" s="206"/>
      <c r="H248" s="206"/>
      <c r="I248" s="209"/>
      <c r="J248" s="220">
        <f>BK248</f>
        <v>0</v>
      </c>
      <c r="K248" s="206"/>
      <c r="L248" s="211"/>
      <c r="M248" s="212"/>
      <c r="N248" s="213"/>
      <c r="O248" s="213"/>
      <c r="P248" s="214">
        <f>P249</f>
        <v>0</v>
      </c>
      <c r="Q248" s="213"/>
      <c r="R248" s="214">
        <f>R249</f>
        <v>0</v>
      </c>
      <c r="S248" s="213"/>
      <c r="T248" s="215">
        <f>T249</f>
        <v>0</v>
      </c>
      <c r="AR248" s="216" t="s">
        <v>25</v>
      </c>
      <c r="AT248" s="217" t="s">
        <v>76</v>
      </c>
      <c r="AU248" s="217" t="s">
        <v>25</v>
      </c>
      <c r="AY248" s="216" t="s">
        <v>131</v>
      </c>
      <c r="BK248" s="218">
        <f>BK249</f>
        <v>0</v>
      </c>
    </row>
    <row r="249" spans="2:65" s="1" customFormat="1" ht="38.25" customHeight="1">
      <c r="B249" s="46"/>
      <c r="C249" s="221" t="s">
        <v>420</v>
      </c>
      <c r="D249" s="221" t="s">
        <v>133</v>
      </c>
      <c r="E249" s="222" t="s">
        <v>482</v>
      </c>
      <c r="F249" s="223" t="s">
        <v>483</v>
      </c>
      <c r="G249" s="224" t="s">
        <v>260</v>
      </c>
      <c r="H249" s="225">
        <v>1.031</v>
      </c>
      <c r="I249" s="226"/>
      <c r="J249" s="227">
        <f>ROUND(I249*H249,2)</f>
        <v>0</v>
      </c>
      <c r="K249" s="223" t="s">
        <v>137</v>
      </c>
      <c r="L249" s="72"/>
      <c r="M249" s="228" t="s">
        <v>24</v>
      </c>
      <c r="N249" s="289" t="s">
        <v>48</v>
      </c>
      <c r="O249" s="290"/>
      <c r="P249" s="291">
        <f>O249*H249</f>
        <v>0</v>
      </c>
      <c r="Q249" s="291">
        <v>0</v>
      </c>
      <c r="R249" s="291">
        <f>Q249*H249</f>
        <v>0</v>
      </c>
      <c r="S249" s="291">
        <v>0</v>
      </c>
      <c r="T249" s="292">
        <f>S249*H249</f>
        <v>0</v>
      </c>
      <c r="AR249" s="24" t="s">
        <v>138</v>
      </c>
      <c r="AT249" s="24" t="s">
        <v>133</v>
      </c>
      <c r="AU249" s="24" t="s">
        <v>86</v>
      </c>
      <c r="AY249" s="24" t="s">
        <v>131</v>
      </c>
      <c r="BE249" s="232">
        <f>IF(N249="základní",J249,0)</f>
        <v>0</v>
      </c>
      <c r="BF249" s="232">
        <f>IF(N249="snížená",J249,0)</f>
        <v>0</v>
      </c>
      <c r="BG249" s="232">
        <f>IF(N249="zákl. přenesená",J249,0)</f>
        <v>0</v>
      </c>
      <c r="BH249" s="232">
        <f>IF(N249="sníž. přenesená",J249,0)</f>
        <v>0</v>
      </c>
      <c r="BI249" s="232">
        <f>IF(N249="nulová",J249,0)</f>
        <v>0</v>
      </c>
      <c r="BJ249" s="24" t="s">
        <v>25</v>
      </c>
      <c r="BK249" s="232">
        <f>ROUND(I249*H249,2)</f>
        <v>0</v>
      </c>
      <c r="BL249" s="24" t="s">
        <v>138</v>
      </c>
      <c r="BM249" s="24" t="s">
        <v>620</v>
      </c>
    </row>
    <row r="250" spans="2:12" s="1" customFormat="1" ht="6.95" customHeight="1">
      <c r="B250" s="67"/>
      <c r="C250" s="68"/>
      <c r="D250" s="68"/>
      <c r="E250" s="68"/>
      <c r="F250" s="68"/>
      <c r="G250" s="68"/>
      <c r="H250" s="68"/>
      <c r="I250" s="166"/>
      <c r="J250" s="68"/>
      <c r="K250" s="68"/>
      <c r="L250" s="72"/>
    </row>
  </sheetData>
  <sheetProtection password="CC35" sheet="1" objects="1" scenarios="1" formatColumns="0" formatRows="0" autoFilter="0"/>
  <autoFilter ref="C84:K249"/>
  <mergeCells count="10">
    <mergeCell ref="E7:H7"/>
    <mergeCell ref="E9:H9"/>
    <mergeCell ref="E24:H24"/>
    <mergeCell ref="E45:H45"/>
    <mergeCell ref="E47:H47"/>
    <mergeCell ref="J51:J52"/>
    <mergeCell ref="E75:H75"/>
    <mergeCell ref="E77:H77"/>
    <mergeCell ref="G1:H1"/>
    <mergeCell ref="L2:V2"/>
  </mergeCells>
  <hyperlinks>
    <hyperlink ref="F1:G1" location="C2" display="1) Krycí list soupisu"/>
    <hyperlink ref="G1:H1" location="C54" display="2) Rekapitulace"/>
    <hyperlink ref="J1" location="C84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98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6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21"/>
      <c r="B1" s="137"/>
      <c r="C1" s="137"/>
      <c r="D1" s="138" t="s">
        <v>1</v>
      </c>
      <c r="E1" s="137"/>
      <c r="F1" s="139" t="s">
        <v>93</v>
      </c>
      <c r="G1" s="139" t="s">
        <v>94</v>
      </c>
      <c r="H1" s="139"/>
      <c r="I1" s="140"/>
      <c r="J1" s="139" t="s">
        <v>95</v>
      </c>
      <c r="K1" s="138" t="s">
        <v>96</v>
      </c>
      <c r="L1" s="139" t="s">
        <v>97</v>
      </c>
      <c r="M1" s="139"/>
      <c r="N1" s="139"/>
      <c r="O1" s="139"/>
      <c r="P1" s="139"/>
      <c r="Q1" s="139"/>
      <c r="R1" s="139"/>
      <c r="S1" s="139"/>
      <c r="T1" s="139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AT2" s="24" t="s">
        <v>92</v>
      </c>
    </row>
    <row r="3" spans="2:46" ht="6.95" customHeight="1">
      <c r="B3" s="25"/>
      <c r="C3" s="26"/>
      <c r="D3" s="26"/>
      <c r="E3" s="26"/>
      <c r="F3" s="26"/>
      <c r="G3" s="26"/>
      <c r="H3" s="26"/>
      <c r="I3" s="141"/>
      <c r="J3" s="26"/>
      <c r="K3" s="27"/>
      <c r="AT3" s="24" t="s">
        <v>86</v>
      </c>
    </row>
    <row r="4" spans="2:46" ht="36.95" customHeight="1">
      <c r="B4" s="28"/>
      <c r="C4" s="29"/>
      <c r="D4" s="30" t="s">
        <v>98</v>
      </c>
      <c r="E4" s="29"/>
      <c r="F4" s="29"/>
      <c r="G4" s="29"/>
      <c r="H4" s="29"/>
      <c r="I4" s="142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42"/>
      <c r="J5" s="29"/>
      <c r="K5" s="31"/>
    </row>
    <row r="6" spans="2:11" ht="13.5">
      <c r="B6" s="28"/>
      <c r="C6" s="29"/>
      <c r="D6" s="40" t="s">
        <v>18</v>
      </c>
      <c r="E6" s="29"/>
      <c r="F6" s="29"/>
      <c r="G6" s="29"/>
      <c r="H6" s="29"/>
      <c r="I6" s="142"/>
      <c r="J6" s="29"/>
      <c r="K6" s="31"/>
    </row>
    <row r="7" spans="2:11" ht="16.5" customHeight="1">
      <c r="B7" s="28"/>
      <c r="C7" s="29"/>
      <c r="D7" s="29"/>
      <c r="E7" s="143" t="str">
        <f>'Rekapitulace stavby'!K6</f>
        <v>Studénka - Kanalizace u stavebnin - aktualizace 2015</v>
      </c>
      <c r="F7" s="40"/>
      <c r="G7" s="40"/>
      <c r="H7" s="40"/>
      <c r="I7" s="142"/>
      <c r="J7" s="29"/>
      <c r="K7" s="31"/>
    </row>
    <row r="8" spans="2:11" s="1" customFormat="1" ht="13.5">
      <c r="B8" s="46"/>
      <c r="C8" s="47"/>
      <c r="D8" s="40" t="s">
        <v>99</v>
      </c>
      <c r="E8" s="47"/>
      <c r="F8" s="47"/>
      <c r="G8" s="47"/>
      <c r="H8" s="47"/>
      <c r="I8" s="144"/>
      <c r="J8" s="47"/>
      <c r="K8" s="51"/>
    </row>
    <row r="9" spans="2:11" s="1" customFormat="1" ht="36.95" customHeight="1">
      <c r="B9" s="46"/>
      <c r="C9" s="47"/>
      <c r="D9" s="47"/>
      <c r="E9" s="145" t="s">
        <v>621</v>
      </c>
      <c r="F9" s="47"/>
      <c r="G9" s="47"/>
      <c r="H9" s="47"/>
      <c r="I9" s="144"/>
      <c r="J9" s="47"/>
      <c r="K9" s="51"/>
    </row>
    <row r="10" spans="2:11" s="1" customFormat="1" ht="13.5">
      <c r="B10" s="46"/>
      <c r="C10" s="47"/>
      <c r="D10" s="47"/>
      <c r="E10" s="47"/>
      <c r="F10" s="47"/>
      <c r="G10" s="47"/>
      <c r="H10" s="47"/>
      <c r="I10" s="144"/>
      <c r="J10" s="47"/>
      <c r="K10" s="51"/>
    </row>
    <row r="11" spans="2:11" s="1" customFormat="1" ht="14.4" customHeight="1">
      <c r="B11" s="46"/>
      <c r="C11" s="47"/>
      <c r="D11" s="40" t="s">
        <v>21</v>
      </c>
      <c r="E11" s="47"/>
      <c r="F11" s="35" t="s">
        <v>24</v>
      </c>
      <c r="G11" s="47"/>
      <c r="H11" s="47"/>
      <c r="I11" s="146" t="s">
        <v>23</v>
      </c>
      <c r="J11" s="35" t="s">
        <v>24</v>
      </c>
      <c r="K11" s="51"/>
    </row>
    <row r="12" spans="2:11" s="1" customFormat="1" ht="14.4" customHeight="1">
      <c r="B12" s="46"/>
      <c r="C12" s="47"/>
      <c r="D12" s="40" t="s">
        <v>26</v>
      </c>
      <c r="E12" s="47"/>
      <c r="F12" s="35" t="s">
        <v>622</v>
      </c>
      <c r="G12" s="47"/>
      <c r="H12" s="47"/>
      <c r="I12" s="146" t="s">
        <v>28</v>
      </c>
      <c r="J12" s="147" t="str">
        <f>'Rekapitulace stavby'!AN8</f>
        <v>1. 4. 2015</v>
      </c>
      <c r="K12" s="51"/>
    </row>
    <row r="13" spans="2:11" s="1" customFormat="1" ht="10.8" customHeight="1">
      <c r="B13" s="46"/>
      <c r="C13" s="47"/>
      <c r="D13" s="47"/>
      <c r="E13" s="47"/>
      <c r="F13" s="47"/>
      <c r="G13" s="47"/>
      <c r="H13" s="47"/>
      <c r="I13" s="144"/>
      <c r="J13" s="47"/>
      <c r="K13" s="51"/>
    </row>
    <row r="14" spans="2:11" s="1" customFormat="1" ht="14.4" customHeight="1">
      <c r="B14" s="46"/>
      <c r="C14" s="47"/>
      <c r="D14" s="40" t="s">
        <v>32</v>
      </c>
      <c r="E14" s="47"/>
      <c r="F14" s="47"/>
      <c r="G14" s="47"/>
      <c r="H14" s="47"/>
      <c r="I14" s="146" t="s">
        <v>33</v>
      </c>
      <c r="J14" s="35" t="str">
        <f>IF('Rekapitulace stavby'!AN10="","",'Rekapitulace stavby'!AN10)</f>
        <v/>
      </c>
      <c r="K14" s="51"/>
    </row>
    <row r="15" spans="2:11" s="1" customFormat="1" ht="18" customHeight="1">
      <c r="B15" s="46"/>
      <c r="C15" s="47"/>
      <c r="D15" s="47"/>
      <c r="E15" s="35" t="str">
        <f>IF('Rekapitulace stavby'!E11="","",'Rekapitulace stavby'!E11)</f>
        <v>Město Studénka</v>
      </c>
      <c r="F15" s="47"/>
      <c r="G15" s="47"/>
      <c r="H15" s="47"/>
      <c r="I15" s="146" t="s">
        <v>35</v>
      </c>
      <c r="J15" s="35" t="str">
        <f>IF('Rekapitulace stavby'!AN11="","",'Rekapitulace stavby'!AN11)</f>
        <v/>
      </c>
      <c r="K15" s="51"/>
    </row>
    <row r="16" spans="2:11" s="1" customFormat="1" ht="6.95" customHeight="1">
      <c r="B16" s="46"/>
      <c r="C16" s="47"/>
      <c r="D16" s="47"/>
      <c r="E16" s="47"/>
      <c r="F16" s="47"/>
      <c r="G16" s="47"/>
      <c r="H16" s="47"/>
      <c r="I16" s="144"/>
      <c r="J16" s="47"/>
      <c r="K16" s="51"/>
    </row>
    <row r="17" spans="2:11" s="1" customFormat="1" ht="14.4" customHeight="1">
      <c r="B17" s="46"/>
      <c r="C17" s="47"/>
      <c r="D17" s="40" t="s">
        <v>36</v>
      </c>
      <c r="E17" s="47"/>
      <c r="F17" s="47"/>
      <c r="G17" s="47"/>
      <c r="H17" s="47"/>
      <c r="I17" s="146" t="s">
        <v>33</v>
      </c>
      <c r="J17" s="35" t="str">
        <f>IF('Rekapitulace stavby'!AN13="Vyplň údaj","",IF('Rekapitulace stavby'!AN13="","",'Rekapitulace stavby'!AN13))</f>
        <v/>
      </c>
      <c r="K17" s="51"/>
    </row>
    <row r="18" spans="2:11" s="1" customFormat="1" ht="18" customHeight="1">
      <c r="B18" s="46"/>
      <c r="C18" s="47"/>
      <c r="D18" s="47"/>
      <c r="E18" s="35" t="str">
        <f>IF('Rekapitulace stavby'!E14="Vyplň údaj","",IF('Rekapitulace stavby'!E14="","",'Rekapitulace stavby'!E14))</f>
        <v/>
      </c>
      <c r="F18" s="47"/>
      <c r="G18" s="47"/>
      <c r="H18" s="47"/>
      <c r="I18" s="146" t="s">
        <v>35</v>
      </c>
      <c r="J18" s="35" t="str">
        <f>IF('Rekapitulace stavby'!AN14="Vyplň údaj","",IF('Rekapitulace stavby'!AN14="","",'Rekapitulace stavby'!AN14))</f>
        <v/>
      </c>
      <c r="K18" s="51"/>
    </row>
    <row r="19" spans="2:11" s="1" customFormat="1" ht="6.95" customHeight="1">
      <c r="B19" s="46"/>
      <c r="C19" s="47"/>
      <c r="D19" s="47"/>
      <c r="E19" s="47"/>
      <c r="F19" s="47"/>
      <c r="G19" s="47"/>
      <c r="H19" s="47"/>
      <c r="I19" s="144"/>
      <c r="J19" s="47"/>
      <c r="K19" s="51"/>
    </row>
    <row r="20" spans="2:11" s="1" customFormat="1" ht="14.4" customHeight="1">
      <c r="B20" s="46"/>
      <c r="C20" s="47"/>
      <c r="D20" s="40" t="s">
        <v>38</v>
      </c>
      <c r="E20" s="47"/>
      <c r="F20" s="47"/>
      <c r="G20" s="47"/>
      <c r="H20" s="47"/>
      <c r="I20" s="146" t="s">
        <v>33</v>
      </c>
      <c r="J20" s="35" t="str">
        <f>IF('Rekapitulace stavby'!AN16="","",'Rekapitulace stavby'!AN16)</f>
        <v/>
      </c>
      <c r="K20" s="51"/>
    </row>
    <row r="21" spans="2:11" s="1" customFormat="1" ht="18" customHeight="1">
      <c r="B21" s="46"/>
      <c r="C21" s="47"/>
      <c r="D21" s="47"/>
      <c r="E21" s="35" t="str">
        <f>IF('Rekapitulace stavby'!E17="","",'Rekapitulace stavby'!E17)</f>
        <v>BKN spol. s r.o. Vysoké Mýto</v>
      </c>
      <c r="F21" s="47"/>
      <c r="G21" s="47"/>
      <c r="H21" s="47"/>
      <c r="I21" s="146" t="s">
        <v>35</v>
      </c>
      <c r="J21" s="35" t="str">
        <f>IF('Rekapitulace stavby'!AN17="","",'Rekapitulace stavby'!AN17)</f>
        <v/>
      </c>
      <c r="K21" s="51"/>
    </row>
    <row r="22" spans="2:11" s="1" customFormat="1" ht="6.95" customHeight="1">
      <c r="B22" s="46"/>
      <c r="C22" s="47"/>
      <c r="D22" s="47"/>
      <c r="E22" s="47"/>
      <c r="F22" s="47"/>
      <c r="G22" s="47"/>
      <c r="H22" s="47"/>
      <c r="I22" s="144"/>
      <c r="J22" s="47"/>
      <c r="K22" s="51"/>
    </row>
    <row r="23" spans="2:11" s="1" customFormat="1" ht="14.4" customHeight="1">
      <c r="B23" s="46"/>
      <c r="C23" s="47"/>
      <c r="D23" s="40" t="s">
        <v>41</v>
      </c>
      <c r="E23" s="47"/>
      <c r="F23" s="47"/>
      <c r="G23" s="47"/>
      <c r="H23" s="47"/>
      <c r="I23" s="144"/>
      <c r="J23" s="47"/>
      <c r="K23" s="51"/>
    </row>
    <row r="24" spans="2:11" s="6" customFormat="1" ht="16.5" customHeight="1">
      <c r="B24" s="148"/>
      <c r="C24" s="149"/>
      <c r="D24" s="149"/>
      <c r="E24" s="44" t="s">
        <v>24</v>
      </c>
      <c r="F24" s="44"/>
      <c r="G24" s="44"/>
      <c r="H24" s="44"/>
      <c r="I24" s="150"/>
      <c r="J24" s="149"/>
      <c r="K24" s="151"/>
    </row>
    <row r="25" spans="2:11" s="1" customFormat="1" ht="6.95" customHeight="1">
      <c r="B25" s="46"/>
      <c r="C25" s="47"/>
      <c r="D25" s="47"/>
      <c r="E25" s="47"/>
      <c r="F25" s="47"/>
      <c r="G25" s="47"/>
      <c r="H25" s="47"/>
      <c r="I25" s="144"/>
      <c r="J25" s="47"/>
      <c r="K25" s="51"/>
    </row>
    <row r="26" spans="2:11" s="1" customFormat="1" ht="6.95" customHeight="1">
      <c r="B26" s="46"/>
      <c r="C26" s="47"/>
      <c r="D26" s="106"/>
      <c r="E26" s="106"/>
      <c r="F26" s="106"/>
      <c r="G26" s="106"/>
      <c r="H26" s="106"/>
      <c r="I26" s="152"/>
      <c r="J26" s="106"/>
      <c r="K26" s="153"/>
    </row>
    <row r="27" spans="2:11" s="1" customFormat="1" ht="25.4" customHeight="1">
      <c r="B27" s="46"/>
      <c r="C27" s="47"/>
      <c r="D27" s="154" t="s">
        <v>43</v>
      </c>
      <c r="E27" s="47"/>
      <c r="F27" s="47"/>
      <c r="G27" s="47"/>
      <c r="H27" s="47"/>
      <c r="I27" s="144"/>
      <c r="J27" s="155">
        <f>ROUND(J79,2)</f>
        <v>0</v>
      </c>
      <c r="K27" s="51"/>
    </row>
    <row r="28" spans="2:11" s="1" customFormat="1" ht="6.95" customHeight="1">
      <c r="B28" s="46"/>
      <c r="C28" s="47"/>
      <c r="D28" s="106"/>
      <c r="E28" s="106"/>
      <c r="F28" s="106"/>
      <c r="G28" s="106"/>
      <c r="H28" s="106"/>
      <c r="I28" s="152"/>
      <c r="J28" s="106"/>
      <c r="K28" s="153"/>
    </row>
    <row r="29" spans="2:11" s="1" customFormat="1" ht="14.4" customHeight="1">
      <c r="B29" s="46"/>
      <c r="C29" s="47"/>
      <c r="D29" s="47"/>
      <c r="E29" s="47"/>
      <c r="F29" s="52" t="s">
        <v>45</v>
      </c>
      <c r="G29" s="47"/>
      <c r="H29" s="47"/>
      <c r="I29" s="156" t="s">
        <v>44</v>
      </c>
      <c r="J29" s="52" t="s">
        <v>46</v>
      </c>
      <c r="K29" s="51"/>
    </row>
    <row r="30" spans="2:11" s="1" customFormat="1" ht="14.4" customHeight="1">
      <c r="B30" s="46"/>
      <c r="C30" s="47"/>
      <c r="D30" s="55" t="s">
        <v>47</v>
      </c>
      <c r="E30" s="55" t="s">
        <v>48</v>
      </c>
      <c r="F30" s="157">
        <f>ROUND(SUM(BE79:BE97),2)</f>
        <v>0</v>
      </c>
      <c r="G30" s="47"/>
      <c r="H30" s="47"/>
      <c r="I30" s="158">
        <v>0.21</v>
      </c>
      <c r="J30" s="157">
        <f>ROUND(ROUND((SUM(BE79:BE97)),2)*I30,2)</f>
        <v>0</v>
      </c>
      <c r="K30" s="51"/>
    </row>
    <row r="31" spans="2:11" s="1" customFormat="1" ht="14.4" customHeight="1">
      <c r="B31" s="46"/>
      <c r="C31" s="47"/>
      <c r="D31" s="47"/>
      <c r="E31" s="55" t="s">
        <v>49</v>
      </c>
      <c r="F31" s="157">
        <f>ROUND(SUM(BF79:BF97),2)</f>
        <v>0</v>
      </c>
      <c r="G31" s="47"/>
      <c r="H31" s="47"/>
      <c r="I31" s="158">
        <v>0.15</v>
      </c>
      <c r="J31" s="157">
        <f>ROUND(ROUND((SUM(BF79:BF97)),2)*I31,2)</f>
        <v>0</v>
      </c>
      <c r="K31" s="51"/>
    </row>
    <row r="32" spans="2:11" s="1" customFormat="1" ht="14.4" customHeight="1" hidden="1">
      <c r="B32" s="46"/>
      <c r="C32" s="47"/>
      <c r="D32" s="47"/>
      <c r="E32" s="55" t="s">
        <v>50</v>
      </c>
      <c r="F32" s="157">
        <f>ROUND(SUM(BG79:BG97),2)</f>
        <v>0</v>
      </c>
      <c r="G32" s="47"/>
      <c r="H32" s="47"/>
      <c r="I32" s="158">
        <v>0.21</v>
      </c>
      <c r="J32" s="157">
        <v>0</v>
      </c>
      <c r="K32" s="51"/>
    </row>
    <row r="33" spans="2:11" s="1" customFormat="1" ht="14.4" customHeight="1" hidden="1">
      <c r="B33" s="46"/>
      <c r="C33" s="47"/>
      <c r="D33" s="47"/>
      <c r="E33" s="55" t="s">
        <v>51</v>
      </c>
      <c r="F33" s="157">
        <f>ROUND(SUM(BH79:BH97),2)</f>
        <v>0</v>
      </c>
      <c r="G33" s="47"/>
      <c r="H33" s="47"/>
      <c r="I33" s="158">
        <v>0.15</v>
      </c>
      <c r="J33" s="157">
        <v>0</v>
      </c>
      <c r="K33" s="51"/>
    </row>
    <row r="34" spans="2:11" s="1" customFormat="1" ht="14.4" customHeight="1" hidden="1">
      <c r="B34" s="46"/>
      <c r="C34" s="47"/>
      <c r="D34" s="47"/>
      <c r="E34" s="55" t="s">
        <v>52</v>
      </c>
      <c r="F34" s="157">
        <f>ROUND(SUM(BI79:BI97),2)</f>
        <v>0</v>
      </c>
      <c r="G34" s="47"/>
      <c r="H34" s="47"/>
      <c r="I34" s="158">
        <v>0</v>
      </c>
      <c r="J34" s="157">
        <v>0</v>
      </c>
      <c r="K34" s="51"/>
    </row>
    <row r="35" spans="2:11" s="1" customFormat="1" ht="6.95" customHeight="1">
      <c r="B35" s="46"/>
      <c r="C35" s="47"/>
      <c r="D35" s="47"/>
      <c r="E35" s="47"/>
      <c r="F35" s="47"/>
      <c r="G35" s="47"/>
      <c r="H35" s="47"/>
      <c r="I35" s="144"/>
      <c r="J35" s="47"/>
      <c r="K35" s="51"/>
    </row>
    <row r="36" spans="2:11" s="1" customFormat="1" ht="25.4" customHeight="1">
      <c r="B36" s="46"/>
      <c r="C36" s="159"/>
      <c r="D36" s="160" t="s">
        <v>53</v>
      </c>
      <c r="E36" s="98"/>
      <c r="F36" s="98"/>
      <c r="G36" s="161" t="s">
        <v>54</v>
      </c>
      <c r="H36" s="162" t="s">
        <v>55</v>
      </c>
      <c r="I36" s="163"/>
      <c r="J36" s="164">
        <f>SUM(J27:J34)</f>
        <v>0</v>
      </c>
      <c r="K36" s="165"/>
    </row>
    <row r="37" spans="2:11" s="1" customFormat="1" ht="14.4" customHeight="1">
      <c r="B37" s="67"/>
      <c r="C37" s="68"/>
      <c r="D37" s="68"/>
      <c r="E37" s="68"/>
      <c r="F37" s="68"/>
      <c r="G37" s="68"/>
      <c r="H37" s="68"/>
      <c r="I37" s="166"/>
      <c r="J37" s="68"/>
      <c r="K37" s="69"/>
    </row>
    <row r="41" spans="2:11" s="1" customFormat="1" ht="6.95" customHeight="1">
      <c r="B41" s="167"/>
      <c r="C41" s="168"/>
      <c r="D41" s="168"/>
      <c r="E41" s="168"/>
      <c r="F41" s="168"/>
      <c r="G41" s="168"/>
      <c r="H41" s="168"/>
      <c r="I41" s="169"/>
      <c r="J41" s="168"/>
      <c r="K41" s="170"/>
    </row>
    <row r="42" spans="2:11" s="1" customFormat="1" ht="36.95" customHeight="1">
      <c r="B42" s="46"/>
      <c r="C42" s="30" t="s">
        <v>101</v>
      </c>
      <c r="D42" s="47"/>
      <c r="E42" s="47"/>
      <c r="F42" s="47"/>
      <c r="G42" s="47"/>
      <c r="H42" s="47"/>
      <c r="I42" s="144"/>
      <c r="J42" s="47"/>
      <c r="K42" s="51"/>
    </row>
    <row r="43" spans="2:11" s="1" customFormat="1" ht="6.95" customHeight="1">
      <c r="B43" s="46"/>
      <c r="C43" s="47"/>
      <c r="D43" s="47"/>
      <c r="E43" s="47"/>
      <c r="F43" s="47"/>
      <c r="G43" s="47"/>
      <c r="H43" s="47"/>
      <c r="I43" s="144"/>
      <c r="J43" s="47"/>
      <c r="K43" s="51"/>
    </row>
    <row r="44" spans="2:11" s="1" customFormat="1" ht="14.4" customHeight="1">
      <c r="B44" s="46"/>
      <c r="C44" s="40" t="s">
        <v>18</v>
      </c>
      <c r="D44" s="47"/>
      <c r="E44" s="47"/>
      <c r="F44" s="47"/>
      <c r="G44" s="47"/>
      <c r="H44" s="47"/>
      <c r="I44" s="144"/>
      <c r="J44" s="47"/>
      <c r="K44" s="51"/>
    </row>
    <row r="45" spans="2:11" s="1" customFormat="1" ht="16.5" customHeight="1">
      <c r="B45" s="46"/>
      <c r="C45" s="47"/>
      <c r="D45" s="47"/>
      <c r="E45" s="143" t="str">
        <f>E7</f>
        <v>Studénka - Kanalizace u stavebnin - aktualizace 2015</v>
      </c>
      <c r="F45" s="40"/>
      <c r="G45" s="40"/>
      <c r="H45" s="40"/>
      <c r="I45" s="144"/>
      <c r="J45" s="47"/>
      <c r="K45" s="51"/>
    </row>
    <row r="46" spans="2:11" s="1" customFormat="1" ht="14.4" customHeight="1">
      <c r="B46" s="46"/>
      <c r="C46" s="40" t="s">
        <v>99</v>
      </c>
      <c r="D46" s="47"/>
      <c r="E46" s="47"/>
      <c r="F46" s="47"/>
      <c r="G46" s="47"/>
      <c r="H46" s="47"/>
      <c r="I46" s="144"/>
      <c r="J46" s="47"/>
      <c r="K46" s="51"/>
    </row>
    <row r="47" spans="2:11" s="1" customFormat="1" ht="17.25" customHeight="1">
      <c r="B47" s="46"/>
      <c r="C47" s="47"/>
      <c r="D47" s="47"/>
      <c r="E47" s="145" t="str">
        <f>E9</f>
        <v xml:space="preserve">VON - Vedlejší a ostatní náklady </v>
      </c>
      <c r="F47" s="47"/>
      <c r="G47" s="47"/>
      <c r="H47" s="47"/>
      <c r="I47" s="144"/>
      <c r="J47" s="47"/>
      <c r="K47" s="51"/>
    </row>
    <row r="48" spans="2:11" s="1" customFormat="1" ht="6.95" customHeight="1">
      <c r="B48" s="46"/>
      <c r="C48" s="47"/>
      <c r="D48" s="47"/>
      <c r="E48" s="47"/>
      <c r="F48" s="47"/>
      <c r="G48" s="47"/>
      <c r="H48" s="47"/>
      <c r="I48" s="144"/>
      <c r="J48" s="47"/>
      <c r="K48" s="51"/>
    </row>
    <row r="49" spans="2:11" s="1" customFormat="1" ht="18" customHeight="1">
      <c r="B49" s="46"/>
      <c r="C49" s="40" t="s">
        <v>26</v>
      </c>
      <c r="D49" s="47"/>
      <c r="E49" s="47"/>
      <c r="F49" s="35" t="str">
        <f>F12</f>
        <v xml:space="preserve"> </v>
      </c>
      <c r="G49" s="47"/>
      <c r="H49" s="47"/>
      <c r="I49" s="146" t="s">
        <v>28</v>
      </c>
      <c r="J49" s="147" t="str">
        <f>IF(J12="","",J12)</f>
        <v>1. 4. 2015</v>
      </c>
      <c r="K49" s="51"/>
    </row>
    <row r="50" spans="2:11" s="1" customFormat="1" ht="6.95" customHeight="1">
      <c r="B50" s="46"/>
      <c r="C50" s="47"/>
      <c r="D50" s="47"/>
      <c r="E50" s="47"/>
      <c r="F50" s="47"/>
      <c r="G50" s="47"/>
      <c r="H50" s="47"/>
      <c r="I50" s="144"/>
      <c r="J50" s="47"/>
      <c r="K50" s="51"/>
    </row>
    <row r="51" spans="2:11" s="1" customFormat="1" ht="13.5">
      <c r="B51" s="46"/>
      <c r="C51" s="40" t="s">
        <v>32</v>
      </c>
      <c r="D51" s="47"/>
      <c r="E51" s="47"/>
      <c r="F51" s="35" t="str">
        <f>E15</f>
        <v>Město Studénka</v>
      </c>
      <c r="G51" s="47"/>
      <c r="H51" s="47"/>
      <c r="I51" s="146" t="s">
        <v>38</v>
      </c>
      <c r="J51" s="44" t="str">
        <f>E21</f>
        <v>BKN spol. s r.o. Vysoké Mýto</v>
      </c>
      <c r="K51" s="51"/>
    </row>
    <row r="52" spans="2:11" s="1" customFormat="1" ht="14.4" customHeight="1">
      <c r="B52" s="46"/>
      <c r="C52" s="40" t="s">
        <v>36</v>
      </c>
      <c r="D52" s="47"/>
      <c r="E52" s="47"/>
      <c r="F52" s="35" t="str">
        <f>IF(E18="","",E18)</f>
        <v/>
      </c>
      <c r="G52" s="47"/>
      <c r="H52" s="47"/>
      <c r="I52" s="144"/>
      <c r="J52" s="171"/>
      <c r="K52" s="51"/>
    </row>
    <row r="53" spans="2:11" s="1" customFormat="1" ht="10.3" customHeight="1">
      <c r="B53" s="46"/>
      <c r="C53" s="47"/>
      <c r="D53" s="47"/>
      <c r="E53" s="47"/>
      <c r="F53" s="47"/>
      <c r="G53" s="47"/>
      <c r="H53" s="47"/>
      <c r="I53" s="144"/>
      <c r="J53" s="47"/>
      <c r="K53" s="51"/>
    </row>
    <row r="54" spans="2:11" s="1" customFormat="1" ht="29.25" customHeight="1">
      <c r="B54" s="46"/>
      <c r="C54" s="172" t="s">
        <v>102</v>
      </c>
      <c r="D54" s="159"/>
      <c r="E54" s="159"/>
      <c r="F54" s="159"/>
      <c r="G54" s="159"/>
      <c r="H54" s="159"/>
      <c r="I54" s="173"/>
      <c r="J54" s="174" t="s">
        <v>103</v>
      </c>
      <c r="K54" s="175"/>
    </row>
    <row r="55" spans="2:11" s="1" customFormat="1" ht="10.3" customHeight="1">
      <c r="B55" s="46"/>
      <c r="C55" s="47"/>
      <c r="D55" s="47"/>
      <c r="E55" s="47"/>
      <c r="F55" s="47"/>
      <c r="G55" s="47"/>
      <c r="H55" s="47"/>
      <c r="I55" s="144"/>
      <c r="J55" s="47"/>
      <c r="K55" s="51"/>
    </row>
    <row r="56" spans="2:47" s="1" customFormat="1" ht="29.25" customHeight="1">
      <c r="B56" s="46"/>
      <c r="C56" s="176" t="s">
        <v>104</v>
      </c>
      <c r="D56" s="47"/>
      <c r="E56" s="47"/>
      <c r="F56" s="47"/>
      <c r="G56" s="47"/>
      <c r="H56" s="47"/>
      <c r="I56" s="144"/>
      <c r="J56" s="155">
        <f>J79</f>
        <v>0</v>
      </c>
      <c r="K56" s="51"/>
      <c r="AU56" s="24" t="s">
        <v>105</v>
      </c>
    </row>
    <row r="57" spans="2:11" s="7" customFormat="1" ht="24.95" customHeight="1">
      <c r="B57" s="177"/>
      <c r="C57" s="178"/>
      <c r="D57" s="179" t="s">
        <v>623</v>
      </c>
      <c r="E57" s="180"/>
      <c r="F57" s="180"/>
      <c r="G57" s="180"/>
      <c r="H57" s="180"/>
      <c r="I57" s="181"/>
      <c r="J57" s="182">
        <f>J80</f>
        <v>0</v>
      </c>
      <c r="K57" s="183"/>
    </row>
    <row r="58" spans="2:11" s="8" customFormat="1" ht="19.9" customHeight="1">
      <c r="B58" s="184"/>
      <c r="C58" s="185"/>
      <c r="D58" s="186" t="s">
        <v>624</v>
      </c>
      <c r="E58" s="187"/>
      <c r="F58" s="187"/>
      <c r="G58" s="187"/>
      <c r="H58" s="187"/>
      <c r="I58" s="188"/>
      <c r="J58" s="189">
        <f>J81</f>
        <v>0</v>
      </c>
      <c r="K58" s="190"/>
    </row>
    <row r="59" spans="2:11" s="8" customFormat="1" ht="19.9" customHeight="1">
      <c r="B59" s="184"/>
      <c r="C59" s="185"/>
      <c r="D59" s="186" t="s">
        <v>625</v>
      </c>
      <c r="E59" s="187"/>
      <c r="F59" s="187"/>
      <c r="G59" s="187"/>
      <c r="H59" s="187"/>
      <c r="I59" s="188"/>
      <c r="J59" s="189">
        <f>J86</f>
        <v>0</v>
      </c>
      <c r="K59" s="190"/>
    </row>
    <row r="60" spans="2:11" s="1" customFormat="1" ht="21.8" customHeight="1">
      <c r="B60" s="46"/>
      <c r="C60" s="47"/>
      <c r="D60" s="47"/>
      <c r="E60" s="47"/>
      <c r="F60" s="47"/>
      <c r="G60" s="47"/>
      <c r="H60" s="47"/>
      <c r="I60" s="144"/>
      <c r="J60" s="47"/>
      <c r="K60" s="51"/>
    </row>
    <row r="61" spans="2:11" s="1" customFormat="1" ht="6.95" customHeight="1">
      <c r="B61" s="67"/>
      <c r="C61" s="68"/>
      <c r="D61" s="68"/>
      <c r="E61" s="68"/>
      <c r="F61" s="68"/>
      <c r="G61" s="68"/>
      <c r="H61" s="68"/>
      <c r="I61" s="166"/>
      <c r="J61" s="68"/>
      <c r="K61" s="69"/>
    </row>
    <row r="65" spans="2:12" s="1" customFormat="1" ht="6.95" customHeight="1">
      <c r="B65" s="70"/>
      <c r="C65" s="71"/>
      <c r="D65" s="71"/>
      <c r="E65" s="71"/>
      <c r="F65" s="71"/>
      <c r="G65" s="71"/>
      <c r="H65" s="71"/>
      <c r="I65" s="169"/>
      <c r="J65" s="71"/>
      <c r="K65" s="71"/>
      <c r="L65" s="72"/>
    </row>
    <row r="66" spans="2:12" s="1" customFormat="1" ht="36.95" customHeight="1">
      <c r="B66" s="46"/>
      <c r="C66" s="73" t="s">
        <v>115</v>
      </c>
      <c r="D66" s="74"/>
      <c r="E66" s="74"/>
      <c r="F66" s="74"/>
      <c r="G66" s="74"/>
      <c r="H66" s="74"/>
      <c r="I66" s="191"/>
      <c r="J66" s="74"/>
      <c r="K66" s="74"/>
      <c r="L66" s="72"/>
    </row>
    <row r="67" spans="2:12" s="1" customFormat="1" ht="6.95" customHeight="1">
      <c r="B67" s="46"/>
      <c r="C67" s="74"/>
      <c r="D67" s="74"/>
      <c r="E67" s="74"/>
      <c r="F67" s="74"/>
      <c r="G67" s="74"/>
      <c r="H67" s="74"/>
      <c r="I67" s="191"/>
      <c r="J67" s="74"/>
      <c r="K67" s="74"/>
      <c r="L67" s="72"/>
    </row>
    <row r="68" spans="2:12" s="1" customFormat="1" ht="14.4" customHeight="1">
      <c r="B68" s="46"/>
      <c r="C68" s="76" t="s">
        <v>18</v>
      </c>
      <c r="D68" s="74"/>
      <c r="E68" s="74"/>
      <c r="F68" s="74"/>
      <c r="G68" s="74"/>
      <c r="H68" s="74"/>
      <c r="I68" s="191"/>
      <c r="J68" s="74"/>
      <c r="K68" s="74"/>
      <c r="L68" s="72"/>
    </row>
    <row r="69" spans="2:12" s="1" customFormat="1" ht="16.5" customHeight="1">
      <c r="B69" s="46"/>
      <c r="C69" s="74"/>
      <c r="D69" s="74"/>
      <c r="E69" s="192" t="str">
        <f>E7</f>
        <v>Studénka - Kanalizace u stavebnin - aktualizace 2015</v>
      </c>
      <c r="F69" s="76"/>
      <c r="G69" s="76"/>
      <c r="H69" s="76"/>
      <c r="I69" s="191"/>
      <c r="J69" s="74"/>
      <c r="K69" s="74"/>
      <c r="L69" s="72"/>
    </row>
    <row r="70" spans="2:12" s="1" customFormat="1" ht="14.4" customHeight="1">
      <c r="B70" s="46"/>
      <c r="C70" s="76" t="s">
        <v>99</v>
      </c>
      <c r="D70" s="74"/>
      <c r="E70" s="74"/>
      <c r="F70" s="74"/>
      <c r="G70" s="74"/>
      <c r="H70" s="74"/>
      <c r="I70" s="191"/>
      <c r="J70" s="74"/>
      <c r="K70" s="74"/>
      <c r="L70" s="72"/>
    </row>
    <row r="71" spans="2:12" s="1" customFormat="1" ht="17.25" customHeight="1">
      <c r="B71" s="46"/>
      <c r="C71" s="74"/>
      <c r="D71" s="74"/>
      <c r="E71" s="82" t="str">
        <f>E9</f>
        <v xml:space="preserve">VON - Vedlejší a ostatní náklady </v>
      </c>
      <c r="F71" s="74"/>
      <c r="G71" s="74"/>
      <c r="H71" s="74"/>
      <c r="I71" s="191"/>
      <c r="J71" s="74"/>
      <c r="K71" s="74"/>
      <c r="L71" s="72"/>
    </row>
    <row r="72" spans="2:12" s="1" customFormat="1" ht="6.95" customHeight="1">
      <c r="B72" s="46"/>
      <c r="C72" s="74"/>
      <c r="D72" s="74"/>
      <c r="E72" s="74"/>
      <c r="F72" s="74"/>
      <c r="G72" s="74"/>
      <c r="H72" s="74"/>
      <c r="I72" s="191"/>
      <c r="J72" s="74"/>
      <c r="K72" s="74"/>
      <c r="L72" s="72"/>
    </row>
    <row r="73" spans="2:12" s="1" customFormat="1" ht="18" customHeight="1">
      <c r="B73" s="46"/>
      <c r="C73" s="76" t="s">
        <v>26</v>
      </c>
      <c r="D73" s="74"/>
      <c r="E73" s="74"/>
      <c r="F73" s="193" t="str">
        <f>F12</f>
        <v xml:space="preserve"> </v>
      </c>
      <c r="G73" s="74"/>
      <c r="H73" s="74"/>
      <c r="I73" s="194" t="s">
        <v>28</v>
      </c>
      <c r="J73" s="85" t="str">
        <f>IF(J12="","",J12)</f>
        <v>1. 4. 2015</v>
      </c>
      <c r="K73" s="74"/>
      <c r="L73" s="72"/>
    </row>
    <row r="74" spans="2:12" s="1" customFormat="1" ht="6.95" customHeight="1">
      <c r="B74" s="46"/>
      <c r="C74" s="74"/>
      <c r="D74" s="74"/>
      <c r="E74" s="74"/>
      <c r="F74" s="74"/>
      <c r="G74" s="74"/>
      <c r="H74" s="74"/>
      <c r="I74" s="191"/>
      <c r="J74" s="74"/>
      <c r="K74" s="74"/>
      <c r="L74" s="72"/>
    </row>
    <row r="75" spans="2:12" s="1" customFormat="1" ht="13.5">
      <c r="B75" s="46"/>
      <c r="C75" s="76" t="s">
        <v>32</v>
      </c>
      <c r="D75" s="74"/>
      <c r="E75" s="74"/>
      <c r="F75" s="193" t="str">
        <f>E15</f>
        <v>Město Studénka</v>
      </c>
      <c r="G75" s="74"/>
      <c r="H75" s="74"/>
      <c r="I75" s="194" t="s">
        <v>38</v>
      </c>
      <c r="J75" s="193" t="str">
        <f>E21</f>
        <v>BKN spol. s r.o. Vysoké Mýto</v>
      </c>
      <c r="K75" s="74"/>
      <c r="L75" s="72"/>
    </row>
    <row r="76" spans="2:12" s="1" customFormat="1" ht="14.4" customHeight="1">
      <c r="B76" s="46"/>
      <c r="C76" s="76" t="s">
        <v>36</v>
      </c>
      <c r="D76" s="74"/>
      <c r="E76" s="74"/>
      <c r="F76" s="193" t="str">
        <f>IF(E18="","",E18)</f>
        <v/>
      </c>
      <c r="G76" s="74"/>
      <c r="H76" s="74"/>
      <c r="I76" s="191"/>
      <c r="J76" s="74"/>
      <c r="K76" s="74"/>
      <c r="L76" s="72"/>
    </row>
    <row r="77" spans="2:12" s="1" customFormat="1" ht="10.3" customHeight="1">
      <c r="B77" s="46"/>
      <c r="C77" s="74"/>
      <c r="D77" s="74"/>
      <c r="E77" s="74"/>
      <c r="F77" s="74"/>
      <c r="G77" s="74"/>
      <c r="H77" s="74"/>
      <c r="I77" s="191"/>
      <c r="J77" s="74"/>
      <c r="K77" s="74"/>
      <c r="L77" s="72"/>
    </row>
    <row r="78" spans="2:20" s="9" customFormat="1" ht="29.25" customHeight="1">
      <c r="B78" s="195"/>
      <c r="C78" s="196" t="s">
        <v>116</v>
      </c>
      <c r="D78" s="197" t="s">
        <v>62</v>
      </c>
      <c r="E78" s="197" t="s">
        <v>58</v>
      </c>
      <c r="F78" s="197" t="s">
        <v>117</v>
      </c>
      <c r="G78" s="197" t="s">
        <v>118</v>
      </c>
      <c r="H78" s="197" t="s">
        <v>119</v>
      </c>
      <c r="I78" s="198" t="s">
        <v>120</v>
      </c>
      <c r="J78" s="197" t="s">
        <v>103</v>
      </c>
      <c r="K78" s="199" t="s">
        <v>121</v>
      </c>
      <c r="L78" s="200"/>
      <c r="M78" s="102" t="s">
        <v>122</v>
      </c>
      <c r="N78" s="103" t="s">
        <v>47</v>
      </c>
      <c r="O78" s="103" t="s">
        <v>123</v>
      </c>
      <c r="P78" s="103" t="s">
        <v>124</v>
      </c>
      <c r="Q78" s="103" t="s">
        <v>125</v>
      </c>
      <c r="R78" s="103" t="s">
        <v>126</v>
      </c>
      <c r="S78" s="103" t="s">
        <v>127</v>
      </c>
      <c r="T78" s="104" t="s">
        <v>128</v>
      </c>
    </row>
    <row r="79" spans="2:63" s="1" customFormat="1" ht="29.25" customHeight="1">
      <c r="B79" s="46"/>
      <c r="C79" s="108" t="s">
        <v>104</v>
      </c>
      <c r="D79" s="74"/>
      <c r="E79" s="74"/>
      <c r="F79" s="74"/>
      <c r="G79" s="74"/>
      <c r="H79" s="74"/>
      <c r="I79" s="191"/>
      <c r="J79" s="201">
        <f>BK79</f>
        <v>0</v>
      </c>
      <c r="K79" s="74"/>
      <c r="L79" s="72"/>
      <c r="M79" s="105"/>
      <c r="N79" s="106"/>
      <c r="O79" s="106"/>
      <c r="P79" s="202">
        <f>P80</f>
        <v>0</v>
      </c>
      <c r="Q79" s="106"/>
      <c r="R79" s="202">
        <f>R80</f>
        <v>0</v>
      </c>
      <c r="S79" s="106"/>
      <c r="T79" s="203">
        <f>T80</f>
        <v>0</v>
      </c>
      <c r="AT79" s="24" t="s">
        <v>76</v>
      </c>
      <c r="AU79" s="24" t="s">
        <v>105</v>
      </c>
      <c r="BK79" s="204">
        <f>BK80</f>
        <v>0</v>
      </c>
    </row>
    <row r="80" spans="2:63" s="10" customFormat="1" ht="37.4" customHeight="1">
      <c r="B80" s="205"/>
      <c r="C80" s="206"/>
      <c r="D80" s="207" t="s">
        <v>76</v>
      </c>
      <c r="E80" s="208" t="s">
        <v>626</v>
      </c>
      <c r="F80" s="208" t="s">
        <v>627</v>
      </c>
      <c r="G80" s="206"/>
      <c r="H80" s="206"/>
      <c r="I80" s="209"/>
      <c r="J80" s="210">
        <f>BK80</f>
        <v>0</v>
      </c>
      <c r="K80" s="206"/>
      <c r="L80" s="211"/>
      <c r="M80" s="212"/>
      <c r="N80" s="213"/>
      <c r="O80" s="213"/>
      <c r="P80" s="214">
        <f>P81+P86</f>
        <v>0</v>
      </c>
      <c r="Q80" s="213"/>
      <c r="R80" s="214">
        <f>R81+R86</f>
        <v>0</v>
      </c>
      <c r="S80" s="213"/>
      <c r="T80" s="215">
        <f>T81+T86</f>
        <v>0</v>
      </c>
      <c r="AR80" s="216" t="s">
        <v>159</v>
      </c>
      <c r="AT80" s="217" t="s">
        <v>76</v>
      </c>
      <c r="AU80" s="217" t="s">
        <v>77</v>
      </c>
      <c r="AY80" s="216" t="s">
        <v>131</v>
      </c>
      <c r="BK80" s="218">
        <f>BK81+BK86</f>
        <v>0</v>
      </c>
    </row>
    <row r="81" spans="2:63" s="10" customFormat="1" ht="19.9" customHeight="1">
      <c r="B81" s="205"/>
      <c r="C81" s="206"/>
      <c r="D81" s="207" t="s">
        <v>76</v>
      </c>
      <c r="E81" s="219" t="s">
        <v>77</v>
      </c>
      <c r="F81" s="219" t="s">
        <v>627</v>
      </c>
      <c r="G81" s="206"/>
      <c r="H81" s="206"/>
      <c r="I81" s="209"/>
      <c r="J81" s="220">
        <f>BK81</f>
        <v>0</v>
      </c>
      <c r="K81" s="206"/>
      <c r="L81" s="211"/>
      <c r="M81" s="212"/>
      <c r="N81" s="213"/>
      <c r="O81" s="213"/>
      <c r="P81" s="214">
        <f>SUM(P82:P85)</f>
        <v>0</v>
      </c>
      <c r="Q81" s="213"/>
      <c r="R81" s="214">
        <f>SUM(R82:R85)</f>
        <v>0</v>
      </c>
      <c r="S81" s="213"/>
      <c r="T81" s="215">
        <f>SUM(T82:T85)</f>
        <v>0</v>
      </c>
      <c r="AR81" s="216" t="s">
        <v>159</v>
      </c>
      <c r="AT81" s="217" t="s">
        <v>76</v>
      </c>
      <c r="AU81" s="217" t="s">
        <v>25</v>
      </c>
      <c r="AY81" s="216" t="s">
        <v>131</v>
      </c>
      <c r="BK81" s="218">
        <f>SUM(BK82:BK85)</f>
        <v>0</v>
      </c>
    </row>
    <row r="82" spans="2:65" s="1" customFormat="1" ht="16.5" customHeight="1">
      <c r="B82" s="46"/>
      <c r="C82" s="221" t="s">
        <v>25</v>
      </c>
      <c r="D82" s="221" t="s">
        <v>133</v>
      </c>
      <c r="E82" s="222" t="s">
        <v>628</v>
      </c>
      <c r="F82" s="223" t="s">
        <v>629</v>
      </c>
      <c r="G82" s="224" t="s">
        <v>630</v>
      </c>
      <c r="H82" s="225">
        <v>1</v>
      </c>
      <c r="I82" s="226"/>
      <c r="J82" s="227">
        <f>ROUND(I82*H82,2)</f>
        <v>0</v>
      </c>
      <c r="K82" s="223" t="s">
        <v>24</v>
      </c>
      <c r="L82" s="72"/>
      <c r="M82" s="228" t="s">
        <v>24</v>
      </c>
      <c r="N82" s="229" t="s">
        <v>48</v>
      </c>
      <c r="O82" s="47"/>
      <c r="P82" s="230">
        <f>O82*H82</f>
        <v>0</v>
      </c>
      <c r="Q82" s="230">
        <v>0</v>
      </c>
      <c r="R82" s="230">
        <f>Q82*H82</f>
        <v>0</v>
      </c>
      <c r="S82" s="230">
        <v>0</v>
      </c>
      <c r="T82" s="231">
        <f>S82*H82</f>
        <v>0</v>
      </c>
      <c r="AR82" s="24" t="s">
        <v>631</v>
      </c>
      <c r="AT82" s="24" t="s">
        <v>133</v>
      </c>
      <c r="AU82" s="24" t="s">
        <v>86</v>
      </c>
      <c r="AY82" s="24" t="s">
        <v>131</v>
      </c>
      <c r="BE82" s="232">
        <f>IF(N82="základní",J82,0)</f>
        <v>0</v>
      </c>
      <c r="BF82" s="232">
        <f>IF(N82="snížená",J82,0)</f>
        <v>0</v>
      </c>
      <c r="BG82" s="232">
        <f>IF(N82="zákl. přenesená",J82,0)</f>
        <v>0</v>
      </c>
      <c r="BH82" s="232">
        <f>IF(N82="sníž. přenesená",J82,0)</f>
        <v>0</v>
      </c>
      <c r="BI82" s="232">
        <f>IF(N82="nulová",J82,0)</f>
        <v>0</v>
      </c>
      <c r="BJ82" s="24" t="s">
        <v>25</v>
      </c>
      <c r="BK82" s="232">
        <f>ROUND(I82*H82,2)</f>
        <v>0</v>
      </c>
      <c r="BL82" s="24" t="s">
        <v>631</v>
      </c>
      <c r="BM82" s="24" t="s">
        <v>632</v>
      </c>
    </row>
    <row r="83" spans="2:47" s="1" customFormat="1" ht="13.5">
      <c r="B83" s="46"/>
      <c r="C83" s="74"/>
      <c r="D83" s="235" t="s">
        <v>463</v>
      </c>
      <c r="E83" s="74"/>
      <c r="F83" s="277" t="s">
        <v>633</v>
      </c>
      <c r="G83" s="74"/>
      <c r="H83" s="74"/>
      <c r="I83" s="191"/>
      <c r="J83" s="74"/>
      <c r="K83" s="74"/>
      <c r="L83" s="72"/>
      <c r="M83" s="278"/>
      <c r="N83" s="47"/>
      <c r="O83" s="47"/>
      <c r="P83" s="47"/>
      <c r="Q83" s="47"/>
      <c r="R83" s="47"/>
      <c r="S83" s="47"/>
      <c r="T83" s="95"/>
      <c r="AT83" s="24" t="s">
        <v>463</v>
      </c>
      <c r="AU83" s="24" t="s">
        <v>86</v>
      </c>
    </row>
    <row r="84" spans="2:65" s="1" customFormat="1" ht="16.5" customHeight="1">
      <c r="B84" s="46"/>
      <c r="C84" s="221" t="s">
        <v>86</v>
      </c>
      <c r="D84" s="221" t="s">
        <v>133</v>
      </c>
      <c r="E84" s="222" t="s">
        <v>634</v>
      </c>
      <c r="F84" s="223" t="s">
        <v>635</v>
      </c>
      <c r="G84" s="224" t="s">
        <v>630</v>
      </c>
      <c r="H84" s="225">
        <v>1</v>
      </c>
      <c r="I84" s="226"/>
      <c r="J84" s="227">
        <f>ROUND(I84*H84,2)</f>
        <v>0</v>
      </c>
      <c r="K84" s="223" t="s">
        <v>24</v>
      </c>
      <c r="L84" s="72"/>
      <c r="M84" s="228" t="s">
        <v>24</v>
      </c>
      <c r="N84" s="229" t="s">
        <v>48</v>
      </c>
      <c r="O84" s="47"/>
      <c r="P84" s="230">
        <f>O84*H84</f>
        <v>0</v>
      </c>
      <c r="Q84" s="230">
        <v>0</v>
      </c>
      <c r="R84" s="230">
        <f>Q84*H84</f>
        <v>0</v>
      </c>
      <c r="S84" s="230">
        <v>0</v>
      </c>
      <c r="T84" s="231">
        <f>S84*H84</f>
        <v>0</v>
      </c>
      <c r="AR84" s="24" t="s">
        <v>631</v>
      </c>
      <c r="AT84" s="24" t="s">
        <v>133</v>
      </c>
      <c r="AU84" s="24" t="s">
        <v>86</v>
      </c>
      <c r="AY84" s="24" t="s">
        <v>131</v>
      </c>
      <c r="BE84" s="232">
        <f>IF(N84="základní",J84,0)</f>
        <v>0</v>
      </c>
      <c r="BF84" s="232">
        <f>IF(N84="snížená",J84,0)</f>
        <v>0</v>
      </c>
      <c r="BG84" s="232">
        <f>IF(N84="zákl. přenesená",J84,0)</f>
        <v>0</v>
      </c>
      <c r="BH84" s="232">
        <f>IF(N84="sníž. přenesená",J84,0)</f>
        <v>0</v>
      </c>
      <c r="BI84" s="232">
        <f>IF(N84="nulová",J84,0)</f>
        <v>0</v>
      </c>
      <c r="BJ84" s="24" t="s">
        <v>25</v>
      </c>
      <c r="BK84" s="232">
        <f>ROUND(I84*H84,2)</f>
        <v>0</v>
      </c>
      <c r="BL84" s="24" t="s">
        <v>631</v>
      </c>
      <c r="BM84" s="24" t="s">
        <v>636</v>
      </c>
    </row>
    <row r="85" spans="2:47" s="1" customFormat="1" ht="13.5">
      <c r="B85" s="46"/>
      <c r="C85" s="74"/>
      <c r="D85" s="235" t="s">
        <v>463</v>
      </c>
      <c r="E85" s="74"/>
      <c r="F85" s="277" t="s">
        <v>637</v>
      </c>
      <c r="G85" s="74"/>
      <c r="H85" s="74"/>
      <c r="I85" s="191"/>
      <c r="J85" s="74"/>
      <c r="K85" s="74"/>
      <c r="L85" s="72"/>
      <c r="M85" s="278"/>
      <c r="N85" s="47"/>
      <c r="O85" s="47"/>
      <c r="P85" s="47"/>
      <c r="Q85" s="47"/>
      <c r="R85" s="47"/>
      <c r="S85" s="47"/>
      <c r="T85" s="95"/>
      <c r="AT85" s="24" t="s">
        <v>463</v>
      </c>
      <c r="AU85" s="24" t="s">
        <v>86</v>
      </c>
    </row>
    <row r="86" spans="2:63" s="10" customFormat="1" ht="29.85" customHeight="1">
      <c r="B86" s="205"/>
      <c r="C86" s="206"/>
      <c r="D86" s="207" t="s">
        <v>76</v>
      </c>
      <c r="E86" s="219" t="s">
        <v>638</v>
      </c>
      <c r="F86" s="219" t="s">
        <v>639</v>
      </c>
      <c r="G86" s="206"/>
      <c r="H86" s="206"/>
      <c r="I86" s="209"/>
      <c r="J86" s="220">
        <f>BK86</f>
        <v>0</v>
      </c>
      <c r="K86" s="206"/>
      <c r="L86" s="211"/>
      <c r="M86" s="212"/>
      <c r="N86" s="213"/>
      <c r="O86" s="213"/>
      <c r="P86" s="214">
        <f>SUM(P87:P97)</f>
        <v>0</v>
      </c>
      <c r="Q86" s="213"/>
      <c r="R86" s="214">
        <f>SUM(R87:R97)</f>
        <v>0</v>
      </c>
      <c r="S86" s="213"/>
      <c r="T86" s="215">
        <f>SUM(T87:T97)</f>
        <v>0</v>
      </c>
      <c r="AR86" s="216" t="s">
        <v>138</v>
      </c>
      <c r="AT86" s="217" t="s">
        <v>76</v>
      </c>
      <c r="AU86" s="217" t="s">
        <v>25</v>
      </c>
      <c r="AY86" s="216" t="s">
        <v>131</v>
      </c>
      <c r="BK86" s="218">
        <f>SUM(BK87:BK97)</f>
        <v>0</v>
      </c>
    </row>
    <row r="87" spans="2:65" s="1" customFormat="1" ht="16.5" customHeight="1">
      <c r="B87" s="46"/>
      <c r="C87" s="221" t="s">
        <v>148</v>
      </c>
      <c r="D87" s="221" t="s">
        <v>133</v>
      </c>
      <c r="E87" s="222" t="s">
        <v>640</v>
      </c>
      <c r="F87" s="223" t="s">
        <v>641</v>
      </c>
      <c r="G87" s="224" t="s">
        <v>630</v>
      </c>
      <c r="H87" s="225">
        <v>1</v>
      </c>
      <c r="I87" s="226"/>
      <c r="J87" s="227">
        <f>ROUND(I87*H87,2)</f>
        <v>0</v>
      </c>
      <c r="K87" s="223" t="s">
        <v>24</v>
      </c>
      <c r="L87" s="72"/>
      <c r="M87" s="228" t="s">
        <v>24</v>
      </c>
      <c r="N87" s="229" t="s">
        <v>48</v>
      </c>
      <c r="O87" s="47"/>
      <c r="P87" s="230">
        <f>O87*H87</f>
        <v>0</v>
      </c>
      <c r="Q87" s="230">
        <v>0</v>
      </c>
      <c r="R87" s="230">
        <f>Q87*H87</f>
        <v>0</v>
      </c>
      <c r="S87" s="230">
        <v>0</v>
      </c>
      <c r="T87" s="231">
        <f>S87*H87</f>
        <v>0</v>
      </c>
      <c r="AR87" s="24" t="s">
        <v>631</v>
      </c>
      <c r="AT87" s="24" t="s">
        <v>133</v>
      </c>
      <c r="AU87" s="24" t="s">
        <v>86</v>
      </c>
      <c r="AY87" s="24" t="s">
        <v>131</v>
      </c>
      <c r="BE87" s="232">
        <f>IF(N87="základní",J87,0)</f>
        <v>0</v>
      </c>
      <c r="BF87" s="232">
        <f>IF(N87="snížená",J87,0)</f>
        <v>0</v>
      </c>
      <c r="BG87" s="232">
        <f>IF(N87="zákl. přenesená",J87,0)</f>
        <v>0</v>
      </c>
      <c r="BH87" s="232">
        <f>IF(N87="sníž. přenesená",J87,0)</f>
        <v>0</v>
      </c>
      <c r="BI87" s="232">
        <f>IF(N87="nulová",J87,0)</f>
        <v>0</v>
      </c>
      <c r="BJ87" s="24" t="s">
        <v>25</v>
      </c>
      <c r="BK87" s="232">
        <f>ROUND(I87*H87,2)</f>
        <v>0</v>
      </c>
      <c r="BL87" s="24" t="s">
        <v>631</v>
      </c>
      <c r="BM87" s="24" t="s">
        <v>642</v>
      </c>
    </row>
    <row r="88" spans="2:47" s="1" customFormat="1" ht="13.5">
      <c r="B88" s="46"/>
      <c r="C88" s="74"/>
      <c r="D88" s="235" t="s">
        <v>463</v>
      </c>
      <c r="E88" s="74"/>
      <c r="F88" s="277" t="s">
        <v>643</v>
      </c>
      <c r="G88" s="74"/>
      <c r="H88" s="74"/>
      <c r="I88" s="191"/>
      <c r="J88" s="74"/>
      <c r="K88" s="74"/>
      <c r="L88" s="72"/>
      <c r="M88" s="278"/>
      <c r="N88" s="47"/>
      <c r="O88" s="47"/>
      <c r="P88" s="47"/>
      <c r="Q88" s="47"/>
      <c r="R88" s="47"/>
      <c r="S88" s="47"/>
      <c r="T88" s="95"/>
      <c r="AT88" s="24" t="s">
        <v>463</v>
      </c>
      <c r="AU88" s="24" t="s">
        <v>86</v>
      </c>
    </row>
    <row r="89" spans="2:65" s="1" customFormat="1" ht="16.5" customHeight="1">
      <c r="B89" s="46"/>
      <c r="C89" s="221" t="s">
        <v>138</v>
      </c>
      <c r="D89" s="221" t="s">
        <v>133</v>
      </c>
      <c r="E89" s="222" t="s">
        <v>644</v>
      </c>
      <c r="F89" s="223" t="s">
        <v>645</v>
      </c>
      <c r="G89" s="224" t="s">
        <v>630</v>
      </c>
      <c r="H89" s="225">
        <v>1</v>
      </c>
      <c r="I89" s="226"/>
      <c r="J89" s="227">
        <f>ROUND(I89*H89,2)</f>
        <v>0</v>
      </c>
      <c r="K89" s="223" t="s">
        <v>24</v>
      </c>
      <c r="L89" s="72"/>
      <c r="M89" s="228" t="s">
        <v>24</v>
      </c>
      <c r="N89" s="229" t="s">
        <v>48</v>
      </c>
      <c r="O89" s="47"/>
      <c r="P89" s="230">
        <f>O89*H89</f>
        <v>0</v>
      </c>
      <c r="Q89" s="230">
        <v>0</v>
      </c>
      <c r="R89" s="230">
        <f>Q89*H89</f>
        <v>0</v>
      </c>
      <c r="S89" s="230">
        <v>0</v>
      </c>
      <c r="T89" s="231">
        <f>S89*H89</f>
        <v>0</v>
      </c>
      <c r="AR89" s="24" t="s">
        <v>631</v>
      </c>
      <c r="AT89" s="24" t="s">
        <v>133</v>
      </c>
      <c r="AU89" s="24" t="s">
        <v>86</v>
      </c>
      <c r="AY89" s="24" t="s">
        <v>131</v>
      </c>
      <c r="BE89" s="232">
        <f>IF(N89="základní",J89,0)</f>
        <v>0</v>
      </c>
      <c r="BF89" s="232">
        <f>IF(N89="snížená",J89,0)</f>
        <v>0</v>
      </c>
      <c r="BG89" s="232">
        <f>IF(N89="zákl. přenesená",J89,0)</f>
        <v>0</v>
      </c>
      <c r="BH89" s="232">
        <f>IF(N89="sníž. přenesená",J89,0)</f>
        <v>0</v>
      </c>
      <c r="BI89" s="232">
        <f>IF(N89="nulová",J89,0)</f>
        <v>0</v>
      </c>
      <c r="BJ89" s="24" t="s">
        <v>25</v>
      </c>
      <c r="BK89" s="232">
        <f>ROUND(I89*H89,2)</f>
        <v>0</v>
      </c>
      <c r="BL89" s="24" t="s">
        <v>631</v>
      </c>
      <c r="BM89" s="24" t="s">
        <v>646</v>
      </c>
    </row>
    <row r="90" spans="2:65" s="1" customFormat="1" ht="25.5" customHeight="1">
      <c r="B90" s="46"/>
      <c r="C90" s="221" t="s">
        <v>159</v>
      </c>
      <c r="D90" s="221" t="s">
        <v>133</v>
      </c>
      <c r="E90" s="222" t="s">
        <v>647</v>
      </c>
      <c r="F90" s="223" t="s">
        <v>648</v>
      </c>
      <c r="G90" s="224" t="s">
        <v>630</v>
      </c>
      <c r="H90" s="225">
        <v>1</v>
      </c>
      <c r="I90" s="226"/>
      <c r="J90" s="227">
        <f>ROUND(I90*H90,2)</f>
        <v>0</v>
      </c>
      <c r="K90" s="223" t="s">
        <v>24</v>
      </c>
      <c r="L90" s="72"/>
      <c r="M90" s="228" t="s">
        <v>24</v>
      </c>
      <c r="N90" s="229" t="s">
        <v>48</v>
      </c>
      <c r="O90" s="47"/>
      <c r="P90" s="230">
        <f>O90*H90</f>
        <v>0</v>
      </c>
      <c r="Q90" s="230">
        <v>0</v>
      </c>
      <c r="R90" s="230">
        <f>Q90*H90</f>
        <v>0</v>
      </c>
      <c r="S90" s="230">
        <v>0</v>
      </c>
      <c r="T90" s="231">
        <f>S90*H90</f>
        <v>0</v>
      </c>
      <c r="AR90" s="24" t="s">
        <v>631</v>
      </c>
      <c r="AT90" s="24" t="s">
        <v>133</v>
      </c>
      <c r="AU90" s="24" t="s">
        <v>86</v>
      </c>
      <c r="AY90" s="24" t="s">
        <v>131</v>
      </c>
      <c r="BE90" s="232">
        <f>IF(N90="základní",J90,0)</f>
        <v>0</v>
      </c>
      <c r="BF90" s="232">
        <f>IF(N90="snížená",J90,0)</f>
        <v>0</v>
      </c>
      <c r="BG90" s="232">
        <f>IF(N90="zákl. přenesená",J90,0)</f>
        <v>0</v>
      </c>
      <c r="BH90" s="232">
        <f>IF(N90="sníž. přenesená",J90,0)</f>
        <v>0</v>
      </c>
      <c r="BI90" s="232">
        <f>IF(N90="nulová",J90,0)</f>
        <v>0</v>
      </c>
      <c r="BJ90" s="24" t="s">
        <v>25</v>
      </c>
      <c r="BK90" s="232">
        <f>ROUND(I90*H90,2)</f>
        <v>0</v>
      </c>
      <c r="BL90" s="24" t="s">
        <v>631</v>
      </c>
      <c r="BM90" s="24" t="s">
        <v>649</v>
      </c>
    </row>
    <row r="91" spans="2:47" s="1" customFormat="1" ht="13.5">
      <c r="B91" s="46"/>
      <c r="C91" s="74"/>
      <c r="D91" s="235" t="s">
        <v>463</v>
      </c>
      <c r="E91" s="74"/>
      <c r="F91" s="277" t="s">
        <v>650</v>
      </c>
      <c r="G91" s="74"/>
      <c r="H91" s="74"/>
      <c r="I91" s="191"/>
      <c r="J91" s="74"/>
      <c r="K91" s="74"/>
      <c r="L91" s="72"/>
      <c r="M91" s="278"/>
      <c r="N91" s="47"/>
      <c r="O91" s="47"/>
      <c r="P91" s="47"/>
      <c r="Q91" s="47"/>
      <c r="R91" s="47"/>
      <c r="S91" s="47"/>
      <c r="T91" s="95"/>
      <c r="AT91" s="24" t="s">
        <v>463</v>
      </c>
      <c r="AU91" s="24" t="s">
        <v>86</v>
      </c>
    </row>
    <row r="92" spans="2:65" s="1" customFormat="1" ht="25.5" customHeight="1">
      <c r="B92" s="46"/>
      <c r="C92" s="221" t="s">
        <v>164</v>
      </c>
      <c r="D92" s="221" t="s">
        <v>133</v>
      </c>
      <c r="E92" s="222" t="s">
        <v>651</v>
      </c>
      <c r="F92" s="223" t="s">
        <v>652</v>
      </c>
      <c r="G92" s="224" t="s">
        <v>630</v>
      </c>
      <c r="H92" s="225">
        <v>1</v>
      </c>
      <c r="I92" s="226"/>
      <c r="J92" s="227">
        <f>ROUND(I92*H92,2)</f>
        <v>0</v>
      </c>
      <c r="K92" s="223" t="s">
        <v>24</v>
      </c>
      <c r="L92" s="72"/>
      <c r="M92" s="228" t="s">
        <v>24</v>
      </c>
      <c r="N92" s="229" t="s">
        <v>48</v>
      </c>
      <c r="O92" s="47"/>
      <c r="P92" s="230">
        <f>O92*H92</f>
        <v>0</v>
      </c>
      <c r="Q92" s="230">
        <v>0</v>
      </c>
      <c r="R92" s="230">
        <f>Q92*H92</f>
        <v>0</v>
      </c>
      <c r="S92" s="230">
        <v>0</v>
      </c>
      <c r="T92" s="231">
        <f>S92*H92</f>
        <v>0</v>
      </c>
      <c r="AR92" s="24" t="s">
        <v>631</v>
      </c>
      <c r="AT92" s="24" t="s">
        <v>133</v>
      </c>
      <c r="AU92" s="24" t="s">
        <v>86</v>
      </c>
      <c r="AY92" s="24" t="s">
        <v>131</v>
      </c>
      <c r="BE92" s="232">
        <f>IF(N92="základní",J92,0)</f>
        <v>0</v>
      </c>
      <c r="BF92" s="232">
        <f>IF(N92="snížená",J92,0)</f>
        <v>0</v>
      </c>
      <c r="BG92" s="232">
        <f>IF(N92="zákl. přenesená",J92,0)</f>
        <v>0</v>
      </c>
      <c r="BH92" s="232">
        <f>IF(N92="sníž. přenesená",J92,0)</f>
        <v>0</v>
      </c>
      <c r="BI92" s="232">
        <f>IF(N92="nulová",J92,0)</f>
        <v>0</v>
      </c>
      <c r="BJ92" s="24" t="s">
        <v>25</v>
      </c>
      <c r="BK92" s="232">
        <f>ROUND(I92*H92,2)</f>
        <v>0</v>
      </c>
      <c r="BL92" s="24" t="s">
        <v>631</v>
      </c>
      <c r="BM92" s="24" t="s">
        <v>653</v>
      </c>
    </row>
    <row r="93" spans="2:47" s="1" customFormat="1" ht="13.5">
      <c r="B93" s="46"/>
      <c r="C93" s="74"/>
      <c r="D93" s="235" t="s">
        <v>463</v>
      </c>
      <c r="E93" s="74"/>
      <c r="F93" s="277" t="s">
        <v>654</v>
      </c>
      <c r="G93" s="74"/>
      <c r="H93" s="74"/>
      <c r="I93" s="191"/>
      <c r="J93" s="74"/>
      <c r="K93" s="74"/>
      <c r="L93" s="72"/>
      <c r="M93" s="278"/>
      <c r="N93" s="47"/>
      <c r="O93" s="47"/>
      <c r="P93" s="47"/>
      <c r="Q93" s="47"/>
      <c r="R93" s="47"/>
      <c r="S93" s="47"/>
      <c r="T93" s="95"/>
      <c r="AT93" s="24" t="s">
        <v>463</v>
      </c>
      <c r="AU93" s="24" t="s">
        <v>86</v>
      </c>
    </row>
    <row r="94" spans="2:65" s="1" customFormat="1" ht="16.5" customHeight="1">
      <c r="B94" s="46"/>
      <c r="C94" s="221" t="s">
        <v>172</v>
      </c>
      <c r="D94" s="221" t="s">
        <v>133</v>
      </c>
      <c r="E94" s="222" t="s">
        <v>655</v>
      </c>
      <c r="F94" s="223" t="s">
        <v>656</v>
      </c>
      <c r="G94" s="224" t="s">
        <v>630</v>
      </c>
      <c r="H94" s="225">
        <v>1</v>
      </c>
      <c r="I94" s="226"/>
      <c r="J94" s="227">
        <f>ROUND(I94*H94,2)</f>
        <v>0</v>
      </c>
      <c r="K94" s="223" t="s">
        <v>24</v>
      </c>
      <c r="L94" s="72"/>
      <c r="M94" s="228" t="s">
        <v>24</v>
      </c>
      <c r="N94" s="229" t="s">
        <v>48</v>
      </c>
      <c r="O94" s="47"/>
      <c r="P94" s="230">
        <f>O94*H94</f>
        <v>0</v>
      </c>
      <c r="Q94" s="230">
        <v>0</v>
      </c>
      <c r="R94" s="230">
        <f>Q94*H94</f>
        <v>0</v>
      </c>
      <c r="S94" s="230">
        <v>0</v>
      </c>
      <c r="T94" s="231">
        <f>S94*H94</f>
        <v>0</v>
      </c>
      <c r="AR94" s="24" t="s">
        <v>631</v>
      </c>
      <c r="AT94" s="24" t="s">
        <v>133</v>
      </c>
      <c r="AU94" s="24" t="s">
        <v>86</v>
      </c>
      <c r="AY94" s="24" t="s">
        <v>131</v>
      </c>
      <c r="BE94" s="232">
        <f>IF(N94="základní",J94,0)</f>
        <v>0</v>
      </c>
      <c r="BF94" s="232">
        <f>IF(N94="snížená",J94,0)</f>
        <v>0</v>
      </c>
      <c r="BG94" s="232">
        <f>IF(N94="zákl. přenesená",J94,0)</f>
        <v>0</v>
      </c>
      <c r="BH94" s="232">
        <f>IF(N94="sníž. přenesená",J94,0)</f>
        <v>0</v>
      </c>
      <c r="BI94" s="232">
        <f>IF(N94="nulová",J94,0)</f>
        <v>0</v>
      </c>
      <c r="BJ94" s="24" t="s">
        <v>25</v>
      </c>
      <c r="BK94" s="232">
        <f>ROUND(I94*H94,2)</f>
        <v>0</v>
      </c>
      <c r="BL94" s="24" t="s">
        <v>631</v>
      </c>
      <c r="BM94" s="24" t="s">
        <v>657</v>
      </c>
    </row>
    <row r="95" spans="2:47" s="1" customFormat="1" ht="13.5">
      <c r="B95" s="46"/>
      <c r="C95" s="74"/>
      <c r="D95" s="235" t="s">
        <v>463</v>
      </c>
      <c r="E95" s="74"/>
      <c r="F95" s="277" t="s">
        <v>658</v>
      </c>
      <c r="G95" s="74"/>
      <c r="H95" s="74"/>
      <c r="I95" s="191"/>
      <c r="J95" s="74"/>
      <c r="K95" s="74"/>
      <c r="L95" s="72"/>
      <c r="M95" s="278"/>
      <c r="N95" s="47"/>
      <c r="O95" s="47"/>
      <c r="P95" s="47"/>
      <c r="Q95" s="47"/>
      <c r="R95" s="47"/>
      <c r="S95" s="47"/>
      <c r="T95" s="95"/>
      <c r="AT95" s="24" t="s">
        <v>463</v>
      </c>
      <c r="AU95" s="24" t="s">
        <v>86</v>
      </c>
    </row>
    <row r="96" spans="2:65" s="1" customFormat="1" ht="16.5" customHeight="1">
      <c r="B96" s="46"/>
      <c r="C96" s="221" t="s">
        <v>177</v>
      </c>
      <c r="D96" s="221" t="s">
        <v>133</v>
      </c>
      <c r="E96" s="222" t="s">
        <v>659</v>
      </c>
      <c r="F96" s="223" t="s">
        <v>660</v>
      </c>
      <c r="G96" s="224" t="s">
        <v>630</v>
      </c>
      <c r="H96" s="225">
        <v>1</v>
      </c>
      <c r="I96" s="226"/>
      <c r="J96" s="227">
        <f>ROUND(I96*H96,2)</f>
        <v>0</v>
      </c>
      <c r="K96" s="223" t="s">
        <v>24</v>
      </c>
      <c r="L96" s="72"/>
      <c r="M96" s="228" t="s">
        <v>24</v>
      </c>
      <c r="N96" s="229" t="s">
        <v>48</v>
      </c>
      <c r="O96" s="47"/>
      <c r="P96" s="230">
        <f>O96*H96</f>
        <v>0</v>
      </c>
      <c r="Q96" s="230">
        <v>0</v>
      </c>
      <c r="R96" s="230">
        <f>Q96*H96</f>
        <v>0</v>
      </c>
      <c r="S96" s="230">
        <v>0</v>
      </c>
      <c r="T96" s="231">
        <f>S96*H96</f>
        <v>0</v>
      </c>
      <c r="AR96" s="24" t="s">
        <v>631</v>
      </c>
      <c r="AT96" s="24" t="s">
        <v>133</v>
      </c>
      <c r="AU96" s="24" t="s">
        <v>86</v>
      </c>
      <c r="AY96" s="24" t="s">
        <v>131</v>
      </c>
      <c r="BE96" s="232">
        <f>IF(N96="základní",J96,0)</f>
        <v>0</v>
      </c>
      <c r="BF96" s="232">
        <f>IF(N96="snížená",J96,0)</f>
        <v>0</v>
      </c>
      <c r="BG96" s="232">
        <f>IF(N96="zákl. přenesená",J96,0)</f>
        <v>0</v>
      </c>
      <c r="BH96" s="232">
        <f>IF(N96="sníž. přenesená",J96,0)</f>
        <v>0</v>
      </c>
      <c r="BI96" s="232">
        <f>IF(N96="nulová",J96,0)</f>
        <v>0</v>
      </c>
      <c r="BJ96" s="24" t="s">
        <v>25</v>
      </c>
      <c r="BK96" s="232">
        <f>ROUND(I96*H96,2)</f>
        <v>0</v>
      </c>
      <c r="BL96" s="24" t="s">
        <v>631</v>
      </c>
      <c r="BM96" s="24" t="s">
        <v>661</v>
      </c>
    </row>
    <row r="97" spans="2:47" s="1" customFormat="1" ht="13.5">
      <c r="B97" s="46"/>
      <c r="C97" s="74"/>
      <c r="D97" s="235" t="s">
        <v>463</v>
      </c>
      <c r="E97" s="74"/>
      <c r="F97" s="277" t="s">
        <v>662</v>
      </c>
      <c r="G97" s="74"/>
      <c r="H97" s="74"/>
      <c r="I97" s="191"/>
      <c r="J97" s="74"/>
      <c r="K97" s="74"/>
      <c r="L97" s="72"/>
      <c r="M97" s="293"/>
      <c r="N97" s="290"/>
      <c r="O97" s="290"/>
      <c r="P97" s="290"/>
      <c r="Q97" s="290"/>
      <c r="R97" s="290"/>
      <c r="S97" s="290"/>
      <c r="T97" s="294"/>
      <c r="AT97" s="24" t="s">
        <v>463</v>
      </c>
      <c r="AU97" s="24" t="s">
        <v>86</v>
      </c>
    </row>
    <row r="98" spans="2:12" s="1" customFormat="1" ht="6.95" customHeight="1">
      <c r="B98" s="67"/>
      <c r="C98" s="68"/>
      <c r="D98" s="68"/>
      <c r="E98" s="68"/>
      <c r="F98" s="68"/>
      <c r="G98" s="68"/>
      <c r="H98" s="68"/>
      <c r="I98" s="166"/>
      <c r="J98" s="68"/>
      <c r="K98" s="68"/>
      <c r="L98" s="72"/>
    </row>
  </sheetData>
  <sheetProtection password="CC35" sheet="1" objects="1" scenarios="1" formatColumns="0" formatRows="0" autoFilter="0"/>
  <autoFilter ref="C78:K97"/>
  <mergeCells count="10">
    <mergeCell ref="E7:H7"/>
    <mergeCell ref="E9:H9"/>
    <mergeCell ref="E24:H24"/>
    <mergeCell ref="E45:H45"/>
    <mergeCell ref="E47:H47"/>
    <mergeCell ref="J51:J52"/>
    <mergeCell ref="E69:H69"/>
    <mergeCell ref="E71:H71"/>
    <mergeCell ref="G1:H1"/>
    <mergeCell ref="L2:V2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95" customWidth="1"/>
    <col min="2" max="2" width="1.66796875" style="295" customWidth="1"/>
    <col min="3" max="4" width="5" style="295" customWidth="1"/>
    <col min="5" max="5" width="11.66015625" style="295" customWidth="1"/>
    <col min="6" max="6" width="9.16015625" style="295" customWidth="1"/>
    <col min="7" max="7" width="5" style="295" customWidth="1"/>
    <col min="8" max="8" width="77.83203125" style="295" customWidth="1"/>
    <col min="9" max="10" width="20" style="295" customWidth="1"/>
    <col min="11" max="11" width="1.66796875" style="295" customWidth="1"/>
  </cols>
  <sheetData>
    <row r="1" ht="37.5" customHeight="1"/>
    <row r="2" spans="2:11" ht="7.5" customHeight="1">
      <c r="B2" s="296"/>
      <c r="C2" s="297"/>
      <c r="D2" s="297"/>
      <c r="E2" s="297"/>
      <c r="F2" s="297"/>
      <c r="G2" s="297"/>
      <c r="H2" s="297"/>
      <c r="I2" s="297"/>
      <c r="J2" s="297"/>
      <c r="K2" s="298"/>
    </row>
    <row r="3" spans="2:11" s="15" customFormat="1" ht="45" customHeight="1">
      <c r="B3" s="299"/>
      <c r="C3" s="300" t="s">
        <v>663</v>
      </c>
      <c r="D3" s="300"/>
      <c r="E3" s="300"/>
      <c r="F3" s="300"/>
      <c r="G3" s="300"/>
      <c r="H3" s="300"/>
      <c r="I3" s="300"/>
      <c r="J3" s="300"/>
      <c r="K3" s="301"/>
    </row>
    <row r="4" spans="2:11" ht="25.5" customHeight="1">
      <c r="B4" s="302"/>
      <c r="C4" s="303" t="s">
        <v>664</v>
      </c>
      <c r="D4" s="303"/>
      <c r="E4" s="303"/>
      <c r="F4" s="303"/>
      <c r="G4" s="303"/>
      <c r="H4" s="303"/>
      <c r="I4" s="303"/>
      <c r="J4" s="303"/>
      <c r="K4" s="304"/>
    </row>
    <row r="5" spans="2:11" ht="5.25" customHeight="1">
      <c r="B5" s="302"/>
      <c r="C5" s="305"/>
      <c r="D5" s="305"/>
      <c r="E5" s="305"/>
      <c r="F5" s="305"/>
      <c r="G5" s="305"/>
      <c r="H5" s="305"/>
      <c r="I5" s="305"/>
      <c r="J5" s="305"/>
      <c r="K5" s="304"/>
    </row>
    <row r="6" spans="2:11" ht="15" customHeight="1">
      <c r="B6" s="302"/>
      <c r="C6" s="306" t="s">
        <v>665</v>
      </c>
      <c r="D6" s="306"/>
      <c r="E6" s="306"/>
      <c r="F6" s="306"/>
      <c r="G6" s="306"/>
      <c r="H6" s="306"/>
      <c r="I6" s="306"/>
      <c r="J6" s="306"/>
      <c r="K6" s="304"/>
    </row>
    <row r="7" spans="2:11" ht="15" customHeight="1">
      <c r="B7" s="307"/>
      <c r="C7" s="306" t="s">
        <v>666</v>
      </c>
      <c r="D7" s="306"/>
      <c r="E7" s="306"/>
      <c r="F7" s="306"/>
      <c r="G7" s="306"/>
      <c r="H7" s="306"/>
      <c r="I7" s="306"/>
      <c r="J7" s="306"/>
      <c r="K7" s="304"/>
    </row>
    <row r="8" spans="2:11" ht="12.75" customHeight="1">
      <c r="B8" s="307"/>
      <c r="C8" s="306"/>
      <c r="D8" s="306"/>
      <c r="E8" s="306"/>
      <c r="F8" s="306"/>
      <c r="G8" s="306"/>
      <c r="H8" s="306"/>
      <c r="I8" s="306"/>
      <c r="J8" s="306"/>
      <c r="K8" s="304"/>
    </row>
    <row r="9" spans="2:11" ht="15" customHeight="1">
      <c r="B9" s="307"/>
      <c r="C9" s="306" t="s">
        <v>667</v>
      </c>
      <c r="D9" s="306"/>
      <c r="E9" s="306"/>
      <c r="F9" s="306"/>
      <c r="G9" s="306"/>
      <c r="H9" s="306"/>
      <c r="I9" s="306"/>
      <c r="J9" s="306"/>
      <c r="K9" s="304"/>
    </row>
    <row r="10" spans="2:11" ht="15" customHeight="1">
      <c r="B10" s="307"/>
      <c r="C10" s="306"/>
      <c r="D10" s="306" t="s">
        <v>668</v>
      </c>
      <c r="E10" s="306"/>
      <c r="F10" s="306"/>
      <c r="G10" s="306"/>
      <c r="H10" s="306"/>
      <c r="I10" s="306"/>
      <c r="J10" s="306"/>
      <c r="K10" s="304"/>
    </row>
    <row r="11" spans="2:11" ht="15" customHeight="1">
      <c r="B11" s="307"/>
      <c r="C11" s="308"/>
      <c r="D11" s="306" t="s">
        <v>669</v>
      </c>
      <c r="E11" s="306"/>
      <c r="F11" s="306"/>
      <c r="G11" s="306"/>
      <c r="H11" s="306"/>
      <c r="I11" s="306"/>
      <c r="J11" s="306"/>
      <c r="K11" s="304"/>
    </row>
    <row r="12" spans="2:11" ht="12.75" customHeight="1">
      <c r="B12" s="307"/>
      <c r="C12" s="308"/>
      <c r="D12" s="308"/>
      <c r="E12" s="308"/>
      <c r="F12" s="308"/>
      <c r="G12" s="308"/>
      <c r="H12" s="308"/>
      <c r="I12" s="308"/>
      <c r="J12" s="308"/>
      <c r="K12" s="304"/>
    </row>
    <row r="13" spans="2:11" ht="15" customHeight="1">
      <c r="B13" s="307"/>
      <c r="C13" s="308"/>
      <c r="D13" s="306" t="s">
        <v>670</v>
      </c>
      <c r="E13" s="306"/>
      <c r="F13" s="306"/>
      <c r="G13" s="306"/>
      <c r="H13" s="306"/>
      <c r="I13" s="306"/>
      <c r="J13" s="306"/>
      <c r="K13" s="304"/>
    </row>
    <row r="14" spans="2:11" ht="15" customHeight="1">
      <c r="B14" s="307"/>
      <c r="C14" s="308"/>
      <c r="D14" s="306" t="s">
        <v>671</v>
      </c>
      <c r="E14" s="306"/>
      <c r="F14" s="306"/>
      <c r="G14" s="306"/>
      <c r="H14" s="306"/>
      <c r="I14" s="306"/>
      <c r="J14" s="306"/>
      <c r="K14" s="304"/>
    </row>
    <row r="15" spans="2:11" ht="15" customHeight="1">
      <c r="B15" s="307"/>
      <c r="C15" s="308"/>
      <c r="D15" s="306" t="s">
        <v>672</v>
      </c>
      <c r="E15" s="306"/>
      <c r="F15" s="306"/>
      <c r="G15" s="306"/>
      <c r="H15" s="306"/>
      <c r="I15" s="306"/>
      <c r="J15" s="306"/>
      <c r="K15" s="304"/>
    </row>
    <row r="16" spans="2:11" ht="15" customHeight="1">
      <c r="B16" s="307"/>
      <c r="C16" s="308"/>
      <c r="D16" s="308"/>
      <c r="E16" s="309" t="s">
        <v>84</v>
      </c>
      <c r="F16" s="306" t="s">
        <v>673</v>
      </c>
      <c r="G16" s="306"/>
      <c r="H16" s="306"/>
      <c r="I16" s="306"/>
      <c r="J16" s="306"/>
      <c r="K16" s="304"/>
    </row>
    <row r="17" spans="2:11" ht="15" customHeight="1">
      <c r="B17" s="307"/>
      <c r="C17" s="308"/>
      <c r="D17" s="308"/>
      <c r="E17" s="309" t="s">
        <v>674</v>
      </c>
      <c r="F17" s="306" t="s">
        <v>675</v>
      </c>
      <c r="G17" s="306"/>
      <c r="H17" s="306"/>
      <c r="I17" s="306"/>
      <c r="J17" s="306"/>
      <c r="K17" s="304"/>
    </row>
    <row r="18" spans="2:11" ht="15" customHeight="1">
      <c r="B18" s="307"/>
      <c r="C18" s="308"/>
      <c r="D18" s="308"/>
      <c r="E18" s="309" t="s">
        <v>676</v>
      </c>
      <c r="F18" s="306" t="s">
        <v>677</v>
      </c>
      <c r="G18" s="306"/>
      <c r="H18" s="306"/>
      <c r="I18" s="306"/>
      <c r="J18" s="306"/>
      <c r="K18" s="304"/>
    </row>
    <row r="19" spans="2:11" ht="15" customHeight="1">
      <c r="B19" s="307"/>
      <c r="C19" s="308"/>
      <c r="D19" s="308"/>
      <c r="E19" s="309" t="s">
        <v>90</v>
      </c>
      <c r="F19" s="306" t="s">
        <v>678</v>
      </c>
      <c r="G19" s="306"/>
      <c r="H19" s="306"/>
      <c r="I19" s="306"/>
      <c r="J19" s="306"/>
      <c r="K19" s="304"/>
    </row>
    <row r="20" spans="2:11" ht="15" customHeight="1">
      <c r="B20" s="307"/>
      <c r="C20" s="308"/>
      <c r="D20" s="308"/>
      <c r="E20" s="309" t="s">
        <v>679</v>
      </c>
      <c r="F20" s="306" t="s">
        <v>680</v>
      </c>
      <c r="G20" s="306"/>
      <c r="H20" s="306"/>
      <c r="I20" s="306"/>
      <c r="J20" s="306"/>
      <c r="K20" s="304"/>
    </row>
    <row r="21" spans="2:11" ht="15" customHeight="1">
      <c r="B21" s="307"/>
      <c r="C21" s="308"/>
      <c r="D21" s="308"/>
      <c r="E21" s="309" t="s">
        <v>681</v>
      </c>
      <c r="F21" s="306" t="s">
        <v>682</v>
      </c>
      <c r="G21" s="306"/>
      <c r="H21" s="306"/>
      <c r="I21" s="306"/>
      <c r="J21" s="306"/>
      <c r="K21" s="304"/>
    </row>
    <row r="22" spans="2:11" ht="12.75" customHeight="1">
      <c r="B22" s="307"/>
      <c r="C22" s="308"/>
      <c r="D22" s="308"/>
      <c r="E22" s="308"/>
      <c r="F22" s="308"/>
      <c r="G22" s="308"/>
      <c r="H22" s="308"/>
      <c r="I22" s="308"/>
      <c r="J22" s="308"/>
      <c r="K22" s="304"/>
    </row>
    <row r="23" spans="2:11" ht="15" customHeight="1">
      <c r="B23" s="307"/>
      <c r="C23" s="306" t="s">
        <v>683</v>
      </c>
      <c r="D23" s="306"/>
      <c r="E23" s="306"/>
      <c r="F23" s="306"/>
      <c r="G23" s="306"/>
      <c r="H23" s="306"/>
      <c r="I23" s="306"/>
      <c r="J23" s="306"/>
      <c r="K23" s="304"/>
    </row>
    <row r="24" spans="2:11" ht="15" customHeight="1">
      <c r="B24" s="307"/>
      <c r="C24" s="306" t="s">
        <v>684</v>
      </c>
      <c r="D24" s="306"/>
      <c r="E24" s="306"/>
      <c r="F24" s="306"/>
      <c r="G24" s="306"/>
      <c r="H24" s="306"/>
      <c r="I24" s="306"/>
      <c r="J24" s="306"/>
      <c r="K24" s="304"/>
    </row>
    <row r="25" spans="2:11" ht="15" customHeight="1">
      <c r="B25" s="307"/>
      <c r="C25" s="306"/>
      <c r="D25" s="306" t="s">
        <v>685</v>
      </c>
      <c r="E25" s="306"/>
      <c r="F25" s="306"/>
      <c r="G25" s="306"/>
      <c r="H25" s="306"/>
      <c r="I25" s="306"/>
      <c r="J25" s="306"/>
      <c r="K25" s="304"/>
    </row>
    <row r="26" spans="2:11" ht="15" customHeight="1">
      <c r="B26" s="307"/>
      <c r="C26" s="308"/>
      <c r="D26" s="306" t="s">
        <v>686</v>
      </c>
      <c r="E26" s="306"/>
      <c r="F26" s="306"/>
      <c r="G26" s="306"/>
      <c r="H26" s="306"/>
      <c r="I26" s="306"/>
      <c r="J26" s="306"/>
      <c r="K26" s="304"/>
    </row>
    <row r="27" spans="2:11" ht="12.75" customHeight="1">
      <c r="B27" s="307"/>
      <c r="C27" s="308"/>
      <c r="D27" s="308"/>
      <c r="E27" s="308"/>
      <c r="F27" s="308"/>
      <c r="G27" s="308"/>
      <c r="H27" s="308"/>
      <c r="I27" s="308"/>
      <c r="J27" s="308"/>
      <c r="K27" s="304"/>
    </row>
    <row r="28" spans="2:11" ht="15" customHeight="1">
      <c r="B28" s="307"/>
      <c r="C28" s="308"/>
      <c r="D28" s="306" t="s">
        <v>687</v>
      </c>
      <c r="E28" s="306"/>
      <c r="F28" s="306"/>
      <c r="G28" s="306"/>
      <c r="H28" s="306"/>
      <c r="I28" s="306"/>
      <c r="J28" s="306"/>
      <c r="K28" s="304"/>
    </row>
    <row r="29" spans="2:11" ht="15" customHeight="1">
      <c r="B29" s="307"/>
      <c r="C29" s="308"/>
      <c r="D29" s="306" t="s">
        <v>688</v>
      </c>
      <c r="E29" s="306"/>
      <c r="F29" s="306"/>
      <c r="G29" s="306"/>
      <c r="H29" s="306"/>
      <c r="I29" s="306"/>
      <c r="J29" s="306"/>
      <c r="K29" s="304"/>
    </row>
    <row r="30" spans="2:11" ht="12.75" customHeight="1">
      <c r="B30" s="307"/>
      <c r="C30" s="308"/>
      <c r="D30" s="308"/>
      <c r="E30" s="308"/>
      <c r="F30" s="308"/>
      <c r="G30" s="308"/>
      <c r="H30" s="308"/>
      <c r="I30" s="308"/>
      <c r="J30" s="308"/>
      <c r="K30" s="304"/>
    </row>
    <row r="31" spans="2:11" ht="15" customHeight="1">
      <c r="B31" s="307"/>
      <c r="C31" s="308"/>
      <c r="D31" s="306" t="s">
        <v>689</v>
      </c>
      <c r="E31" s="306"/>
      <c r="F31" s="306"/>
      <c r="G31" s="306"/>
      <c r="H31" s="306"/>
      <c r="I31" s="306"/>
      <c r="J31" s="306"/>
      <c r="K31" s="304"/>
    </row>
    <row r="32" spans="2:11" ht="15" customHeight="1">
      <c r="B32" s="307"/>
      <c r="C32" s="308"/>
      <c r="D32" s="306" t="s">
        <v>690</v>
      </c>
      <c r="E32" s="306"/>
      <c r="F32" s="306"/>
      <c r="G32" s="306"/>
      <c r="H32" s="306"/>
      <c r="I32" s="306"/>
      <c r="J32" s="306"/>
      <c r="K32" s="304"/>
    </row>
    <row r="33" spans="2:11" ht="15" customHeight="1">
      <c r="B33" s="307"/>
      <c r="C33" s="308"/>
      <c r="D33" s="306" t="s">
        <v>691</v>
      </c>
      <c r="E33" s="306"/>
      <c r="F33" s="306"/>
      <c r="G33" s="306"/>
      <c r="H33" s="306"/>
      <c r="I33" s="306"/>
      <c r="J33" s="306"/>
      <c r="K33" s="304"/>
    </row>
    <row r="34" spans="2:11" ht="15" customHeight="1">
      <c r="B34" s="307"/>
      <c r="C34" s="308"/>
      <c r="D34" s="306"/>
      <c r="E34" s="310" t="s">
        <v>116</v>
      </c>
      <c r="F34" s="306"/>
      <c r="G34" s="306" t="s">
        <v>692</v>
      </c>
      <c r="H34" s="306"/>
      <c r="I34" s="306"/>
      <c r="J34" s="306"/>
      <c r="K34" s="304"/>
    </row>
    <row r="35" spans="2:11" ht="30.75" customHeight="1">
      <c r="B35" s="307"/>
      <c r="C35" s="308"/>
      <c r="D35" s="306"/>
      <c r="E35" s="310" t="s">
        <v>693</v>
      </c>
      <c r="F35" s="306"/>
      <c r="G35" s="306" t="s">
        <v>694</v>
      </c>
      <c r="H35" s="306"/>
      <c r="I35" s="306"/>
      <c r="J35" s="306"/>
      <c r="K35" s="304"/>
    </row>
    <row r="36" spans="2:11" ht="15" customHeight="1">
      <c r="B36" s="307"/>
      <c r="C36" s="308"/>
      <c r="D36" s="306"/>
      <c r="E36" s="310" t="s">
        <v>58</v>
      </c>
      <c r="F36" s="306"/>
      <c r="G36" s="306" t="s">
        <v>695</v>
      </c>
      <c r="H36" s="306"/>
      <c r="I36" s="306"/>
      <c r="J36" s="306"/>
      <c r="K36" s="304"/>
    </row>
    <row r="37" spans="2:11" ht="15" customHeight="1">
      <c r="B37" s="307"/>
      <c r="C37" s="308"/>
      <c r="D37" s="306"/>
      <c r="E37" s="310" t="s">
        <v>117</v>
      </c>
      <c r="F37" s="306"/>
      <c r="G37" s="306" t="s">
        <v>696</v>
      </c>
      <c r="H37" s="306"/>
      <c r="I37" s="306"/>
      <c r="J37" s="306"/>
      <c r="K37" s="304"/>
    </row>
    <row r="38" spans="2:11" ht="15" customHeight="1">
      <c r="B38" s="307"/>
      <c r="C38" s="308"/>
      <c r="D38" s="306"/>
      <c r="E38" s="310" t="s">
        <v>118</v>
      </c>
      <c r="F38" s="306"/>
      <c r="G38" s="306" t="s">
        <v>697</v>
      </c>
      <c r="H38" s="306"/>
      <c r="I38" s="306"/>
      <c r="J38" s="306"/>
      <c r="K38" s="304"/>
    </row>
    <row r="39" spans="2:11" ht="15" customHeight="1">
      <c r="B39" s="307"/>
      <c r="C39" s="308"/>
      <c r="D39" s="306"/>
      <c r="E39" s="310" t="s">
        <v>119</v>
      </c>
      <c r="F39" s="306"/>
      <c r="G39" s="306" t="s">
        <v>698</v>
      </c>
      <c r="H39" s="306"/>
      <c r="I39" s="306"/>
      <c r="J39" s="306"/>
      <c r="K39" s="304"/>
    </row>
    <row r="40" spans="2:11" ht="15" customHeight="1">
      <c r="B40" s="307"/>
      <c r="C40" s="308"/>
      <c r="D40" s="306"/>
      <c r="E40" s="310" t="s">
        <v>699</v>
      </c>
      <c r="F40" s="306"/>
      <c r="G40" s="306" t="s">
        <v>700</v>
      </c>
      <c r="H40" s="306"/>
      <c r="I40" s="306"/>
      <c r="J40" s="306"/>
      <c r="K40" s="304"/>
    </row>
    <row r="41" spans="2:11" ht="15" customHeight="1">
      <c r="B41" s="307"/>
      <c r="C41" s="308"/>
      <c r="D41" s="306"/>
      <c r="E41" s="310"/>
      <c r="F41" s="306"/>
      <c r="G41" s="306" t="s">
        <v>701</v>
      </c>
      <c r="H41" s="306"/>
      <c r="I41" s="306"/>
      <c r="J41" s="306"/>
      <c r="K41" s="304"/>
    </row>
    <row r="42" spans="2:11" ht="15" customHeight="1">
      <c r="B42" s="307"/>
      <c r="C42" s="308"/>
      <c r="D42" s="306"/>
      <c r="E42" s="310" t="s">
        <v>702</v>
      </c>
      <c r="F42" s="306"/>
      <c r="G42" s="306" t="s">
        <v>703</v>
      </c>
      <c r="H42" s="306"/>
      <c r="I42" s="306"/>
      <c r="J42" s="306"/>
      <c r="K42" s="304"/>
    </row>
    <row r="43" spans="2:11" ht="15" customHeight="1">
      <c r="B43" s="307"/>
      <c r="C43" s="308"/>
      <c r="D43" s="306"/>
      <c r="E43" s="310" t="s">
        <v>121</v>
      </c>
      <c r="F43" s="306"/>
      <c r="G43" s="306" t="s">
        <v>704</v>
      </c>
      <c r="H43" s="306"/>
      <c r="I43" s="306"/>
      <c r="J43" s="306"/>
      <c r="K43" s="304"/>
    </row>
    <row r="44" spans="2:11" ht="12.75" customHeight="1">
      <c r="B44" s="307"/>
      <c r="C44" s="308"/>
      <c r="D44" s="306"/>
      <c r="E44" s="306"/>
      <c r="F44" s="306"/>
      <c r="G44" s="306"/>
      <c r="H44" s="306"/>
      <c r="I44" s="306"/>
      <c r="J44" s="306"/>
      <c r="K44" s="304"/>
    </row>
    <row r="45" spans="2:11" ht="15" customHeight="1">
      <c r="B45" s="307"/>
      <c r="C45" s="308"/>
      <c r="D45" s="306" t="s">
        <v>705</v>
      </c>
      <c r="E45" s="306"/>
      <c r="F45" s="306"/>
      <c r="G45" s="306"/>
      <c r="H45" s="306"/>
      <c r="I45" s="306"/>
      <c r="J45" s="306"/>
      <c r="K45" s="304"/>
    </row>
    <row r="46" spans="2:11" ht="15" customHeight="1">
      <c r="B46" s="307"/>
      <c r="C46" s="308"/>
      <c r="D46" s="308"/>
      <c r="E46" s="306" t="s">
        <v>706</v>
      </c>
      <c r="F46" s="306"/>
      <c r="G46" s="306"/>
      <c r="H46" s="306"/>
      <c r="I46" s="306"/>
      <c r="J46" s="306"/>
      <c r="K46" s="304"/>
    </row>
    <row r="47" spans="2:11" ht="15" customHeight="1">
      <c r="B47" s="307"/>
      <c r="C47" s="308"/>
      <c r="D47" s="308"/>
      <c r="E47" s="306" t="s">
        <v>707</v>
      </c>
      <c r="F47" s="306"/>
      <c r="G47" s="306"/>
      <c r="H47" s="306"/>
      <c r="I47" s="306"/>
      <c r="J47" s="306"/>
      <c r="K47" s="304"/>
    </row>
    <row r="48" spans="2:11" ht="15" customHeight="1">
      <c r="B48" s="307"/>
      <c r="C48" s="308"/>
      <c r="D48" s="308"/>
      <c r="E48" s="306" t="s">
        <v>708</v>
      </c>
      <c r="F48" s="306"/>
      <c r="G48" s="306"/>
      <c r="H48" s="306"/>
      <c r="I48" s="306"/>
      <c r="J48" s="306"/>
      <c r="K48" s="304"/>
    </row>
    <row r="49" spans="2:11" ht="15" customHeight="1">
      <c r="B49" s="307"/>
      <c r="C49" s="308"/>
      <c r="D49" s="306" t="s">
        <v>709</v>
      </c>
      <c r="E49" s="306"/>
      <c r="F49" s="306"/>
      <c r="G49" s="306"/>
      <c r="H49" s="306"/>
      <c r="I49" s="306"/>
      <c r="J49" s="306"/>
      <c r="K49" s="304"/>
    </row>
    <row r="50" spans="2:11" ht="25.5" customHeight="1">
      <c r="B50" s="302"/>
      <c r="C50" s="303" t="s">
        <v>710</v>
      </c>
      <c r="D50" s="303"/>
      <c r="E50" s="303"/>
      <c r="F50" s="303"/>
      <c r="G50" s="303"/>
      <c r="H50" s="303"/>
      <c r="I50" s="303"/>
      <c r="J50" s="303"/>
      <c r="K50" s="304"/>
    </row>
    <row r="51" spans="2:11" ht="5.25" customHeight="1">
      <c r="B51" s="302"/>
      <c r="C51" s="305"/>
      <c r="D51" s="305"/>
      <c r="E51" s="305"/>
      <c r="F51" s="305"/>
      <c r="G51" s="305"/>
      <c r="H51" s="305"/>
      <c r="I51" s="305"/>
      <c r="J51" s="305"/>
      <c r="K51" s="304"/>
    </row>
    <row r="52" spans="2:11" ht="15" customHeight="1">
      <c r="B52" s="302"/>
      <c r="C52" s="306" t="s">
        <v>711</v>
      </c>
      <c r="D52" s="306"/>
      <c r="E52" s="306"/>
      <c r="F52" s="306"/>
      <c r="G52" s="306"/>
      <c r="H52" s="306"/>
      <c r="I52" s="306"/>
      <c r="J52" s="306"/>
      <c r="K52" s="304"/>
    </row>
    <row r="53" spans="2:11" ht="15" customHeight="1">
      <c r="B53" s="302"/>
      <c r="C53" s="306" t="s">
        <v>712</v>
      </c>
      <c r="D53" s="306"/>
      <c r="E53" s="306"/>
      <c r="F53" s="306"/>
      <c r="G53" s="306"/>
      <c r="H53" s="306"/>
      <c r="I53" s="306"/>
      <c r="J53" s="306"/>
      <c r="K53" s="304"/>
    </row>
    <row r="54" spans="2:11" ht="12.75" customHeight="1">
      <c r="B54" s="302"/>
      <c r="C54" s="306"/>
      <c r="D54" s="306"/>
      <c r="E54" s="306"/>
      <c r="F54" s="306"/>
      <c r="G54" s="306"/>
      <c r="H54" s="306"/>
      <c r="I54" s="306"/>
      <c r="J54" s="306"/>
      <c r="K54" s="304"/>
    </row>
    <row r="55" spans="2:11" ht="15" customHeight="1">
      <c r="B55" s="302"/>
      <c r="C55" s="306" t="s">
        <v>713</v>
      </c>
      <c r="D55" s="306"/>
      <c r="E55" s="306"/>
      <c r="F55" s="306"/>
      <c r="G55" s="306"/>
      <c r="H55" s="306"/>
      <c r="I55" s="306"/>
      <c r="J55" s="306"/>
      <c r="K55" s="304"/>
    </row>
    <row r="56" spans="2:11" ht="15" customHeight="1">
      <c r="B56" s="302"/>
      <c r="C56" s="308"/>
      <c r="D56" s="306" t="s">
        <v>714</v>
      </c>
      <c r="E56" s="306"/>
      <c r="F56" s="306"/>
      <c r="G56" s="306"/>
      <c r="H56" s="306"/>
      <c r="I56" s="306"/>
      <c r="J56" s="306"/>
      <c r="K56" s="304"/>
    </row>
    <row r="57" spans="2:11" ht="15" customHeight="1">
      <c r="B57" s="302"/>
      <c r="C57" s="308"/>
      <c r="D57" s="306" t="s">
        <v>715</v>
      </c>
      <c r="E57" s="306"/>
      <c r="F57" s="306"/>
      <c r="G57" s="306"/>
      <c r="H57" s="306"/>
      <c r="I57" s="306"/>
      <c r="J57" s="306"/>
      <c r="K57" s="304"/>
    </row>
    <row r="58" spans="2:11" ht="15" customHeight="1">
      <c r="B58" s="302"/>
      <c r="C58" s="308"/>
      <c r="D58" s="306" t="s">
        <v>716</v>
      </c>
      <c r="E58" s="306"/>
      <c r="F58" s="306"/>
      <c r="G58" s="306"/>
      <c r="H58" s="306"/>
      <c r="I58" s="306"/>
      <c r="J58" s="306"/>
      <c r="K58" s="304"/>
    </row>
    <row r="59" spans="2:11" ht="15" customHeight="1">
      <c r="B59" s="302"/>
      <c r="C59" s="308"/>
      <c r="D59" s="306" t="s">
        <v>717</v>
      </c>
      <c r="E59" s="306"/>
      <c r="F59" s="306"/>
      <c r="G59" s="306"/>
      <c r="H59" s="306"/>
      <c r="I59" s="306"/>
      <c r="J59" s="306"/>
      <c r="K59" s="304"/>
    </row>
    <row r="60" spans="2:11" ht="15" customHeight="1">
      <c r="B60" s="302"/>
      <c r="C60" s="308"/>
      <c r="D60" s="311" t="s">
        <v>718</v>
      </c>
      <c r="E60" s="311"/>
      <c r="F60" s="311"/>
      <c r="G60" s="311"/>
      <c r="H60" s="311"/>
      <c r="I60" s="311"/>
      <c r="J60" s="311"/>
      <c r="K60" s="304"/>
    </row>
    <row r="61" spans="2:11" ht="15" customHeight="1">
      <c r="B61" s="302"/>
      <c r="C61" s="308"/>
      <c r="D61" s="306" t="s">
        <v>719</v>
      </c>
      <c r="E61" s="306"/>
      <c r="F61" s="306"/>
      <c r="G61" s="306"/>
      <c r="H61" s="306"/>
      <c r="I61" s="306"/>
      <c r="J61" s="306"/>
      <c r="K61" s="304"/>
    </row>
    <row r="62" spans="2:11" ht="12.75" customHeight="1">
      <c r="B62" s="302"/>
      <c r="C62" s="308"/>
      <c r="D62" s="308"/>
      <c r="E62" s="312"/>
      <c r="F62" s="308"/>
      <c r="G62" s="308"/>
      <c r="H62" s="308"/>
      <c r="I62" s="308"/>
      <c r="J62" s="308"/>
      <c r="K62" s="304"/>
    </row>
    <row r="63" spans="2:11" ht="15" customHeight="1">
      <c r="B63" s="302"/>
      <c r="C63" s="308"/>
      <c r="D63" s="306" t="s">
        <v>720</v>
      </c>
      <c r="E63" s="306"/>
      <c r="F63" s="306"/>
      <c r="G63" s="306"/>
      <c r="H63" s="306"/>
      <c r="I63" s="306"/>
      <c r="J63" s="306"/>
      <c r="K63" s="304"/>
    </row>
    <row r="64" spans="2:11" ht="15" customHeight="1">
      <c r="B64" s="302"/>
      <c r="C64" s="308"/>
      <c r="D64" s="311" t="s">
        <v>721</v>
      </c>
      <c r="E64" s="311"/>
      <c r="F64" s="311"/>
      <c r="G64" s="311"/>
      <c r="H64" s="311"/>
      <c r="I64" s="311"/>
      <c r="J64" s="311"/>
      <c r="K64" s="304"/>
    </row>
    <row r="65" spans="2:11" ht="15" customHeight="1">
      <c r="B65" s="302"/>
      <c r="C65" s="308"/>
      <c r="D65" s="306" t="s">
        <v>722</v>
      </c>
      <c r="E65" s="306"/>
      <c r="F65" s="306"/>
      <c r="G65" s="306"/>
      <c r="H65" s="306"/>
      <c r="I65" s="306"/>
      <c r="J65" s="306"/>
      <c r="K65" s="304"/>
    </row>
    <row r="66" spans="2:11" ht="15" customHeight="1">
      <c r="B66" s="302"/>
      <c r="C66" s="308"/>
      <c r="D66" s="306" t="s">
        <v>723</v>
      </c>
      <c r="E66" s="306"/>
      <c r="F66" s="306"/>
      <c r="G66" s="306"/>
      <c r="H66" s="306"/>
      <c r="I66" s="306"/>
      <c r="J66" s="306"/>
      <c r="K66" s="304"/>
    </row>
    <row r="67" spans="2:11" ht="15" customHeight="1">
      <c r="B67" s="302"/>
      <c r="C67" s="308"/>
      <c r="D67" s="306" t="s">
        <v>724</v>
      </c>
      <c r="E67" s="306"/>
      <c r="F67" s="306"/>
      <c r="G67" s="306"/>
      <c r="H67" s="306"/>
      <c r="I67" s="306"/>
      <c r="J67" s="306"/>
      <c r="K67" s="304"/>
    </row>
    <row r="68" spans="2:11" ht="15" customHeight="1">
      <c r="B68" s="302"/>
      <c r="C68" s="308"/>
      <c r="D68" s="306" t="s">
        <v>725</v>
      </c>
      <c r="E68" s="306"/>
      <c r="F68" s="306"/>
      <c r="G68" s="306"/>
      <c r="H68" s="306"/>
      <c r="I68" s="306"/>
      <c r="J68" s="306"/>
      <c r="K68" s="304"/>
    </row>
    <row r="69" spans="2:11" ht="12.75" customHeight="1">
      <c r="B69" s="313"/>
      <c r="C69" s="314"/>
      <c r="D69" s="314"/>
      <c r="E69" s="314"/>
      <c r="F69" s="314"/>
      <c r="G69" s="314"/>
      <c r="H69" s="314"/>
      <c r="I69" s="314"/>
      <c r="J69" s="314"/>
      <c r="K69" s="315"/>
    </row>
    <row r="70" spans="2:11" ht="18.75" customHeight="1">
      <c r="B70" s="316"/>
      <c r="C70" s="316"/>
      <c r="D70" s="316"/>
      <c r="E70" s="316"/>
      <c r="F70" s="316"/>
      <c r="G70" s="316"/>
      <c r="H70" s="316"/>
      <c r="I70" s="316"/>
      <c r="J70" s="316"/>
      <c r="K70" s="317"/>
    </row>
    <row r="71" spans="2:11" ht="18.75" customHeight="1">
      <c r="B71" s="317"/>
      <c r="C71" s="317"/>
      <c r="D71" s="317"/>
      <c r="E71" s="317"/>
      <c r="F71" s="317"/>
      <c r="G71" s="317"/>
      <c r="H71" s="317"/>
      <c r="I71" s="317"/>
      <c r="J71" s="317"/>
      <c r="K71" s="317"/>
    </row>
    <row r="72" spans="2:11" ht="7.5" customHeight="1">
      <c r="B72" s="318"/>
      <c r="C72" s="319"/>
      <c r="D72" s="319"/>
      <c r="E72" s="319"/>
      <c r="F72" s="319"/>
      <c r="G72" s="319"/>
      <c r="H72" s="319"/>
      <c r="I72" s="319"/>
      <c r="J72" s="319"/>
      <c r="K72" s="320"/>
    </row>
    <row r="73" spans="2:11" ht="45" customHeight="1">
      <c r="B73" s="321"/>
      <c r="C73" s="322" t="s">
        <v>97</v>
      </c>
      <c r="D73" s="322"/>
      <c r="E73" s="322"/>
      <c r="F73" s="322"/>
      <c r="G73" s="322"/>
      <c r="H73" s="322"/>
      <c r="I73" s="322"/>
      <c r="J73" s="322"/>
      <c r="K73" s="323"/>
    </row>
    <row r="74" spans="2:11" ht="17.25" customHeight="1">
      <c r="B74" s="321"/>
      <c r="C74" s="324" t="s">
        <v>726</v>
      </c>
      <c r="D74" s="324"/>
      <c r="E74" s="324"/>
      <c r="F74" s="324" t="s">
        <v>727</v>
      </c>
      <c r="G74" s="325"/>
      <c r="H74" s="324" t="s">
        <v>117</v>
      </c>
      <c r="I74" s="324" t="s">
        <v>62</v>
      </c>
      <c r="J74" s="324" t="s">
        <v>728</v>
      </c>
      <c r="K74" s="323"/>
    </row>
    <row r="75" spans="2:11" ht="17.25" customHeight="1">
      <c r="B75" s="321"/>
      <c r="C75" s="326" t="s">
        <v>729</v>
      </c>
      <c r="D75" s="326"/>
      <c r="E75" s="326"/>
      <c r="F75" s="327" t="s">
        <v>730</v>
      </c>
      <c r="G75" s="328"/>
      <c r="H75" s="326"/>
      <c r="I75" s="326"/>
      <c r="J75" s="326" t="s">
        <v>731</v>
      </c>
      <c r="K75" s="323"/>
    </row>
    <row r="76" spans="2:11" ht="5.25" customHeight="1">
      <c r="B76" s="321"/>
      <c r="C76" s="329"/>
      <c r="D76" s="329"/>
      <c r="E76" s="329"/>
      <c r="F76" s="329"/>
      <c r="G76" s="330"/>
      <c r="H76" s="329"/>
      <c r="I76" s="329"/>
      <c r="J76" s="329"/>
      <c r="K76" s="323"/>
    </row>
    <row r="77" spans="2:11" ht="15" customHeight="1">
      <c r="B77" s="321"/>
      <c r="C77" s="310" t="s">
        <v>58</v>
      </c>
      <c r="D77" s="329"/>
      <c r="E77" s="329"/>
      <c r="F77" s="331" t="s">
        <v>732</v>
      </c>
      <c r="G77" s="330"/>
      <c r="H77" s="310" t="s">
        <v>733</v>
      </c>
      <c r="I77" s="310" t="s">
        <v>734</v>
      </c>
      <c r="J77" s="310">
        <v>20</v>
      </c>
      <c r="K77" s="323"/>
    </row>
    <row r="78" spans="2:11" ht="15" customHeight="1">
      <c r="B78" s="321"/>
      <c r="C78" s="310" t="s">
        <v>735</v>
      </c>
      <c r="D78" s="310"/>
      <c r="E78" s="310"/>
      <c r="F78" s="331" t="s">
        <v>732</v>
      </c>
      <c r="G78" s="330"/>
      <c r="H78" s="310" t="s">
        <v>736</v>
      </c>
      <c r="I78" s="310" t="s">
        <v>734</v>
      </c>
      <c r="J78" s="310">
        <v>120</v>
      </c>
      <c r="K78" s="323"/>
    </row>
    <row r="79" spans="2:11" ht="15" customHeight="1">
      <c r="B79" s="332"/>
      <c r="C79" s="310" t="s">
        <v>737</v>
      </c>
      <c r="D79" s="310"/>
      <c r="E79" s="310"/>
      <c r="F79" s="331" t="s">
        <v>738</v>
      </c>
      <c r="G79" s="330"/>
      <c r="H79" s="310" t="s">
        <v>739</v>
      </c>
      <c r="I79" s="310" t="s">
        <v>734</v>
      </c>
      <c r="J79" s="310">
        <v>50</v>
      </c>
      <c r="K79" s="323"/>
    </row>
    <row r="80" spans="2:11" ht="15" customHeight="1">
      <c r="B80" s="332"/>
      <c r="C80" s="310" t="s">
        <v>740</v>
      </c>
      <c r="D80" s="310"/>
      <c r="E80" s="310"/>
      <c r="F80" s="331" t="s">
        <v>732</v>
      </c>
      <c r="G80" s="330"/>
      <c r="H80" s="310" t="s">
        <v>741</v>
      </c>
      <c r="I80" s="310" t="s">
        <v>742</v>
      </c>
      <c r="J80" s="310"/>
      <c r="K80" s="323"/>
    </row>
    <row r="81" spans="2:11" ht="15" customHeight="1">
      <c r="B81" s="332"/>
      <c r="C81" s="333" t="s">
        <v>743</v>
      </c>
      <c r="D81" s="333"/>
      <c r="E81" s="333"/>
      <c r="F81" s="334" t="s">
        <v>738</v>
      </c>
      <c r="G81" s="333"/>
      <c r="H81" s="333" t="s">
        <v>744</v>
      </c>
      <c r="I81" s="333" t="s">
        <v>734</v>
      </c>
      <c r="J81" s="333">
        <v>15</v>
      </c>
      <c r="K81" s="323"/>
    </row>
    <row r="82" spans="2:11" ht="15" customHeight="1">
      <c r="B82" s="332"/>
      <c r="C82" s="333" t="s">
        <v>745</v>
      </c>
      <c r="D82" s="333"/>
      <c r="E82" s="333"/>
      <c r="F82" s="334" t="s">
        <v>738</v>
      </c>
      <c r="G82" s="333"/>
      <c r="H82" s="333" t="s">
        <v>746</v>
      </c>
      <c r="I82" s="333" t="s">
        <v>734</v>
      </c>
      <c r="J82" s="333">
        <v>15</v>
      </c>
      <c r="K82" s="323"/>
    </row>
    <row r="83" spans="2:11" ht="15" customHeight="1">
      <c r="B83" s="332"/>
      <c r="C83" s="333" t="s">
        <v>747</v>
      </c>
      <c r="D83" s="333"/>
      <c r="E83" s="333"/>
      <c r="F83" s="334" t="s">
        <v>738</v>
      </c>
      <c r="G83" s="333"/>
      <c r="H83" s="333" t="s">
        <v>748</v>
      </c>
      <c r="I83" s="333" t="s">
        <v>734</v>
      </c>
      <c r="J83" s="333">
        <v>20</v>
      </c>
      <c r="K83" s="323"/>
    </row>
    <row r="84" spans="2:11" ht="15" customHeight="1">
      <c r="B84" s="332"/>
      <c r="C84" s="333" t="s">
        <v>749</v>
      </c>
      <c r="D84" s="333"/>
      <c r="E84" s="333"/>
      <c r="F84" s="334" t="s">
        <v>738</v>
      </c>
      <c r="G84" s="333"/>
      <c r="H84" s="333" t="s">
        <v>750</v>
      </c>
      <c r="I84" s="333" t="s">
        <v>734</v>
      </c>
      <c r="J84" s="333">
        <v>20</v>
      </c>
      <c r="K84" s="323"/>
    </row>
    <row r="85" spans="2:11" ht="15" customHeight="1">
      <c r="B85" s="332"/>
      <c r="C85" s="310" t="s">
        <v>751</v>
      </c>
      <c r="D85" s="310"/>
      <c r="E85" s="310"/>
      <c r="F85" s="331" t="s">
        <v>738</v>
      </c>
      <c r="G85" s="330"/>
      <c r="H85" s="310" t="s">
        <v>752</v>
      </c>
      <c r="I85" s="310" t="s">
        <v>734</v>
      </c>
      <c r="J85" s="310">
        <v>50</v>
      </c>
      <c r="K85" s="323"/>
    </row>
    <row r="86" spans="2:11" ht="15" customHeight="1">
      <c r="B86" s="332"/>
      <c r="C86" s="310" t="s">
        <v>753</v>
      </c>
      <c r="D86" s="310"/>
      <c r="E86" s="310"/>
      <c r="F86" s="331" t="s">
        <v>738</v>
      </c>
      <c r="G86" s="330"/>
      <c r="H86" s="310" t="s">
        <v>754</v>
      </c>
      <c r="I86" s="310" t="s">
        <v>734</v>
      </c>
      <c r="J86" s="310">
        <v>20</v>
      </c>
      <c r="K86" s="323"/>
    </row>
    <row r="87" spans="2:11" ht="15" customHeight="1">
      <c r="B87" s="332"/>
      <c r="C87" s="310" t="s">
        <v>755</v>
      </c>
      <c r="D87" s="310"/>
      <c r="E87" s="310"/>
      <c r="F87" s="331" t="s">
        <v>738</v>
      </c>
      <c r="G87" s="330"/>
      <c r="H87" s="310" t="s">
        <v>756</v>
      </c>
      <c r="I87" s="310" t="s">
        <v>734</v>
      </c>
      <c r="J87" s="310">
        <v>20</v>
      </c>
      <c r="K87" s="323"/>
    </row>
    <row r="88" spans="2:11" ht="15" customHeight="1">
      <c r="B88" s="332"/>
      <c r="C88" s="310" t="s">
        <v>757</v>
      </c>
      <c r="D88" s="310"/>
      <c r="E88" s="310"/>
      <c r="F88" s="331" t="s">
        <v>738</v>
      </c>
      <c r="G88" s="330"/>
      <c r="H88" s="310" t="s">
        <v>758</v>
      </c>
      <c r="I88" s="310" t="s">
        <v>734</v>
      </c>
      <c r="J88" s="310">
        <v>50</v>
      </c>
      <c r="K88" s="323"/>
    </row>
    <row r="89" spans="2:11" ht="15" customHeight="1">
      <c r="B89" s="332"/>
      <c r="C89" s="310" t="s">
        <v>759</v>
      </c>
      <c r="D89" s="310"/>
      <c r="E89" s="310"/>
      <c r="F89" s="331" t="s">
        <v>738</v>
      </c>
      <c r="G89" s="330"/>
      <c r="H89" s="310" t="s">
        <v>759</v>
      </c>
      <c r="I89" s="310" t="s">
        <v>734</v>
      </c>
      <c r="J89" s="310">
        <v>50</v>
      </c>
      <c r="K89" s="323"/>
    </row>
    <row r="90" spans="2:11" ht="15" customHeight="1">
      <c r="B90" s="332"/>
      <c r="C90" s="310" t="s">
        <v>122</v>
      </c>
      <c r="D90" s="310"/>
      <c r="E90" s="310"/>
      <c r="F90" s="331" t="s">
        <v>738</v>
      </c>
      <c r="G90" s="330"/>
      <c r="H90" s="310" t="s">
        <v>760</v>
      </c>
      <c r="I90" s="310" t="s">
        <v>734</v>
      </c>
      <c r="J90" s="310">
        <v>255</v>
      </c>
      <c r="K90" s="323"/>
    </row>
    <row r="91" spans="2:11" ht="15" customHeight="1">
      <c r="B91" s="332"/>
      <c r="C91" s="310" t="s">
        <v>761</v>
      </c>
      <c r="D91" s="310"/>
      <c r="E91" s="310"/>
      <c r="F91" s="331" t="s">
        <v>732</v>
      </c>
      <c r="G91" s="330"/>
      <c r="H91" s="310" t="s">
        <v>762</v>
      </c>
      <c r="I91" s="310" t="s">
        <v>763</v>
      </c>
      <c r="J91" s="310"/>
      <c r="K91" s="323"/>
    </row>
    <row r="92" spans="2:11" ht="15" customHeight="1">
      <c r="B92" s="332"/>
      <c r="C92" s="310" t="s">
        <v>764</v>
      </c>
      <c r="D92" s="310"/>
      <c r="E92" s="310"/>
      <c r="F92" s="331" t="s">
        <v>732</v>
      </c>
      <c r="G92" s="330"/>
      <c r="H92" s="310" t="s">
        <v>765</v>
      </c>
      <c r="I92" s="310" t="s">
        <v>766</v>
      </c>
      <c r="J92" s="310"/>
      <c r="K92" s="323"/>
    </row>
    <row r="93" spans="2:11" ht="15" customHeight="1">
      <c r="B93" s="332"/>
      <c r="C93" s="310" t="s">
        <v>767</v>
      </c>
      <c r="D93" s="310"/>
      <c r="E93" s="310"/>
      <c r="F93" s="331" t="s">
        <v>732</v>
      </c>
      <c r="G93" s="330"/>
      <c r="H93" s="310" t="s">
        <v>767</v>
      </c>
      <c r="I93" s="310" t="s">
        <v>766</v>
      </c>
      <c r="J93" s="310"/>
      <c r="K93" s="323"/>
    </row>
    <row r="94" spans="2:11" ht="15" customHeight="1">
      <c r="B94" s="332"/>
      <c r="C94" s="310" t="s">
        <v>43</v>
      </c>
      <c r="D94" s="310"/>
      <c r="E94" s="310"/>
      <c r="F94" s="331" t="s">
        <v>732</v>
      </c>
      <c r="G94" s="330"/>
      <c r="H94" s="310" t="s">
        <v>768</v>
      </c>
      <c r="I94" s="310" t="s">
        <v>766</v>
      </c>
      <c r="J94" s="310"/>
      <c r="K94" s="323"/>
    </row>
    <row r="95" spans="2:11" ht="15" customHeight="1">
      <c r="B95" s="332"/>
      <c r="C95" s="310" t="s">
        <v>53</v>
      </c>
      <c r="D95" s="310"/>
      <c r="E95" s="310"/>
      <c r="F95" s="331" t="s">
        <v>732</v>
      </c>
      <c r="G95" s="330"/>
      <c r="H95" s="310" t="s">
        <v>769</v>
      </c>
      <c r="I95" s="310" t="s">
        <v>766</v>
      </c>
      <c r="J95" s="310"/>
      <c r="K95" s="323"/>
    </row>
    <row r="96" spans="2:11" ht="15" customHeight="1">
      <c r="B96" s="335"/>
      <c r="C96" s="336"/>
      <c r="D96" s="336"/>
      <c r="E96" s="336"/>
      <c r="F96" s="336"/>
      <c r="G96" s="336"/>
      <c r="H96" s="336"/>
      <c r="I96" s="336"/>
      <c r="J96" s="336"/>
      <c r="K96" s="337"/>
    </row>
    <row r="97" spans="2:11" ht="18.75" customHeight="1">
      <c r="B97" s="338"/>
      <c r="C97" s="339"/>
      <c r="D97" s="339"/>
      <c r="E97" s="339"/>
      <c r="F97" s="339"/>
      <c r="G97" s="339"/>
      <c r="H97" s="339"/>
      <c r="I97" s="339"/>
      <c r="J97" s="339"/>
      <c r="K97" s="338"/>
    </row>
    <row r="98" spans="2:11" ht="18.75" customHeight="1">
      <c r="B98" s="317"/>
      <c r="C98" s="317"/>
      <c r="D98" s="317"/>
      <c r="E98" s="317"/>
      <c r="F98" s="317"/>
      <c r="G98" s="317"/>
      <c r="H98" s="317"/>
      <c r="I98" s="317"/>
      <c r="J98" s="317"/>
      <c r="K98" s="317"/>
    </row>
    <row r="99" spans="2:11" ht="7.5" customHeight="1">
      <c r="B99" s="318"/>
      <c r="C99" s="319"/>
      <c r="D99" s="319"/>
      <c r="E99" s="319"/>
      <c r="F99" s="319"/>
      <c r="G99" s="319"/>
      <c r="H99" s="319"/>
      <c r="I99" s="319"/>
      <c r="J99" s="319"/>
      <c r="K99" s="320"/>
    </row>
    <row r="100" spans="2:11" ht="45" customHeight="1">
      <c r="B100" s="321"/>
      <c r="C100" s="322" t="s">
        <v>770</v>
      </c>
      <c r="D100" s="322"/>
      <c r="E100" s="322"/>
      <c r="F100" s="322"/>
      <c r="G100" s="322"/>
      <c r="H100" s="322"/>
      <c r="I100" s="322"/>
      <c r="J100" s="322"/>
      <c r="K100" s="323"/>
    </row>
    <row r="101" spans="2:11" ht="17.25" customHeight="1">
      <c r="B101" s="321"/>
      <c r="C101" s="324" t="s">
        <v>726</v>
      </c>
      <c r="D101" s="324"/>
      <c r="E101" s="324"/>
      <c r="F101" s="324" t="s">
        <v>727</v>
      </c>
      <c r="G101" s="325"/>
      <c r="H101" s="324" t="s">
        <v>117</v>
      </c>
      <c r="I101" s="324" t="s">
        <v>62</v>
      </c>
      <c r="J101" s="324" t="s">
        <v>728</v>
      </c>
      <c r="K101" s="323"/>
    </row>
    <row r="102" spans="2:11" ht="17.25" customHeight="1">
      <c r="B102" s="321"/>
      <c r="C102" s="326" t="s">
        <v>729</v>
      </c>
      <c r="D102" s="326"/>
      <c r="E102" s="326"/>
      <c r="F102" s="327" t="s">
        <v>730</v>
      </c>
      <c r="G102" s="328"/>
      <c r="H102" s="326"/>
      <c r="I102" s="326"/>
      <c r="J102" s="326" t="s">
        <v>731</v>
      </c>
      <c r="K102" s="323"/>
    </row>
    <row r="103" spans="2:11" ht="5.25" customHeight="1">
      <c r="B103" s="321"/>
      <c r="C103" s="324"/>
      <c r="D103" s="324"/>
      <c r="E103" s="324"/>
      <c r="F103" s="324"/>
      <c r="G103" s="340"/>
      <c r="H103" s="324"/>
      <c r="I103" s="324"/>
      <c r="J103" s="324"/>
      <c r="K103" s="323"/>
    </row>
    <row r="104" spans="2:11" ht="15" customHeight="1">
      <c r="B104" s="321"/>
      <c r="C104" s="310" t="s">
        <v>58</v>
      </c>
      <c r="D104" s="329"/>
      <c r="E104" s="329"/>
      <c r="F104" s="331" t="s">
        <v>732</v>
      </c>
      <c r="G104" s="340"/>
      <c r="H104" s="310" t="s">
        <v>771</v>
      </c>
      <c r="I104" s="310" t="s">
        <v>734</v>
      </c>
      <c r="J104" s="310">
        <v>20</v>
      </c>
      <c r="K104" s="323"/>
    </row>
    <row r="105" spans="2:11" ht="15" customHeight="1">
      <c r="B105" s="321"/>
      <c r="C105" s="310" t="s">
        <v>735</v>
      </c>
      <c r="D105" s="310"/>
      <c r="E105" s="310"/>
      <c r="F105" s="331" t="s">
        <v>732</v>
      </c>
      <c r="G105" s="310"/>
      <c r="H105" s="310" t="s">
        <v>771</v>
      </c>
      <c r="I105" s="310" t="s">
        <v>734</v>
      </c>
      <c r="J105" s="310">
        <v>120</v>
      </c>
      <c r="K105" s="323"/>
    </row>
    <row r="106" spans="2:11" ht="15" customHeight="1">
      <c r="B106" s="332"/>
      <c r="C106" s="310" t="s">
        <v>737</v>
      </c>
      <c r="D106" s="310"/>
      <c r="E106" s="310"/>
      <c r="F106" s="331" t="s">
        <v>738</v>
      </c>
      <c r="G106" s="310"/>
      <c r="H106" s="310" t="s">
        <v>771</v>
      </c>
      <c r="I106" s="310" t="s">
        <v>734</v>
      </c>
      <c r="J106" s="310">
        <v>50</v>
      </c>
      <c r="K106" s="323"/>
    </row>
    <row r="107" spans="2:11" ht="15" customHeight="1">
      <c r="B107" s="332"/>
      <c r="C107" s="310" t="s">
        <v>740</v>
      </c>
      <c r="D107" s="310"/>
      <c r="E107" s="310"/>
      <c r="F107" s="331" t="s">
        <v>732</v>
      </c>
      <c r="G107" s="310"/>
      <c r="H107" s="310" t="s">
        <v>771</v>
      </c>
      <c r="I107" s="310" t="s">
        <v>742</v>
      </c>
      <c r="J107" s="310"/>
      <c r="K107" s="323"/>
    </row>
    <row r="108" spans="2:11" ht="15" customHeight="1">
      <c r="B108" s="332"/>
      <c r="C108" s="310" t="s">
        <v>751</v>
      </c>
      <c r="D108" s="310"/>
      <c r="E108" s="310"/>
      <c r="F108" s="331" t="s">
        <v>738</v>
      </c>
      <c r="G108" s="310"/>
      <c r="H108" s="310" t="s">
        <v>771</v>
      </c>
      <c r="I108" s="310" t="s">
        <v>734</v>
      </c>
      <c r="J108" s="310">
        <v>50</v>
      </c>
      <c r="K108" s="323"/>
    </row>
    <row r="109" spans="2:11" ht="15" customHeight="1">
      <c r="B109" s="332"/>
      <c r="C109" s="310" t="s">
        <v>759</v>
      </c>
      <c r="D109" s="310"/>
      <c r="E109" s="310"/>
      <c r="F109" s="331" t="s">
        <v>738</v>
      </c>
      <c r="G109" s="310"/>
      <c r="H109" s="310" t="s">
        <v>771</v>
      </c>
      <c r="I109" s="310" t="s">
        <v>734</v>
      </c>
      <c r="J109" s="310">
        <v>50</v>
      </c>
      <c r="K109" s="323"/>
    </row>
    <row r="110" spans="2:11" ht="15" customHeight="1">
      <c r="B110" s="332"/>
      <c r="C110" s="310" t="s">
        <v>757</v>
      </c>
      <c r="D110" s="310"/>
      <c r="E110" s="310"/>
      <c r="F110" s="331" t="s">
        <v>738</v>
      </c>
      <c r="G110" s="310"/>
      <c r="H110" s="310" t="s">
        <v>771</v>
      </c>
      <c r="I110" s="310" t="s">
        <v>734</v>
      </c>
      <c r="J110" s="310">
        <v>50</v>
      </c>
      <c r="K110" s="323"/>
    </row>
    <row r="111" spans="2:11" ht="15" customHeight="1">
      <c r="B111" s="332"/>
      <c r="C111" s="310" t="s">
        <v>58</v>
      </c>
      <c r="D111" s="310"/>
      <c r="E111" s="310"/>
      <c r="F111" s="331" t="s">
        <v>732</v>
      </c>
      <c r="G111" s="310"/>
      <c r="H111" s="310" t="s">
        <v>772</v>
      </c>
      <c r="I111" s="310" t="s">
        <v>734</v>
      </c>
      <c r="J111" s="310">
        <v>20</v>
      </c>
      <c r="K111" s="323"/>
    </row>
    <row r="112" spans="2:11" ht="15" customHeight="1">
      <c r="B112" s="332"/>
      <c r="C112" s="310" t="s">
        <v>773</v>
      </c>
      <c r="D112" s="310"/>
      <c r="E112" s="310"/>
      <c r="F112" s="331" t="s">
        <v>732</v>
      </c>
      <c r="G112" s="310"/>
      <c r="H112" s="310" t="s">
        <v>774</v>
      </c>
      <c r="I112" s="310" t="s">
        <v>734</v>
      </c>
      <c r="J112" s="310">
        <v>120</v>
      </c>
      <c r="K112" s="323"/>
    </row>
    <row r="113" spans="2:11" ht="15" customHeight="1">
      <c r="B113" s="332"/>
      <c r="C113" s="310" t="s">
        <v>43</v>
      </c>
      <c r="D113" s="310"/>
      <c r="E113" s="310"/>
      <c r="F113" s="331" t="s">
        <v>732</v>
      </c>
      <c r="G113" s="310"/>
      <c r="H113" s="310" t="s">
        <v>775</v>
      </c>
      <c r="I113" s="310" t="s">
        <v>766</v>
      </c>
      <c r="J113" s="310"/>
      <c r="K113" s="323"/>
    </row>
    <row r="114" spans="2:11" ht="15" customHeight="1">
      <c r="B114" s="332"/>
      <c r="C114" s="310" t="s">
        <v>53</v>
      </c>
      <c r="D114" s="310"/>
      <c r="E114" s="310"/>
      <c r="F114" s="331" t="s">
        <v>732</v>
      </c>
      <c r="G114" s="310"/>
      <c r="H114" s="310" t="s">
        <v>776</v>
      </c>
      <c r="I114" s="310" t="s">
        <v>766</v>
      </c>
      <c r="J114" s="310"/>
      <c r="K114" s="323"/>
    </row>
    <row r="115" spans="2:11" ht="15" customHeight="1">
      <c r="B115" s="332"/>
      <c r="C115" s="310" t="s">
        <v>62</v>
      </c>
      <c r="D115" s="310"/>
      <c r="E115" s="310"/>
      <c r="F115" s="331" t="s">
        <v>732</v>
      </c>
      <c r="G115" s="310"/>
      <c r="H115" s="310" t="s">
        <v>777</v>
      </c>
      <c r="I115" s="310" t="s">
        <v>778</v>
      </c>
      <c r="J115" s="310"/>
      <c r="K115" s="323"/>
    </row>
    <row r="116" spans="2:11" ht="15" customHeight="1">
      <c r="B116" s="335"/>
      <c r="C116" s="341"/>
      <c r="D116" s="341"/>
      <c r="E116" s="341"/>
      <c r="F116" s="341"/>
      <c r="G116" s="341"/>
      <c r="H116" s="341"/>
      <c r="I116" s="341"/>
      <c r="J116" s="341"/>
      <c r="K116" s="337"/>
    </row>
    <row r="117" spans="2:11" ht="18.75" customHeight="1">
      <c r="B117" s="342"/>
      <c r="C117" s="306"/>
      <c r="D117" s="306"/>
      <c r="E117" s="306"/>
      <c r="F117" s="343"/>
      <c r="G117" s="306"/>
      <c r="H117" s="306"/>
      <c r="I117" s="306"/>
      <c r="J117" s="306"/>
      <c r="K117" s="342"/>
    </row>
    <row r="118" spans="2:11" ht="18.75" customHeight="1">
      <c r="B118" s="317"/>
      <c r="C118" s="317"/>
      <c r="D118" s="317"/>
      <c r="E118" s="317"/>
      <c r="F118" s="317"/>
      <c r="G118" s="317"/>
      <c r="H118" s="317"/>
      <c r="I118" s="317"/>
      <c r="J118" s="317"/>
      <c r="K118" s="317"/>
    </row>
    <row r="119" spans="2:11" ht="7.5" customHeight="1">
      <c r="B119" s="344"/>
      <c r="C119" s="345"/>
      <c r="D119" s="345"/>
      <c r="E119" s="345"/>
      <c r="F119" s="345"/>
      <c r="G119" s="345"/>
      <c r="H119" s="345"/>
      <c r="I119" s="345"/>
      <c r="J119" s="345"/>
      <c r="K119" s="346"/>
    </row>
    <row r="120" spans="2:11" ht="45" customHeight="1">
      <c r="B120" s="347"/>
      <c r="C120" s="300" t="s">
        <v>779</v>
      </c>
      <c r="D120" s="300"/>
      <c r="E120" s="300"/>
      <c r="F120" s="300"/>
      <c r="G120" s="300"/>
      <c r="H120" s="300"/>
      <c r="I120" s="300"/>
      <c r="J120" s="300"/>
      <c r="K120" s="348"/>
    </row>
    <row r="121" spans="2:11" ht="17.25" customHeight="1">
      <c r="B121" s="349"/>
      <c r="C121" s="324" t="s">
        <v>726</v>
      </c>
      <c r="D121" s="324"/>
      <c r="E121" s="324"/>
      <c r="F121" s="324" t="s">
        <v>727</v>
      </c>
      <c r="G121" s="325"/>
      <c r="H121" s="324" t="s">
        <v>117</v>
      </c>
      <c r="I121" s="324" t="s">
        <v>62</v>
      </c>
      <c r="J121" s="324" t="s">
        <v>728</v>
      </c>
      <c r="K121" s="350"/>
    </row>
    <row r="122" spans="2:11" ht="17.25" customHeight="1">
      <c r="B122" s="349"/>
      <c r="C122" s="326" t="s">
        <v>729</v>
      </c>
      <c r="D122" s="326"/>
      <c r="E122" s="326"/>
      <c r="F122" s="327" t="s">
        <v>730</v>
      </c>
      <c r="G122" s="328"/>
      <c r="H122" s="326"/>
      <c r="I122" s="326"/>
      <c r="J122" s="326" t="s">
        <v>731</v>
      </c>
      <c r="K122" s="350"/>
    </row>
    <row r="123" spans="2:11" ht="5.25" customHeight="1">
      <c r="B123" s="351"/>
      <c r="C123" s="329"/>
      <c r="D123" s="329"/>
      <c r="E123" s="329"/>
      <c r="F123" s="329"/>
      <c r="G123" s="310"/>
      <c r="H123" s="329"/>
      <c r="I123" s="329"/>
      <c r="J123" s="329"/>
      <c r="K123" s="352"/>
    </row>
    <row r="124" spans="2:11" ht="15" customHeight="1">
      <c r="B124" s="351"/>
      <c r="C124" s="310" t="s">
        <v>735</v>
      </c>
      <c r="D124" s="329"/>
      <c r="E124" s="329"/>
      <c r="F124" s="331" t="s">
        <v>732</v>
      </c>
      <c r="G124" s="310"/>
      <c r="H124" s="310" t="s">
        <v>771</v>
      </c>
      <c r="I124" s="310" t="s">
        <v>734</v>
      </c>
      <c r="J124" s="310">
        <v>120</v>
      </c>
      <c r="K124" s="353"/>
    </row>
    <row r="125" spans="2:11" ht="15" customHeight="1">
      <c r="B125" s="351"/>
      <c r="C125" s="310" t="s">
        <v>780</v>
      </c>
      <c r="D125" s="310"/>
      <c r="E125" s="310"/>
      <c r="F125" s="331" t="s">
        <v>732</v>
      </c>
      <c r="G125" s="310"/>
      <c r="H125" s="310" t="s">
        <v>781</v>
      </c>
      <c r="I125" s="310" t="s">
        <v>734</v>
      </c>
      <c r="J125" s="310" t="s">
        <v>782</v>
      </c>
      <c r="K125" s="353"/>
    </row>
    <row r="126" spans="2:11" ht="15" customHeight="1">
      <c r="B126" s="351"/>
      <c r="C126" s="310" t="s">
        <v>681</v>
      </c>
      <c r="D126" s="310"/>
      <c r="E126" s="310"/>
      <c r="F126" s="331" t="s">
        <v>732</v>
      </c>
      <c r="G126" s="310"/>
      <c r="H126" s="310" t="s">
        <v>783</v>
      </c>
      <c r="I126" s="310" t="s">
        <v>734</v>
      </c>
      <c r="J126" s="310" t="s">
        <v>782</v>
      </c>
      <c r="K126" s="353"/>
    </row>
    <row r="127" spans="2:11" ht="15" customHeight="1">
      <c r="B127" s="351"/>
      <c r="C127" s="310" t="s">
        <v>743</v>
      </c>
      <c r="D127" s="310"/>
      <c r="E127" s="310"/>
      <c r="F127" s="331" t="s">
        <v>738</v>
      </c>
      <c r="G127" s="310"/>
      <c r="H127" s="310" t="s">
        <v>744</v>
      </c>
      <c r="I127" s="310" t="s">
        <v>734</v>
      </c>
      <c r="J127" s="310">
        <v>15</v>
      </c>
      <c r="K127" s="353"/>
    </row>
    <row r="128" spans="2:11" ht="15" customHeight="1">
      <c r="B128" s="351"/>
      <c r="C128" s="333" t="s">
        <v>745</v>
      </c>
      <c r="D128" s="333"/>
      <c r="E128" s="333"/>
      <c r="F128" s="334" t="s">
        <v>738</v>
      </c>
      <c r="G128" s="333"/>
      <c r="H128" s="333" t="s">
        <v>746</v>
      </c>
      <c r="I128" s="333" t="s">
        <v>734</v>
      </c>
      <c r="J128" s="333">
        <v>15</v>
      </c>
      <c r="K128" s="353"/>
    </row>
    <row r="129" spans="2:11" ht="15" customHeight="1">
      <c r="B129" s="351"/>
      <c r="C129" s="333" t="s">
        <v>747</v>
      </c>
      <c r="D129" s="333"/>
      <c r="E129" s="333"/>
      <c r="F129" s="334" t="s">
        <v>738</v>
      </c>
      <c r="G129" s="333"/>
      <c r="H129" s="333" t="s">
        <v>748</v>
      </c>
      <c r="I129" s="333" t="s">
        <v>734</v>
      </c>
      <c r="J129" s="333">
        <v>20</v>
      </c>
      <c r="K129" s="353"/>
    </row>
    <row r="130" spans="2:11" ht="15" customHeight="1">
      <c r="B130" s="351"/>
      <c r="C130" s="333" t="s">
        <v>749</v>
      </c>
      <c r="D130" s="333"/>
      <c r="E130" s="333"/>
      <c r="F130" s="334" t="s">
        <v>738</v>
      </c>
      <c r="G130" s="333"/>
      <c r="H130" s="333" t="s">
        <v>750</v>
      </c>
      <c r="I130" s="333" t="s">
        <v>734</v>
      </c>
      <c r="J130" s="333">
        <v>20</v>
      </c>
      <c r="K130" s="353"/>
    </row>
    <row r="131" spans="2:11" ht="15" customHeight="1">
      <c r="B131" s="351"/>
      <c r="C131" s="310" t="s">
        <v>737</v>
      </c>
      <c r="D131" s="310"/>
      <c r="E131" s="310"/>
      <c r="F131" s="331" t="s">
        <v>738</v>
      </c>
      <c r="G131" s="310"/>
      <c r="H131" s="310" t="s">
        <v>771</v>
      </c>
      <c r="I131" s="310" t="s">
        <v>734</v>
      </c>
      <c r="J131" s="310">
        <v>50</v>
      </c>
      <c r="K131" s="353"/>
    </row>
    <row r="132" spans="2:11" ht="15" customHeight="1">
      <c r="B132" s="351"/>
      <c r="C132" s="310" t="s">
        <v>751</v>
      </c>
      <c r="D132" s="310"/>
      <c r="E132" s="310"/>
      <c r="F132" s="331" t="s">
        <v>738</v>
      </c>
      <c r="G132" s="310"/>
      <c r="H132" s="310" t="s">
        <v>771</v>
      </c>
      <c r="I132" s="310" t="s">
        <v>734</v>
      </c>
      <c r="J132" s="310">
        <v>50</v>
      </c>
      <c r="K132" s="353"/>
    </row>
    <row r="133" spans="2:11" ht="15" customHeight="1">
      <c r="B133" s="351"/>
      <c r="C133" s="310" t="s">
        <v>757</v>
      </c>
      <c r="D133" s="310"/>
      <c r="E133" s="310"/>
      <c r="F133" s="331" t="s">
        <v>738</v>
      </c>
      <c r="G133" s="310"/>
      <c r="H133" s="310" t="s">
        <v>771</v>
      </c>
      <c r="I133" s="310" t="s">
        <v>734</v>
      </c>
      <c r="J133" s="310">
        <v>50</v>
      </c>
      <c r="K133" s="353"/>
    </row>
    <row r="134" spans="2:11" ht="15" customHeight="1">
      <c r="B134" s="351"/>
      <c r="C134" s="310" t="s">
        <v>759</v>
      </c>
      <c r="D134" s="310"/>
      <c r="E134" s="310"/>
      <c r="F134" s="331" t="s">
        <v>738</v>
      </c>
      <c r="G134" s="310"/>
      <c r="H134" s="310" t="s">
        <v>771</v>
      </c>
      <c r="I134" s="310" t="s">
        <v>734</v>
      </c>
      <c r="J134" s="310">
        <v>50</v>
      </c>
      <c r="K134" s="353"/>
    </row>
    <row r="135" spans="2:11" ht="15" customHeight="1">
      <c r="B135" s="351"/>
      <c r="C135" s="310" t="s">
        <v>122</v>
      </c>
      <c r="D135" s="310"/>
      <c r="E135" s="310"/>
      <c r="F135" s="331" t="s">
        <v>738</v>
      </c>
      <c r="G135" s="310"/>
      <c r="H135" s="310" t="s">
        <v>784</v>
      </c>
      <c r="I135" s="310" t="s">
        <v>734</v>
      </c>
      <c r="J135" s="310">
        <v>255</v>
      </c>
      <c r="K135" s="353"/>
    </row>
    <row r="136" spans="2:11" ht="15" customHeight="1">
      <c r="B136" s="351"/>
      <c r="C136" s="310" t="s">
        <v>761</v>
      </c>
      <c r="D136" s="310"/>
      <c r="E136" s="310"/>
      <c r="F136" s="331" t="s">
        <v>732</v>
      </c>
      <c r="G136" s="310"/>
      <c r="H136" s="310" t="s">
        <v>785</v>
      </c>
      <c r="I136" s="310" t="s">
        <v>763</v>
      </c>
      <c r="J136" s="310"/>
      <c r="K136" s="353"/>
    </row>
    <row r="137" spans="2:11" ht="15" customHeight="1">
      <c r="B137" s="351"/>
      <c r="C137" s="310" t="s">
        <v>764</v>
      </c>
      <c r="D137" s="310"/>
      <c r="E137" s="310"/>
      <c r="F137" s="331" t="s">
        <v>732</v>
      </c>
      <c r="G137" s="310"/>
      <c r="H137" s="310" t="s">
        <v>786</v>
      </c>
      <c r="I137" s="310" t="s">
        <v>766</v>
      </c>
      <c r="J137" s="310"/>
      <c r="K137" s="353"/>
    </row>
    <row r="138" spans="2:11" ht="15" customHeight="1">
      <c r="B138" s="351"/>
      <c r="C138" s="310" t="s">
        <v>767</v>
      </c>
      <c r="D138" s="310"/>
      <c r="E138" s="310"/>
      <c r="F138" s="331" t="s">
        <v>732</v>
      </c>
      <c r="G138" s="310"/>
      <c r="H138" s="310" t="s">
        <v>767</v>
      </c>
      <c r="I138" s="310" t="s">
        <v>766</v>
      </c>
      <c r="J138" s="310"/>
      <c r="K138" s="353"/>
    </row>
    <row r="139" spans="2:11" ht="15" customHeight="1">
      <c r="B139" s="351"/>
      <c r="C139" s="310" t="s">
        <v>43</v>
      </c>
      <c r="D139" s="310"/>
      <c r="E139" s="310"/>
      <c r="F139" s="331" t="s">
        <v>732</v>
      </c>
      <c r="G139" s="310"/>
      <c r="H139" s="310" t="s">
        <v>787</v>
      </c>
      <c r="I139" s="310" t="s">
        <v>766</v>
      </c>
      <c r="J139" s="310"/>
      <c r="K139" s="353"/>
    </row>
    <row r="140" spans="2:11" ht="15" customHeight="1">
      <c r="B140" s="351"/>
      <c r="C140" s="310" t="s">
        <v>788</v>
      </c>
      <c r="D140" s="310"/>
      <c r="E140" s="310"/>
      <c r="F140" s="331" t="s">
        <v>732</v>
      </c>
      <c r="G140" s="310"/>
      <c r="H140" s="310" t="s">
        <v>789</v>
      </c>
      <c r="I140" s="310" t="s">
        <v>766</v>
      </c>
      <c r="J140" s="310"/>
      <c r="K140" s="353"/>
    </row>
    <row r="141" spans="2:11" ht="15" customHeight="1">
      <c r="B141" s="354"/>
      <c r="C141" s="355"/>
      <c r="D141" s="355"/>
      <c r="E141" s="355"/>
      <c r="F141" s="355"/>
      <c r="G141" s="355"/>
      <c r="H141" s="355"/>
      <c r="I141" s="355"/>
      <c r="J141" s="355"/>
      <c r="K141" s="356"/>
    </row>
    <row r="142" spans="2:11" ht="18.75" customHeight="1">
      <c r="B142" s="306"/>
      <c r="C142" s="306"/>
      <c r="D142" s="306"/>
      <c r="E142" s="306"/>
      <c r="F142" s="343"/>
      <c r="G142" s="306"/>
      <c r="H142" s="306"/>
      <c r="I142" s="306"/>
      <c r="J142" s="306"/>
      <c r="K142" s="306"/>
    </row>
    <row r="143" spans="2:11" ht="18.75" customHeight="1">
      <c r="B143" s="317"/>
      <c r="C143" s="317"/>
      <c r="D143" s="317"/>
      <c r="E143" s="317"/>
      <c r="F143" s="317"/>
      <c r="G143" s="317"/>
      <c r="H143" s="317"/>
      <c r="I143" s="317"/>
      <c r="J143" s="317"/>
      <c r="K143" s="317"/>
    </row>
    <row r="144" spans="2:11" ht="7.5" customHeight="1">
      <c r="B144" s="318"/>
      <c r="C144" s="319"/>
      <c r="D144" s="319"/>
      <c r="E144" s="319"/>
      <c r="F144" s="319"/>
      <c r="G144" s="319"/>
      <c r="H144" s="319"/>
      <c r="I144" s="319"/>
      <c r="J144" s="319"/>
      <c r="K144" s="320"/>
    </row>
    <row r="145" spans="2:11" ht="45" customHeight="1">
      <c r="B145" s="321"/>
      <c r="C145" s="322" t="s">
        <v>790</v>
      </c>
      <c r="D145" s="322"/>
      <c r="E145" s="322"/>
      <c r="F145" s="322"/>
      <c r="G145" s="322"/>
      <c r="H145" s="322"/>
      <c r="I145" s="322"/>
      <c r="J145" s="322"/>
      <c r="K145" s="323"/>
    </row>
    <row r="146" spans="2:11" ht="17.25" customHeight="1">
      <c r="B146" s="321"/>
      <c r="C146" s="324" t="s">
        <v>726</v>
      </c>
      <c r="D146" s="324"/>
      <c r="E146" s="324"/>
      <c r="F146" s="324" t="s">
        <v>727</v>
      </c>
      <c r="G146" s="325"/>
      <c r="H146" s="324" t="s">
        <v>117</v>
      </c>
      <c r="I146" s="324" t="s">
        <v>62</v>
      </c>
      <c r="J146" s="324" t="s">
        <v>728</v>
      </c>
      <c r="K146" s="323"/>
    </row>
    <row r="147" spans="2:11" ht="17.25" customHeight="1">
      <c r="B147" s="321"/>
      <c r="C147" s="326" t="s">
        <v>729</v>
      </c>
      <c r="D147" s="326"/>
      <c r="E147" s="326"/>
      <c r="F147" s="327" t="s">
        <v>730</v>
      </c>
      <c r="G147" s="328"/>
      <c r="H147" s="326"/>
      <c r="I147" s="326"/>
      <c r="J147" s="326" t="s">
        <v>731</v>
      </c>
      <c r="K147" s="323"/>
    </row>
    <row r="148" spans="2:11" ht="5.25" customHeight="1">
      <c r="B148" s="332"/>
      <c r="C148" s="329"/>
      <c r="D148" s="329"/>
      <c r="E148" s="329"/>
      <c r="F148" s="329"/>
      <c r="G148" s="330"/>
      <c r="H148" s="329"/>
      <c r="I148" s="329"/>
      <c r="J148" s="329"/>
      <c r="K148" s="353"/>
    </row>
    <row r="149" spans="2:11" ht="15" customHeight="1">
      <c r="B149" s="332"/>
      <c r="C149" s="357" t="s">
        <v>735</v>
      </c>
      <c r="D149" s="310"/>
      <c r="E149" s="310"/>
      <c r="F149" s="358" t="s">
        <v>732</v>
      </c>
      <c r="G149" s="310"/>
      <c r="H149" s="357" t="s">
        <v>771</v>
      </c>
      <c r="I149" s="357" t="s">
        <v>734</v>
      </c>
      <c r="J149" s="357">
        <v>120</v>
      </c>
      <c r="K149" s="353"/>
    </row>
    <row r="150" spans="2:11" ht="15" customHeight="1">
      <c r="B150" s="332"/>
      <c r="C150" s="357" t="s">
        <v>780</v>
      </c>
      <c r="D150" s="310"/>
      <c r="E150" s="310"/>
      <c r="F150" s="358" t="s">
        <v>732</v>
      </c>
      <c r="G150" s="310"/>
      <c r="H150" s="357" t="s">
        <v>791</v>
      </c>
      <c r="I150" s="357" t="s">
        <v>734</v>
      </c>
      <c r="J150" s="357" t="s">
        <v>782</v>
      </c>
      <c r="K150" s="353"/>
    </row>
    <row r="151" spans="2:11" ht="15" customHeight="1">
      <c r="B151" s="332"/>
      <c r="C151" s="357" t="s">
        <v>681</v>
      </c>
      <c r="D151" s="310"/>
      <c r="E151" s="310"/>
      <c r="F151" s="358" t="s">
        <v>732</v>
      </c>
      <c r="G151" s="310"/>
      <c r="H151" s="357" t="s">
        <v>792</v>
      </c>
      <c r="I151" s="357" t="s">
        <v>734</v>
      </c>
      <c r="J151" s="357" t="s">
        <v>782</v>
      </c>
      <c r="K151" s="353"/>
    </row>
    <row r="152" spans="2:11" ht="15" customHeight="1">
      <c r="B152" s="332"/>
      <c r="C152" s="357" t="s">
        <v>737</v>
      </c>
      <c r="D152" s="310"/>
      <c r="E152" s="310"/>
      <c r="F152" s="358" t="s">
        <v>738</v>
      </c>
      <c r="G152" s="310"/>
      <c r="H152" s="357" t="s">
        <v>771</v>
      </c>
      <c r="I152" s="357" t="s">
        <v>734</v>
      </c>
      <c r="J152" s="357">
        <v>50</v>
      </c>
      <c r="K152" s="353"/>
    </row>
    <row r="153" spans="2:11" ht="15" customHeight="1">
      <c r="B153" s="332"/>
      <c r="C153" s="357" t="s">
        <v>740</v>
      </c>
      <c r="D153" s="310"/>
      <c r="E153" s="310"/>
      <c r="F153" s="358" t="s">
        <v>732</v>
      </c>
      <c r="G153" s="310"/>
      <c r="H153" s="357" t="s">
        <v>771</v>
      </c>
      <c r="I153" s="357" t="s">
        <v>742</v>
      </c>
      <c r="J153" s="357"/>
      <c r="K153" s="353"/>
    </row>
    <row r="154" spans="2:11" ht="15" customHeight="1">
      <c r="B154" s="332"/>
      <c r="C154" s="357" t="s">
        <v>751</v>
      </c>
      <c r="D154" s="310"/>
      <c r="E154" s="310"/>
      <c r="F154" s="358" t="s">
        <v>738</v>
      </c>
      <c r="G154" s="310"/>
      <c r="H154" s="357" t="s">
        <v>771</v>
      </c>
      <c r="I154" s="357" t="s">
        <v>734</v>
      </c>
      <c r="J154" s="357">
        <v>50</v>
      </c>
      <c r="K154" s="353"/>
    </row>
    <row r="155" spans="2:11" ht="15" customHeight="1">
      <c r="B155" s="332"/>
      <c r="C155" s="357" t="s">
        <v>759</v>
      </c>
      <c r="D155" s="310"/>
      <c r="E155" s="310"/>
      <c r="F155" s="358" t="s">
        <v>738</v>
      </c>
      <c r="G155" s="310"/>
      <c r="H155" s="357" t="s">
        <v>771</v>
      </c>
      <c r="I155" s="357" t="s">
        <v>734</v>
      </c>
      <c r="J155" s="357">
        <v>50</v>
      </c>
      <c r="K155" s="353"/>
    </row>
    <row r="156" spans="2:11" ht="15" customHeight="1">
      <c r="B156" s="332"/>
      <c r="C156" s="357" t="s">
        <v>757</v>
      </c>
      <c r="D156" s="310"/>
      <c r="E156" s="310"/>
      <c r="F156" s="358" t="s">
        <v>738</v>
      </c>
      <c r="G156" s="310"/>
      <c r="H156" s="357" t="s">
        <v>771</v>
      </c>
      <c r="I156" s="357" t="s">
        <v>734</v>
      </c>
      <c r="J156" s="357">
        <v>50</v>
      </c>
      <c r="K156" s="353"/>
    </row>
    <row r="157" spans="2:11" ht="15" customHeight="1">
      <c r="B157" s="332"/>
      <c r="C157" s="357" t="s">
        <v>102</v>
      </c>
      <c r="D157" s="310"/>
      <c r="E157" s="310"/>
      <c r="F157" s="358" t="s">
        <v>732</v>
      </c>
      <c r="G157" s="310"/>
      <c r="H157" s="357" t="s">
        <v>793</v>
      </c>
      <c r="I157" s="357" t="s">
        <v>734</v>
      </c>
      <c r="J157" s="357" t="s">
        <v>794</v>
      </c>
      <c r="K157" s="353"/>
    </row>
    <row r="158" spans="2:11" ht="15" customHeight="1">
      <c r="B158" s="332"/>
      <c r="C158" s="357" t="s">
        <v>795</v>
      </c>
      <c r="D158" s="310"/>
      <c r="E158" s="310"/>
      <c r="F158" s="358" t="s">
        <v>732</v>
      </c>
      <c r="G158" s="310"/>
      <c r="H158" s="357" t="s">
        <v>796</v>
      </c>
      <c r="I158" s="357" t="s">
        <v>766</v>
      </c>
      <c r="J158" s="357"/>
      <c r="K158" s="353"/>
    </row>
    <row r="159" spans="2:11" ht="15" customHeight="1">
      <c r="B159" s="359"/>
      <c r="C159" s="341"/>
      <c r="D159" s="341"/>
      <c r="E159" s="341"/>
      <c r="F159" s="341"/>
      <c r="G159" s="341"/>
      <c r="H159" s="341"/>
      <c r="I159" s="341"/>
      <c r="J159" s="341"/>
      <c r="K159" s="360"/>
    </row>
    <row r="160" spans="2:11" ht="18.75" customHeight="1">
      <c r="B160" s="306"/>
      <c r="C160" s="310"/>
      <c r="D160" s="310"/>
      <c r="E160" s="310"/>
      <c r="F160" s="331"/>
      <c r="G160" s="310"/>
      <c r="H160" s="310"/>
      <c r="I160" s="310"/>
      <c r="J160" s="310"/>
      <c r="K160" s="306"/>
    </row>
    <row r="161" spans="2:11" ht="18.75" customHeight="1">
      <c r="B161" s="317"/>
      <c r="C161" s="317"/>
      <c r="D161" s="317"/>
      <c r="E161" s="317"/>
      <c r="F161" s="317"/>
      <c r="G161" s="317"/>
      <c r="H161" s="317"/>
      <c r="I161" s="317"/>
      <c r="J161" s="317"/>
      <c r="K161" s="317"/>
    </row>
    <row r="162" spans="2:11" ht="7.5" customHeight="1">
      <c r="B162" s="296"/>
      <c r="C162" s="297"/>
      <c r="D162" s="297"/>
      <c r="E162" s="297"/>
      <c r="F162" s="297"/>
      <c r="G162" s="297"/>
      <c r="H162" s="297"/>
      <c r="I162" s="297"/>
      <c r="J162" s="297"/>
      <c r="K162" s="298"/>
    </row>
    <row r="163" spans="2:11" ht="45" customHeight="1">
      <c r="B163" s="299"/>
      <c r="C163" s="300" t="s">
        <v>797</v>
      </c>
      <c r="D163" s="300"/>
      <c r="E163" s="300"/>
      <c r="F163" s="300"/>
      <c r="G163" s="300"/>
      <c r="H163" s="300"/>
      <c r="I163" s="300"/>
      <c r="J163" s="300"/>
      <c r="K163" s="301"/>
    </row>
    <row r="164" spans="2:11" ht="17.25" customHeight="1">
      <c r="B164" s="299"/>
      <c r="C164" s="324" t="s">
        <v>726</v>
      </c>
      <c r="D164" s="324"/>
      <c r="E164" s="324"/>
      <c r="F164" s="324" t="s">
        <v>727</v>
      </c>
      <c r="G164" s="361"/>
      <c r="H164" s="362" t="s">
        <v>117</v>
      </c>
      <c r="I164" s="362" t="s">
        <v>62</v>
      </c>
      <c r="J164" s="324" t="s">
        <v>728</v>
      </c>
      <c r="K164" s="301"/>
    </row>
    <row r="165" spans="2:11" ht="17.25" customHeight="1">
      <c r="B165" s="302"/>
      <c r="C165" s="326" t="s">
        <v>729</v>
      </c>
      <c r="D165" s="326"/>
      <c r="E165" s="326"/>
      <c r="F165" s="327" t="s">
        <v>730</v>
      </c>
      <c r="G165" s="363"/>
      <c r="H165" s="364"/>
      <c r="I165" s="364"/>
      <c r="J165" s="326" t="s">
        <v>731</v>
      </c>
      <c r="K165" s="304"/>
    </row>
    <row r="166" spans="2:11" ht="5.25" customHeight="1">
      <c r="B166" s="332"/>
      <c r="C166" s="329"/>
      <c r="D166" s="329"/>
      <c r="E166" s="329"/>
      <c r="F166" s="329"/>
      <c r="G166" s="330"/>
      <c r="H166" s="329"/>
      <c r="I166" s="329"/>
      <c r="J166" s="329"/>
      <c r="K166" s="353"/>
    </row>
    <row r="167" spans="2:11" ht="15" customHeight="1">
      <c r="B167" s="332"/>
      <c r="C167" s="310" t="s">
        <v>735</v>
      </c>
      <c r="D167" s="310"/>
      <c r="E167" s="310"/>
      <c r="F167" s="331" t="s">
        <v>732</v>
      </c>
      <c r="G167" s="310"/>
      <c r="H167" s="310" t="s">
        <v>771</v>
      </c>
      <c r="I167" s="310" t="s">
        <v>734</v>
      </c>
      <c r="J167" s="310">
        <v>120</v>
      </c>
      <c r="K167" s="353"/>
    </row>
    <row r="168" spans="2:11" ht="15" customHeight="1">
      <c r="B168" s="332"/>
      <c r="C168" s="310" t="s">
        <v>780</v>
      </c>
      <c r="D168" s="310"/>
      <c r="E168" s="310"/>
      <c r="F168" s="331" t="s">
        <v>732</v>
      </c>
      <c r="G168" s="310"/>
      <c r="H168" s="310" t="s">
        <v>781</v>
      </c>
      <c r="I168" s="310" t="s">
        <v>734</v>
      </c>
      <c r="J168" s="310" t="s">
        <v>782</v>
      </c>
      <c r="K168" s="353"/>
    </row>
    <row r="169" spans="2:11" ht="15" customHeight="1">
      <c r="B169" s="332"/>
      <c r="C169" s="310" t="s">
        <v>681</v>
      </c>
      <c r="D169" s="310"/>
      <c r="E169" s="310"/>
      <c r="F169" s="331" t="s">
        <v>732</v>
      </c>
      <c r="G169" s="310"/>
      <c r="H169" s="310" t="s">
        <v>798</v>
      </c>
      <c r="I169" s="310" t="s">
        <v>734</v>
      </c>
      <c r="J169" s="310" t="s">
        <v>782</v>
      </c>
      <c r="K169" s="353"/>
    </row>
    <row r="170" spans="2:11" ht="15" customHeight="1">
      <c r="B170" s="332"/>
      <c r="C170" s="310" t="s">
        <v>737</v>
      </c>
      <c r="D170" s="310"/>
      <c r="E170" s="310"/>
      <c r="F170" s="331" t="s">
        <v>738</v>
      </c>
      <c r="G170" s="310"/>
      <c r="H170" s="310" t="s">
        <v>798</v>
      </c>
      <c r="I170" s="310" t="s">
        <v>734</v>
      </c>
      <c r="J170" s="310">
        <v>50</v>
      </c>
      <c r="K170" s="353"/>
    </row>
    <row r="171" spans="2:11" ht="15" customHeight="1">
      <c r="B171" s="332"/>
      <c r="C171" s="310" t="s">
        <v>740</v>
      </c>
      <c r="D171" s="310"/>
      <c r="E171" s="310"/>
      <c r="F171" s="331" t="s">
        <v>732</v>
      </c>
      <c r="G171" s="310"/>
      <c r="H171" s="310" t="s">
        <v>798</v>
      </c>
      <c r="I171" s="310" t="s">
        <v>742</v>
      </c>
      <c r="J171" s="310"/>
      <c r="K171" s="353"/>
    </row>
    <row r="172" spans="2:11" ht="15" customHeight="1">
      <c r="B172" s="332"/>
      <c r="C172" s="310" t="s">
        <v>751</v>
      </c>
      <c r="D172" s="310"/>
      <c r="E172" s="310"/>
      <c r="F172" s="331" t="s">
        <v>738</v>
      </c>
      <c r="G172" s="310"/>
      <c r="H172" s="310" t="s">
        <v>798</v>
      </c>
      <c r="I172" s="310" t="s">
        <v>734</v>
      </c>
      <c r="J172" s="310">
        <v>50</v>
      </c>
      <c r="K172" s="353"/>
    </row>
    <row r="173" spans="2:11" ht="15" customHeight="1">
      <c r="B173" s="332"/>
      <c r="C173" s="310" t="s">
        <v>759</v>
      </c>
      <c r="D173" s="310"/>
      <c r="E173" s="310"/>
      <c r="F173" s="331" t="s">
        <v>738</v>
      </c>
      <c r="G173" s="310"/>
      <c r="H173" s="310" t="s">
        <v>798</v>
      </c>
      <c r="I173" s="310" t="s">
        <v>734</v>
      </c>
      <c r="J173" s="310">
        <v>50</v>
      </c>
      <c r="K173" s="353"/>
    </row>
    <row r="174" spans="2:11" ht="15" customHeight="1">
      <c r="B174" s="332"/>
      <c r="C174" s="310" t="s">
        <v>757</v>
      </c>
      <c r="D174" s="310"/>
      <c r="E174" s="310"/>
      <c r="F174" s="331" t="s">
        <v>738</v>
      </c>
      <c r="G174" s="310"/>
      <c r="H174" s="310" t="s">
        <v>798</v>
      </c>
      <c r="I174" s="310" t="s">
        <v>734</v>
      </c>
      <c r="J174" s="310">
        <v>50</v>
      </c>
      <c r="K174" s="353"/>
    </row>
    <row r="175" spans="2:11" ht="15" customHeight="1">
      <c r="B175" s="332"/>
      <c r="C175" s="310" t="s">
        <v>116</v>
      </c>
      <c r="D175" s="310"/>
      <c r="E175" s="310"/>
      <c r="F175" s="331" t="s">
        <v>732</v>
      </c>
      <c r="G175" s="310"/>
      <c r="H175" s="310" t="s">
        <v>799</v>
      </c>
      <c r="I175" s="310" t="s">
        <v>800</v>
      </c>
      <c r="J175" s="310"/>
      <c r="K175" s="353"/>
    </row>
    <row r="176" spans="2:11" ht="15" customHeight="1">
      <c r="B176" s="332"/>
      <c r="C176" s="310" t="s">
        <v>62</v>
      </c>
      <c r="D176" s="310"/>
      <c r="E176" s="310"/>
      <c r="F176" s="331" t="s">
        <v>732</v>
      </c>
      <c r="G176" s="310"/>
      <c r="H176" s="310" t="s">
        <v>801</v>
      </c>
      <c r="I176" s="310" t="s">
        <v>802</v>
      </c>
      <c r="J176" s="310">
        <v>1</v>
      </c>
      <c r="K176" s="353"/>
    </row>
    <row r="177" spans="2:11" ht="15" customHeight="1">
      <c r="B177" s="332"/>
      <c r="C177" s="310" t="s">
        <v>58</v>
      </c>
      <c r="D177" s="310"/>
      <c r="E177" s="310"/>
      <c r="F177" s="331" t="s">
        <v>732</v>
      </c>
      <c r="G177" s="310"/>
      <c r="H177" s="310" t="s">
        <v>803</v>
      </c>
      <c r="I177" s="310" t="s">
        <v>734</v>
      </c>
      <c r="J177" s="310">
        <v>20</v>
      </c>
      <c r="K177" s="353"/>
    </row>
    <row r="178" spans="2:11" ht="15" customHeight="1">
      <c r="B178" s="332"/>
      <c r="C178" s="310" t="s">
        <v>117</v>
      </c>
      <c r="D178" s="310"/>
      <c r="E178" s="310"/>
      <c r="F178" s="331" t="s">
        <v>732</v>
      </c>
      <c r="G178" s="310"/>
      <c r="H178" s="310" t="s">
        <v>804</v>
      </c>
      <c r="I178" s="310" t="s">
        <v>734</v>
      </c>
      <c r="J178" s="310">
        <v>255</v>
      </c>
      <c r="K178" s="353"/>
    </row>
    <row r="179" spans="2:11" ht="15" customHeight="1">
      <c r="B179" s="332"/>
      <c r="C179" s="310" t="s">
        <v>118</v>
      </c>
      <c r="D179" s="310"/>
      <c r="E179" s="310"/>
      <c r="F179" s="331" t="s">
        <v>732</v>
      </c>
      <c r="G179" s="310"/>
      <c r="H179" s="310" t="s">
        <v>697</v>
      </c>
      <c r="I179" s="310" t="s">
        <v>734</v>
      </c>
      <c r="J179" s="310">
        <v>10</v>
      </c>
      <c r="K179" s="353"/>
    </row>
    <row r="180" spans="2:11" ht="15" customHeight="1">
      <c r="B180" s="332"/>
      <c r="C180" s="310" t="s">
        <v>119</v>
      </c>
      <c r="D180" s="310"/>
      <c r="E180" s="310"/>
      <c r="F180" s="331" t="s">
        <v>732</v>
      </c>
      <c r="G180" s="310"/>
      <c r="H180" s="310" t="s">
        <v>805</v>
      </c>
      <c r="I180" s="310" t="s">
        <v>766</v>
      </c>
      <c r="J180" s="310"/>
      <c r="K180" s="353"/>
    </row>
    <row r="181" spans="2:11" ht="15" customHeight="1">
      <c r="B181" s="332"/>
      <c r="C181" s="310" t="s">
        <v>806</v>
      </c>
      <c r="D181" s="310"/>
      <c r="E181" s="310"/>
      <c r="F181" s="331" t="s">
        <v>732</v>
      </c>
      <c r="G181" s="310"/>
      <c r="H181" s="310" t="s">
        <v>807</v>
      </c>
      <c r="I181" s="310" t="s">
        <v>766</v>
      </c>
      <c r="J181" s="310"/>
      <c r="K181" s="353"/>
    </row>
    <row r="182" spans="2:11" ht="15" customHeight="1">
      <c r="B182" s="332"/>
      <c r="C182" s="310" t="s">
        <v>795</v>
      </c>
      <c r="D182" s="310"/>
      <c r="E182" s="310"/>
      <c r="F182" s="331" t="s">
        <v>732</v>
      </c>
      <c r="G182" s="310"/>
      <c r="H182" s="310" t="s">
        <v>808</v>
      </c>
      <c r="I182" s="310" t="s">
        <v>766</v>
      </c>
      <c r="J182" s="310"/>
      <c r="K182" s="353"/>
    </row>
    <row r="183" spans="2:11" ht="15" customHeight="1">
      <c r="B183" s="332"/>
      <c r="C183" s="310" t="s">
        <v>121</v>
      </c>
      <c r="D183" s="310"/>
      <c r="E183" s="310"/>
      <c r="F183" s="331" t="s">
        <v>738</v>
      </c>
      <c r="G183" s="310"/>
      <c r="H183" s="310" t="s">
        <v>809</v>
      </c>
      <c r="I183" s="310" t="s">
        <v>734</v>
      </c>
      <c r="J183" s="310">
        <v>50</v>
      </c>
      <c r="K183" s="353"/>
    </row>
    <row r="184" spans="2:11" ht="15" customHeight="1">
      <c r="B184" s="332"/>
      <c r="C184" s="310" t="s">
        <v>810</v>
      </c>
      <c r="D184" s="310"/>
      <c r="E184" s="310"/>
      <c r="F184" s="331" t="s">
        <v>738</v>
      </c>
      <c r="G184" s="310"/>
      <c r="H184" s="310" t="s">
        <v>811</v>
      </c>
      <c r="I184" s="310" t="s">
        <v>812</v>
      </c>
      <c r="J184" s="310"/>
      <c r="K184" s="353"/>
    </row>
    <row r="185" spans="2:11" ht="15" customHeight="1">
      <c r="B185" s="332"/>
      <c r="C185" s="310" t="s">
        <v>813</v>
      </c>
      <c r="D185" s="310"/>
      <c r="E185" s="310"/>
      <c r="F185" s="331" t="s">
        <v>738</v>
      </c>
      <c r="G185" s="310"/>
      <c r="H185" s="310" t="s">
        <v>814</v>
      </c>
      <c r="I185" s="310" t="s">
        <v>812</v>
      </c>
      <c r="J185" s="310"/>
      <c r="K185" s="353"/>
    </row>
    <row r="186" spans="2:11" ht="15" customHeight="1">
      <c r="B186" s="332"/>
      <c r="C186" s="310" t="s">
        <v>815</v>
      </c>
      <c r="D186" s="310"/>
      <c r="E186" s="310"/>
      <c r="F186" s="331" t="s">
        <v>738</v>
      </c>
      <c r="G186" s="310"/>
      <c r="H186" s="310" t="s">
        <v>816</v>
      </c>
      <c r="I186" s="310" t="s">
        <v>812</v>
      </c>
      <c r="J186" s="310"/>
      <c r="K186" s="353"/>
    </row>
    <row r="187" spans="2:11" ht="15" customHeight="1">
      <c r="B187" s="332"/>
      <c r="C187" s="365" t="s">
        <v>817</v>
      </c>
      <c r="D187" s="310"/>
      <c r="E187" s="310"/>
      <c r="F187" s="331" t="s">
        <v>738</v>
      </c>
      <c r="G187" s="310"/>
      <c r="H187" s="310" t="s">
        <v>818</v>
      </c>
      <c r="I187" s="310" t="s">
        <v>819</v>
      </c>
      <c r="J187" s="366" t="s">
        <v>820</v>
      </c>
      <c r="K187" s="353"/>
    </row>
    <row r="188" spans="2:11" ht="15" customHeight="1">
      <c r="B188" s="332"/>
      <c r="C188" s="316" t="s">
        <v>47</v>
      </c>
      <c r="D188" s="310"/>
      <c r="E188" s="310"/>
      <c r="F188" s="331" t="s">
        <v>732</v>
      </c>
      <c r="G188" s="310"/>
      <c r="H188" s="306" t="s">
        <v>821</v>
      </c>
      <c r="I188" s="310" t="s">
        <v>822</v>
      </c>
      <c r="J188" s="310"/>
      <c r="K188" s="353"/>
    </row>
    <row r="189" spans="2:11" ht="15" customHeight="1">
      <c r="B189" s="332"/>
      <c r="C189" s="316" t="s">
        <v>823</v>
      </c>
      <c r="D189" s="310"/>
      <c r="E189" s="310"/>
      <c r="F189" s="331" t="s">
        <v>732</v>
      </c>
      <c r="G189" s="310"/>
      <c r="H189" s="310" t="s">
        <v>824</v>
      </c>
      <c r="I189" s="310" t="s">
        <v>766</v>
      </c>
      <c r="J189" s="310"/>
      <c r="K189" s="353"/>
    </row>
    <row r="190" spans="2:11" ht="15" customHeight="1">
      <c r="B190" s="332"/>
      <c r="C190" s="316" t="s">
        <v>825</v>
      </c>
      <c r="D190" s="310"/>
      <c r="E190" s="310"/>
      <c r="F190" s="331" t="s">
        <v>732</v>
      </c>
      <c r="G190" s="310"/>
      <c r="H190" s="310" t="s">
        <v>826</v>
      </c>
      <c r="I190" s="310" t="s">
        <v>766</v>
      </c>
      <c r="J190" s="310"/>
      <c r="K190" s="353"/>
    </row>
    <row r="191" spans="2:11" ht="15" customHeight="1">
      <c r="B191" s="332"/>
      <c r="C191" s="316" t="s">
        <v>827</v>
      </c>
      <c r="D191" s="310"/>
      <c r="E191" s="310"/>
      <c r="F191" s="331" t="s">
        <v>738</v>
      </c>
      <c r="G191" s="310"/>
      <c r="H191" s="310" t="s">
        <v>828</v>
      </c>
      <c r="I191" s="310" t="s">
        <v>766</v>
      </c>
      <c r="J191" s="310"/>
      <c r="K191" s="353"/>
    </row>
    <row r="192" spans="2:11" ht="15" customHeight="1">
      <c r="B192" s="359"/>
      <c r="C192" s="367"/>
      <c r="D192" s="341"/>
      <c r="E192" s="341"/>
      <c r="F192" s="341"/>
      <c r="G192" s="341"/>
      <c r="H192" s="341"/>
      <c r="I192" s="341"/>
      <c r="J192" s="341"/>
      <c r="K192" s="360"/>
    </row>
    <row r="193" spans="2:11" ht="18.75" customHeight="1">
      <c r="B193" s="306"/>
      <c r="C193" s="310"/>
      <c r="D193" s="310"/>
      <c r="E193" s="310"/>
      <c r="F193" s="331"/>
      <c r="G193" s="310"/>
      <c r="H193" s="310"/>
      <c r="I193" s="310"/>
      <c r="J193" s="310"/>
      <c r="K193" s="306"/>
    </row>
    <row r="194" spans="2:11" ht="18.75" customHeight="1">
      <c r="B194" s="306"/>
      <c r="C194" s="310"/>
      <c r="D194" s="310"/>
      <c r="E194" s="310"/>
      <c r="F194" s="331"/>
      <c r="G194" s="310"/>
      <c r="H194" s="310"/>
      <c r="I194" s="310"/>
      <c r="J194" s="310"/>
      <c r="K194" s="306"/>
    </row>
    <row r="195" spans="2:11" ht="18.75" customHeight="1">
      <c r="B195" s="317"/>
      <c r="C195" s="317"/>
      <c r="D195" s="317"/>
      <c r="E195" s="317"/>
      <c r="F195" s="317"/>
      <c r="G195" s="317"/>
      <c r="H195" s="317"/>
      <c r="I195" s="317"/>
      <c r="J195" s="317"/>
      <c r="K195" s="317"/>
    </row>
    <row r="196" spans="2:11" ht="13.5">
      <c r="B196" s="296"/>
      <c r="C196" s="297"/>
      <c r="D196" s="297"/>
      <c r="E196" s="297"/>
      <c r="F196" s="297"/>
      <c r="G196" s="297"/>
      <c r="H196" s="297"/>
      <c r="I196" s="297"/>
      <c r="J196" s="297"/>
      <c r="K196" s="298"/>
    </row>
    <row r="197" spans="2:11" ht="21">
      <c r="B197" s="299"/>
      <c r="C197" s="300" t="s">
        <v>829</v>
      </c>
      <c r="D197" s="300"/>
      <c r="E197" s="300"/>
      <c r="F197" s="300"/>
      <c r="G197" s="300"/>
      <c r="H197" s="300"/>
      <c r="I197" s="300"/>
      <c r="J197" s="300"/>
      <c r="K197" s="301"/>
    </row>
    <row r="198" spans="2:11" ht="25.5" customHeight="1">
      <c r="B198" s="299"/>
      <c r="C198" s="368" t="s">
        <v>830</v>
      </c>
      <c r="D198" s="368"/>
      <c r="E198" s="368"/>
      <c r="F198" s="368" t="s">
        <v>831</v>
      </c>
      <c r="G198" s="369"/>
      <c r="H198" s="368" t="s">
        <v>832</v>
      </c>
      <c r="I198" s="368"/>
      <c r="J198" s="368"/>
      <c r="K198" s="301"/>
    </row>
    <row r="199" spans="2:11" ht="5.25" customHeight="1">
      <c r="B199" s="332"/>
      <c r="C199" s="329"/>
      <c r="D199" s="329"/>
      <c r="E199" s="329"/>
      <c r="F199" s="329"/>
      <c r="G199" s="310"/>
      <c r="H199" s="329"/>
      <c r="I199" s="329"/>
      <c r="J199" s="329"/>
      <c r="K199" s="353"/>
    </row>
    <row r="200" spans="2:11" ht="15" customHeight="1">
      <c r="B200" s="332"/>
      <c r="C200" s="310" t="s">
        <v>822</v>
      </c>
      <c r="D200" s="310"/>
      <c r="E200" s="310"/>
      <c r="F200" s="331" t="s">
        <v>48</v>
      </c>
      <c r="G200" s="310"/>
      <c r="H200" s="310" t="s">
        <v>833</v>
      </c>
      <c r="I200" s="310"/>
      <c r="J200" s="310"/>
      <c r="K200" s="353"/>
    </row>
    <row r="201" spans="2:11" ht="15" customHeight="1">
      <c r="B201" s="332"/>
      <c r="C201" s="338"/>
      <c r="D201" s="310"/>
      <c r="E201" s="310"/>
      <c r="F201" s="331" t="s">
        <v>49</v>
      </c>
      <c r="G201" s="310"/>
      <c r="H201" s="310" t="s">
        <v>834</v>
      </c>
      <c r="I201" s="310"/>
      <c r="J201" s="310"/>
      <c r="K201" s="353"/>
    </row>
    <row r="202" spans="2:11" ht="15" customHeight="1">
      <c r="B202" s="332"/>
      <c r="C202" s="338"/>
      <c r="D202" s="310"/>
      <c r="E202" s="310"/>
      <c r="F202" s="331" t="s">
        <v>52</v>
      </c>
      <c r="G202" s="310"/>
      <c r="H202" s="310" t="s">
        <v>835</v>
      </c>
      <c r="I202" s="310"/>
      <c r="J202" s="310"/>
      <c r="K202" s="353"/>
    </row>
    <row r="203" spans="2:11" ht="15" customHeight="1">
      <c r="B203" s="332"/>
      <c r="C203" s="310"/>
      <c r="D203" s="310"/>
      <c r="E203" s="310"/>
      <c r="F203" s="331" t="s">
        <v>50</v>
      </c>
      <c r="G203" s="310"/>
      <c r="H203" s="310" t="s">
        <v>836</v>
      </c>
      <c r="I203" s="310"/>
      <c r="J203" s="310"/>
      <c r="K203" s="353"/>
    </row>
    <row r="204" spans="2:11" ht="15" customHeight="1">
      <c r="B204" s="332"/>
      <c r="C204" s="310"/>
      <c r="D204" s="310"/>
      <c r="E204" s="310"/>
      <c r="F204" s="331" t="s">
        <v>51</v>
      </c>
      <c r="G204" s="310"/>
      <c r="H204" s="310" t="s">
        <v>837</v>
      </c>
      <c r="I204" s="310"/>
      <c r="J204" s="310"/>
      <c r="K204" s="353"/>
    </row>
    <row r="205" spans="2:11" ht="15" customHeight="1">
      <c r="B205" s="332"/>
      <c r="C205" s="310"/>
      <c r="D205" s="310"/>
      <c r="E205" s="310"/>
      <c r="F205" s="331"/>
      <c r="G205" s="310"/>
      <c r="H205" s="310"/>
      <c r="I205" s="310"/>
      <c r="J205" s="310"/>
      <c r="K205" s="353"/>
    </row>
    <row r="206" spans="2:11" ht="15" customHeight="1">
      <c r="B206" s="332"/>
      <c r="C206" s="310" t="s">
        <v>778</v>
      </c>
      <c r="D206" s="310"/>
      <c r="E206" s="310"/>
      <c r="F206" s="331" t="s">
        <v>84</v>
      </c>
      <c r="G206" s="310"/>
      <c r="H206" s="310" t="s">
        <v>838</v>
      </c>
      <c r="I206" s="310"/>
      <c r="J206" s="310"/>
      <c r="K206" s="353"/>
    </row>
    <row r="207" spans="2:11" ht="15" customHeight="1">
      <c r="B207" s="332"/>
      <c r="C207" s="338"/>
      <c r="D207" s="310"/>
      <c r="E207" s="310"/>
      <c r="F207" s="331" t="s">
        <v>676</v>
      </c>
      <c r="G207" s="310"/>
      <c r="H207" s="310" t="s">
        <v>677</v>
      </c>
      <c r="I207" s="310"/>
      <c r="J207" s="310"/>
      <c r="K207" s="353"/>
    </row>
    <row r="208" spans="2:11" ht="15" customHeight="1">
      <c r="B208" s="332"/>
      <c r="C208" s="310"/>
      <c r="D208" s="310"/>
      <c r="E208" s="310"/>
      <c r="F208" s="331" t="s">
        <v>674</v>
      </c>
      <c r="G208" s="310"/>
      <c r="H208" s="310" t="s">
        <v>839</v>
      </c>
      <c r="I208" s="310"/>
      <c r="J208" s="310"/>
      <c r="K208" s="353"/>
    </row>
    <row r="209" spans="2:11" ht="15" customHeight="1">
      <c r="B209" s="370"/>
      <c r="C209" s="338"/>
      <c r="D209" s="338"/>
      <c r="E209" s="338"/>
      <c r="F209" s="331" t="s">
        <v>90</v>
      </c>
      <c r="G209" s="316"/>
      <c r="H209" s="357" t="s">
        <v>678</v>
      </c>
      <c r="I209" s="357"/>
      <c r="J209" s="357"/>
      <c r="K209" s="371"/>
    </row>
    <row r="210" spans="2:11" ht="15" customHeight="1">
      <c r="B210" s="370"/>
      <c r="C210" s="338"/>
      <c r="D210" s="338"/>
      <c r="E210" s="338"/>
      <c r="F210" s="331" t="s">
        <v>679</v>
      </c>
      <c r="G210" s="316"/>
      <c r="H210" s="357" t="s">
        <v>639</v>
      </c>
      <c r="I210" s="357"/>
      <c r="J210" s="357"/>
      <c r="K210" s="371"/>
    </row>
    <row r="211" spans="2:11" ht="15" customHeight="1">
      <c r="B211" s="370"/>
      <c r="C211" s="338"/>
      <c r="D211" s="338"/>
      <c r="E211" s="338"/>
      <c r="F211" s="372"/>
      <c r="G211" s="316"/>
      <c r="H211" s="373"/>
      <c r="I211" s="373"/>
      <c r="J211" s="373"/>
      <c r="K211" s="371"/>
    </row>
    <row r="212" spans="2:11" ht="15" customHeight="1">
      <c r="B212" s="370"/>
      <c r="C212" s="310" t="s">
        <v>802</v>
      </c>
      <c r="D212" s="338"/>
      <c r="E212" s="338"/>
      <c r="F212" s="331">
        <v>1</v>
      </c>
      <c r="G212" s="316"/>
      <c r="H212" s="357" t="s">
        <v>840</v>
      </c>
      <c r="I212" s="357"/>
      <c r="J212" s="357"/>
      <c r="K212" s="371"/>
    </row>
    <row r="213" spans="2:11" ht="15" customHeight="1">
      <c r="B213" s="370"/>
      <c r="C213" s="338"/>
      <c r="D213" s="338"/>
      <c r="E213" s="338"/>
      <c r="F213" s="331">
        <v>2</v>
      </c>
      <c r="G213" s="316"/>
      <c r="H213" s="357" t="s">
        <v>841</v>
      </c>
      <c r="I213" s="357"/>
      <c r="J213" s="357"/>
      <c r="K213" s="371"/>
    </row>
    <row r="214" spans="2:11" ht="15" customHeight="1">
      <c r="B214" s="370"/>
      <c r="C214" s="338"/>
      <c r="D214" s="338"/>
      <c r="E214" s="338"/>
      <c r="F214" s="331">
        <v>3</v>
      </c>
      <c r="G214" s="316"/>
      <c r="H214" s="357" t="s">
        <v>842</v>
      </c>
      <c r="I214" s="357"/>
      <c r="J214" s="357"/>
      <c r="K214" s="371"/>
    </row>
    <row r="215" spans="2:11" ht="15" customHeight="1">
      <c r="B215" s="370"/>
      <c r="C215" s="338"/>
      <c r="D215" s="338"/>
      <c r="E215" s="338"/>
      <c r="F215" s="331">
        <v>4</v>
      </c>
      <c r="G215" s="316"/>
      <c r="H215" s="357" t="s">
        <v>843</v>
      </c>
      <c r="I215" s="357"/>
      <c r="J215" s="357"/>
      <c r="K215" s="371"/>
    </row>
    <row r="216" spans="2:11" ht="12.75" customHeight="1">
      <c r="B216" s="374"/>
      <c r="C216" s="375"/>
      <c r="D216" s="375"/>
      <c r="E216" s="375"/>
      <c r="F216" s="375"/>
      <c r="G216" s="375"/>
      <c r="H216" s="375"/>
      <c r="I216" s="375"/>
      <c r="J216" s="375"/>
      <c r="K216" s="376"/>
    </row>
  </sheetData>
  <sheetProtection formatCells="0" formatColumns="0" formatRows="0" insertColumns="0" insertRows="0" insertHyperlinks="0" deleteColumns="0" deleteRows="0" sort="0" autoFilter="0" pivotTables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Miroslava Šmejdířová</dc:creator>
  <cp:keywords/>
  <dc:description/>
  <cp:lastModifiedBy>Miroslava Šmejdířová</cp:lastModifiedBy>
  <dcterms:created xsi:type="dcterms:W3CDTF">2017-09-14T08:29:47Z</dcterms:created>
  <dcterms:modified xsi:type="dcterms:W3CDTF">2017-09-14T08:29:55Z</dcterms:modified>
  <cp:category/>
  <cp:version/>
  <cp:contentType/>
  <cp:contentStatus/>
</cp:coreProperties>
</file>