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7835" windowHeight="793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'Rekapitulace'!$G$12</definedName>
    <definedName name="Dodavka0">'Položky'!#REF!</definedName>
    <definedName name="HSV">'Rekapitulace'!$E$12</definedName>
    <definedName name="HSV0">'Položky'!#REF!</definedName>
    <definedName name="HZS">'Rekapitulace'!$I$12</definedName>
    <definedName name="HZS0">'Položky'!#REF!</definedName>
    <definedName name="JKSO">'Krycí list'!$G$2</definedName>
    <definedName name="MJ">'Krycí list'!$G$5</definedName>
    <definedName name="Mont">'Rekapitulace'!$H$12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'Položky'!$A$1:$G$178</definedName>
    <definedName name="_xlnm.Print_Area" localSheetId="1">'Rekapitulace'!$A$1:$I$24</definedName>
    <definedName name="PocetMJ">'Krycí list'!$G$6</definedName>
    <definedName name="Poznamka">'Krycí list'!$B$37</definedName>
    <definedName name="Projektant">'Krycí list'!$C$8</definedName>
    <definedName name="PSV">'Rekapitulace'!$F$12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'Rekapitulace'!$H$23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<sst xmlns="http://schemas.openxmlformats.org/spreadsheetml/2006/main" count="511" uniqueCount="253">
  <si>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</si>
  <si>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</si>
  <si>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</si>
  <si>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</si>
  <si>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</si>
  <si>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</si>
  <si>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</si>
  <si>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</si>
  <si>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</si>
  <si>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</si>
  <si>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</si>
  <si>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</si>
  <si>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</si>
  <si>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</si>
  <si>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</si>
  <si>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</si>
  <si>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</si>
  <si>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</si>
  <si>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</si>
  <si>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</si>
  <si>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</si>
  <si>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</si>
  <si>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</si>
  <si>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</si>
  <si>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</si>
  <si>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</si>
  <si>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</si>
  <si>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</si>
  <si>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</si>
  <si>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</si>
  <si>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</si>
  <si>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</si>
  <si>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</si>
  <si>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</si>
  <si>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</si>
  <si>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</si>
  <si>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</si>
  <si>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</si>
  <si>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</si>
  <si>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</si>
  <si>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</si>
  <si>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</si>
  <si>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</si>
  <si>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</si>
  <si>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</si>
  <si>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</si>
  <si>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</si>
  <si>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</si>
  <si>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</si>
  <si>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</si>
  <si>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</si>
  <si>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</si>
  <si>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</si>
  <si>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</si>
  <si>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</si>
  <si>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</si>
  <si>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</si>
  <si>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</si>
  <si>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</si>
  <si>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</si>
  <si>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</si>
  <si>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</si>
  <si>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</si>
  <si>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</si>
  <si>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</si>
  <si>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</si>
  <si>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</si>
  <si>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</si>
  <si>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</si>
  <si>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</si>
  <si>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</si>
  <si>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</si>
  <si>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</si>
  <si>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</si>
  <si>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</si>
  <si>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</si>
  <si>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049</t>
  </si>
  <si>
    <t>Město Studénka</t>
  </si>
  <si>
    <t>08</t>
  </si>
  <si>
    <t>Bytové domy č.p. 808-811</t>
  </si>
  <si>
    <t>803.55</t>
  </si>
  <si>
    <t>01</t>
  </si>
  <si>
    <t>Výměna střešní krytiny a nové oplechování</t>
  </si>
  <si>
    <t>94</t>
  </si>
  <si>
    <t>Lešení a stavební výtahy</t>
  </si>
  <si>
    <t>941941031R00</t>
  </si>
  <si>
    <t xml:space="preserve">Montáž lešení leh.řad.s podlahami,š.do 1 m, H 10 m </t>
  </si>
  <si>
    <t>m2</t>
  </si>
  <si>
    <t>((38,5+2,5)*2+3,0*2+1,5*2+13,5*2)*12,5+(13,5+2,0)*0,5</t>
  </si>
  <si>
    <t>941941191R00</t>
  </si>
  <si>
    <t xml:space="preserve">Příplatek za každý měsíc použití lešení k pol.1031 </t>
  </si>
  <si>
    <t>941941831R00</t>
  </si>
  <si>
    <t xml:space="preserve">Demontáž lešení leh.řad.s podlahami,š.1 m, H 10 m </t>
  </si>
  <si>
    <t>944944011R00</t>
  </si>
  <si>
    <t xml:space="preserve">Montáž ochranné sítě z umělých vláken </t>
  </si>
  <si>
    <t>944944031R00</t>
  </si>
  <si>
    <t xml:space="preserve">Příplatek za každý měsíc použití sítí k pol. 4011 </t>
  </si>
  <si>
    <t>944944081R00</t>
  </si>
  <si>
    <t xml:space="preserve">Demontáž ochranné sítě z umělých vláken </t>
  </si>
  <si>
    <t>998011003R00</t>
  </si>
  <si>
    <t xml:space="preserve">Přesun hmot pro budovy zděné výšky do 24 m </t>
  </si>
  <si>
    <t>t</t>
  </si>
  <si>
    <t>712</t>
  </si>
  <si>
    <t>Živičné krytiny</t>
  </si>
  <si>
    <t>712400831R00</t>
  </si>
  <si>
    <t xml:space="preserve">Odstranění živičné krytiny střech do 30° 1vrstvé </t>
  </si>
  <si>
    <t>Plochy horní:7,15*(12,0+12,3)/2*2*2+8,75*12,6*2</t>
  </si>
  <si>
    <t>Plochy horní odečet balkony:-(7,15-5,6)*3,90*2</t>
  </si>
  <si>
    <t>Mansardy:3,70*(9,35+8,55)/2*2+3,70*4,65*2+((13,3+11,7)/2*3,7+11,7*2,45/2)*2</t>
  </si>
  <si>
    <t>Mansardy:12,3*3,7*2</t>
  </si>
  <si>
    <t>Mansardy odečet plochy:-(3,7-2,15)*3,0</t>
  </si>
  <si>
    <t>Okna odečet:-(1,5*1,5*6+1,8*1,5*5+1,2*2,1*2)</t>
  </si>
  <si>
    <t>vchod:3,0*(2,4/0,94)</t>
  </si>
  <si>
    <t>štíty:7,15*0,5*2*2</t>
  </si>
  <si>
    <t>712400834R00</t>
  </si>
  <si>
    <t xml:space="preserve">Příplatek za odstranění každé další vrstvy </t>
  </si>
  <si>
    <t>762</t>
  </si>
  <si>
    <t>Konstrukce tesařské</t>
  </si>
  <si>
    <t>762341620RT2</t>
  </si>
  <si>
    <t>Bednění okapových říms z palubek pero-drážka včetně dodávky řeziva, palubky SM tl. 12,5 mm</t>
  </si>
  <si>
    <t>římsy:(8,55+13,3+4,65)*0,96*2+(12,3+4,65+4,65)*0,96+3,0*2,42+0,15*16,2*2</t>
  </si>
  <si>
    <t>Okna :(1,5*6+1,8*5+2,1*2)*0,35+(0,35+0,69)/2*1,5*11+(0,35+0,69)/2*1,2*2</t>
  </si>
  <si>
    <t>štíty:(0,96+0,15)/2*3,6*5*2+(0,62+0,15)/2*2,1*2</t>
  </si>
  <si>
    <t>762342203RT2</t>
  </si>
  <si>
    <t>Montáž laťování střech, vzdálenost latí 22 - 36 cm včetně dodávky řeziva, latě 3/5 cm</t>
  </si>
  <si>
    <t>762342204RT4</t>
  </si>
  <si>
    <t>Montáž laťování střech, svislé, vzdálenost 100 cm včetně dodávky řeziva, latě 4/6 cm</t>
  </si>
  <si>
    <t>762343811R00</t>
  </si>
  <si>
    <t xml:space="preserve">Demontáž bednění okapů z prken do 32 mm </t>
  </si>
  <si>
    <t>998762103R00</t>
  </si>
  <si>
    <t xml:space="preserve">Přesun hmot pro tesařské konstrukce, výšky do 24 m </t>
  </si>
  <si>
    <t>979011311R00</t>
  </si>
  <si>
    <t xml:space="preserve">Svislá doprava suti a vybouraných hmot shozem </t>
  </si>
  <si>
    <t>979082111R00</t>
  </si>
  <si>
    <t xml:space="preserve">Vnitrostaveništní doprava suti do 10 m </t>
  </si>
  <si>
    <t>979083113R00</t>
  </si>
  <si>
    <t xml:space="preserve">Vodorovné přemístění suti na skládku do 2000 m </t>
  </si>
  <si>
    <t>979990121R00</t>
  </si>
  <si>
    <t xml:space="preserve">Poplatek za skládku suti - asfaltové pásy </t>
  </si>
  <si>
    <t>764</t>
  </si>
  <si>
    <t>Konstrukce klempířské</t>
  </si>
  <si>
    <t>764323820R00</t>
  </si>
  <si>
    <t xml:space="preserve">Demont. oplech. okapů, živičná krytina, rš 250 mm </t>
  </si>
  <si>
    <t>m</t>
  </si>
  <si>
    <t>okapy:(3,9+4,65+3,75+9,35+3,75+13,3)*2+12,3+4,65*2+3,0</t>
  </si>
  <si>
    <t>okna:1,5*3+1,5*3+1,8*3+1,8*2+2,1*2</t>
  </si>
  <si>
    <t>vchod:3,0</t>
  </si>
  <si>
    <t>764331830R00</t>
  </si>
  <si>
    <t xml:space="preserve">Demontáž lemování zdí, rš 250 a 330 mm, do 30° </t>
  </si>
  <si>
    <t>vchod:(1,8/0,94)*2+3,0</t>
  </si>
  <si>
    <t>764339330R00</t>
  </si>
  <si>
    <t>Lemování z Al, komínů na hladké krytině, v ploše včetně ventilací</t>
  </si>
  <si>
    <t>komíny:0,61+0,61*2+0,74+0,61+0,61+0,47</t>
  </si>
  <si>
    <t>ventilační prostupy:0,1*0,1*4+0,3*0,3*5</t>
  </si>
  <si>
    <t>764339830R00</t>
  </si>
  <si>
    <t xml:space="preserve">Demontáž lemování komínů v ploše, hl. kryt, do 30° </t>
  </si>
  <si>
    <t>764351836R00</t>
  </si>
  <si>
    <t xml:space="preserve">Demontáž háků, sklon do 30° </t>
  </si>
  <si>
    <t>kus</t>
  </si>
  <si>
    <t>balkony:((3,75+3,9+3,75+0,3*3)*2+(3,75+0,6+3,9+0,7+3,75+0,75)*2)*1,1</t>
  </si>
  <si>
    <t>vchod:4</t>
  </si>
  <si>
    <t>764351838R00</t>
  </si>
  <si>
    <t xml:space="preserve">Demontáž háků, sklon nad 45° </t>
  </si>
  <si>
    <t>((9,45+13,3+4,65)*2+12,3*2)*1,1</t>
  </si>
  <si>
    <t>okna:(1,5*3+1,5*3+1,8*3+1,8*2+2,1*2+0,3*13)*1,1</t>
  </si>
  <si>
    <t>764352800R00</t>
  </si>
  <si>
    <t xml:space="preserve">Demontáž žlabů půlkruh. rovných, rš 250 mm, do 30° </t>
  </si>
  <si>
    <t>balkony:(3,75+3,9+3,75+0,3*3)*2+(3,75+0,6+3,9+0,7+3,75+0,75)*2</t>
  </si>
  <si>
    <t>764352802R00</t>
  </si>
  <si>
    <t xml:space="preserve">Demontáž žlabů půlkruh. rovných, rš 250 mm,nad 45° </t>
  </si>
  <si>
    <t>(9,45+13,3+4,65)*2+12,3*2</t>
  </si>
  <si>
    <t>okna:1,5*3+1,5*3+1,8*3+1,8*2+2,1*2+0,3*13</t>
  </si>
  <si>
    <t>764359810R00</t>
  </si>
  <si>
    <t xml:space="preserve">Demontáž kotlíku kónického, sklon do 30° </t>
  </si>
  <si>
    <t>vchod:1</t>
  </si>
  <si>
    <t>764359812R00</t>
  </si>
  <si>
    <t xml:space="preserve">Demontáž kotlíku kónického, sklon nad 45° </t>
  </si>
  <si>
    <t>2+2+3+1</t>
  </si>
  <si>
    <t>764362810R00</t>
  </si>
  <si>
    <t xml:space="preserve">Demontáž střešního okna, hladká krytina, do 30° </t>
  </si>
  <si>
    <t>764391820R00</t>
  </si>
  <si>
    <t xml:space="preserve">Demontáž závětrné lišty, rš 250 a 330 mm, do 30° </t>
  </si>
  <si>
    <t>štíty:(8,75-7,15)*2*2</t>
  </si>
  <si>
    <t>mansardy:3,7*3*2+1,55*2</t>
  </si>
  <si>
    <t>okna:1,55*2*(6+5)+1,25*2*2</t>
  </si>
  <si>
    <t>vchod:0,8*2</t>
  </si>
  <si>
    <t>764410880RZ</t>
  </si>
  <si>
    <t xml:space="preserve">Demontáž oplechování parapetů,rš 1000 mm </t>
  </si>
  <si>
    <t>Okna :1,5*6+1,8*5+2,1*2</t>
  </si>
  <si>
    <t>764454801R00</t>
  </si>
  <si>
    <t xml:space="preserve">Demontáž odpadních trub kruhových,D 75 a 100 mm </t>
  </si>
  <si>
    <t>vchod:1,0</t>
  </si>
  <si>
    <t>764454802R00</t>
  </si>
  <si>
    <t xml:space="preserve">Demontáž odpadních trub kruhových,D 120 mm </t>
  </si>
  <si>
    <t>(8,8+0,3)*6+(9,3+0,3)*2</t>
  </si>
  <si>
    <t>764903101RT3</t>
  </si>
  <si>
    <t>Lindab, tašková tabule IDEAL 35,na dřevo,do 30° povrchová úprava Classic mat</t>
  </si>
  <si>
    <t>764903204RT2</t>
  </si>
  <si>
    <t>Lindab štítové lemování spodní, tl. 0,5 mm povrchová úprava Classic mat</t>
  </si>
  <si>
    <t>štíty:8,75*2*2</t>
  </si>
  <si>
    <t>764903205RT2</t>
  </si>
  <si>
    <t>Lindab, okapový plech FOTP, tl. 0,5 mm RŠ 205 mm, povrchová úprava Classic mat</t>
  </si>
  <si>
    <t>hrany mansardy:(4,65+8,55)*2+12,3*2</t>
  </si>
  <si>
    <t>764903302RT2</t>
  </si>
  <si>
    <t>Lindab hřebenáč, střecha jednoduchá, do 30° hřebenáč NTP UNI, povrchová úprava Classic mat</t>
  </si>
  <si>
    <t>hřeben:12,0*2+12,6</t>
  </si>
  <si>
    <t>nároží mansard:3,7*1,02*4+7,15*2+5,4*2-1,4-1,1</t>
  </si>
  <si>
    <t>764903311RT2</t>
  </si>
  <si>
    <t>Lindab, střešní vikýř, rozměr 580x600 mm povrchová úprava Classic mat</t>
  </si>
  <si>
    <t>764903313R00</t>
  </si>
  <si>
    <t xml:space="preserve">Lindab, sněhový rozražeč SNOKLY, do dřeva </t>
  </si>
  <si>
    <t>(38500-800*2)*2/500</t>
  </si>
  <si>
    <t>764906318RZ</t>
  </si>
  <si>
    <t>Lindab, lemování ke zdi podélné Classic mat, povrchová úprava</t>
  </si>
  <si>
    <t>vchod:2,4/0,94*2</t>
  </si>
  <si>
    <t>zdí:7,15*2*2</t>
  </si>
  <si>
    <t>764906319RZ</t>
  </si>
  <si>
    <t>Lindab, lemování ke zdi příčné Classic mat, povrchová úprava</t>
  </si>
  <si>
    <t>764908101RT2</t>
  </si>
  <si>
    <t>Lindab,kotlík žlabový kónický SOK,vel.žlabu 125 mm v ostatních barvách</t>
  </si>
  <si>
    <t>764908102RT2</t>
  </si>
  <si>
    <t>Lindab kotlík žlabový kónický SOK,vel.žlabu 150 mm v ostatních barvách</t>
  </si>
  <si>
    <t>764908104RT2</t>
  </si>
  <si>
    <t>Lindab žlab podokapní půlkruhový R,velikost 125 mm v ostatních barvách</t>
  </si>
  <si>
    <t>764908105RT2</t>
  </si>
  <si>
    <t>Lindab žlab podokapní půlkruhový R,velikost 150 mm v ostatních barvách</t>
  </si>
  <si>
    <t>764908109RT2</t>
  </si>
  <si>
    <t>Lindab odpadní trouby kruhové D 100 mm v ostatních barvách</t>
  </si>
  <si>
    <t>764908110RT2</t>
  </si>
  <si>
    <t>Lindab odpadní trouby kruhové D 120 mm v ostatních barvách</t>
  </si>
  <si>
    <t>764908304RZ</t>
  </si>
  <si>
    <t>Lindab, oplechování parapetů, rš 900 mm plech FOP/PO tl.0,5 mm, ostatní barvy</t>
  </si>
  <si>
    <t>764909401R00</t>
  </si>
  <si>
    <t xml:space="preserve">Lindab, izolační folie TYVEK-SOLID </t>
  </si>
  <si>
    <t>764928304R00</t>
  </si>
  <si>
    <t xml:space="preserve">Z+M oplechování zdí z poplast. plechu, rš 500 mm </t>
  </si>
  <si>
    <t>štíty:7,15*2*2</t>
  </si>
  <si>
    <t>13851062</t>
  </si>
  <si>
    <t>Lindab tabule plechová FOP/MT tl.0,5mm 1230x2000</t>
  </si>
  <si>
    <t>998764103R00</t>
  </si>
  <si>
    <t xml:space="preserve">Přesun hmot pro klempířské konstr., výšky do 24 m </t>
  </si>
  <si>
    <t>M211</t>
  </si>
  <si>
    <t>Hromosvod</t>
  </si>
  <si>
    <t>210 22</t>
  </si>
  <si>
    <t>Hromosvod soubor včetně demontáže stávajícího rozvodu</t>
  </si>
  <si>
    <t>soubor</t>
  </si>
  <si>
    <t>Ztížené výrobní podmínky</t>
  </si>
  <si>
    <t>Oborová přirážka</t>
  </si>
  <si>
    <t>Mimostaveništní doprava</t>
  </si>
  <si>
    <t>Zařízení staveniště</t>
  </si>
  <si>
    <t>Provoz investora</t>
  </si>
  <si>
    <t>Rezerva rozpočtu</t>
  </si>
  <si>
    <t>Škopová Renata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</si>
</sst>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6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39" fillId="23" borderId="6" applyNumberFormat="0" applyFont="0" applyAlignment="0" applyProtection="0"/>
    <xf numFmtId="9" fontId="39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18" fillId="0" borderId="10" xfId="0" applyFont="1" applyBorder="1" applyAlignment="1">
      <alignment horizontal="centerContinuous" vertical="top"/>
    </xf>
    <xf numFmtId="0" fontId="19" fillId="0" borderId="10" xfId="0" applyFont="1" applyBorder="1" applyAlignment="1">
      <alignment horizontal="centerContinuous"/>
    </xf>
    <xf numFmtId="0" fontId="20" fillId="33" borderId="11" xfId="0" applyFont="1" applyFill="1" applyBorder="1" applyAlignment="1">
      <alignment horizontal="left"/>
    </xf>
    <xf numFmtId="0" fontId="21" fillId="33" borderId="12" xfId="0" applyFont="1" applyFill="1" applyBorder="1" applyAlignment="1">
      <alignment horizontal="centerContinuous"/>
    </xf>
    <xf numFmtId="49" fontId="22" fillId="33" borderId="13" xfId="0" applyNumberFormat="1" applyFont="1" applyFill="1" applyBorder="1" applyAlignment="1">
      <alignment horizontal="left"/>
    </xf>
    <xf numFmtId="49" fontId="21" fillId="33" borderId="12" xfId="0" applyNumberFormat="1" applyFont="1" applyFill="1" applyBorder="1" applyAlignment="1">
      <alignment horizontal="centerContinuous"/>
    </xf>
    <xf numFmtId="0" fontId="21" fillId="0" borderId="14" xfId="0" applyFont="1" applyBorder="1" applyAlignment="1">
      <alignment/>
    </xf>
    <xf numFmtId="49" fontId="21" fillId="0" borderId="15" xfId="0" applyNumberFormat="1" applyFont="1" applyBorder="1" applyAlignment="1">
      <alignment horizontal="left"/>
    </xf>
    <xf numFmtId="0" fontId="19" fillId="0" borderId="16" xfId="0" applyFont="1" applyBorder="1" applyAlignment="1">
      <alignment/>
    </xf>
    <xf numFmtId="0" fontId="21" fillId="0" borderId="17" xfId="0" applyFont="1" applyBorder="1" applyAlignment="1">
      <alignment/>
    </xf>
    <xf numFmtId="49" fontId="21" fillId="0" borderId="18" xfId="0" applyNumberFormat="1" applyFont="1" applyBorder="1" applyAlignment="1">
      <alignment/>
    </xf>
    <xf numFmtId="49" fontId="21" fillId="0" borderId="17" xfId="0" applyNumberFormat="1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20" fillId="0" borderId="16" xfId="0" applyFont="1" applyBorder="1" applyAlignment="1">
      <alignment/>
    </xf>
    <xf numFmtId="49" fontId="21" fillId="0" borderId="20" xfId="0" applyNumberFormat="1" applyFont="1" applyBorder="1" applyAlignment="1">
      <alignment horizontal="left"/>
    </xf>
    <xf numFmtId="49" fontId="20" fillId="33" borderId="16" xfId="0" applyNumberFormat="1" applyFont="1" applyFill="1" applyBorder="1" applyAlignment="1">
      <alignment/>
    </xf>
    <xf numFmtId="49" fontId="19" fillId="33" borderId="17" xfId="0" applyNumberFormat="1" applyFont="1" applyFill="1" applyBorder="1" applyAlignment="1">
      <alignment/>
    </xf>
    <xf numFmtId="49" fontId="20" fillId="33" borderId="18" xfId="0" applyNumberFormat="1" applyFont="1" applyFill="1" applyBorder="1" applyAlignment="1">
      <alignment/>
    </xf>
    <xf numFmtId="49" fontId="19" fillId="33" borderId="18" xfId="0" applyNumberFormat="1" applyFont="1" applyFill="1" applyBorder="1" applyAlignment="1">
      <alignment/>
    </xf>
    <xf numFmtId="0" fontId="21" fillId="0" borderId="19" xfId="0" applyFont="1" applyFill="1" applyBorder="1" applyAlignment="1">
      <alignment/>
    </xf>
    <xf numFmtId="3" fontId="21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0" fillId="33" borderId="21" xfId="0" applyNumberFormat="1" applyFont="1" applyFill="1" applyBorder="1" applyAlignment="1">
      <alignment/>
    </xf>
    <xf numFmtId="49" fontId="19" fillId="33" borderId="22" xfId="0" applyNumberFormat="1" applyFont="1" applyFill="1" applyBorder="1" applyAlignment="1">
      <alignment/>
    </xf>
    <xf numFmtId="49" fontId="20" fillId="33" borderId="0" xfId="0" applyNumberFormat="1" applyFont="1" applyFill="1" applyBorder="1" applyAlignment="1">
      <alignment/>
    </xf>
    <xf numFmtId="49" fontId="19" fillId="33" borderId="0" xfId="0" applyNumberFormat="1" applyFont="1" applyFill="1" applyBorder="1" applyAlignment="1">
      <alignment/>
    </xf>
    <xf numFmtId="49" fontId="21" fillId="0" borderId="19" xfId="0" applyNumberFormat="1" applyFont="1" applyBorder="1" applyAlignment="1">
      <alignment horizontal="left"/>
    </xf>
    <xf numFmtId="0" fontId="21" fillId="0" borderId="23" xfId="0" applyFont="1" applyBorder="1" applyAlignment="1">
      <alignment/>
    </xf>
    <xf numFmtId="0" fontId="21" fillId="0" borderId="19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0" borderId="19" xfId="0" applyNumberFormat="1" applyFont="1" applyBorder="1" applyAlignment="1">
      <alignment/>
    </xf>
    <xf numFmtId="0" fontId="21" fillId="0" borderId="25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1" fillId="0" borderId="25" xfId="0" applyFont="1" applyBorder="1" applyAlignment="1">
      <alignment horizontal="left"/>
    </xf>
    <xf numFmtId="0" fontId="0" fillId="0" borderId="0" xfId="0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19" xfId="0" applyFont="1" applyBorder="1" applyAlignment="1">
      <alignment/>
    </xf>
    <xf numFmtId="0" fontId="21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21" fillId="0" borderId="16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18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19" fillId="0" borderId="28" xfId="0" applyFont="1" applyBorder="1" applyAlignment="1">
      <alignment horizontal="centerContinuous" vertical="center"/>
    </xf>
    <xf numFmtId="0" fontId="19" fillId="0" borderId="29" xfId="0" applyFont="1" applyBorder="1" applyAlignment="1">
      <alignment horizontal="centerContinuous" vertical="center"/>
    </xf>
    <xf numFmtId="0" fontId="20" fillId="33" borderId="30" xfId="0" applyFont="1" applyFill="1" applyBorder="1" applyAlignment="1">
      <alignment horizontal="left"/>
    </xf>
    <xf numFmtId="0" fontId="19" fillId="33" borderId="31" xfId="0" applyFont="1" applyFill="1" applyBorder="1" applyAlignment="1">
      <alignment horizontal="left"/>
    </xf>
    <xf numFmtId="0" fontId="19" fillId="33" borderId="32" xfId="0" applyFont="1" applyFill="1" applyBorder="1" applyAlignment="1">
      <alignment horizontal="centerContinuous"/>
    </xf>
    <xf numFmtId="0" fontId="20" fillId="33" borderId="31" xfId="0" applyFont="1" applyFill="1" applyBorder="1" applyAlignment="1">
      <alignment horizontal="centerContinuous"/>
    </xf>
    <xf numFmtId="0" fontId="19" fillId="33" borderId="31" xfId="0" applyFont="1" applyFill="1" applyBorder="1" applyAlignment="1">
      <alignment horizontal="centerContinuous"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3" xfId="0" applyNumberFormat="1" applyFont="1" applyBorder="1" applyAlignment="1">
      <alignment/>
    </xf>
    <xf numFmtId="0" fontId="19" fillId="0" borderId="12" xfId="0" applyFont="1" applyBorder="1" applyAlignment="1">
      <alignment/>
    </xf>
    <xf numFmtId="3" fontId="19" fillId="0" borderId="18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34" xfId="0" applyFont="1" applyBorder="1" applyAlignment="1">
      <alignment shrinkToFit="1"/>
    </xf>
    <xf numFmtId="0" fontId="19" fillId="0" borderId="36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37" xfId="0" applyFont="1" applyBorder="1" applyAlignment="1">
      <alignment horizontal="center" shrinkToFit="1"/>
    </xf>
    <xf numFmtId="0" fontId="19" fillId="0" borderId="38" xfId="0" applyFont="1" applyBorder="1" applyAlignment="1">
      <alignment horizontal="center" shrinkToFit="1"/>
    </xf>
    <xf numFmtId="3" fontId="19" fillId="0" borderId="39" xfId="0" applyNumberFormat="1" applyFont="1" applyBorder="1" applyAlignment="1">
      <alignment/>
    </xf>
    <xf numFmtId="0" fontId="19" fillId="0" borderId="37" xfId="0" applyFont="1" applyBorder="1" applyAlignment="1">
      <alignment/>
    </xf>
    <xf numFmtId="3" fontId="19" fillId="0" borderId="40" xfId="0" applyNumberFormat="1" applyFont="1" applyBorder="1" applyAlignment="1">
      <alignment/>
    </xf>
    <xf numFmtId="0" fontId="19" fillId="0" borderId="38" xfId="0" applyFont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3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41" xfId="0" applyFont="1" applyFill="1" applyBorder="1" applyAlignment="1">
      <alignment/>
    </xf>
    <xf numFmtId="0" fontId="20" fillId="33" borderId="42" xfId="0" applyFont="1" applyFill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Alignment="1">
      <alignment/>
    </xf>
    <xf numFmtId="0" fontId="19" fillId="0" borderId="43" xfId="0" applyFont="1" applyBorder="1" applyAlignment="1">
      <alignment/>
    </xf>
    <xf numFmtId="0" fontId="19" fillId="0" borderId="44" xfId="0" applyFont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45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47" xfId="0" applyFont="1" applyBorder="1" applyAlignment="1">
      <alignment/>
    </xf>
    <xf numFmtId="0" fontId="19" fillId="0" borderId="48" xfId="0" applyFont="1" applyBorder="1" applyAlignment="1">
      <alignment/>
    </xf>
    <xf numFmtId="165" fontId="19" fillId="0" borderId="49" xfId="0" applyNumberFormat="1" applyFont="1" applyBorder="1" applyAlignment="1">
      <alignment horizontal="right"/>
    </xf>
    <xf numFmtId="0" fontId="19" fillId="0" borderId="49" xfId="0" applyFont="1" applyBorder="1" applyAlignment="1">
      <alignment/>
    </xf>
    <xf numFmtId="166" fontId="19" fillId="0" borderId="24" xfId="0" applyNumberFormat="1" applyFont="1" applyBorder="1" applyAlignment="1">
      <alignment horizontal="right" indent="2"/>
    </xf>
    <xf numFmtId="166" fontId="19" fillId="0" borderId="25" xfId="0" applyNumberFormat="1" applyFont="1" applyBorder="1" applyAlignment="1">
      <alignment horizontal="right" indent="2"/>
    </xf>
    <xf numFmtId="0" fontId="19" fillId="0" borderId="18" xfId="0" applyFont="1" applyBorder="1" applyAlignment="1">
      <alignment/>
    </xf>
    <xf numFmtId="165" fontId="19" fillId="0" borderId="17" xfId="0" applyNumberFormat="1" applyFont="1" applyBorder="1" applyAlignment="1">
      <alignment horizontal="right"/>
    </xf>
    <xf numFmtId="0" fontId="23" fillId="33" borderId="37" xfId="0" applyFont="1" applyFill="1" applyBorder="1" applyAlignment="1">
      <alignment/>
    </xf>
    <xf numFmtId="0" fontId="23" fillId="33" borderId="40" xfId="0" applyFont="1" applyFill="1" applyBorder="1" applyAlignment="1">
      <alignment/>
    </xf>
    <xf numFmtId="0" fontId="23" fillId="33" borderId="38" xfId="0" applyFont="1" applyFill="1" applyBorder="1" applyAlignment="1">
      <alignment/>
    </xf>
    <xf numFmtId="166" fontId="23" fillId="33" borderId="50" xfId="0" applyNumberFormat="1" applyFont="1" applyFill="1" applyBorder="1" applyAlignment="1">
      <alignment horizontal="right" indent="2"/>
    </xf>
    <xf numFmtId="166" fontId="23" fillId="33" borderId="51" xfId="0" applyNumberFormat="1" applyFont="1" applyFill="1" applyBorder="1" applyAlignment="1">
      <alignment horizontal="right" indent="2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19" fillId="0" borderId="52" xfId="46" applyFont="1" applyBorder="1" applyAlignment="1">
      <alignment horizontal="center"/>
      <protection/>
    </xf>
    <xf numFmtId="0" fontId="19" fillId="0" borderId="53" xfId="46" applyFont="1" applyBorder="1" applyAlignment="1">
      <alignment horizontal="center"/>
      <protection/>
    </xf>
    <xf numFmtId="49" fontId="20" fillId="0" borderId="54" xfId="46" applyNumberFormat="1" applyFont="1" applyBorder="1">
      <alignment/>
      <protection/>
    </xf>
    <xf numFmtId="49" fontId="19" fillId="0" borderId="54" xfId="46" applyNumberFormat="1" applyFont="1" applyBorder="1">
      <alignment/>
      <protection/>
    </xf>
    <xf numFmtId="49" fontId="19" fillId="0" borderId="54" xfId="46" applyNumberFormat="1" applyFont="1" applyBorder="1" applyAlignment="1">
      <alignment horizontal="right"/>
      <protection/>
    </xf>
    <xf numFmtId="0" fontId="19" fillId="0" borderId="55" xfId="46" applyFont="1" applyBorder="1">
      <alignment/>
      <protection/>
    </xf>
    <xf numFmtId="49" fontId="19" fillId="0" borderId="54" xfId="0" applyNumberFormat="1" applyFont="1" applyBorder="1" applyAlignment="1">
      <alignment horizontal="left"/>
    </xf>
    <xf numFmtId="0" fontId="19" fillId="0" borderId="56" xfId="0" applyNumberFormat="1" applyFont="1" applyBorder="1" applyAlignment="1">
      <alignment/>
    </xf>
    <xf numFmtId="0" fontId="19" fillId="0" borderId="57" xfId="46" applyFont="1" applyBorder="1" applyAlignment="1">
      <alignment horizontal="center"/>
      <protection/>
    </xf>
    <xf numFmtId="0" fontId="19" fillId="0" borderId="58" xfId="46" applyFont="1" applyBorder="1" applyAlignment="1">
      <alignment horizontal="center"/>
      <protection/>
    </xf>
    <xf numFmtId="49" fontId="20" fillId="0" borderId="59" xfId="46" applyNumberFormat="1" applyFont="1" applyBorder="1">
      <alignment/>
      <protection/>
    </xf>
    <xf numFmtId="49" fontId="19" fillId="0" borderId="59" xfId="46" applyNumberFormat="1" applyFont="1" applyBorder="1">
      <alignment/>
      <protection/>
    </xf>
    <xf numFmtId="49" fontId="19" fillId="0" borderId="59" xfId="46" applyNumberFormat="1" applyFont="1" applyBorder="1" applyAlignment="1">
      <alignment horizontal="right"/>
      <protection/>
    </xf>
    <xf numFmtId="0" fontId="19" fillId="0" borderId="60" xfId="46" applyFont="1" applyBorder="1" applyAlignment="1">
      <alignment horizontal="left"/>
      <protection/>
    </xf>
    <xf numFmtId="0" fontId="19" fillId="0" borderId="59" xfId="46" applyFont="1" applyBorder="1" applyAlignment="1">
      <alignment horizontal="left"/>
      <protection/>
    </xf>
    <xf numFmtId="0" fontId="19" fillId="0" borderId="61" xfId="46" applyFont="1" applyBorder="1" applyAlignment="1">
      <alignment horizontal="left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49" fontId="20" fillId="33" borderId="30" xfId="0" applyNumberFormat="1" applyFont="1" applyFill="1" applyBorder="1" applyAlignment="1">
      <alignment horizontal="center"/>
    </xf>
    <xf numFmtId="0" fontId="20" fillId="33" borderId="31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62" xfId="0" applyFont="1" applyFill="1" applyBorder="1" applyAlignment="1">
      <alignment horizontal="center"/>
    </xf>
    <xf numFmtId="0" fontId="20" fillId="33" borderId="63" xfId="0" applyFont="1" applyFill="1" applyBorder="1" applyAlignment="1">
      <alignment horizontal="center"/>
    </xf>
    <xf numFmtId="0" fontId="20" fillId="33" borderId="64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3" fontId="19" fillId="0" borderId="44" xfId="0" applyNumberFormat="1" applyFont="1" applyBorder="1" applyAlignment="1">
      <alignment/>
    </xf>
    <xf numFmtId="0" fontId="20" fillId="33" borderId="30" xfId="0" applyFont="1" applyFill="1" applyBorder="1" applyAlignment="1">
      <alignment/>
    </xf>
    <xf numFmtId="0" fontId="20" fillId="33" borderId="31" xfId="0" applyFont="1" applyFill="1" applyBorder="1" applyAlignment="1">
      <alignment/>
    </xf>
    <xf numFmtId="3" fontId="20" fillId="33" borderId="32" xfId="0" applyNumberFormat="1" applyFont="1" applyFill="1" applyBorder="1" applyAlignment="1">
      <alignment/>
    </xf>
    <xf numFmtId="3" fontId="20" fillId="33" borderId="62" xfId="0" applyNumberFormat="1" applyFont="1" applyFill="1" applyBorder="1" applyAlignment="1">
      <alignment/>
    </xf>
    <xf numFmtId="3" fontId="20" fillId="33" borderId="63" xfId="0" applyNumberFormat="1" applyFont="1" applyFill="1" applyBorder="1" applyAlignment="1">
      <alignment/>
    </xf>
    <xf numFmtId="3" fontId="20" fillId="33" borderId="64" xfId="0" applyNumberFormat="1" applyFont="1" applyFill="1" applyBorder="1" applyAlignment="1">
      <alignment/>
    </xf>
    <xf numFmtId="0" fontId="26" fillId="0" borderId="0" xfId="0" applyFont="1" applyAlignment="1">
      <alignment/>
    </xf>
    <xf numFmtId="3" fontId="18" fillId="0" borderId="0" xfId="0" applyNumberFormat="1" applyFont="1" applyAlignment="1">
      <alignment horizontal="centerContinuous"/>
    </xf>
    <xf numFmtId="0" fontId="19" fillId="33" borderId="42" xfId="0" applyFont="1" applyFill="1" applyBorder="1" applyAlignment="1">
      <alignment/>
    </xf>
    <xf numFmtId="0" fontId="20" fillId="33" borderId="65" xfId="0" applyFont="1" applyFill="1" applyBorder="1" applyAlignment="1">
      <alignment horizontal="right"/>
    </xf>
    <xf numFmtId="0" fontId="20" fillId="33" borderId="13" xfId="0" applyFont="1" applyFill="1" applyBorder="1" applyAlignment="1">
      <alignment horizontal="right"/>
    </xf>
    <xf numFmtId="0" fontId="20" fillId="33" borderId="12" xfId="0" applyFont="1" applyFill="1" applyBorder="1" applyAlignment="1">
      <alignment horizontal="center"/>
    </xf>
    <xf numFmtId="4" fontId="22" fillId="33" borderId="13" xfId="0" applyNumberFormat="1" applyFont="1" applyFill="1" applyBorder="1" applyAlignment="1">
      <alignment horizontal="right"/>
    </xf>
    <xf numFmtId="4" fontId="22" fillId="33" borderId="42" xfId="0" applyNumberFormat="1" applyFont="1" applyFill="1" applyBorder="1" applyAlignment="1">
      <alignment horizontal="right"/>
    </xf>
    <xf numFmtId="0" fontId="19" fillId="0" borderId="26" xfId="0" applyFont="1" applyBorder="1" applyAlignment="1">
      <alignment/>
    </xf>
    <xf numFmtId="3" fontId="19" fillId="0" borderId="35" xfId="0" applyNumberFormat="1" applyFont="1" applyBorder="1" applyAlignment="1">
      <alignment horizontal="right"/>
    </xf>
    <xf numFmtId="165" fontId="19" fillId="0" borderId="19" xfId="0" applyNumberFormat="1" applyFont="1" applyBorder="1" applyAlignment="1">
      <alignment horizontal="right"/>
    </xf>
    <xf numFmtId="3" fontId="19" fillId="0" borderId="45" xfId="0" applyNumberFormat="1" applyFont="1" applyBorder="1" applyAlignment="1">
      <alignment horizontal="right"/>
    </xf>
    <xf numFmtId="4" fontId="19" fillId="0" borderId="34" xfId="0" applyNumberFormat="1" applyFont="1" applyBorder="1" applyAlignment="1">
      <alignment horizontal="right"/>
    </xf>
    <xf numFmtId="3" fontId="19" fillId="0" borderId="26" xfId="0" applyNumberFormat="1" applyFont="1" applyBorder="1" applyAlignment="1">
      <alignment horizontal="right"/>
    </xf>
    <xf numFmtId="0" fontId="19" fillId="33" borderId="37" xfId="0" applyFont="1" applyFill="1" applyBorder="1" applyAlignment="1">
      <alignment/>
    </xf>
    <xf numFmtId="0" fontId="20" fillId="33" borderId="40" xfId="0" applyFont="1" applyFill="1" applyBorder="1" applyAlignment="1">
      <alignment/>
    </xf>
    <xf numFmtId="0" fontId="19" fillId="33" borderId="40" xfId="0" applyFont="1" applyFill="1" applyBorder="1" applyAlignment="1">
      <alignment/>
    </xf>
    <xf numFmtId="4" fontId="19" fillId="33" borderId="51" xfId="0" applyNumberFormat="1" applyFont="1" applyFill="1" applyBorder="1" applyAlignment="1">
      <alignment/>
    </xf>
    <xf numFmtId="4" fontId="19" fillId="33" borderId="37" xfId="0" applyNumberFormat="1" applyFont="1" applyFill="1" applyBorder="1" applyAlignment="1">
      <alignment/>
    </xf>
    <xf numFmtId="4" fontId="19" fillId="33" borderId="40" xfId="0" applyNumberFormat="1" applyFont="1" applyFill="1" applyBorder="1" applyAlignment="1">
      <alignment/>
    </xf>
    <xf numFmtId="3" fontId="20" fillId="33" borderId="40" xfId="0" applyNumberFormat="1" applyFont="1" applyFill="1" applyBorder="1" applyAlignment="1">
      <alignment horizontal="right"/>
    </xf>
    <xf numFmtId="3" fontId="20" fillId="33" borderId="51" xfId="0" applyNumberFormat="1" applyFont="1" applyFill="1" applyBorder="1" applyAlignment="1">
      <alignment horizontal="right"/>
    </xf>
    <xf numFmtId="3" fontId="27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8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19" fillId="0" borderId="0" xfId="46" applyFont="1">
      <alignment/>
      <protection/>
    </xf>
    <xf numFmtId="0" fontId="29" fillId="0" borderId="0" xfId="46" applyFont="1" applyAlignment="1">
      <alignment horizontal="centerContinuous"/>
      <protection/>
    </xf>
    <xf numFmtId="0" fontId="30" fillId="0" borderId="0" xfId="46" applyFont="1" applyAlignment="1">
      <alignment horizontal="centerContinuous"/>
      <protection/>
    </xf>
    <xf numFmtId="0" fontId="30" fillId="0" borderId="0" xfId="46" applyFont="1" applyAlignment="1">
      <alignment horizontal="right"/>
      <protection/>
    </xf>
    <xf numFmtId="0" fontId="19" fillId="0" borderId="54" xfId="46" applyFont="1" applyBorder="1">
      <alignment/>
      <protection/>
    </xf>
    <xf numFmtId="0" fontId="21" fillId="0" borderId="55" xfId="46" applyFont="1" applyBorder="1" applyAlignment="1">
      <alignment horizontal="right"/>
      <protection/>
    </xf>
    <xf numFmtId="49" fontId="19" fillId="0" borderId="54" xfId="46" applyNumberFormat="1" applyFont="1" applyBorder="1" applyAlignment="1">
      <alignment horizontal="left"/>
      <protection/>
    </xf>
    <xf numFmtId="0" fontId="19" fillId="0" borderId="56" xfId="46" applyFont="1" applyBorder="1">
      <alignment/>
      <protection/>
    </xf>
    <xf numFmtId="49" fontId="19" fillId="0" borderId="57" xfId="46" applyNumberFormat="1" applyFont="1" applyBorder="1" applyAlignment="1">
      <alignment horizontal="center"/>
      <protection/>
    </xf>
    <xf numFmtId="0" fontId="19" fillId="0" borderId="59" xfId="46" applyFont="1" applyBorder="1">
      <alignment/>
      <protection/>
    </xf>
    <xf numFmtId="0" fontId="19" fillId="0" borderId="60" xfId="46" applyFont="1" applyBorder="1" applyAlignment="1">
      <alignment horizontal="center" shrinkToFit="1"/>
      <protection/>
    </xf>
    <xf numFmtId="0" fontId="19" fillId="0" borderId="59" xfId="46" applyFont="1" applyBorder="1" applyAlignment="1">
      <alignment horizontal="center" shrinkToFit="1"/>
      <protection/>
    </xf>
    <xf numFmtId="0" fontId="19" fillId="0" borderId="61" xfId="46" applyFont="1" applyBorder="1" applyAlignment="1">
      <alignment horizontal="center" shrinkToFit="1"/>
      <protection/>
    </xf>
    <xf numFmtId="0" fontId="21" fillId="0" borderId="0" xfId="46" applyFont="1">
      <alignment/>
      <protection/>
    </xf>
    <xf numFmtId="0" fontId="19" fillId="0" borderId="0" xfId="46" applyFont="1" applyAlignment="1">
      <alignment horizontal="right"/>
      <protection/>
    </xf>
    <xf numFmtId="0" fontId="19" fillId="0" borderId="0" xfId="46" applyFont="1" applyAlignment="1">
      <alignment/>
      <protection/>
    </xf>
    <xf numFmtId="49" fontId="21" fillId="33" borderId="19" xfId="46" applyNumberFormat="1" applyFont="1" applyFill="1" applyBorder="1">
      <alignment/>
      <protection/>
    </xf>
    <xf numFmtId="0" fontId="21" fillId="33" borderId="17" xfId="46" applyFont="1" applyFill="1" applyBorder="1" applyAlignment="1">
      <alignment horizontal="center"/>
      <protection/>
    </xf>
    <xf numFmtId="0" fontId="21" fillId="33" borderId="17" xfId="46" applyNumberFormat="1" applyFont="1" applyFill="1" applyBorder="1" applyAlignment="1">
      <alignment horizontal="center"/>
      <protection/>
    </xf>
    <xf numFmtId="0" fontId="21" fillId="33" borderId="19" xfId="46" applyFont="1" applyFill="1" applyBorder="1" applyAlignment="1">
      <alignment horizontal="center"/>
      <protection/>
    </xf>
    <xf numFmtId="0" fontId="20" fillId="0" borderId="66" xfId="46" applyFont="1" applyBorder="1" applyAlignment="1">
      <alignment horizontal="center"/>
      <protection/>
    </xf>
    <xf numFmtId="49" fontId="20" fillId="0" borderId="66" xfId="46" applyNumberFormat="1" applyFont="1" applyBorder="1" applyAlignment="1">
      <alignment horizontal="left"/>
      <protection/>
    </xf>
    <xf numFmtId="0" fontId="20" fillId="0" borderId="24" xfId="46" applyFont="1" applyBorder="1">
      <alignment/>
      <protection/>
    </xf>
    <xf numFmtId="0" fontId="19" fillId="0" borderId="18" xfId="46" applyFont="1" applyBorder="1" applyAlignment="1">
      <alignment horizontal="center"/>
      <protection/>
    </xf>
    <xf numFmtId="0" fontId="19" fillId="0" borderId="18" xfId="46" applyNumberFormat="1" applyFont="1" applyBorder="1" applyAlignment="1">
      <alignment horizontal="right"/>
      <protection/>
    </xf>
    <xf numFmtId="0" fontId="19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31" fillId="0" borderId="0" xfId="46" applyFont="1">
      <alignment/>
      <protection/>
    </xf>
    <xf numFmtId="0" fontId="32" fillId="0" borderId="67" xfId="46" applyFont="1" applyBorder="1" applyAlignment="1">
      <alignment horizontal="center" vertical="top"/>
      <protection/>
    </xf>
    <xf numFmtId="49" fontId="32" fillId="0" borderId="67" xfId="46" applyNumberFormat="1" applyFont="1" applyBorder="1" applyAlignment="1">
      <alignment horizontal="left" vertical="top"/>
      <protection/>
    </xf>
    <xf numFmtId="0" fontId="32" fillId="0" borderId="67" xfId="46" applyFont="1" applyBorder="1" applyAlignment="1">
      <alignment vertical="top" wrapText="1"/>
      <protection/>
    </xf>
    <xf numFmtId="49" fontId="32" fillId="0" borderId="67" xfId="46" applyNumberFormat="1" applyFont="1" applyBorder="1" applyAlignment="1">
      <alignment horizontal="center" shrinkToFit="1"/>
      <protection/>
    </xf>
    <xf numFmtId="4" fontId="32" fillId="0" borderId="67" xfId="46" applyNumberFormat="1" applyFont="1" applyBorder="1" applyAlignment="1">
      <alignment horizontal="right"/>
      <protection/>
    </xf>
    <xf numFmtId="4" fontId="32" fillId="0" borderId="67" xfId="46" applyNumberFormat="1" applyFont="1" applyBorder="1">
      <alignment/>
      <protection/>
    </xf>
    <xf numFmtId="0" fontId="31" fillId="0" borderId="0" xfId="46" applyFont="1">
      <alignment/>
      <protection/>
    </xf>
    <xf numFmtId="0" fontId="21" fillId="0" borderId="66" xfId="46" applyFont="1" applyBorder="1" applyAlignment="1">
      <alignment horizontal="center"/>
      <protection/>
    </xf>
    <xf numFmtId="0" fontId="33" fillId="0" borderId="0" xfId="46" applyFont="1" applyAlignment="1">
      <alignment wrapText="1"/>
      <protection/>
    </xf>
    <xf numFmtId="49" fontId="21" fillId="0" borderId="66" xfId="46" applyNumberFormat="1" applyFont="1" applyBorder="1" applyAlignment="1">
      <alignment horizontal="right"/>
      <protection/>
    </xf>
    <xf numFmtId="49" fontId="34" fillId="34" borderId="68" xfId="46" applyNumberFormat="1" applyFont="1" applyFill="1" applyBorder="1" applyAlignment="1">
      <alignment horizontal="left" wrapText="1"/>
      <protection/>
    </xf>
    <xf numFmtId="49" fontId="35" fillId="0" borderId="69" xfId="0" applyNumberFormat="1" applyFont="1" applyBorder="1" applyAlignment="1">
      <alignment horizontal="left" wrapText="1"/>
    </xf>
    <xf numFmtId="4" fontId="34" fillId="34" borderId="70" xfId="46" applyNumberFormat="1" applyFont="1" applyFill="1" applyBorder="1" applyAlignment="1">
      <alignment horizontal="right" wrapText="1"/>
      <protection/>
    </xf>
    <xf numFmtId="0" fontId="34" fillId="34" borderId="43" xfId="46" applyFont="1" applyFill="1" applyBorder="1" applyAlignment="1">
      <alignment horizontal="left" wrapText="1"/>
      <protection/>
    </xf>
    <xf numFmtId="0" fontId="34" fillId="0" borderId="22" xfId="0" applyFont="1" applyBorder="1" applyAlignment="1">
      <alignment horizontal="right"/>
    </xf>
    <xf numFmtId="0" fontId="19" fillId="33" borderId="19" xfId="46" applyFont="1" applyFill="1" applyBorder="1" applyAlignment="1">
      <alignment horizontal="center"/>
      <protection/>
    </xf>
    <xf numFmtId="49" fontId="36" fillId="33" borderId="19" xfId="46" applyNumberFormat="1" applyFont="1" applyFill="1" applyBorder="1" applyAlignment="1">
      <alignment horizontal="left"/>
      <protection/>
    </xf>
    <xf numFmtId="0" fontId="36" fillId="33" borderId="24" xfId="46" applyFont="1" applyFill="1" applyBorder="1">
      <alignment/>
      <protection/>
    </xf>
    <xf numFmtId="0" fontId="19" fillId="33" borderId="18" xfId="46" applyFont="1" applyFill="1" applyBorder="1" applyAlignment="1">
      <alignment horizontal="center"/>
      <protection/>
    </xf>
    <xf numFmtId="4" fontId="19" fillId="33" borderId="18" xfId="46" applyNumberFormat="1" applyFont="1" applyFill="1" applyBorder="1" applyAlignment="1">
      <alignment horizontal="right"/>
      <protection/>
    </xf>
    <xf numFmtId="4" fontId="19" fillId="33" borderId="17" xfId="46" applyNumberFormat="1" applyFont="1" applyFill="1" applyBorder="1" applyAlignment="1">
      <alignment horizontal="right"/>
      <protection/>
    </xf>
    <xf numFmtId="4" fontId="20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7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8" fillId="0" borderId="0" xfId="46" applyFont="1" applyBorder="1">
      <alignment/>
      <protection/>
    </xf>
    <xf numFmtId="3" fontId="38" fillId="0" borderId="0" xfId="46" applyNumberFormat="1" applyFont="1" applyBorder="1" applyAlignment="1">
      <alignment horizontal="right"/>
      <protection/>
    </xf>
    <xf numFmtId="4" fontId="38" fillId="0" borderId="0" xfId="46" applyNumberFormat="1" applyFont="1" applyBorder="1">
      <alignment/>
      <protection/>
    </xf>
    <xf numFmtId="0" fontId="37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1" fillId="0" borderId="21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66" xfId="0" applyNumberFormat="1" applyFont="1" applyBorder="1" applyAlignment="1">
      <alignment/>
    </xf>
    <xf numFmtId="3" fontId="19" fillId="0" borderId="71" xfId="0" applyNumberFormat="1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74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01</v>
      </c>
      <c r="D2" s="5" t="str">
        <f>Rekapitulace!G2</f>
        <v>Výměna střešní krytiny a nové oplechování</v>
      </c>
      <c r="E2" s="6"/>
      <c r="F2" s="7" t="s">
        <v>1</v>
      </c>
      <c r="G2" s="8" t="s">
        <v>80</v>
      </c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 t="s">
        <v>78</v>
      </c>
      <c r="B5" s="18"/>
      <c r="C5" s="19" t="s">
        <v>79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75" customHeight="1">
      <c r="A7" s="24" t="s">
        <v>76</v>
      </c>
      <c r="B7" s="25"/>
      <c r="C7" s="26" t="s">
        <v>77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30" t="s">
        <v>252</v>
      </c>
      <c r="D8" s="30"/>
      <c r="E8" s="31"/>
      <c r="F8" s="32" t="s">
        <v>12</v>
      </c>
      <c r="G8" s="33"/>
      <c r="H8" s="34"/>
      <c r="I8" s="35"/>
    </row>
    <row r="9" spans="1:8" ht="12.75">
      <c r="A9" s="29" t="s">
        <v>13</v>
      </c>
      <c r="B9" s="13"/>
      <c r="C9" s="30" t="str">
        <f>Projektant</f>
        <v>Škopová Renata</v>
      </c>
      <c r="D9" s="30"/>
      <c r="E9" s="31"/>
      <c r="F9" s="13"/>
      <c r="G9" s="36"/>
      <c r="H9" s="37"/>
    </row>
    <row r="10" spans="1:8" ht="12.75">
      <c r="A10" s="29" t="s">
        <v>14</v>
      </c>
      <c r="B10" s="13"/>
      <c r="C10" s="30" t="s">
        <v>77</v>
      </c>
      <c r="D10" s="30"/>
      <c r="E10" s="30"/>
      <c r="F10" s="38"/>
      <c r="G10" s="39"/>
      <c r="H10" s="40"/>
    </row>
    <row r="11" spans="1:57" ht="13.5" customHeight="1">
      <c r="A11" s="29" t="s">
        <v>15</v>
      </c>
      <c r="B11" s="13"/>
      <c r="C11" s="30"/>
      <c r="D11" s="30"/>
      <c r="E11" s="30"/>
      <c r="F11" s="41" t="s">
        <v>16</v>
      </c>
      <c r="G11" s="42">
        <v>49</v>
      </c>
      <c r="H11" s="37"/>
      <c r="BA11" s="43"/>
      <c r="BB11" s="43"/>
      <c r="BC11" s="43"/>
      <c r="BD11" s="43"/>
      <c r="BE11" s="43"/>
    </row>
    <row r="12" spans="1:8" ht="12.75" customHeight="1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8" ht="28.5" customHeight="1" thickBot="1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7" ht="17.25" customHeight="1" thickBot="1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7" ht="15.75" customHeight="1">
      <c r="A15" s="57"/>
      <c r="B15" s="58" t="s">
        <v>22</v>
      </c>
      <c r="C15" s="59">
        <f>HSV</f>
        <v>0</v>
      </c>
      <c r="D15" s="60" t="str">
        <f>Rekapitulace!A17</f>
        <v>Ztížené výrobní podmínky</v>
      </c>
      <c r="E15" s="61"/>
      <c r="F15" s="62"/>
      <c r="G15" s="59">
        <f>Rekapitulace!I17</f>
        <v>0</v>
      </c>
    </row>
    <row r="16" spans="1:7" ht="15.75" customHeight="1">
      <c r="A16" s="57" t="s">
        <v>23</v>
      </c>
      <c r="B16" s="58" t="s">
        <v>24</v>
      </c>
      <c r="C16" s="59">
        <f>PSV</f>
        <v>0</v>
      </c>
      <c r="D16" s="9" t="str">
        <f>Rekapitulace!A18</f>
        <v>Oborová přirážka</v>
      </c>
      <c r="E16" s="63"/>
      <c r="F16" s="64"/>
      <c r="G16" s="59">
        <f>Rekapitulace!I18</f>
        <v>0</v>
      </c>
    </row>
    <row r="17" spans="1:7" ht="15.75" customHeight="1">
      <c r="A17" s="57" t="s">
        <v>25</v>
      </c>
      <c r="B17" s="58" t="s">
        <v>26</v>
      </c>
      <c r="C17" s="59">
        <f>Mont</f>
        <v>0</v>
      </c>
      <c r="D17" s="9" t="str">
        <f>Rekapitulace!A19</f>
        <v>Mimostaveništní doprava</v>
      </c>
      <c r="E17" s="63"/>
      <c r="F17" s="64"/>
      <c r="G17" s="59">
        <f>Rekapitulace!I19</f>
        <v>0</v>
      </c>
    </row>
    <row r="18" spans="1:7" ht="15.75" customHeight="1">
      <c r="A18" s="65" t="s">
        <v>27</v>
      </c>
      <c r="B18" s="66" t="s">
        <v>28</v>
      </c>
      <c r="C18" s="59">
        <f>Dodavka</f>
        <v>0</v>
      </c>
      <c r="D18" s="9" t="str">
        <f>Rekapitulace!A20</f>
        <v>Zařízení staveniště</v>
      </c>
      <c r="E18" s="63"/>
      <c r="F18" s="64"/>
      <c r="G18" s="59">
        <f>Rekapitulace!I20</f>
        <v>0</v>
      </c>
    </row>
    <row r="19" spans="1:7" ht="15.75" customHeight="1">
      <c r="A19" s="67" t="s">
        <v>29</v>
      </c>
      <c r="B19" s="58"/>
      <c r="C19" s="59">
        <f>SUM(C15:C18)</f>
        <v>0</v>
      </c>
      <c r="D19" s="9" t="str">
        <f>Rekapitulace!A21</f>
        <v>Provoz investora</v>
      </c>
      <c r="E19" s="63"/>
      <c r="F19" s="64"/>
      <c r="G19" s="59">
        <f>Rekapitulace!I21</f>
        <v>0</v>
      </c>
    </row>
    <row r="20" spans="1:7" ht="15.75" customHeight="1">
      <c r="A20" s="67"/>
      <c r="B20" s="58"/>
      <c r="C20" s="59"/>
      <c r="D20" s="9" t="str">
        <f>Rekapitulace!A22</f>
        <v>Rezerva rozpočtu</v>
      </c>
      <c r="E20" s="63"/>
      <c r="F20" s="64"/>
      <c r="G20" s="59">
        <f>Rekapitulace!I22</f>
        <v>0</v>
      </c>
    </row>
    <row r="21" spans="1:7" ht="15.75" customHeight="1">
      <c r="A21" s="67" t="s">
        <v>30</v>
      </c>
      <c r="B21" s="58"/>
      <c r="C21" s="59">
        <f>HZS</f>
        <v>0</v>
      </c>
      <c r="D21" s="9"/>
      <c r="E21" s="63"/>
      <c r="F21" s="64"/>
      <c r="G21" s="59"/>
    </row>
    <row r="22" spans="1:7" ht="15.75" customHeight="1">
      <c r="A22" s="68" t="s">
        <v>31</v>
      </c>
      <c r="B22" s="69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75" customHeight="1" thickBot="1">
      <c r="A23" s="70" t="s">
        <v>33</v>
      </c>
      <c r="B23" s="71"/>
      <c r="C23" s="72">
        <f>C22+G23</f>
        <v>0</v>
      </c>
      <c r="D23" s="73" t="s">
        <v>34</v>
      </c>
      <c r="E23" s="74"/>
      <c r="F23" s="75"/>
      <c r="G23" s="59">
        <f>VRN</f>
        <v>0</v>
      </c>
    </row>
    <row r="24" spans="1:7" ht="12.75">
      <c r="A24" s="76" t="s">
        <v>35</v>
      </c>
      <c r="B24" s="77"/>
      <c r="C24" s="78"/>
      <c r="D24" s="77" t="s">
        <v>36</v>
      </c>
      <c r="E24" s="77"/>
      <c r="F24" s="79" t="s">
        <v>37</v>
      </c>
      <c r="G24" s="80"/>
    </row>
    <row r="25" spans="1:7" ht="12.75">
      <c r="A25" s="68" t="s">
        <v>38</v>
      </c>
      <c r="B25" s="69"/>
      <c r="C25" s="81"/>
      <c r="D25" s="69" t="s">
        <v>38</v>
      </c>
      <c r="E25" s="82"/>
      <c r="F25" s="83" t="s">
        <v>38</v>
      </c>
      <c r="G25" s="84"/>
    </row>
    <row r="26" spans="1:7" ht="37.5" customHeight="1">
      <c r="A26" s="68" t="s">
        <v>39</v>
      </c>
      <c r="B26" s="85"/>
      <c r="C26" s="81"/>
      <c r="D26" s="69" t="s">
        <v>39</v>
      </c>
      <c r="E26" s="82"/>
      <c r="F26" s="83" t="s">
        <v>39</v>
      </c>
      <c r="G26" s="84"/>
    </row>
    <row r="27" spans="1:7" ht="12.75">
      <c r="A27" s="68"/>
      <c r="B27" s="86"/>
      <c r="C27" s="81"/>
      <c r="D27" s="69"/>
      <c r="E27" s="82"/>
      <c r="F27" s="83"/>
      <c r="G27" s="84"/>
    </row>
    <row r="28" spans="1:7" ht="12.75">
      <c r="A28" s="68" t="s">
        <v>40</v>
      </c>
      <c r="B28" s="69"/>
      <c r="C28" s="81"/>
      <c r="D28" s="83" t="s">
        <v>41</v>
      </c>
      <c r="E28" s="81"/>
      <c r="F28" s="87" t="s">
        <v>41</v>
      </c>
      <c r="G28" s="84"/>
    </row>
    <row r="29" spans="1:7" ht="69" customHeight="1">
      <c r="A29" s="68"/>
      <c r="B29" s="69"/>
      <c r="C29" s="88"/>
      <c r="D29" s="89"/>
      <c r="E29" s="88"/>
      <c r="F29" s="69"/>
      <c r="G29" s="84"/>
    </row>
    <row r="30" spans="1:7" ht="12.75">
      <c r="A30" s="90" t="s">
        <v>42</v>
      </c>
      <c r="B30" s="91"/>
      <c r="C30" s="92">
        <v>15</v>
      </c>
      <c r="D30" s="91" t="s">
        <v>43</v>
      </c>
      <c r="E30" s="93"/>
      <c r="F30" s="94">
        <f>C23-F32</f>
        <v>0</v>
      </c>
      <c r="G30" s="95"/>
    </row>
    <row r="31" spans="1:7" ht="12.75">
      <c r="A31" s="90" t="s">
        <v>44</v>
      </c>
      <c r="B31" s="91"/>
      <c r="C31" s="92">
        <f>SazbaDPH1</f>
        <v>15</v>
      </c>
      <c r="D31" s="91" t="s">
        <v>45</v>
      </c>
      <c r="E31" s="93"/>
      <c r="F31" s="94">
        <f>ROUND(PRODUCT(F30,C31/100),0)</f>
        <v>0</v>
      </c>
      <c r="G31" s="95"/>
    </row>
    <row r="32" spans="1:7" ht="12.75">
      <c r="A32" s="90" t="s">
        <v>42</v>
      </c>
      <c r="B32" s="91"/>
      <c r="C32" s="92">
        <v>0</v>
      </c>
      <c r="D32" s="91" t="s">
        <v>45</v>
      </c>
      <c r="E32" s="93"/>
      <c r="F32" s="94">
        <v>0</v>
      </c>
      <c r="G32" s="95"/>
    </row>
    <row r="33" spans="1:7" ht="12.75">
      <c r="A33" s="90" t="s">
        <v>44</v>
      </c>
      <c r="B33" s="96"/>
      <c r="C33" s="97">
        <f>SazbaDPH2</f>
        <v>0</v>
      </c>
      <c r="D33" s="91" t="s">
        <v>45</v>
      </c>
      <c r="E33" s="64"/>
      <c r="F33" s="94">
        <f>ROUND(PRODUCT(F32,C33/100),0)</f>
        <v>0</v>
      </c>
      <c r="G33" s="95"/>
    </row>
    <row r="34" spans="1:7" s="103" customFormat="1" ht="19.5" customHeight="1" thickBot="1">
      <c r="A34" s="98" t="s">
        <v>46</v>
      </c>
      <c r="B34" s="99"/>
      <c r="C34" s="99"/>
      <c r="D34" s="99"/>
      <c r="E34" s="100"/>
      <c r="F34" s="101">
        <f>ROUND(SUM(F30:F33),0)</f>
        <v>0</v>
      </c>
      <c r="G34" s="102"/>
    </row>
    <row r="36" spans="1:8" ht="12.75">
      <c r="A36" s="104" t="s">
        <v>47</v>
      </c>
      <c r="B36" s="104"/>
      <c r="C36" s="104"/>
      <c r="D36" s="104"/>
      <c r="E36" s="104"/>
      <c r="F36" s="104"/>
      <c r="G36" s="104"/>
      <c r="H36" t="s">
        <v>5</v>
      </c>
    </row>
    <row r="37" spans="1:8" ht="14.25" customHeight="1">
      <c r="A37" s="104"/>
      <c r="B37" s="105"/>
      <c r="C37" s="105"/>
      <c r="D37" s="105"/>
      <c r="E37" s="105"/>
      <c r="F37" s="105"/>
      <c r="G37" s="105"/>
      <c r="H37" t="s">
        <v>5</v>
      </c>
    </row>
    <row r="38" spans="1:8" ht="12.75" customHeight="1">
      <c r="A38" s="106"/>
      <c r="B38" s="105"/>
      <c r="C38" s="105"/>
      <c r="D38" s="105"/>
      <c r="E38" s="105"/>
      <c r="F38" s="105"/>
      <c r="G38" s="105"/>
      <c r="H38" t="s">
        <v>5</v>
      </c>
    </row>
    <row r="39" spans="1:8" ht="12.75">
      <c r="A39" s="106"/>
      <c r="B39" s="105"/>
      <c r="C39" s="105"/>
      <c r="D39" s="105"/>
      <c r="E39" s="105"/>
      <c r="F39" s="105"/>
      <c r="G39" s="105"/>
      <c r="H39" t="s">
        <v>5</v>
      </c>
    </row>
    <row r="40" spans="1:8" ht="12.75">
      <c r="A40" s="106"/>
      <c r="B40" s="105"/>
      <c r="C40" s="105"/>
      <c r="D40" s="105"/>
      <c r="E40" s="105"/>
      <c r="F40" s="105"/>
      <c r="G40" s="105"/>
      <c r="H40" t="s">
        <v>5</v>
      </c>
    </row>
    <row r="41" spans="1:8" ht="12.75">
      <c r="A41" s="106"/>
      <c r="B41" s="105"/>
      <c r="C41" s="105"/>
      <c r="D41" s="105"/>
      <c r="E41" s="105"/>
      <c r="F41" s="105"/>
      <c r="G41" s="105"/>
      <c r="H41" t="s">
        <v>5</v>
      </c>
    </row>
    <row r="42" spans="1:8" ht="12.75">
      <c r="A42" s="106"/>
      <c r="B42" s="105"/>
      <c r="C42" s="105"/>
      <c r="D42" s="105"/>
      <c r="E42" s="105"/>
      <c r="F42" s="105"/>
      <c r="G42" s="105"/>
      <c r="H42" t="s">
        <v>5</v>
      </c>
    </row>
    <row r="43" spans="1:8" ht="12.75">
      <c r="A43" s="106"/>
      <c r="B43" s="105"/>
      <c r="C43" s="105"/>
      <c r="D43" s="105"/>
      <c r="E43" s="105"/>
      <c r="F43" s="105"/>
      <c r="G43" s="105"/>
      <c r="H43" t="s">
        <v>5</v>
      </c>
    </row>
    <row r="44" spans="1:8" ht="12.75">
      <c r="A44" s="106"/>
      <c r="B44" s="105"/>
      <c r="C44" s="105"/>
      <c r="D44" s="105"/>
      <c r="E44" s="105"/>
      <c r="F44" s="105"/>
      <c r="G44" s="105"/>
      <c r="H44" t="s">
        <v>5</v>
      </c>
    </row>
    <row r="45" spans="1:8" ht="0.75" customHeight="1">
      <c r="A45" s="106"/>
      <c r="B45" s="105"/>
      <c r="C45" s="105"/>
      <c r="D45" s="105"/>
      <c r="E45" s="105"/>
      <c r="F45" s="105"/>
      <c r="G45" s="105"/>
      <c r="H45" t="s">
        <v>5</v>
      </c>
    </row>
    <row r="46" spans="2:7" ht="12.75">
      <c r="B46" s="107"/>
      <c r="C46" s="107"/>
      <c r="D46" s="107"/>
      <c r="E46" s="107"/>
      <c r="F46" s="107"/>
      <c r="G46" s="107"/>
    </row>
    <row r="47" spans="2:7" ht="12.75">
      <c r="B47" s="107"/>
      <c r="C47" s="107"/>
      <c r="D47" s="107"/>
      <c r="E47" s="107"/>
      <c r="F47" s="107"/>
      <c r="G47" s="107"/>
    </row>
    <row r="48" spans="2:7" ht="12.75">
      <c r="B48" s="107"/>
      <c r="C48" s="107"/>
      <c r="D48" s="107"/>
      <c r="E48" s="107"/>
      <c r="F48" s="107"/>
      <c r="G48" s="107"/>
    </row>
    <row r="49" spans="2:7" ht="12.75">
      <c r="B49" s="107"/>
      <c r="C49" s="107"/>
      <c r="D49" s="107"/>
      <c r="E49" s="107"/>
      <c r="F49" s="107"/>
      <c r="G49" s="107"/>
    </row>
    <row r="50" spans="2:7" ht="12.75">
      <c r="B50" s="107"/>
      <c r="C50" s="107"/>
      <c r="D50" s="107"/>
      <c r="E50" s="107"/>
      <c r="F50" s="107"/>
      <c r="G50" s="107"/>
    </row>
    <row r="51" spans="2:7" ht="12.75">
      <c r="B51" s="107"/>
      <c r="C51" s="107"/>
      <c r="D51" s="107"/>
      <c r="E51" s="107"/>
      <c r="F51" s="107"/>
      <c r="G51" s="107"/>
    </row>
    <row r="52" spans="2:7" ht="12.75">
      <c r="B52" s="107"/>
      <c r="C52" s="107"/>
      <c r="D52" s="107"/>
      <c r="E52" s="107"/>
      <c r="F52" s="107"/>
      <c r="G52" s="107"/>
    </row>
    <row r="53" spans="2:7" ht="12.75">
      <c r="B53" s="107"/>
      <c r="C53" s="107"/>
      <c r="D53" s="107"/>
      <c r="E53" s="107"/>
      <c r="F53" s="107"/>
      <c r="G53" s="107"/>
    </row>
    <row r="54" spans="2:7" ht="12.75">
      <c r="B54" s="107"/>
      <c r="C54" s="107"/>
      <c r="D54" s="107"/>
      <c r="E54" s="107"/>
      <c r="F54" s="107"/>
      <c r="G54" s="107"/>
    </row>
    <row r="55" spans="2:7" ht="12.75">
      <c r="B55" s="107"/>
      <c r="C55" s="107"/>
      <c r="D55" s="107"/>
      <c r="E55" s="107"/>
      <c r="F55" s="107"/>
      <c r="G55" s="107"/>
    </row>
  </sheetData>
  <sheetProtection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4"/>
  <sheetViews>
    <sheetView zoomScalePageLayoutView="0" workbookViewId="0" topLeftCell="A1">
      <selection activeCell="H23" sqref="H23:I23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8" t="s">
        <v>48</v>
      </c>
      <c r="B1" s="109"/>
      <c r="C1" s="110" t="str">
        <f>CONCATENATE(cislostavby," ",nazevstavby)</f>
        <v>049 Město Studénka</v>
      </c>
      <c r="D1" s="111"/>
      <c r="E1" s="112"/>
      <c r="F1" s="111"/>
      <c r="G1" s="113" t="s">
        <v>49</v>
      </c>
      <c r="H1" s="114" t="s">
        <v>81</v>
      </c>
      <c r="I1" s="115"/>
    </row>
    <row r="2" spans="1:9" ht="13.5" thickBot="1">
      <c r="A2" s="116" t="s">
        <v>50</v>
      </c>
      <c r="B2" s="117"/>
      <c r="C2" s="118" t="str">
        <f>CONCATENATE(cisloobjektu," ",nazevobjektu)</f>
        <v>08 Bytové domy č.p. 808-811</v>
      </c>
      <c r="D2" s="119"/>
      <c r="E2" s="120"/>
      <c r="F2" s="119"/>
      <c r="G2" s="121" t="s">
        <v>82</v>
      </c>
      <c r="H2" s="122"/>
      <c r="I2" s="123"/>
    </row>
    <row r="3" spans="1:9" ht="13.5" thickTop="1">
      <c r="A3" s="82"/>
      <c r="B3" s="82"/>
      <c r="C3" s="82"/>
      <c r="D3" s="82"/>
      <c r="E3" s="82"/>
      <c r="F3" s="69"/>
      <c r="G3" s="82"/>
      <c r="H3" s="82"/>
      <c r="I3" s="82"/>
    </row>
    <row r="4" spans="1:9" ht="19.5" customHeight="1">
      <c r="A4" s="124" t="s">
        <v>51</v>
      </c>
      <c r="B4" s="125"/>
      <c r="C4" s="125"/>
      <c r="D4" s="125"/>
      <c r="E4" s="126"/>
      <c r="F4" s="125"/>
      <c r="G4" s="125"/>
      <c r="H4" s="125"/>
      <c r="I4" s="125"/>
    </row>
    <row r="5" spans="1:9" ht="13.5" thickBot="1">
      <c r="A5" s="82"/>
      <c r="B5" s="82"/>
      <c r="C5" s="82"/>
      <c r="D5" s="82"/>
      <c r="E5" s="82"/>
      <c r="F5" s="82"/>
      <c r="G5" s="82"/>
      <c r="H5" s="82"/>
      <c r="I5" s="82"/>
    </row>
    <row r="6" spans="1:9" s="37" customFormat="1" ht="13.5" thickBot="1">
      <c r="A6" s="127"/>
      <c r="B6" s="128" t="s">
        <v>52</v>
      </c>
      <c r="C6" s="128"/>
      <c r="D6" s="129"/>
      <c r="E6" s="130" t="s">
        <v>53</v>
      </c>
      <c r="F6" s="131" t="s">
        <v>54</v>
      </c>
      <c r="G6" s="131" t="s">
        <v>55</v>
      </c>
      <c r="H6" s="131" t="s">
        <v>56</v>
      </c>
      <c r="I6" s="132" t="s">
        <v>30</v>
      </c>
    </row>
    <row r="7" spans="1:9" s="37" customFormat="1" ht="12.75">
      <c r="A7" s="227" t="str">
        <f>Položky!B7</f>
        <v>94</v>
      </c>
      <c r="B7" s="133" t="str">
        <f>Položky!C7</f>
        <v>Lešení a stavební výtahy</v>
      </c>
      <c r="C7" s="69"/>
      <c r="D7" s="134"/>
      <c r="E7" s="228">
        <f>Položky!BA21</f>
        <v>0</v>
      </c>
      <c r="F7" s="229">
        <f>Položky!BB21</f>
        <v>0</v>
      </c>
      <c r="G7" s="229">
        <f>Položky!BC21</f>
        <v>0</v>
      </c>
      <c r="H7" s="229">
        <f>Položky!BD21</f>
        <v>0</v>
      </c>
      <c r="I7" s="230">
        <f>Položky!BE21</f>
        <v>0</v>
      </c>
    </row>
    <row r="8" spans="1:9" s="37" customFormat="1" ht="12.75">
      <c r="A8" s="227" t="str">
        <f>Položky!B22</f>
        <v>712</v>
      </c>
      <c r="B8" s="133" t="str">
        <f>Položky!C22</f>
        <v>Živičné krytiny</v>
      </c>
      <c r="C8" s="69"/>
      <c r="D8" s="134"/>
      <c r="E8" s="228">
        <f>Položky!BA41</f>
        <v>0</v>
      </c>
      <c r="F8" s="229">
        <f>Položky!BB41</f>
        <v>0</v>
      </c>
      <c r="G8" s="229">
        <f>Položky!BC41</f>
        <v>0</v>
      </c>
      <c r="H8" s="229">
        <f>Položky!BD41</f>
        <v>0</v>
      </c>
      <c r="I8" s="230">
        <f>Položky!BE41</f>
        <v>0</v>
      </c>
    </row>
    <row r="9" spans="1:9" s="37" customFormat="1" ht="12.75">
      <c r="A9" s="227" t="str">
        <f>Položky!B42</f>
        <v>762</v>
      </c>
      <c r="B9" s="133" t="str">
        <f>Položky!C42</f>
        <v>Konstrukce tesařské</v>
      </c>
      <c r="C9" s="69"/>
      <c r="D9" s="134"/>
      <c r="E9" s="228">
        <f>Položky!BA72</f>
        <v>0</v>
      </c>
      <c r="F9" s="229">
        <f>Položky!BB72</f>
        <v>0</v>
      </c>
      <c r="G9" s="229">
        <f>Položky!BC72</f>
        <v>0</v>
      </c>
      <c r="H9" s="229">
        <f>Položky!BD72</f>
        <v>0</v>
      </c>
      <c r="I9" s="230">
        <f>Položky!BE72</f>
        <v>0</v>
      </c>
    </row>
    <row r="10" spans="1:9" s="37" customFormat="1" ht="12.75">
      <c r="A10" s="227" t="str">
        <f>Položky!B73</f>
        <v>764</v>
      </c>
      <c r="B10" s="133" t="str">
        <f>Položky!C73</f>
        <v>Konstrukce klempířské</v>
      </c>
      <c r="C10" s="69"/>
      <c r="D10" s="134"/>
      <c r="E10" s="228">
        <f>Položky!BA175</f>
        <v>0</v>
      </c>
      <c r="F10" s="229">
        <f>Položky!BB175</f>
        <v>0</v>
      </c>
      <c r="G10" s="229">
        <f>Položky!BC175</f>
        <v>0</v>
      </c>
      <c r="H10" s="229">
        <f>Položky!BD175</f>
        <v>0</v>
      </c>
      <c r="I10" s="230">
        <f>Položky!BE175</f>
        <v>0</v>
      </c>
    </row>
    <row r="11" spans="1:9" s="37" customFormat="1" ht="13.5" thickBot="1">
      <c r="A11" s="227" t="str">
        <f>Položky!B176</f>
        <v>M211</v>
      </c>
      <c r="B11" s="133" t="str">
        <f>Položky!C176</f>
        <v>Hromosvod</v>
      </c>
      <c r="C11" s="69"/>
      <c r="D11" s="134"/>
      <c r="E11" s="228">
        <f>Položky!BA178</f>
        <v>0</v>
      </c>
      <c r="F11" s="229">
        <f>Položky!BB178</f>
        <v>0</v>
      </c>
      <c r="G11" s="229">
        <f>Položky!BC178</f>
        <v>0</v>
      </c>
      <c r="H11" s="229">
        <f>Položky!BD178</f>
        <v>0</v>
      </c>
      <c r="I11" s="230">
        <f>Položky!BE178</f>
        <v>0</v>
      </c>
    </row>
    <row r="12" spans="1:9" s="141" customFormat="1" ht="13.5" thickBot="1">
      <c r="A12" s="135"/>
      <c r="B12" s="136" t="s">
        <v>57</v>
      </c>
      <c r="C12" s="136"/>
      <c r="D12" s="137"/>
      <c r="E12" s="138">
        <f>SUM(E7:E11)</f>
        <v>0</v>
      </c>
      <c r="F12" s="139">
        <f>SUM(F7:F11)</f>
        <v>0</v>
      </c>
      <c r="G12" s="139">
        <f>SUM(G7:G11)</f>
        <v>0</v>
      </c>
      <c r="H12" s="139">
        <f>SUM(H7:H11)</f>
        <v>0</v>
      </c>
      <c r="I12" s="140">
        <f>SUM(I7:I11)</f>
        <v>0</v>
      </c>
    </row>
    <row r="13" spans="1:9" ht="12.75">
      <c r="A13" s="69"/>
      <c r="B13" s="69"/>
      <c r="C13" s="69"/>
      <c r="D13" s="69"/>
      <c r="E13" s="69"/>
      <c r="F13" s="69"/>
      <c r="G13" s="69"/>
      <c r="H13" s="69"/>
      <c r="I13" s="69"/>
    </row>
    <row r="14" spans="1:57" ht="19.5" customHeight="1">
      <c r="A14" s="125" t="s">
        <v>58</v>
      </c>
      <c r="B14" s="125"/>
      <c r="C14" s="125"/>
      <c r="D14" s="125"/>
      <c r="E14" s="125"/>
      <c r="F14" s="125"/>
      <c r="G14" s="142"/>
      <c r="H14" s="125"/>
      <c r="I14" s="125"/>
      <c r="BA14" s="43"/>
      <c r="BB14" s="43"/>
      <c r="BC14" s="43"/>
      <c r="BD14" s="43"/>
      <c r="BE14" s="43"/>
    </row>
    <row r="15" spans="1:9" ht="13.5" thickBot="1">
      <c r="A15" s="82"/>
      <c r="B15" s="82"/>
      <c r="C15" s="82"/>
      <c r="D15" s="82"/>
      <c r="E15" s="82"/>
      <c r="F15" s="82"/>
      <c r="G15" s="82"/>
      <c r="H15" s="82"/>
      <c r="I15" s="82"/>
    </row>
    <row r="16" spans="1:9" ht="12.75">
      <c r="A16" s="76" t="s">
        <v>59</v>
      </c>
      <c r="B16" s="77"/>
      <c r="C16" s="77"/>
      <c r="D16" s="143"/>
      <c r="E16" s="144" t="s">
        <v>60</v>
      </c>
      <c r="F16" s="145" t="s">
        <v>61</v>
      </c>
      <c r="G16" s="146" t="s">
        <v>62</v>
      </c>
      <c r="H16" s="147"/>
      <c r="I16" s="148" t="s">
        <v>60</v>
      </c>
    </row>
    <row r="17" spans="1:53" ht="12.75">
      <c r="A17" s="67" t="s">
        <v>246</v>
      </c>
      <c r="B17" s="58"/>
      <c r="C17" s="58"/>
      <c r="D17" s="149"/>
      <c r="E17" s="150"/>
      <c r="F17" s="151"/>
      <c r="G17" s="152">
        <f>CHOOSE(BA17+1,HSV+PSV,HSV+PSV+Mont,HSV+PSV+Dodavka+Mont,HSV,PSV,Mont,Dodavka,Mont+Dodavka,0)</f>
        <v>0</v>
      </c>
      <c r="H17" s="153"/>
      <c r="I17" s="154">
        <f>E17+F17*G17/100</f>
        <v>0</v>
      </c>
      <c r="BA17">
        <v>0</v>
      </c>
    </row>
    <row r="18" spans="1:53" ht="12.75">
      <c r="A18" s="67" t="s">
        <v>247</v>
      </c>
      <c r="B18" s="58"/>
      <c r="C18" s="58"/>
      <c r="D18" s="149"/>
      <c r="E18" s="150"/>
      <c r="F18" s="151"/>
      <c r="G18" s="152">
        <f>CHOOSE(BA18+1,HSV+PSV,HSV+PSV+Mont,HSV+PSV+Dodavka+Mont,HSV,PSV,Mont,Dodavka,Mont+Dodavka,0)</f>
        <v>0</v>
      </c>
      <c r="H18" s="153"/>
      <c r="I18" s="154">
        <f>E18+F18*G18/100</f>
        <v>0</v>
      </c>
      <c r="BA18">
        <v>0</v>
      </c>
    </row>
    <row r="19" spans="1:53" ht="12.75">
      <c r="A19" s="67" t="s">
        <v>248</v>
      </c>
      <c r="B19" s="58"/>
      <c r="C19" s="58"/>
      <c r="D19" s="149"/>
      <c r="E19" s="150"/>
      <c r="F19" s="151"/>
      <c r="G19" s="152">
        <f>CHOOSE(BA19+1,HSV+PSV,HSV+PSV+Mont,HSV+PSV+Dodavka+Mont,HSV,PSV,Mont,Dodavka,Mont+Dodavka,0)</f>
        <v>0</v>
      </c>
      <c r="H19" s="153"/>
      <c r="I19" s="154">
        <f>E19+F19*G19/100</f>
        <v>0</v>
      </c>
      <c r="BA19">
        <v>0</v>
      </c>
    </row>
    <row r="20" spans="1:53" ht="12.75">
      <c r="A20" s="67" t="s">
        <v>249</v>
      </c>
      <c r="B20" s="58"/>
      <c r="C20" s="58"/>
      <c r="D20" s="149"/>
      <c r="E20" s="150"/>
      <c r="F20" s="151"/>
      <c r="G20" s="152">
        <f>CHOOSE(BA20+1,HSV+PSV,HSV+PSV+Mont,HSV+PSV+Dodavka+Mont,HSV,PSV,Mont,Dodavka,Mont+Dodavka,0)</f>
        <v>0</v>
      </c>
      <c r="H20" s="153"/>
      <c r="I20" s="154">
        <f>E20+F20*G20/100</f>
        <v>0</v>
      </c>
      <c r="BA20">
        <v>1</v>
      </c>
    </row>
    <row r="21" spans="1:53" ht="12.75">
      <c r="A21" s="67" t="s">
        <v>250</v>
      </c>
      <c r="B21" s="58"/>
      <c r="C21" s="58"/>
      <c r="D21" s="149"/>
      <c r="E21" s="150"/>
      <c r="F21" s="151"/>
      <c r="G21" s="152">
        <f>CHOOSE(BA21+1,HSV+PSV,HSV+PSV+Mont,HSV+PSV+Dodavka+Mont,HSV,PSV,Mont,Dodavka,Mont+Dodavka,0)</f>
        <v>0</v>
      </c>
      <c r="H21" s="153"/>
      <c r="I21" s="154">
        <f>E21+F21*G21/100</f>
        <v>0</v>
      </c>
      <c r="BA21">
        <v>1</v>
      </c>
    </row>
    <row r="22" spans="1:53" ht="12.75">
      <c r="A22" s="67" t="s">
        <v>251</v>
      </c>
      <c r="B22" s="58"/>
      <c r="C22" s="58"/>
      <c r="D22" s="149"/>
      <c r="E22" s="150"/>
      <c r="F22" s="151"/>
      <c r="G22" s="152">
        <f>CHOOSE(BA22+1,HSV+PSV,HSV+PSV+Mont,HSV+PSV+Dodavka+Mont,HSV,PSV,Mont,Dodavka,Mont+Dodavka,0)</f>
        <v>0</v>
      </c>
      <c r="H22" s="153"/>
      <c r="I22" s="154">
        <f>E22+F22*G22/100</f>
        <v>0</v>
      </c>
      <c r="BA22">
        <v>2</v>
      </c>
    </row>
    <row r="23" spans="1:9" ht="13.5" thickBot="1">
      <c r="A23" s="155"/>
      <c r="B23" s="156" t="s">
        <v>63</v>
      </c>
      <c r="C23" s="157"/>
      <c r="D23" s="158"/>
      <c r="E23" s="159"/>
      <c r="F23" s="160"/>
      <c r="G23" s="160"/>
      <c r="H23" s="161">
        <f>SUM(I17:I22)</f>
        <v>0</v>
      </c>
      <c r="I23" s="162"/>
    </row>
    <row r="25" spans="2:9" ht="12.75">
      <c r="B25" s="141"/>
      <c r="F25" s="163"/>
      <c r="G25" s="164"/>
      <c r="H25" s="164"/>
      <c r="I25" s="165"/>
    </row>
    <row r="26" spans="6:9" ht="12.75">
      <c r="F26" s="163"/>
      <c r="G26" s="164"/>
      <c r="H26" s="164"/>
      <c r="I26" s="165"/>
    </row>
    <row r="27" spans="6:9" ht="12.75">
      <c r="F27" s="163"/>
      <c r="G27" s="164"/>
      <c r="H27" s="164"/>
      <c r="I27" s="165"/>
    </row>
    <row r="28" spans="6:9" ht="12.75">
      <c r="F28" s="163"/>
      <c r="G28" s="164"/>
      <c r="H28" s="164"/>
      <c r="I28" s="165"/>
    </row>
    <row r="29" spans="6:9" ht="12.75">
      <c r="F29" s="163"/>
      <c r="G29" s="164"/>
      <c r="H29" s="164"/>
      <c r="I29" s="165"/>
    </row>
    <row r="30" spans="6:9" ht="12.75">
      <c r="F30" s="163"/>
      <c r="G30" s="164"/>
      <c r="H30" s="164"/>
      <c r="I30" s="165"/>
    </row>
    <row r="31" spans="6:9" ht="12.75">
      <c r="F31" s="163"/>
      <c r="G31" s="164"/>
      <c r="H31" s="164"/>
      <c r="I31" s="165"/>
    </row>
    <row r="32" spans="6:9" ht="12.75">
      <c r="F32" s="163"/>
      <c r="G32" s="164"/>
      <c r="H32" s="164"/>
      <c r="I32" s="165"/>
    </row>
    <row r="33" spans="6:9" ht="12.75">
      <c r="F33" s="163"/>
      <c r="G33" s="164"/>
      <c r="H33" s="164"/>
      <c r="I33" s="165"/>
    </row>
    <row r="34" spans="6:9" ht="12.75">
      <c r="F34" s="163"/>
      <c r="G34" s="164"/>
      <c r="H34" s="164"/>
      <c r="I34" s="165"/>
    </row>
    <row r="35" spans="6:9" ht="12.75">
      <c r="F35" s="163"/>
      <c r="G35" s="164"/>
      <c r="H35" s="164"/>
      <c r="I35" s="165"/>
    </row>
    <row r="36" spans="6:9" ht="12.75">
      <c r="F36" s="163"/>
      <c r="G36" s="164"/>
      <c r="H36" s="164"/>
      <c r="I36" s="165"/>
    </row>
    <row r="37" spans="6:9" ht="12.75">
      <c r="F37" s="163"/>
      <c r="G37" s="164"/>
      <c r="H37" s="164"/>
      <c r="I37" s="165"/>
    </row>
    <row r="38" spans="6:9" ht="12.75">
      <c r="F38" s="163"/>
      <c r="G38" s="164"/>
      <c r="H38" s="164"/>
      <c r="I38" s="165"/>
    </row>
    <row r="39" spans="6:9" ht="12.75">
      <c r="F39" s="163"/>
      <c r="G39" s="164"/>
      <c r="H39" s="164"/>
      <c r="I39" s="165"/>
    </row>
    <row r="40" spans="6:9" ht="12.75">
      <c r="F40" s="163"/>
      <c r="G40" s="164"/>
      <c r="H40" s="164"/>
      <c r="I40" s="165"/>
    </row>
    <row r="41" spans="6:9" ht="12.75">
      <c r="F41" s="163"/>
      <c r="G41" s="164"/>
      <c r="H41" s="164"/>
      <c r="I41" s="165"/>
    </row>
    <row r="42" spans="6:9" ht="12.75">
      <c r="F42" s="163"/>
      <c r="G42" s="164"/>
      <c r="H42" s="164"/>
      <c r="I42" s="165"/>
    </row>
    <row r="43" spans="6:9" ht="12.75">
      <c r="F43" s="163"/>
      <c r="G43" s="164"/>
      <c r="H43" s="164"/>
      <c r="I43" s="165"/>
    </row>
    <row r="44" spans="6:9" ht="12.75">
      <c r="F44" s="163"/>
      <c r="G44" s="164"/>
      <c r="H44" s="164"/>
      <c r="I44" s="165"/>
    </row>
    <row r="45" spans="6:9" ht="12.75">
      <c r="F45" s="163"/>
      <c r="G45" s="164"/>
      <c r="H45" s="164"/>
      <c r="I45" s="165"/>
    </row>
    <row r="46" spans="6:9" ht="12.75">
      <c r="F46" s="163"/>
      <c r="G46" s="164"/>
      <c r="H46" s="164"/>
      <c r="I46" s="165"/>
    </row>
    <row r="47" spans="6:9" ht="12.75">
      <c r="F47" s="163"/>
      <c r="G47" s="164"/>
      <c r="H47" s="164"/>
      <c r="I47" s="165"/>
    </row>
    <row r="48" spans="6:9" ht="12.75">
      <c r="F48" s="163"/>
      <c r="G48" s="164"/>
      <c r="H48" s="164"/>
      <c r="I48" s="165"/>
    </row>
    <row r="49" spans="6:9" ht="12.75">
      <c r="F49" s="163"/>
      <c r="G49" s="164"/>
      <c r="H49" s="164"/>
      <c r="I49" s="165"/>
    </row>
    <row r="50" spans="6:9" ht="12.75">
      <c r="F50" s="163"/>
      <c r="G50" s="164"/>
      <c r="H50" s="164"/>
      <c r="I50" s="165"/>
    </row>
    <row r="51" spans="6:9" ht="12.75">
      <c r="F51" s="163"/>
      <c r="G51" s="164"/>
      <c r="H51" s="164"/>
      <c r="I51" s="165"/>
    </row>
    <row r="52" spans="6:9" ht="12.75">
      <c r="F52" s="163"/>
      <c r="G52" s="164"/>
      <c r="H52" s="164"/>
      <c r="I52" s="165"/>
    </row>
    <row r="53" spans="6:9" ht="12.75">
      <c r="F53" s="163"/>
      <c r="G53" s="164"/>
      <c r="H53" s="164"/>
      <c r="I53" s="165"/>
    </row>
    <row r="54" spans="6:9" ht="12.75">
      <c r="F54" s="163"/>
      <c r="G54" s="164"/>
      <c r="H54" s="164"/>
      <c r="I54" s="165"/>
    </row>
    <row r="55" spans="6:9" ht="12.75">
      <c r="F55" s="163"/>
      <c r="G55" s="164"/>
      <c r="H55" s="164"/>
      <c r="I55" s="165"/>
    </row>
    <row r="56" spans="6:9" ht="12.75">
      <c r="F56" s="163"/>
      <c r="G56" s="164"/>
      <c r="H56" s="164"/>
      <c r="I56" s="165"/>
    </row>
    <row r="57" spans="6:9" ht="12.75">
      <c r="F57" s="163"/>
      <c r="G57" s="164"/>
      <c r="H57" s="164"/>
      <c r="I57" s="165"/>
    </row>
    <row r="58" spans="6:9" ht="12.75">
      <c r="F58" s="163"/>
      <c r="G58" s="164"/>
      <c r="H58" s="164"/>
      <c r="I58" s="165"/>
    </row>
    <row r="59" spans="6:9" ht="12.75">
      <c r="F59" s="163"/>
      <c r="G59" s="164"/>
      <c r="H59" s="164"/>
      <c r="I59" s="165"/>
    </row>
    <row r="60" spans="6:9" ht="12.75">
      <c r="F60" s="163"/>
      <c r="G60" s="164"/>
      <c r="H60" s="164"/>
      <c r="I60" s="165"/>
    </row>
    <row r="61" spans="6:9" ht="12.75">
      <c r="F61" s="163"/>
      <c r="G61" s="164"/>
      <c r="H61" s="164"/>
      <c r="I61" s="165"/>
    </row>
    <row r="62" spans="6:9" ht="12.75">
      <c r="F62" s="163"/>
      <c r="G62" s="164"/>
      <c r="H62" s="164"/>
      <c r="I62" s="165"/>
    </row>
    <row r="63" spans="6:9" ht="12.75">
      <c r="F63" s="163"/>
      <c r="G63" s="164"/>
      <c r="H63" s="164"/>
      <c r="I63" s="165"/>
    </row>
    <row r="64" spans="6:9" ht="12.75">
      <c r="F64" s="163"/>
      <c r="G64" s="164"/>
      <c r="H64" s="164"/>
      <c r="I64" s="165"/>
    </row>
    <row r="65" spans="6:9" ht="12.75">
      <c r="F65" s="163"/>
      <c r="G65" s="164"/>
      <c r="H65" s="164"/>
      <c r="I65" s="165"/>
    </row>
    <row r="66" spans="6:9" ht="12.75">
      <c r="F66" s="163"/>
      <c r="G66" s="164"/>
      <c r="H66" s="164"/>
      <c r="I66" s="165"/>
    </row>
    <row r="67" spans="6:9" ht="12.75">
      <c r="F67" s="163"/>
      <c r="G67" s="164"/>
      <c r="H67" s="164"/>
      <c r="I67" s="165"/>
    </row>
    <row r="68" spans="6:9" ht="12.75">
      <c r="F68" s="163"/>
      <c r="G68" s="164"/>
      <c r="H68" s="164"/>
      <c r="I68" s="165"/>
    </row>
    <row r="69" spans="6:9" ht="12.75">
      <c r="F69" s="163"/>
      <c r="G69" s="164"/>
      <c r="H69" s="164"/>
      <c r="I69" s="165"/>
    </row>
    <row r="70" spans="6:9" ht="12.75">
      <c r="F70" s="163"/>
      <c r="G70" s="164"/>
      <c r="H70" s="164"/>
      <c r="I70" s="165"/>
    </row>
    <row r="71" spans="6:9" ht="12.75">
      <c r="F71" s="163"/>
      <c r="G71" s="164"/>
      <c r="H71" s="164"/>
      <c r="I71" s="165"/>
    </row>
    <row r="72" spans="6:9" ht="12.75">
      <c r="F72" s="163"/>
      <c r="G72" s="164"/>
      <c r="H72" s="164"/>
      <c r="I72" s="165"/>
    </row>
    <row r="73" spans="6:9" ht="12.75">
      <c r="F73" s="163"/>
      <c r="G73" s="164"/>
      <c r="H73" s="164"/>
      <c r="I73" s="165"/>
    </row>
    <row r="74" spans="6:9" ht="12.75">
      <c r="F74" s="163"/>
      <c r="G74" s="164"/>
      <c r="H74" s="164"/>
      <c r="I74" s="165"/>
    </row>
  </sheetData>
  <sheetProtection/>
  <mergeCells count="4">
    <mergeCell ref="A1:B1"/>
    <mergeCell ref="A2:B2"/>
    <mergeCell ref="G2:I2"/>
    <mergeCell ref="H23:I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251"/>
  <sheetViews>
    <sheetView showGridLines="0" showZeros="0" zoomScalePageLayoutView="0" workbookViewId="0" topLeftCell="A1">
      <selection activeCell="A178" sqref="A178:IV180"/>
    </sheetView>
  </sheetViews>
  <sheetFormatPr defaultColWidth="9.00390625" defaultRowHeight="12.75"/>
  <cols>
    <col min="1" max="1" width="4.375" style="167" customWidth="1"/>
    <col min="2" max="2" width="11.625" style="167" customWidth="1"/>
    <col min="3" max="3" width="40.375" style="167" customWidth="1"/>
    <col min="4" max="4" width="5.625" style="167" customWidth="1"/>
    <col min="5" max="5" width="8.625" style="221" customWidth="1"/>
    <col min="6" max="6" width="9.875" style="167" customWidth="1"/>
    <col min="7" max="7" width="13.875" style="167" customWidth="1"/>
    <col min="8" max="11" width="9.125" style="167" customWidth="1"/>
    <col min="12" max="12" width="75.375" style="167" customWidth="1"/>
    <col min="13" max="13" width="45.25390625" style="167" customWidth="1"/>
    <col min="14" max="16384" width="9.125" style="167" customWidth="1"/>
  </cols>
  <sheetData>
    <row r="1" spans="1:7" ht="15.75">
      <c r="A1" s="166" t="s">
        <v>75</v>
      </c>
      <c r="B1" s="166"/>
      <c r="C1" s="166"/>
      <c r="D1" s="166"/>
      <c r="E1" s="166"/>
      <c r="F1" s="166"/>
      <c r="G1" s="166"/>
    </row>
    <row r="2" spans="1:7" ht="14.25" customHeight="1" thickBot="1">
      <c r="A2" s="168"/>
      <c r="B2" s="169"/>
      <c r="C2" s="170"/>
      <c r="D2" s="170"/>
      <c r="E2" s="171"/>
      <c r="F2" s="170"/>
      <c r="G2" s="170"/>
    </row>
    <row r="3" spans="1:7" ht="13.5" thickTop="1">
      <c r="A3" s="108" t="s">
        <v>48</v>
      </c>
      <c r="B3" s="109"/>
      <c r="C3" s="110" t="str">
        <f>CONCATENATE(cislostavby," ",nazevstavby)</f>
        <v>049 Město Studénka</v>
      </c>
      <c r="D3" s="172"/>
      <c r="E3" s="173" t="s">
        <v>64</v>
      </c>
      <c r="F3" s="174" t="str">
        <f>Rekapitulace!H1</f>
        <v>01</v>
      </c>
      <c r="G3" s="175"/>
    </row>
    <row r="4" spans="1:7" ht="13.5" thickBot="1">
      <c r="A4" s="176" t="s">
        <v>50</v>
      </c>
      <c r="B4" s="117"/>
      <c r="C4" s="118" t="str">
        <f>CONCATENATE(cisloobjektu," ",nazevobjektu)</f>
        <v>08 Bytové domy č.p. 808-811</v>
      </c>
      <c r="D4" s="177"/>
      <c r="E4" s="178" t="str">
        <f>Rekapitulace!G2</f>
        <v>Výměna střešní krytiny a nové oplechování</v>
      </c>
      <c r="F4" s="179"/>
      <c r="G4" s="180"/>
    </row>
    <row r="5" spans="1:7" ht="13.5" thickTop="1">
      <c r="A5" s="181"/>
      <c r="B5" s="168"/>
      <c r="C5" s="168"/>
      <c r="D5" s="168"/>
      <c r="E5" s="182"/>
      <c r="F5" s="168"/>
      <c r="G5" s="183"/>
    </row>
    <row r="6" spans="1:7" ht="12.75">
      <c r="A6" s="184" t="s">
        <v>65</v>
      </c>
      <c r="B6" s="185" t="s">
        <v>66</v>
      </c>
      <c r="C6" s="185" t="s">
        <v>67</v>
      </c>
      <c r="D6" s="185" t="s">
        <v>68</v>
      </c>
      <c r="E6" s="186" t="s">
        <v>69</v>
      </c>
      <c r="F6" s="185" t="s">
        <v>70</v>
      </c>
      <c r="G6" s="187" t="s">
        <v>71</v>
      </c>
    </row>
    <row r="7" spans="1:15" ht="12.75">
      <c r="A7" s="188" t="s">
        <v>72</v>
      </c>
      <c r="B7" s="189" t="s">
        <v>83</v>
      </c>
      <c r="C7" s="190" t="s">
        <v>84</v>
      </c>
      <c r="D7" s="191"/>
      <c r="E7" s="192"/>
      <c r="F7" s="192"/>
      <c r="G7" s="193"/>
      <c r="H7" s="194"/>
      <c r="I7" s="194"/>
      <c r="O7" s="195">
        <v>1</v>
      </c>
    </row>
    <row r="8" spans="1:104" ht="12.75">
      <c r="A8" s="196">
        <v>1</v>
      </c>
      <c r="B8" s="197" t="s">
        <v>85</v>
      </c>
      <c r="C8" s="198" t="s">
        <v>86</v>
      </c>
      <c r="D8" s="199" t="s">
        <v>87</v>
      </c>
      <c r="E8" s="200">
        <v>1482.75</v>
      </c>
      <c r="F8" s="200">
        <v>0</v>
      </c>
      <c r="G8" s="201">
        <f>E8*F8</f>
        <v>0</v>
      </c>
      <c r="O8" s="195">
        <v>2</v>
      </c>
      <c r="AA8" s="167">
        <v>1</v>
      </c>
      <c r="AB8" s="167">
        <v>1</v>
      </c>
      <c r="AC8" s="167">
        <v>1</v>
      </c>
      <c r="AZ8" s="167">
        <v>1</v>
      </c>
      <c r="BA8" s="167">
        <f>IF(AZ8=1,G8,0)</f>
        <v>0</v>
      </c>
      <c r="BB8" s="167">
        <f>IF(AZ8=2,G8,0)</f>
        <v>0</v>
      </c>
      <c r="BC8" s="167">
        <f>IF(AZ8=3,G8,0)</f>
        <v>0</v>
      </c>
      <c r="BD8" s="167">
        <f>IF(AZ8=4,G8,0)</f>
        <v>0</v>
      </c>
      <c r="BE8" s="167">
        <f>IF(AZ8=5,G8,0)</f>
        <v>0</v>
      </c>
      <c r="CA8" s="202">
        <v>1</v>
      </c>
      <c r="CB8" s="202">
        <v>1</v>
      </c>
      <c r="CZ8" s="167">
        <v>0.01838</v>
      </c>
    </row>
    <row r="9" spans="1:15" ht="12.75">
      <c r="A9" s="203"/>
      <c r="B9" s="205"/>
      <c r="C9" s="206" t="s">
        <v>88</v>
      </c>
      <c r="D9" s="207"/>
      <c r="E9" s="208">
        <v>1482.75</v>
      </c>
      <c r="F9" s="209"/>
      <c r="G9" s="210"/>
      <c r="M9" s="204" t="s">
        <v>88</v>
      </c>
      <c r="O9" s="195"/>
    </row>
    <row r="10" spans="1:104" ht="12.75">
      <c r="A10" s="196">
        <v>2</v>
      </c>
      <c r="B10" s="197" t="s">
        <v>89</v>
      </c>
      <c r="C10" s="198" t="s">
        <v>90</v>
      </c>
      <c r="D10" s="199" t="s">
        <v>87</v>
      </c>
      <c r="E10" s="200">
        <v>1482.75</v>
      </c>
      <c r="F10" s="200">
        <v>0</v>
      </c>
      <c r="G10" s="201">
        <f>E10*F10</f>
        <v>0</v>
      </c>
      <c r="O10" s="195">
        <v>2</v>
      </c>
      <c r="AA10" s="167">
        <v>1</v>
      </c>
      <c r="AB10" s="167">
        <v>1</v>
      </c>
      <c r="AC10" s="167">
        <v>1</v>
      </c>
      <c r="AZ10" s="167">
        <v>1</v>
      </c>
      <c r="BA10" s="167">
        <f>IF(AZ10=1,G10,0)</f>
        <v>0</v>
      </c>
      <c r="BB10" s="167">
        <f>IF(AZ10=2,G10,0)</f>
        <v>0</v>
      </c>
      <c r="BC10" s="167">
        <f>IF(AZ10=3,G10,0)</f>
        <v>0</v>
      </c>
      <c r="BD10" s="167">
        <f>IF(AZ10=4,G10,0)</f>
        <v>0</v>
      </c>
      <c r="BE10" s="167">
        <f>IF(AZ10=5,G10,0)</f>
        <v>0</v>
      </c>
      <c r="CA10" s="202">
        <v>1</v>
      </c>
      <c r="CB10" s="202">
        <v>1</v>
      </c>
      <c r="CZ10" s="167">
        <v>0.00085</v>
      </c>
    </row>
    <row r="11" spans="1:15" ht="12.75">
      <c r="A11" s="203"/>
      <c r="B11" s="205"/>
      <c r="C11" s="206" t="s">
        <v>88</v>
      </c>
      <c r="D11" s="207"/>
      <c r="E11" s="208">
        <v>1482.75</v>
      </c>
      <c r="F11" s="209"/>
      <c r="G11" s="210"/>
      <c r="M11" s="204" t="s">
        <v>88</v>
      </c>
      <c r="O11" s="195"/>
    </row>
    <row r="12" spans="1:104" ht="12.75">
      <c r="A12" s="196">
        <v>3</v>
      </c>
      <c r="B12" s="197" t="s">
        <v>91</v>
      </c>
      <c r="C12" s="198" t="s">
        <v>92</v>
      </c>
      <c r="D12" s="199" t="s">
        <v>87</v>
      </c>
      <c r="E12" s="200">
        <v>1482.75</v>
      </c>
      <c r="F12" s="200">
        <v>0</v>
      </c>
      <c r="G12" s="201">
        <f>E12*F12</f>
        <v>0</v>
      </c>
      <c r="O12" s="195">
        <v>2</v>
      </c>
      <c r="AA12" s="167">
        <v>1</v>
      </c>
      <c r="AB12" s="167">
        <v>1</v>
      </c>
      <c r="AC12" s="167">
        <v>1</v>
      </c>
      <c r="AZ12" s="167">
        <v>1</v>
      </c>
      <c r="BA12" s="167">
        <f>IF(AZ12=1,G12,0)</f>
        <v>0</v>
      </c>
      <c r="BB12" s="167">
        <f>IF(AZ12=2,G12,0)</f>
        <v>0</v>
      </c>
      <c r="BC12" s="167">
        <f>IF(AZ12=3,G12,0)</f>
        <v>0</v>
      </c>
      <c r="BD12" s="167">
        <f>IF(AZ12=4,G12,0)</f>
        <v>0</v>
      </c>
      <c r="BE12" s="167">
        <f>IF(AZ12=5,G12,0)</f>
        <v>0</v>
      </c>
      <c r="CA12" s="202">
        <v>1</v>
      </c>
      <c r="CB12" s="202">
        <v>1</v>
      </c>
      <c r="CZ12" s="167">
        <v>0</v>
      </c>
    </row>
    <row r="13" spans="1:15" ht="12.75">
      <c r="A13" s="203"/>
      <c r="B13" s="205"/>
      <c r="C13" s="206" t="s">
        <v>88</v>
      </c>
      <c r="D13" s="207"/>
      <c r="E13" s="208">
        <v>1482.75</v>
      </c>
      <c r="F13" s="209"/>
      <c r="G13" s="210"/>
      <c r="M13" s="204" t="s">
        <v>88</v>
      </c>
      <c r="O13" s="195"/>
    </row>
    <row r="14" spans="1:104" ht="12.75">
      <c r="A14" s="196">
        <v>4</v>
      </c>
      <c r="B14" s="197" t="s">
        <v>93</v>
      </c>
      <c r="C14" s="198" t="s">
        <v>94</v>
      </c>
      <c r="D14" s="199" t="s">
        <v>87</v>
      </c>
      <c r="E14" s="200">
        <v>1482.75</v>
      </c>
      <c r="F14" s="200">
        <v>0</v>
      </c>
      <c r="G14" s="201">
        <f>E14*F14</f>
        <v>0</v>
      </c>
      <c r="O14" s="195">
        <v>2</v>
      </c>
      <c r="AA14" s="167">
        <v>1</v>
      </c>
      <c r="AB14" s="167">
        <v>1</v>
      </c>
      <c r="AC14" s="167">
        <v>1</v>
      </c>
      <c r="AZ14" s="167">
        <v>1</v>
      </c>
      <c r="BA14" s="167">
        <f>IF(AZ14=1,G14,0)</f>
        <v>0</v>
      </c>
      <c r="BB14" s="167">
        <f>IF(AZ14=2,G14,0)</f>
        <v>0</v>
      </c>
      <c r="BC14" s="167">
        <f>IF(AZ14=3,G14,0)</f>
        <v>0</v>
      </c>
      <c r="BD14" s="167">
        <f>IF(AZ14=4,G14,0)</f>
        <v>0</v>
      </c>
      <c r="BE14" s="167">
        <f>IF(AZ14=5,G14,0)</f>
        <v>0</v>
      </c>
      <c r="CA14" s="202">
        <v>1</v>
      </c>
      <c r="CB14" s="202">
        <v>1</v>
      </c>
      <c r="CZ14" s="167">
        <v>0</v>
      </c>
    </row>
    <row r="15" spans="1:15" ht="12.75">
      <c r="A15" s="203"/>
      <c r="B15" s="205"/>
      <c r="C15" s="206" t="s">
        <v>88</v>
      </c>
      <c r="D15" s="207"/>
      <c r="E15" s="208">
        <v>1482.75</v>
      </c>
      <c r="F15" s="209"/>
      <c r="G15" s="210"/>
      <c r="M15" s="204" t="s">
        <v>88</v>
      </c>
      <c r="O15" s="195"/>
    </row>
    <row r="16" spans="1:104" ht="12.75">
      <c r="A16" s="196">
        <v>5</v>
      </c>
      <c r="B16" s="197" t="s">
        <v>95</v>
      </c>
      <c r="C16" s="198" t="s">
        <v>96</v>
      </c>
      <c r="D16" s="199" t="s">
        <v>87</v>
      </c>
      <c r="E16" s="200">
        <v>1482.75</v>
      </c>
      <c r="F16" s="200">
        <v>0</v>
      </c>
      <c r="G16" s="201">
        <f>E16*F16</f>
        <v>0</v>
      </c>
      <c r="O16" s="195">
        <v>2</v>
      </c>
      <c r="AA16" s="167">
        <v>1</v>
      </c>
      <c r="AB16" s="167">
        <v>1</v>
      </c>
      <c r="AC16" s="167">
        <v>1</v>
      </c>
      <c r="AZ16" s="167">
        <v>1</v>
      </c>
      <c r="BA16" s="167">
        <f>IF(AZ16=1,G16,0)</f>
        <v>0</v>
      </c>
      <c r="BB16" s="167">
        <f>IF(AZ16=2,G16,0)</f>
        <v>0</v>
      </c>
      <c r="BC16" s="167">
        <f>IF(AZ16=3,G16,0)</f>
        <v>0</v>
      </c>
      <c r="BD16" s="167">
        <f>IF(AZ16=4,G16,0)</f>
        <v>0</v>
      </c>
      <c r="BE16" s="167">
        <f>IF(AZ16=5,G16,0)</f>
        <v>0</v>
      </c>
      <c r="CA16" s="202">
        <v>1</v>
      </c>
      <c r="CB16" s="202">
        <v>1</v>
      </c>
      <c r="CZ16" s="167">
        <v>0</v>
      </c>
    </row>
    <row r="17" spans="1:15" ht="12.75">
      <c r="A17" s="203"/>
      <c r="B17" s="205"/>
      <c r="C17" s="206" t="s">
        <v>88</v>
      </c>
      <c r="D17" s="207"/>
      <c r="E17" s="208">
        <v>1482.75</v>
      </c>
      <c r="F17" s="209"/>
      <c r="G17" s="210"/>
      <c r="M17" s="204" t="s">
        <v>88</v>
      </c>
      <c r="O17" s="195"/>
    </row>
    <row r="18" spans="1:104" ht="12.75">
      <c r="A18" s="196">
        <v>6</v>
      </c>
      <c r="B18" s="197" t="s">
        <v>97</v>
      </c>
      <c r="C18" s="198" t="s">
        <v>98</v>
      </c>
      <c r="D18" s="199" t="s">
        <v>87</v>
      </c>
      <c r="E18" s="200">
        <v>1482.75</v>
      </c>
      <c r="F18" s="200">
        <v>0</v>
      </c>
      <c r="G18" s="201">
        <f>E18*F18</f>
        <v>0</v>
      </c>
      <c r="O18" s="195">
        <v>2</v>
      </c>
      <c r="AA18" s="167">
        <v>1</v>
      </c>
      <c r="AB18" s="167">
        <v>1</v>
      </c>
      <c r="AC18" s="167">
        <v>1</v>
      </c>
      <c r="AZ18" s="167">
        <v>1</v>
      </c>
      <c r="BA18" s="167">
        <f>IF(AZ18=1,G18,0)</f>
        <v>0</v>
      </c>
      <c r="BB18" s="167">
        <f>IF(AZ18=2,G18,0)</f>
        <v>0</v>
      </c>
      <c r="BC18" s="167">
        <f>IF(AZ18=3,G18,0)</f>
        <v>0</v>
      </c>
      <c r="BD18" s="167">
        <f>IF(AZ18=4,G18,0)</f>
        <v>0</v>
      </c>
      <c r="BE18" s="167">
        <f>IF(AZ18=5,G18,0)</f>
        <v>0</v>
      </c>
      <c r="CA18" s="202">
        <v>1</v>
      </c>
      <c r="CB18" s="202">
        <v>1</v>
      </c>
      <c r="CZ18" s="167">
        <v>0</v>
      </c>
    </row>
    <row r="19" spans="1:15" ht="12.75">
      <c r="A19" s="203"/>
      <c r="B19" s="205"/>
      <c r="C19" s="206" t="s">
        <v>88</v>
      </c>
      <c r="D19" s="207"/>
      <c r="E19" s="208">
        <v>1482.75</v>
      </c>
      <c r="F19" s="209"/>
      <c r="G19" s="210"/>
      <c r="M19" s="204" t="s">
        <v>88</v>
      </c>
      <c r="O19" s="195"/>
    </row>
    <row r="20" spans="1:104" ht="12.75">
      <c r="A20" s="196">
        <v>7</v>
      </c>
      <c r="B20" s="197" t="s">
        <v>99</v>
      </c>
      <c r="C20" s="198" t="s">
        <v>100</v>
      </c>
      <c r="D20" s="199" t="s">
        <v>101</v>
      </c>
      <c r="E20" s="200">
        <v>28.5132825</v>
      </c>
      <c r="F20" s="200">
        <v>0</v>
      </c>
      <c r="G20" s="201">
        <f>E20*F20</f>
        <v>0</v>
      </c>
      <c r="O20" s="195">
        <v>2</v>
      </c>
      <c r="AA20" s="167">
        <v>7</v>
      </c>
      <c r="AB20" s="167">
        <v>1</v>
      </c>
      <c r="AC20" s="167">
        <v>2</v>
      </c>
      <c r="AZ20" s="167">
        <v>1</v>
      </c>
      <c r="BA20" s="167">
        <f>IF(AZ20=1,G20,0)</f>
        <v>0</v>
      </c>
      <c r="BB20" s="167">
        <f>IF(AZ20=2,G20,0)</f>
        <v>0</v>
      </c>
      <c r="BC20" s="167">
        <f>IF(AZ20=3,G20,0)</f>
        <v>0</v>
      </c>
      <c r="BD20" s="167">
        <f>IF(AZ20=4,G20,0)</f>
        <v>0</v>
      </c>
      <c r="BE20" s="167">
        <f>IF(AZ20=5,G20,0)</f>
        <v>0</v>
      </c>
      <c r="CA20" s="202">
        <v>7</v>
      </c>
      <c r="CB20" s="202">
        <v>1</v>
      </c>
      <c r="CZ20" s="167">
        <v>0</v>
      </c>
    </row>
    <row r="21" spans="1:57" ht="12.75">
      <c r="A21" s="211"/>
      <c r="B21" s="212" t="s">
        <v>73</v>
      </c>
      <c r="C21" s="213" t="str">
        <f>CONCATENATE(B7," ",C7)</f>
        <v>94 Lešení a stavební výtahy</v>
      </c>
      <c r="D21" s="214"/>
      <c r="E21" s="215"/>
      <c r="F21" s="216"/>
      <c r="G21" s="217">
        <f>SUM(G7:G20)</f>
        <v>0</v>
      </c>
      <c r="O21" s="195">
        <v>4</v>
      </c>
      <c r="BA21" s="218">
        <f>SUM(BA7:BA20)</f>
        <v>0</v>
      </c>
      <c r="BB21" s="218">
        <f>SUM(BB7:BB20)</f>
        <v>0</v>
      </c>
      <c r="BC21" s="218">
        <f>SUM(BC7:BC20)</f>
        <v>0</v>
      </c>
      <c r="BD21" s="218">
        <f>SUM(BD7:BD20)</f>
        <v>0</v>
      </c>
      <c r="BE21" s="218">
        <f>SUM(BE7:BE20)</f>
        <v>0</v>
      </c>
    </row>
    <row r="22" spans="1:15" ht="12.75">
      <c r="A22" s="188" t="s">
        <v>72</v>
      </c>
      <c r="B22" s="189" t="s">
        <v>102</v>
      </c>
      <c r="C22" s="190" t="s">
        <v>103</v>
      </c>
      <c r="D22" s="191"/>
      <c r="E22" s="192"/>
      <c r="F22" s="192"/>
      <c r="G22" s="193"/>
      <c r="H22" s="194"/>
      <c r="I22" s="194"/>
      <c r="O22" s="195">
        <v>1</v>
      </c>
    </row>
    <row r="23" spans="1:104" ht="12.75">
      <c r="A23" s="196">
        <v>8</v>
      </c>
      <c r="B23" s="197" t="s">
        <v>104</v>
      </c>
      <c r="C23" s="198" t="s">
        <v>105</v>
      </c>
      <c r="D23" s="199" t="s">
        <v>87</v>
      </c>
      <c r="E23" s="200">
        <v>853.9946</v>
      </c>
      <c r="F23" s="200">
        <v>0</v>
      </c>
      <c r="G23" s="201">
        <f>E23*F23</f>
        <v>0</v>
      </c>
      <c r="O23" s="195">
        <v>2</v>
      </c>
      <c r="AA23" s="167">
        <v>1</v>
      </c>
      <c r="AB23" s="167">
        <v>7</v>
      </c>
      <c r="AC23" s="167">
        <v>7</v>
      </c>
      <c r="AZ23" s="167">
        <v>2</v>
      </c>
      <c r="BA23" s="167">
        <f>IF(AZ23=1,G23,0)</f>
        <v>0</v>
      </c>
      <c r="BB23" s="167">
        <f>IF(AZ23=2,G23,0)</f>
        <v>0</v>
      </c>
      <c r="BC23" s="167">
        <f>IF(AZ23=3,G23,0)</f>
        <v>0</v>
      </c>
      <c r="BD23" s="167">
        <f>IF(AZ23=4,G23,0)</f>
        <v>0</v>
      </c>
      <c r="BE23" s="167">
        <f>IF(AZ23=5,G23,0)</f>
        <v>0</v>
      </c>
      <c r="CA23" s="202">
        <v>1</v>
      </c>
      <c r="CB23" s="202">
        <v>7</v>
      </c>
      <c r="CZ23" s="167">
        <v>0</v>
      </c>
    </row>
    <row r="24" spans="1:15" ht="12.75">
      <c r="A24" s="203"/>
      <c r="B24" s="205"/>
      <c r="C24" s="206" t="s">
        <v>106</v>
      </c>
      <c r="D24" s="207"/>
      <c r="E24" s="208">
        <v>567.99</v>
      </c>
      <c r="F24" s="209"/>
      <c r="G24" s="210"/>
      <c r="M24" s="204" t="s">
        <v>106</v>
      </c>
      <c r="O24" s="195"/>
    </row>
    <row r="25" spans="1:15" ht="12.75">
      <c r="A25" s="203"/>
      <c r="B25" s="205"/>
      <c r="C25" s="206" t="s">
        <v>107</v>
      </c>
      <c r="D25" s="207"/>
      <c r="E25" s="208">
        <v>-12.09</v>
      </c>
      <c r="F25" s="209"/>
      <c r="G25" s="210"/>
      <c r="M25" s="204" t="s">
        <v>107</v>
      </c>
      <c r="O25" s="195"/>
    </row>
    <row r="26" spans="1:15" ht="22.5">
      <c r="A26" s="203"/>
      <c r="B26" s="205"/>
      <c r="C26" s="206" t="s">
        <v>108</v>
      </c>
      <c r="D26" s="207"/>
      <c r="E26" s="208">
        <v>221.805</v>
      </c>
      <c r="F26" s="209"/>
      <c r="G26" s="210"/>
      <c r="M26" s="204" t="s">
        <v>108</v>
      </c>
      <c r="O26" s="195"/>
    </row>
    <row r="27" spans="1:15" ht="12.75">
      <c r="A27" s="203"/>
      <c r="B27" s="205"/>
      <c r="C27" s="206" t="s">
        <v>109</v>
      </c>
      <c r="D27" s="207"/>
      <c r="E27" s="208">
        <v>91.02</v>
      </c>
      <c r="F27" s="209"/>
      <c r="G27" s="210"/>
      <c r="M27" s="204" t="s">
        <v>109</v>
      </c>
      <c r="O27" s="195"/>
    </row>
    <row r="28" spans="1:15" ht="12.75">
      <c r="A28" s="203"/>
      <c r="B28" s="205"/>
      <c r="C28" s="206" t="s">
        <v>110</v>
      </c>
      <c r="D28" s="207"/>
      <c r="E28" s="208">
        <v>-4.65</v>
      </c>
      <c r="F28" s="209"/>
      <c r="G28" s="210"/>
      <c r="M28" s="204" t="s">
        <v>110</v>
      </c>
      <c r="O28" s="195"/>
    </row>
    <row r="29" spans="1:15" ht="12.75">
      <c r="A29" s="203"/>
      <c r="B29" s="205"/>
      <c r="C29" s="206" t="s">
        <v>111</v>
      </c>
      <c r="D29" s="207"/>
      <c r="E29" s="208">
        <v>-32.04</v>
      </c>
      <c r="F29" s="209"/>
      <c r="G29" s="210"/>
      <c r="M29" s="204" t="s">
        <v>111</v>
      </c>
      <c r="O29" s="195"/>
    </row>
    <row r="30" spans="1:15" ht="12.75">
      <c r="A30" s="203"/>
      <c r="B30" s="205"/>
      <c r="C30" s="206" t="s">
        <v>112</v>
      </c>
      <c r="D30" s="207"/>
      <c r="E30" s="208">
        <v>7.6596</v>
      </c>
      <c r="F30" s="209"/>
      <c r="G30" s="210"/>
      <c r="M30" s="204" t="s">
        <v>112</v>
      </c>
      <c r="O30" s="195"/>
    </row>
    <row r="31" spans="1:15" ht="12.75">
      <c r="A31" s="203"/>
      <c r="B31" s="205"/>
      <c r="C31" s="206" t="s">
        <v>113</v>
      </c>
      <c r="D31" s="207"/>
      <c r="E31" s="208">
        <v>14.3</v>
      </c>
      <c r="F31" s="209"/>
      <c r="G31" s="210"/>
      <c r="M31" s="204" t="s">
        <v>113</v>
      </c>
      <c r="O31" s="195"/>
    </row>
    <row r="32" spans="1:104" ht="12.75">
      <c r="A32" s="196">
        <v>9</v>
      </c>
      <c r="B32" s="197" t="s">
        <v>114</v>
      </c>
      <c r="C32" s="198" t="s">
        <v>115</v>
      </c>
      <c r="D32" s="199" t="s">
        <v>87</v>
      </c>
      <c r="E32" s="200">
        <v>853.9946</v>
      </c>
      <c r="F32" s="200">
        <v>0</v>
      </c>
      <c r="G32" s="201">
        <f>E32*F32</f>
        <v>0</v>
      </c>
      <c r="O32" s="195">
        <v>2</v>
      </c>
      <c r="AA32" s="167">
        <v>1</v>
      </c>
      <c r="AB32" s="167">
        <v>7</v>
      </c>
      <c r="AC32" s="167">
        <v>7</v>
      </c>
      <c r="AZ32" s="167">
        <v>2</v>
      </c>
      <c r="BA32" s="167">
        <f>IF(AZ32=1,G32,0)</f>
        <v>0</v>
      </c>
      <c r="BB32" s="167">
        <f>IF(AZ32=2,G32,0)</f>
        <v>0</v>
      </c>
      <c r="BC32" s="167">
        <f>IF(AZ32=3,G32,0)</f>
        <v>0</v>
      </c>
      <c r="BD32" s="167">
        <f>IF(AZ32=4,G32,0)</f>
        <v>0</v>
      </c>
      <c r="BE32" s="167">
        <f>IF(AZ32=5,G32,0)</f>
        <v>0</v>
      </c>
      <c r="CA32" s="202">
        <v>1</v>
      </c>
      <c r="CB32" s="202">
        <v>7</v>
      </c>
      <c r="CZ32" s="167">
        <v>0</v>
      </c>
    </row>
    <row r="33" spans="1:15" ht="12.75">
      <c r="A33" s="203"/>
      <c r="B33" s="205"/>
      <c r="C33" s="206" t="s">
        <v>106</v>
      </c>
      <c r="D33" s="207"/>
      <c r="E33" s="208">
        <v>567.99</v>
      </c>
      <c r="F33" s="209"/>
      <c r="G33" s="210"/>
      <c r="M33" s="204" t="s">
        <v>106</v>
      </c>
      <c r="O33" s="195"/>
    </row>
    <row r="34" spans="1:15" ht="12.75">
      <c r="A34" s="203"/>
      <c r="B34" s="205"/>
      <c r="C34" s="206" t="s">
        <v>107</v>
      </c>
      <c r="D34" s="207"/>
      <c r="E34" s="208">
        <v>-12.09</v>
      </c>
      <c r="F34" s="209"/>
      <c r="G34" s="210"/>
      <c r="M34" s="204" t="s">
        <v>107</v>
      </c>
      <c r="O34" s="195"/>
    </row>
    <row r="35" spans="1:15" ht="22.5">
      <c r="A35" s="203"/>
      <c r="B35" s="205"/>
      <c r="C35" s="206" t="s">
        <v>108</v>
      </c>
      <c r="D35" s="207"/>
      <c r="E35" s="208">
        <v>221.805</v>
      </c>
      <c r="F35" s="209"/>
      <c r="G35" s="210"/>
      <c r="M35" s="204" t="s">
        <v>108</v>
      </c>
      <c r="O35" s="195"/>
    </row>
    <row r="36" spans="1:15" ht="12.75">
      <c r="A36" s="203"/>
      <c r="B36" s="205"/>
      <c r="C36" s="206" t="s">
        <v>109</v>
      </c>
      <c r="D36" s="207"/>
      <c r="E36" s="208">
        <v>91.02</v>
      </c>
      <c r="F36" s="209"/>
      <c r="G36" s="210"/>
      <c r="M36" s="204" t="s">
        <v>109</v>
      </c>
      <c r="O36" s="195"/>
    </row>
    <row r="37" spans="1:15" ht="12.75">
      <c r="A37" s="203"/>
      <c r="B37" s="205"/>
      <c r="C37" s="206" t="s">
        <v>110</v>
      </c>
      <c r="D37" s="207"/>
      <c r="E37" s="208">
        <v>-4.65</v>
      </c>
      <c r="F37" s="209"/>
      <c r="G37" s="210"/>
      <c r="M37" s="204" t="s">
        <v>110</v>
      </c>
      <c r="O37" s="195"/>
    </row>
    <row r="38" spans="1:15" ht="12.75">
      <c r="A38" s="203"/>
      <c r="B38" s="205"/>
      <c r="C38" s="206" t="s">
        <v>111</v>
      </c>
      <c r="D38" s="207"/>
      <c r="E38" s="208">
        <v>-32.04</v>
      </c>
      <c r="F38" s="209"/>
      <c r="G38" s="210"/>
      <c r="M38" s="204" t="s">
        <v>111</v>
      </c>
      <c r="O38" s="195"/>
    </row>
    <row r="39" spans="1:15" ht="12.75">
      <c r="A39" s="203"/>
      <c r="B39" s="205"/>
      <c r="C39" s="206" t="s">
        <v>112</v>
      </c>
      <c r="D39" s="207"/>
      <c r="E39" s="208">
        <v>7.6596</v>
      </c>
      <c r="F39" s="209"/>
      <c r="G39" s="210"/>
      <c r="M39" s="204" t="s">
        <v>112</v>
      </c>
      <c r="O39" s="195"/>
    </row>
    <row r="40" spans="1:15" ht="12.75">
      <c r="A40" s="203"/>
      <c r="B40" s="205"/>
      <c r="C40" s="206" t="s">
        <v>113</v>
      </c>
      <c r="D40" s="207"/>
      <c r="E40" s="208">
        <v>14.3</v>
      </c>
      <c r="F40" s="209"/>
      <c r="G40" s="210"/>
      <c r="M40" s="204" t="s">
        <v>113</v>
      </c>
      <c r="O40" s="195"/>
    </row>
    <row r="41" spans="1:57" ht="12.75">
      <c r="A41" s="211"/>
      <c r="B41" s="212" t="s">
        <v>73</v>
      </c>
      <c r="C41" s="213" t="str">
        <f>CONCATENATE(B22," ",C22)</f>
        <v>712 Živičné krytiny</v>
      </c>
      <c r="D41" s="214"/>
      <c r="E41" s="215"/>
      <c r="F41" s="216"/>
      <c r="G41" s="217">
        <f>SUM(G22:G40)</f>
        <v>0</v>
      </c>
      <c r="O41" s="195">
        <v>4</v>
      </c>
      <c r="BA41" s="218">
        <f>SUM(BA22:BA40)</f>
        <v>0</v>
      </c>
      <c r="BB41" s="218">
        <f>SUM(BB22:BB40)</f>
        <v>0</v>
      </c>
      <c r="BC41" s="218">
        <f>SUM(BC22:BC40)</f>
        <v>0</v>
      </c>
      <c r="BD41" s="218">
        <f>SUM(BD22:BD40)</f>
        <v>0</v>
      </c>
      <c r="BE41" s="218">
        <f>SUM(BE22:BE40)</f>
        <v>0</v>
      </c>
    </row>
    <row r="42" spans="1:15" ht="12.75">
      <c r="A42" s="188" t="s">
        <v>72</v>
      </c>
      <c r="B42" s="189" t="s">
        <v>116</v>
      </c>
      <c r="C42" s="190" t="s">
        <v>117</v>
      </c>
      <c r="D42" s="191"/>
      <c r="E42" s="192"/>
      <c r="F42" s="192"/>
      <c r="G42" s="193"/>
      <c r="H42" s="194"/>
      <c r="I42" s="194"/>
      <c r="O42" s="195">
        <v>1</v>
      </c>
    </row>
    <row r="43" spans="1:104" ht="22.5">
      <c r="A43" s="196">
        <v>10</v>
      </c>
      <c r="B43" s="197" t="s">
        <v>118</v>
      </c>
      <c r="C43" s="198" t="s">
        <v>119</v>
      </c>
      <c r="D43" s="199" t="s">
        <v>87</v>
      </c>
      <c r="E43" s="200">
        <v>122.931</v>
      </c>
      <c r="F43" s="200">
        <v>0</v>
      </c>
      <c r="G43" s="201">
        <f>E43*F43</f>
        <v>0</v>
      </c>
      <c r="O43" s="195">
        <v>2</v>
      </c>
      <c r="AA43" s="167">
        <v>1</v>
      </c>
      <c r="AB43" s="167">
        <v>7</v>
      </c>
      <c r="AC43" s="167">
        <v>7</v>
      </c>
      <c r="AZ43" s="167">
        <v>2</v>
      </c>
      <c r="BA43" s="167">
        <f>IF(AZ43=1,G43,0)</f>
        <v>0</v>
      </c>
      <c r="BB43" s="167">
        <f>IF(AZ43=2,G43,0)</f>
        <v>0</v>
      </c>
      <c r="BC43" s="167">
        <f>IF(AZ43=3,G43,0)</f>
        <v>0</v>
      </c>
      <c r="BD43" s="167">
        <f>IF(AZ43=4,G43,0)</f>
        <v>0</v>
      </c>
      <c r="BE43" s="167">
        <f>IF(AZ43=5,G43,0)</f>
        <v>0</v>
      </c>
      <c r="CA43" s="202">
        <v>1</v>
      </c>
      <c r="CB43" s="202">
        <v>7</v>
      </c>
      <c r="CZ43" s="167">
        <v>0.00656</v>
      </c>
    </row>
    <row r="44" spans="1:15" ht="22.5">
      <c r="A44" s="203"/>
      <c r="B44" s="205"/>
      <c r="C44" s="206" t="s">
        <v>120</v>
      </c>
      <c r="D44" s="207"/>
      <c r="E44" s="208">
        <v>83.736</v>
      </c>
      <c r="F44" s="209"/>
      <c r="G44" s="210"/>
      <c r="M44" s="204" t="s">
        <v>120</v>
      </c>
      <c r="O44" s="195"/>
    </row>
    <row r="45" spans="1:15" ht="33.75">
      <c r="A45" s="203"/>
      <c r="B45" s="205"/>
      <c r="C45" s="206" t="s">
        <v>121</v>
      </c>
      <c r="D45" s="207"/>
      <c r="E45" s="208">
        <v>17.598</v>
      </c>
      <c r="F45" s="209"/>
      <c r="G45" s="210"/>
      <c r="M45" s="204" t="s">
        <v>121</v>
      </c>
      <c r="O45" s="195"/>
    </row>
    <row r="46" spans="1:15" ht="12.75">
      <c r="A46" s="203"/>
      <c r="B46" s="205"/>
      <c r="C46" s="206" t="s">
        <v>122</v>
      </c>
      <c r="D46" s="207"/>
      <c r="E46" s="208">
        <v>21.597</v>
      </c>
      <c r="F46" s="209"/>
      <c r="G46" s="210"/>
      <c r="M46" s="204" t="s">
        <v>122</v>
      </c>
      <c r="O46" s="195"/>
    </row>
    <row r="47" spans="1:104" ht="22.5">
      <c r="A47" s="196">
        <v>11</v>
      </c>
      <c r="B47" s="197" t="s">
        <v>123</v>
      </c>
      <c r="C47" s="198" t="s">
        <v>124</v>
      </c>
      <c r="D47" s="199" t="s">
        <v>87</v>
      </c>
      <c r="E47" s="200">
        <v>839.6946</v>
      </c>
      <c r="F47" s="200">
        <v>0</v>
      </c>
      <c r="G47" s="201">
        <f>E47*F47</f>
        <v>0</v>
      </c>
      <c r="O47" s="195">
        <v>2</v>
      </c>
      <c r="AA47" s="167">
        <v>1</v>
      </c>
      <c r="AB47" s="167">
        <v>7</v>
      </c>
      <c r="AC47" s="167">
        <v>7</v>
      </c>
      <c r="AZ47" s="167">
        <v>2</v>
      </c>
      <c r="BA47" s="167">
        <f>IF(AZ47=1,G47,0)</f>
        <v>0</v>
      </c>
      <c r="BB47" s="167">
        <f>IF(AZ47=2,G47,0)</f>
        <v>0</v>
      </c>
      <c r="BC47" s="167">
        <f>IF(AZ47=3,G47,0)</f>
        <v>0</v>
      </c>
      <c r="BD47" s="167">
        <f>IF(AZ47=4,G47,0)</f>
        <v>0</v>
      </c>
      <c r="BE47" s="167">
        <f>IF(AZ47=5,G47,0)</f>
        <v>0</v>
      </c>
      <c r="CA47" s="202">
        <v>1</v>
      </c>
      <c r="CB47" s="202">
        <v>7</v>
      </c>
      <c r="CZ47" s="167">
        <v>0.00275</v>
      </c>
    </row>
    <row r="48" spans="1:15" ht="12.75">
      <c r="A48" s="203"/>
      <c r="B48" s="205"/>
      <c r="C48" s="206" t="s">
        <v>106</v>
      </c>
      <c r="D48" s="207"/>
      <c r="E48" s="208">
        <v>567.99</v>
      </c>
      <c r="F48" s="209"/>
      <c r="G48" s="210"/>
      <c r="M48" s="204" t="s">
        <v>106</v>
      </c>
      <c r="O48" s="195"/>
    </row>
    <row r="49" spans="1:15" ht="12.75">
      <c r="A49" s="203"/>
      <c r="B49" s="205"/>
      <c r="C49" s="206" t="s">
        <v>107</v>
      </c>
      <c r="D49" s="207"/>
      <c r="E49" s="208">
        <v>-12.09</v>
      </c>
      <c r="F49" s="209"/>
      <c r="G49" s="210"/>
      <c r="M49" s="204" t="s">
        <v>107</v>
      </c>
      <c r="O49" s="195"/>
    </row>
    <row r="50" spans="1:15" ht="22.5">
      <c r="A50" s="203"/>
      <c r="B50" s="205"/>
      <c r="C50" s="206" t="s">
        <v>108</v>
      </c>
      <c r="D50" s="207"/>
      <c r="E50" s="208">
        <v>221.805</v>
      </c>
      <c r="F50" s="209"/>
      <c r="G50" s="210"/>
      <c r="M50" s="204" t="s">
        <v>108</v>
      </c>
      <c r="O50" s="195"/>
    </row>
    <row r="51" spans="1:15" ht="12.75">
      <c r="A51" s="203"/>
      <c r="B51" s="205"/>
      <c r="C51" s="206" t="s">
        <v>109</v>
      </c>
      <c r="D51" s="207"/>
      <c r="E51" s="208">
        <v>91.02</v>
      </c>
      <c r="F51" s="209"/>
      <c r="G51" s="210"/>
      <c r="M51" s="204" t="s">
        <v>109</v>
      </c>
      <c r="O51" s="195"/>
    </row>
    <row r="52" spans="1:15" ht="12.75">
      <c r="A52" s="203"/>
      <c r="B52" s="205"/>
      <c r="C52" s="206" t="s">
        <v>110</v>
      </c>
      <c r="D52" s="207"/>
      <c r="E52" s="208">
        <v>-4.65</v>
      </c>
      <c r="F52" s="209"/>
      <c r="G52" s="210"/>
      <c r="M52" s="204" t="s">
        <v>110</v>
      </c>
      <c r="O52" s="195"/>
    </row>
    <row r="53" spans="1:15" ht="12.75">
      <c r="A53" s="203"/>
      <c r="B53" s="205"/>
      <c r="C53" s="206" t="s">
        <v>111</v>
      </c>
      <c r="D53" s="207"/>
      <c r="E53" s="208">
        <v>-32.04</v>
      </c>
      <c r="F53" s="209"/>
      <c r="G53" s="210"/>
      <c r="M53" s="204" t="s">
        <v>111</v>
      </c>
      <c r="O53" s="195"/>
    </row>
    <row r="54" spans="1:15" ht="12.75">
      <c r="A54" s="203"/>
      <c r="B54" s="205"/>
      <c r="C54" s="206" t="s">
        <v>112</v>
      </c>
      <c r="D54" s="207"/>
      <c r="E54" s="208">
        <v>7.6596</v>
      </c>
      <c r="F54" s="209"/>
      <c r="G54" s="210"/>
      <c r="M54" s="204" t="s">
        <v>112</v>
      </c>
      <c r="O54" s="195"/>
    </row>
    <row r="55" spans="1:104" ht="22.5">
      <c r="A55" s="196">
        <v>12</v>
      </c>
      <c r="B55" s="197" t="s">
        <v>125</v>
      </c>
      <c r="C55" s="198" t="s">
        <v>126</v>
      </c>
      <c r="D55" s="199" t="s">
        <v>87</v>
      </c>
      <c r="E55" s="200">
        <v>839.6946</v>
      </c>
      <c r="F55" s="200">
        <v>0</v>
      </c>
      <c r="G55" s="201">
        <f>E55*F55</f>
        <v>0</v>
      </c>
      <c r="O55" s="195">
        <v>2</v>
      </c>
      <c r="AA55" s="167">
        <v>1</v>
      </c>
      <c r="AB55" s="167">
        <v>7</v>
      </c>
      <c r="AC55" s="167">
        <v>7</v>
      </c>
      <c r="AZ55" s="167">
        <v>2</v>
      </c>
      <c r="BA55" s="167">
        <f>IF(AZ55=1,G55,0)</f>
        <v>0</v>
      </c>
      <c r="BB55" s="167">
        <f>IF(AZ55=2,G55,0)</f>
        <v>0</v>
      </c>
      <c r="BC55" s="167">
        <f>IF(AZ55=3,G55,0)</f>
        <v>0</v>
      </c>
      <c r="BD55" s="167">
        <f>IF(AZ55=4,G55,0)</f>
        <v>0</v>
      </c>
      <c r="BE55" s="167">
        <f>IF(AZ55=5,G55,0)</f>
        <v>0</v>
      </c>
      <c r="CA55" s="202">
        <v>1</v>
      </c>
      <c r="CB55" s="202">
        <v>7</v>
      </c>
      <c r="CZ55" s="167">
        <v>0.00145</v>
      </c>
    </row>
    <row r="56" spans="1:15" ht="12.75">
      <c r="A56" s="203"/>
      <c r="B56" s="205"/>
      <c r="C56" s="206" t="s">
        <v>106</v>
      </c>
      <c r="D56" s="207"/>
      <c r="E56" s="208">
        <v>567.99</v>
      </c>
      <c r="F56" s="209"/>
      <c r="G56" s="210"/>
      <c r="M56" s="204" t="s">
        <v>106</v>
      </c>
      <c r="O56" s="195"/>
    </row>
    <row r="57" spans="1:15" ht="12.75">
      <c r="A57" s="203"/>
      <c r="B57" s="205"/>
      <c r="C57" s="206" t="s">
        <v>107</v>
      </c>
      <c r="D57" s="207"/>
      <c r="E57" s="208">
        <v>-12.09</v>
      </c>
      <c r="F57" s="209"/>
      <c r="G57" s="210"/>
      <c r="M57" s="204" t="s">
        <v>107</v>
      </c>
      <c r="O57" s="195"/>
    </row>
    <row r="58" spans="1:15" ht="22.5">
      <c r="A58" s="203"/>
      <c r="B58" s="205"/>
      <c r="C58" s="206" t="s">
        <v>108</v>
      </c>
      <c r="D58" s="207"/>
      <c r="E58" s="208">
        <v>221.805</v>
      </c>
      <c r="F58" s="209"/>
      <c r="G58" s="210"/>
      <c r="M58" s="204" t="s">
        <v>108</v>
      </c>
      <c r="O58" s="195"/>
    </row>
    <row r="59" spans="1:15" ht="12.75">
      <c r="A59" s="203"/>
      <c r="B59" s="205"/>
      <c r="C59" s="206" t="s">
        <v>109</v>
      </c>
      <c r="D59" s="207"/>
      <c r="E59" s="208">
        <v>91.02</v>
      </c>
      <c r="F59" s="209"/>
      <c r="G59" s="210"/>
      <c r="M59" s="204" t="s">
        <v>109</v>
      </c>
      <c r="O59" s="195"/>
    </row>
    <row r="60" spans="1:15" ht="12.75">
      <c r="A60" s="203"/>
      <c r="B60" s="205"/>
      <c r="C60" s="206" t="s">
        <v>110</v>
      </c>
      <c r="D60" s="207"/>
      <c r="E60" s="208">
        <v>-4.65</v>
      </c>
      <c r="F60" s="209"/>
      <c r="G60" s="210"/>
      <c r="M60" s="204" t="s">
        <v>110</v>
      </c>
      <c r="O60" s="195"/>
    </row>
    <row r="61" spans="1:15" ht="12.75">
      <c r="A61" s="203"/>
      <c r="B61" s="205"/>
      <c r="C61" s="206" t="s">
        <v>111</v>
      </c>
      <c r="D61" s="207"/>
      <c r="E61" s="208">
        <v>-32.04</v>
      </c>
      <c r="F61" s="209"/>
      <c r="G61" s="210"/>
      <c r="M61" s="204" t="s">
        <v>111</v>
      </c>
      <c r="O61" s="195"/>
    </row>
    <row r="62" spans="1:15" ht="12.75">
      <c r="A62" s="203"/>
      <c r="B62" s="205"/>
      <c r="C62" s="206" t="s">
        <v>112</v>
      </c>
      <c r="D62" s="207"/>
      <c r="E62" s="208">
        <v>7.6596</v>
      </c>
      <c r="F62" s="209"/>
      <c r="G62" s="210"/>
      <c r="M62" s="204" t="s">
        <v>112</v>
      </c>
      <c r="O62" s="195"/>
    </row>
    <row r="63" spans="1:104" ht="12.75">
      <c r="A63" s="196">
        <v>13</v>
      </c>
      <c r="B63" s="197" t="s">
        <v>127</v>
      </c>
      <c r="C63" s="198" t="s">
        <v>128</v>
      </c>
      <c r="D63" s="199" t="s">
        <v>87</v>
      </c>
      <c r="E63" s="200">
        <v>122.931</v>
      </c>
      <c r="F63" s="200">
        <v>0</v>
      </c>
      <c r="G63" s="201">
        <f>E63*F63</f>
        <v>0</v>
      </c>
      <c r="O63" s="195">
        <v>2</v>
      </c>
      <c r="AA63" s="167">
        <v>1</v>
      </c>
      <c r="AB63" s="167">
        <v>7</v>
      </c>
      <c r="AC63" s="167">
        <v>7</v>
      </c>
      <c r="AZ63" s="167">
        <v>2</v>
      </c>
      <c r="BA63" s="167">
        <f>IF(AZ63=1,G63,0)</f>
        <v>0</v>
      </c>
      <c r="BB63" s="167">
        <f>IF(AZ63=2,G63,0)</f>
        <v>0</v>
      </c>
      <c r="BC63" s="167">
        <f>IF(AZ63=3,G63,0)</f>
        <v>0</v>
      </c>
      <c r="BD63" s="167">
        <f>IF(AZ63=4,G63,0)</f>
        <v>0</v>
      </c>
      <c r="BE63" s="167">
        <f>IF(AZ63=5,G63,0)</f>
        <v>0</v>
      </c>
      <c r="CA63" s="202">
        <v>1</v>
      </c>
      <c r="CB63" s="202">
        <v>7</v>
      </c>
      <c r="CZ63" s="167">
        <v>0</v>
      </c>
    </row>
    <row r="64" spans="1:15" ht="22.5">
      <c r="A64" s="203"/>
      <c r="B64" s="205"/>
      <c r="C64" s="206" t="s">
        <v>120</v>
      </c>
      <c r="D64" s="207"/>
      <c r="E64" s="208">
        <v>83.736</v>
      </c>
      <c r="F64" s="209"/>
      <c r="G64" s="210"/>
      <c r="M64" s="204" t="s">
        <v>120</v>
      </c>
      <c r="O64" s="195"/>
    </row>
    <row r="65" spans="1:15" ht="33.75">
      <c r="A65" s="203"/>
      <c r="B65" s="205"/>
      <c r="C65" s="206" t="s">
        <v>121</v>
      </c>
      <c r="D65" s="207"/>
      <c r="E65" s="208">
        <v>17.598</v>
      </c>
      <c r="F65" s="209"/>
      <c r="G65" s="210"/>
      <c r="M65" s="204" t="s">
        <v>121</v>
      </c>
      <c r="O65" s="195"/>
    </row>
    <row r="66" spans="1:15" ht="12.75">
      <c r="A66" s="203"/>
      <c r="B66" s="205"/>
      <c r="C66" s="206" t="s">
        <v>122</v>
      </c>
      <c r="D66" s="207"/>
      <c r="E66" s="208">
        <v>21.597</v>
      </c>
      <c r="F66" s="209"/>
      <c r="G66" s="210"/>
      <c r="M66" s="204" t="s">
        <v>122</v>
      </c>
      <c r="O66" s="195"/>
    </row>
    <row r="67" spans="1:104" ht="12.75">
      <c r="A67" s="196">
        <v>14</v>
      </c>
      <c r="B67" s="197" t="s">
        <v>129</v>
      </c>
      <c r="C67" s="198" t="s">
        <v>130</v>
      </c>
      <c r="D67" s="199" t="s">
        <v>101</v>
      </c>
      <c r="E67" s="200">
        <v>4.33314468</v>
      </c>
      <c r="F67" s="200">
        <v>0</v>
      </c>
      <c r="G67" s="201">
        <f>E67*F67</f>
        <v>0</v>
      </c>
      <c r="O67" s="195">
        <v>2</v>
      </c>
      <c r="AA67" s="167">
        <v>7</v>
      </c>
      <c r="AB67" s="167">
        <v>1001</v>
      </c>
      <c r="AC67" s="167">
        <v>5</v>
      </c>
      <c r="AZ67" s="167">
        <v>2</v>
      </c>
      <c r="BA67" s="167">
        <f>IF(AZ67=1,G67,0)</f>
        <v>0</v>
      </c>
      <c r="BB67" s="167">
        <f>IF(AZ67=2,G67,0)</f>
        <v>0</v>
      </c>
      <c r="BC67" s="167">
        <f>IF(AZ67=3,G67,0)</f>
        <v>0</v>
      </c>
      <c r="BD67" s="167">
        <f>IF(AZ67=4,G67,0)</f>
        <v>0</v>
      </c>
      <c r="BE67" s="167">
        <f>IF(AZ67=5,G67,0)</f>
        <v>0</v>
      </c>
      <c r="CA67" s="202">
        <v>7</v>
      </c>
      <c r="CB67" s="202">
        <v>1001</v>
      </c>
      <c r="CZ67" s="167">
        <v>0</v>
      </c>
    </row>
    <row r="68" spans="1:104" ht="12.75">
      <c r="A68" s="196">
        <v>15</v>
      </c>
      <c r="B68" s="197" t="s">
        <v>131</v>
      </c>
      <c r="C68" s="198" t="s">
        <v>132</v>
      </c>
      <c r="D68" s="199" t="s">
        <v>101</v>
      </c>
      <c r="E68" s="200">
        <v>24.6755244</v>
      </c>
      <c r="F68" s="200">
        <v>0</v>
      </c>
      <c r="G68" s="201">
        <f>E68*F68</f>
        <v>0</v>
      </c>
      <c r="O68" s="195">
        <v>2</v>
      </c>
      <c r="AA68" s="167">
        <v>8</v>
      </c>
      <c r="AB68" s="167">
        <v>0</v>
      </c>
      <c r="AC68" s="167">
        <v>3</v>
      </c>
      <c r="AZ68" s="167">
        <v>2</v>
      </c>
      <c r="BA68" s="167">
        <f>IF(AZ68=1,G68,0)</f>
        <v>0</v>
      </c>
      <c r="BB68" s="167">
        <f>IF(AZ68=2,G68,0)</f>
        <v>0</v>
      </c>
      <c r="BC68" s="167">
        <f>IF(AZ68=3,G68,0)</f>
        <v>0</v>
      </c>
      <c r="BD68" s="167">
        <f>IF(AZ68=4,G68,0)</f>
        <v>0</v>
      </c>
      <c r="BE68" s="167">
        <f>IF(AZ68=5,G68,0)</f>
        <v>0</v>
      </c>
      <c r="CA68" s="202">
        <v>8</v>
      </c>
      <c r="CB68" s="202">
        <v>0</v>
      </c>
      <c r="CZ68" s="167">
        <v>0</v>
      </c>
    </row>
    <row r="69" spans="1:104" ht="12.75">
      <c r="A69" s="196">
        <v>16</v>
      </c>
      <c r="B69" s="197" t="s">
        <v>133</v>
      </c>
      <c r="C69" s="198" t="s">
        <v>134</v>
      </c>
      <c r="D69" s="199" t="s">
        <v>101</v>
      </c>
      <c r="E69" s="200">
        <v>12.3377622</v>
      </c>
      <c r="F69" s="200">
        <v>0</v>
      </c>
      <c r="G69" s="201">
        <f>E69*F69</f>
        <v>0</v>
      </c>
      <c r="O69" s="195">
        <v>2</v>
      </c>
      <c r="AA69" s="167">
        <v>8</v>
      </c>
      <c r="AB69" s="167">
        <v>0</v>
      </c>
      <c r="AC69" s="167">
        <v>3</v>
      </c>
      <c r="AZ69" s="167">
        <v>2</v>
      </c>
      <c r="BA69" s="167">
        <f>IF(AZ69=1,G69,0)</f>
        <v>0</v>
      </c>
      <c r="BB69" s="167">
        <f>IF(AZ69=2,G69,0)</f>
        <v>0</v>
      </c>
      <c r="BC69" s="167">
        <f>IF(AZ69=3,G69,0)</f>
        <v>0</v>
      </c>
      <c r="BD69" s="167">
        <f>IF(AZ69=4,G69,0)</f>
        <v>0</v>
      </c>
      <c r="BE69" s="167">
        <f>IF(AZ69=5,G69,0)</f>
        <v>0</v>
      </c>
      <c r="CA69" s="202">
        <v>8</v>
      </c>
      <c r="CB69" s="202">
        <v>0</v>
      </c>
      <c r="CZ69" s="167">
        <v>0</v>
      </c>
    </row>
    <row r="70" spans="1:104" ht="12.75">
      <c r="A70" s="196">
        <v>17</v>
      </c>
      <c r="B70" s="197" t="s">
        <v>135</v>
      </c>
      <c r="C70" s="198" t="s">
        <v>136</v>
      </c>
      <c r="D70" s="199" t="s">
        <v>101</v>
      </c>
      <c r="E70" s="200">
        <v>12.3377622</v>
      </c>
      <c r="F70" s="200">
        <v>0</v>
      </c>
      <c r="G70" s="201">
        <f>E70*F70</f>
        <v>0</v>
      </c>
      <c r="O70" s="195">
        <v>2</v>
      </c>
      <c r="AA70" s="167">
        <v>8</v>
      </c>
      <c r="AB70" s="167">
        <v>0</v>
      </c>
      <c r="AC70" s="167">
        <v>3</v>
      </c>
      <c r="AZ70" s="167">
        <v>2</v>
      </c>
      <c r="BA70" s="167">
        <f>IF(AZ70=1,G70,0)</f>
        <v>0</v>
      </c>
      <c r="BB70" s="167">
        <f>IF(AZ70=2,G70,0)</f>
        <v>0</v>
      </c>
      <c r="BC70" s="167">
        <f>IF(AZ70=3,G70,0)</f>
        <v>0</v>
      </c>
      <c r="BD70" s="167">
        <f>IF(AZ70=4,G70,0)</f>
        <v>0</v>
      </c>
      <c r="BE70" s="167">
        <f>IF(AZ70=5,G70,0)</f>
        <v>0</v>
      </c>
      <c r="CA70" s="202">
        <v>8</v>
      </c>
      <c r="CB70" s="202">
        <v>0</v>
      </c>
      <c r="CZ70" s="167">
        <v>0</v>
      </c>
    </row>
    <row r="71" spans="1:104" ht="12.75">
      <c r="A71" s="196">
        <v>18</v>
      </c>
      <c r="B71" s="197" t="s">
        <v>137</v>
      </c>
      <c r="C71" s="198" t="s">
        <v>138</v>
      </c>
      <c r="D71" s="199" t="s">
        <v>101</v>
      </c>
      <c r="E71" s="200">
        <v>12.3377622</v>
      </c>
      <c r="F71" s="200">
        <v>0</v>
      </c>
      <c r="G71" s="201">
        <f>E71*F71</f>
        <v>0</v>
      </c>
      <c r="O71" s="195">
        <v>2</v>
      </c>
      <c r="AA71" s="167">
        <v>8</v>
      </c>
      <c r="AB71" s="167">
        <v>0</v>
      </c>
      <c r="AC71" s="167">
        <v>3</v>
      </c>
      <c r="AZ71" s="167">
        <v>2</v>
      </c>
      <c r="BA71" s="167">
        <f>IF(AZ71=1,G71,0)</f>
        <v>0</v>
      </c>
      <c r="BB71" s="167">
        <f>IF(AZ71=2,G71,0)</f>
        <v>0</v>
      </c>
      <c r="BC71" s="167">
        <f>IF(AZ71=3,G71,0)</f>
        <v>0</v>
      </c>
      <c r="BD71" s="167">
        <f>IF(AZ71=4,G71,0)</f>
        <v>0</v>
      </c>
      <c r="BE71" s="167">
        <f>IF(AZ71=5,G71,0)</f>
        <v>0</v>
      </c>
      <c r="CA71" s="202">
        <v>8</v>
      </c>
      <c r="CB71" s="202">
        <v>0</v>
      </c>
      <c r="CZ71" s="167">
        <v>0</v>
      </c>
    </row>
    <row r="72" spans="1:57" ht="12.75">
      <c r="A72" s="211"/>
      <c r="B72" s="212" t="s">
        <v>73</v>
      </c>
      <c r="C72" s="213" t="str">
        <f>CONCATENATE(B42," ",C42)</f>
        <v>762 Konstrukce tesařské</v>
      </c>
      <c r="D72" s="214"/>
      <c r="E72" s="215"/>
      <c r="F72" s="216"/>
      <c r="G72" s="217">
        <f>SUM(G42:G71)</f>
        <v>0</v>
      </c>
      <c r="O72" s="195">
        <v>4</v>
      </c>
      <c r="BA72" s="218">
        <f>SUM(BA42:BA71)</f>
        <v>0</v>
      </c>
      <c r="BB72" s="218">
        <f>SUM(BB42:BB71)</f>
        <v>0</v>
      </c>
      <c r="BC72" s="218">
        <f>SUM(BC42:BC71)</f>
        <v>0</v>
      </c>
      <c r="BD72" s="218">
        <f>SUM(BD42:BD71)</f>
        <v>0</v>
      </c>
      <c r="BE72" s="218">
        <f>SUM(BE42:BE71)</f>
        <v>0</v>
      </c>
    </row>
    <row r="73" spans="1:15" ht="12.75">
      <c r="A73" s="188" t="s">
        <v>72</v>
      </c>
      <c r="B73" s="189" t="s">
        <v>139</v>
      </c>
      <c r="C73" s="190" t="s">
        <v>140</v>
      </c>
      <c r="D73" s="191"/>
      <c r="E73" s="192"/>
      <c r="F73" s="192"/>
      <c r="G73" s="193"/>
      <c r="H73" s="194"/>
      <c r="I73" s="194"/>
      <c r="O73" s="195">
        <v>1</v>
      </c>
    </row>
    <row r="74" spans="1:104" ht="12.75">
      <c r="A74" s="196">
        <v>19</v>
      </c>
      <c r="B74" s="197" t="s">
        <v>141</v>
      </c>
      <c r="C74" s="198" t="s">
        <v>142</v>
      </c>
      <c r="D74" s="199" t="s">
        <v>143</v>
      </c>
      <c r="E74" s="200">
        <v>127.2</v>
      </c>
      <c r="F74" s="200">
        <v>0</v>
      </c>
      <c r="G74" s="201">
        <f>E74*F74</f>
        <v>0</v>
      </c>
      <c r="O74" s="195">
        <v>2</v>
      </c>
      <c r="AA74" s="167">
        <v>1</v>
      </c>
      <c r="AB74" s="167">
        <v>7</v>
      </c>
      <c r="AC74" s="167">
        <v>7</v>
      </c>
      <c r="AZ74" s="167">
        <v>2</v>
      </c>
      <c r="BA74" s="167">
        <f>IF(AZ74=1,G74,0)</f>
        <v>0</v>
      </c>
      <c r="BB74" s="167">
        <f>IF(AZ74=2,G74,0)</f>
        <v>0</v>
      </c>
      <c r="BC74" s="167">
        <f>IF(AZ74=3,G74,0)</f>
        <v>0</v>
      </c>
      <c r="BD74" s="167">
        <f>IF(AZ74=4,G74,0)</f>
        <v>0</v>
      </c>
      <c r="BE74" s="167">
        <f>IF(AZ74=5,G74,0)</f>
        <v>0</v>
      </c>
      <c r="CA74" s="202">
        <v>1</v>
      </c>
      <c r="CB74" s="202">
        <v>7</v>
      </c>
      <c r="CZ74" s="167">
        <v>0</v>
      </c>
    </row>
    <row r="75" spans="1:15" ht="12.75">
      <c r="A75" s="203"/>
      <c r="B75" s="205"/>
      <c r="C75" s="206" t="s">
        <v>144</v>
      </c>
      <c r="D75" s="207"/>
      <c r="E75" s="208">
        <v>102</v>
      </c>
      <c r="F75" s="209"/>
      <c r="G75" s="210"/>
      <c r="M75" s="204" t="s">
        <v>144</v>
      </c>
      <c r="O75" s="195"/>
    </row>
    <row r="76" spans="1:15" ht="12.75">
      <c r="A76" s="203"/>
      <c r="B76" s="205"/>
      <c r="C76" s="206" t="s">
        <v>145</v>
      </c>
      <c r="D76" s="207"/>
      <c r="E76" s="208">
        <v>22.2</v>
      </c>
      <c r="F76" s="209"/>
      <c r="G76" s="210"/>
      <c r="M76" s="204" t="s">
        <v>145</v>
      </c>
      <c r="O76" s="195"/>
    </row>
    <row r="77" spans="1:15" ht="12.75">
      <c r="A77" s="203"/>
      <c r="B77" s="205"/>
      <c r="C77" s="206" t="s">
        <v>146</v>
      </c>
      <c r="D77" s="207"/>
      <c r="E77" s="208">
        <v>3</v>
      </c>
      <c r="F77" s="209"/>
      <c r="G77" s="210"/>
      <c r="M77" s="204" t="s">
        <v>146</v>
      </c>
      <c r="O77" s="195"/>
    </row>
    <row r="78" spans="1:104" ht="12.75">
      <c r="A78" s="196">
        <v>20</v>
      </c>
      <c r="B78" s="197" t="s">
        <v>147</v>
      </c>
      <c r="C78" s="198" t="s">
        <v>148</v>
      </c>
      <c r="D78" s="199" t="s">
        <v>143</v>
      </c>
      <c r="E78" s="200">
        <v>6.8298</v>
      </c>
      <c r="F78" s="200">
        <v>0</v>
      </c>
      <c r="G78" s="201">
        <f>E78*F78</f>
        <v>0</v>
      </c>
      <c r="O78" s="195">
        <v>2</v>
      </c>
      <c r="AA78" s="167">
        <v>1</v>
      </c>
      <c r="AB78" s="167">
        <v>7</v>
      </c>
      <c r="AC78" s="167">
        <v>7</v>
      </c>
      <c r="AZ78" s="167">
        <v>2</v>
      </c>
      <c r="BA78" s="167">
        <f>IF(AZ78=1,G78,0)</f>
        <v>0</v>
      </c>
      <c r="BB78" s="167">
        <f>IF(AZ78=2,G78,0)</f>
        <v>0</v>
      </c>
      <c r="BC78" s="167">
        <f>IF(AZ78=3,G78,0)</f>
        <v>0</v>
      </c>
      <c r="BD78" s="167">
        <f>IF(AZ78=4,G78,0)</f>
        <v>0</v>
      </c>
      <c r="BE78" s="167">
        <f>IF(AZ78=5,G78,0)</f>
        <v>0</v>
      </c>
      <c r="CA78" s="202">
        <v>1</v>
      </c>
      <c r="CB78" s="202">
        <v>7</v>
      </c>
      <c r="CZ78" s="167">
        <v>0</v>
      </c>
    </row>
    <row r="79" spans="1:15" ht="12.75">
      <c r="A79" s="203"/>
      <c r="B79" s="205"/>
      <c r="C79" s="206" t="s">
        <v>149</v>
      </c>
      <c r="D79" s="207"/>
      <c r="E79" s="208">
        <v>6.8298</v>
      </c>
      <c r="F79" s="209"/>
      <c r="G79" s="210"/>
      <c r="M79" s="204" t="s">
        <v>149</v>
      </c>
      <c r="O79" s="195"/>
    </row>
    <row r="80" spans="1:104" ht="22.5">
      <c r="A80" s="196">
        <v>21</v>
      </c>
      <c r="B80" s="197" t="s">
        <v>150</v>
      </c>
      <c r="C80" s="198" t="s">
        <v>151</v>
      </c>
      <c r="D80" s="199" t="s">
        <v>87</v>
      </c>
      <c r="E80" s="200">
        <v>4.75</v>
      </c>
      <c r="F80" s="200">
        <v>0</v>
      </c>
      <c r="G80" s="201">
        <f>E80*F80</f>
        <v>0</v>
      </c>
      <c r="O80" s="195">
        <v>2</v>
      </c>
      <c r="AA80" s="167">
        <v>1</v>
      </c>
      <c r="AB80" s="167">
        <v>7</v>
      </c>
      <c r="AC80" s="167">
        <v>7</v>
      </c>
      <c r="AZ80" s="167">
        <v>2</v>
      </c>
      <c r="BA80" s="167">
        <f>IF(AZ80=1,G80,0)</f>
        <v>0</v>
      </c>
      <c r="BB80" s="167">
        <f>IF(AZ80=2,G80,0)</f>
        <v>0</v>
      </c>
      <c r="BC80" s="167">
        <f>IF(AZ80=3,G80,0)</f>
        <v>0</v>
      </c>
      <c r="BD80" s="167">
        <f>IF(AZ80=4,G80,0)</f>
        <v>0</v>
      </c>
      <c r="BE80" s="167">
        <f>IF(AZ80=5,G80,0)</f>
        <v>0</v>
      </c>
      <c r="CA80" s="202">
        <v>1</v>
      </c>
      <c r="CB80" s="202">
        <v>7</v>
      </c>
      <c r="CZ80" s="167">
        <v>0.00433</v>
      </c>
    </row>
    <row r="81" spans="1:15" ht="12.75">
      <c r="A81" s="203"/>
      <c r="B81" s="205"/>
      <c r="C81" s="206" t="s">
        <v>152</v>
      </c>
      <c r="D81" s="207"/>
      <c r="E81" s="208">
        <v>4.26</v>
      </c>
      <c r="F81" s="209"/>
      <c r="G81" s="210"/>
      <c r="M81" s="204" t="s">
        <v>152</v>
      </c>
      <c r="O81" s="195"/>
    </row>
    <row r="82" spans="1:15" ht="12.75">
      <c r="A82" s="203"/>
      <c r="B82" s="205"/>
      <c r="C82" s="206" t="s">
        <v>153</v>
      </c>
      <c r="D82" s="207"/>
      <c r="E82" s="208">
        <v>0.49</v>
      </c>
      <c r="F82" s="209"/>
      <c r="G82" s="210"/>
      <c r="M82" s="204" t="s">
        <v>153</v>
      </c>
      <c r="O82" s="195"/>
    </row>
    <row r="83" spans="1:104" ht="12.75">
      <c r="A83" s="196">
        <v>22</v>
      </c>
      <c r="B83" s="197" t="s">
        <v>154</v>
      </c>
      <c r="C83" s="198" t="s">
        <v>155</v>
      </c>
      <c r="D83" s="199" t="s">
        <v>87</v>
      </c>
      <c r="E83" s="200">
        <v>4.75</v>
      </c>
      <c r="F83" s="200">
        <v>0</v>
      </c>
      <c r="G83" s="201">
        <f>E83*F83</f>
        <v>0</v>
      </c>
      <c r="O83" s="195">
        <v>2</v>
      </c>
      <c r="AA83" s="167">
        <v>1</v>
      </c>
      <c r="AB83" s="167">
        <v>7</v>
      </c>
      <c r="AC83" s="167">
        <v>7</v>
      </c>
      <c r="AZ83" s="167">
        <v>2</v>
      </c>
      <c r="BA83" s="167">
        <f>IF(AZ83=1,G83,0)</f>
        <v>0</v>
      </c>
      <c r="BB83" s="167">
        <f>IF(AZ83=2,G83,0)</f>
        <v>0</v>
      </c>
      <c r="BC83" s="167">
        <f>IF(AZ83=3,G83,0)</f>
        <v>0</v>
      </c>
      <c r="BD83" s="167">
        <f>IF(AZ83=4,G83,0)</f>
        <v>0</v>
      </c>
      <c r="BE83" s="167">
        <f>IF(AZ83=5,G83,0)</f>
        <v>0</v>
      </c>
      <c r="CA83" s="202">
        <v>1</v>
      </c>
      <c r="CB83" s="202">
        <v>7</v>
      </c>
      <c r="CZ83" s="167">
        <v>0</v>
      </c>
    </row>
    <row r="84" spans="1:15" ht="12.75">
      <c r="A84" s="203"/>
      <c r="B84" s="205"/>
      <c r="C84" s="206" t="s">
        <v>152</v>
      </c>
      <c r="D84" s="207"/>
      <c r="E84" s="208">
        <v>4.26</v>
      </c>
      <c r="F84" s="209"/>
      <c r="G84" s="210"/>
      <c r="M84" s="204" t="s">
        <v>152</v>
      </c>
      <c r="O84" s="195"/>
    </row>
    <row r="85" spans="1:15" ht="12.75">
      <c r="A85" s="203"/>
      <c r="B85" s="205"/>
      <c r="C85" s="206" t="s">
        <v>153</v>
      </c>
      <c r="D85" s="207"/>
      <c r="E85" s="208">
        <v>0.49</v>
      </c>
      <c r="F85" s="209"/>
      <c r="G85" s="210"/>
      <c r="M85" s="204" t="s">
        <v>153</v>
      </c>
      <c r="O85" s="195"/>
    </row>
    <row r="86" spans="1:104" ht="12.75">
      <c r="A86" s="196">
        <v>23</v>
      </c>
      <c r="B86" s="197" t="s">
        <v>156</v>
      </c>
      <c r="C86" s="198" t="s">
        <v>157</v>
      </c>
      <c r="D86" s="199" t="s">
        <v>158</v>
      </c>
      <c r="E86" s="200">
        <v>60.65</v>
      </c>
      <c r="F86" s="200">
        <v>0</v>
      </c>
      <c r="G86" s="201">
        <f>E86*F86</f>
        <v>0</v>
      </c>
      <c r="O86" s="195">
        <v>2</v>
      </c>
      <c r="AA86" s="167">
        <v>1</v>
      </c>
      <c r="AB86" s="167">
        <v>7</v>
      </c>
      <c r="AC86" s="167">
        <v>7</v>
      </c>
      <c r="AZ86" s="167">
        <v>2</v>
      </c>
      <c r="BA86" s="167">
        <f>IF(AZ86=1,G86,0)</f>
        <v>0</v>
      </c>
      <c r="BB86" s="167">
        <f>IF(AZ86=2,G86,0)</f>
        <v>0</v>
      </c>
      <c r="BC86" s="167">
        <f>IF(AZ86=3,G86,0)</f>
        <v>0</v>
      </c>
      <c r="BD86" s="167">
        <f>IF(AZ86=4,G86,0)</f>
        <v>0</v>
      </c>
      <c r="BE86" s="167">
        <f>IF(AZ86=5,G86,0)</f>
        <v>0</v>
      </c>
      <c r="CA86" s="202">
        <v>1</v>
      </c>
      <c r="CB86" s="202">
        <v>7</v>
      </c>
      <c r="CZ86" s="167">
        <v>0</v>
      </c>
    </row>
    <row r="87" spans="1:15" ht="22.5">
      <c r="A87" s="203"/>
      <c r="B87" s="205"/>
      <c r="C87" s="206" t="s">
        <v>159</v>
      </c>
      <c r="D87" s="207"/>
      <c r="E87" s="208">
        <v>56.65</v>
      </c>
      <c r="F87" s="209"/>
      <c r="G87" s="210"/>
      <c r="M87" s="204" t="s">
        <v>159</v>
      </c>
      <c r="O87" s="195"/>
    </row>
    <row r="88" spans="1:15" ht="12.75">
      <c r="A88" s="203"/>
      <c r="B88" s="205"/>
      <c r="C88" s="206" t="s">
        <v>160</v>
      </c>
      <c r="D88" s="207"/>
      <c r="E88" s="208">
        <v>4</v>
      </c>
      <c r="F88" s="209"/>
      <c r="G88" s="210"/>
      <c r="M88" s="204" t="s">
        <v>160</v>
      </c>
      <c r="O88" s="195"/>
    </row>
    <row r="89" spans="1:104" ht="12.75">
      <c r="A89" s="196">
        <v>24</v>
      </c>
      <c r="B89" s="197" t="s">
        <v>161</v>
      </c>
      <c r="C89" s="198" t="s">
        <v>162</v>
      </c>
      <c r="D89" s="199" t="s">
        <v>158</v>
      </c>
      <c r="E89" s="200">
        <v>116.05</v>
      </c>
      <c r="F89" s="200">
        <v>0</v>
      </c>
      <c r="G89" s="201">
        <f>E89*F89</f>
        <v>0</v>
      </c>
      <c r="O89" s="195">
        <v>2</v>
      </c>
      <c r="AA89" s="167">
        <v>1</v>
      </c>
      <c r="AB89" s="167">
        <v>7</v>
      </c>
      <c r="AC89" s="167">
        <v>7</v>
      </c>
      <c r="AZ89" s="167">
        <v>2</v>
      </c>
      <c r="BA89" s="167">
        <f>IF(AZ89=1,G89,0)</f>
        <v>0</v>
      </c>
      <c r="BB89" s="167">
        <f>IF(AZ89=2,G89,0)</f>
        <v>0</v>
      </c>
      <c r="BC89" s="167">
        <f>IF(AZ89=3,G89,0)</f>
        <v>0</v>
      </c>
      <c r="BD89" s="167">
        <f>IF(AZ89=4,G89,0)</f>
        <v>0</v>
      </c>
      <c r="BE89" s="167">
        <f>IF(AZ89=5,G89,0)</f>
        <v>0</v>
      </c>
      <c r="CA89" s="202">
        <v>1</v>
      </c>
      <c r="CB89" s="202">
        <v>7</v>
      </c>
      <c r="CZ89" s="167">
        <v>0</v>
      </c>
    </row>
    <row r="90" spans="1:15" ht="12.75">
      <c r="A90" s="203"/>
      <c r="B90" s="205"/>
      <c r="C90" s="206" t="s">
        <v>163</v>
      </c>
      <c r="D90" s="207"/>
      <c r="E90" s="208">
        <v>87.34</v>
      </c>
      <c r="F90" s="209"/>
      <c r="G90" s="210"/>
      <c r="M90" s="204" t="s">
        <v>163</v>
      </c>
      <c r="O90" s="195"/>
    </row>
    <row r="91" spans="1:15" ht="12.75">
      <c r="A91" s="203"/>
      <c r="B91" s="205"/>
      <c r="C91" s="206" t="s">
        <v>164</v>
      </c>
      <c r="D91" s="207"/>
      <c r="E91" s="208">
        <v>28.71</v>
      </c>
      <c r="F91" s="209"/>
      <c r="G91" s="210"/>
      <c r="M91" s="204" t="s">
        <v>164</v>
      </c>
      <c r="O91" s="195"/>
    </row>
    <row r="92" spans="1:104" ht="12.75">
      <c r="A92" s="196">
        <v>25</v>
      </c>
      <c r="B92" s="197" t="s">
        <v>165</v>
      </c>
      <c r="C92" s="198" t="s">
        <v>166</v>
      </c>
      <c r="D92" s="199" t="s">
        <v>143</v>
      </c>
      <c r="E92" s="200">
        <v>54.5</v>
      </c>
      <c r="F92" s="200">
        <v>0</v>
      </c>
      <c r="G92" s="201">
        <f>E92*F92</f>
        <v>0</v>
      </c>
      <c r="O92" s="195">
        <v>2</v>
      </c>
      <c r="AA92" s="167">
        <v>1</v>
      </c>
      <c r="AB92" s="167">
        <v>7</v>
      </c>
      <c r="AC92" s="167">
        <v>7</v>
      </c>
      <c r="AZ92" s="167">
        <v>2</v>
      </c>
      <c r="BA92" s="167">
        <f>IF(AZ92=1,G92,0)</f>
        <v>0</v>
      </c>
      <c r="BB92" s="167">
        <f>IF(AZ92=2,G92,0)</f>
        <v>0</v>
      </c>
      <c r="BC92" s="167">
        <f>IF(AZ92=3,G92,0)</f>
        <v>0</v>
      </c>
      <c r="BD92" s="167">
        <f>IF(AZ92=4,G92,0)</f>
        <v>0</v>
      </c>
      <c r="BE92" s="167">
        <f>IF(AZ92=5,G92,0)</f>
        <v>0</v>
      </c>
      <c r="CA92" s="202">
        <v>1</v>
      </c>
      <c r="CB92" s="202">
        <v>7</v>
      </c>
      <c r="CZ92" s="167">
        <v>0</v>
      </c>
    </row>
    <row r="93" spans="1:15" ht="22.5">
      <c r="A93" s="203"/>
      <c r="B93" s="205"/>
      <c r="C93" s="206" t="s">
        <v>167</v>
      </c>
      <c r="D93" s="207"/>
      <c r="E93" s="208">
        <v>51.5</v>
      </c>
      <c r="F93" s="209"/>
      <c r="G93" s="210"/>
      <c r="M93" s="204" t="s">
        <v>167</v>
      </c>
      <c r="O93" s="195"/>
    </row>
    <row r="94" spans="1:15" ht="12.75">
      <c r="A94" s="203"/>
      <c r="B94" s="205"/>
      <c r="C94" s="206" t="s">
        <v>146</v>
      </c>
      <c r="D94" s="207"/>
      <c r="E94" s="208">
        <v>3</v>
      </c>
      <c r="F94" s="209"/>
      <c r="G94" s="210"/>
      <c r="M94" s="204" t="s">
        <v>146</v>
      </c>
      <c r="O94" s="195"/>
    </row>
    <row r="95" spans="1:104" ht="12.75">
      <c r="A95" s="196">
        <v>26</v>
      </c>
      <c r="B95" s="197" t="s">
        <v>168</v>
      </c>
      <c r="C95" s="198" t="s">
        <v>169</v>
      </c>
      <c r="D95" s="199" t="s">
        <v>143</v>
      </c>
      <c r="E95" s="200">
        <v>105.5</v>
      </c>
      <c r="F95" s="200">
        <v>0</v>
      </c>
      <c r="G95" s="201">
        <f>E95*F95</f>
        <v>0</v>
      </c>
      <c r="O95" s="195">
        <v>2</v>
      </c>
      <c r="AA95" s="167">
        <v>1</v>
      </c>
      <c r="AB95" s="167">
        <v>7</v>
      </c>
      <c r="AC95" s="167">
        <v>7</v>
      </c>
      <c r="AZ95" s="167">
        <v>2</v>
      </c>
      <c r="BA95" s="167">
        <f>IF(AZ95=1,G95,0)</f>
        <v>0</v>
      </c>
      <c r="BB95" s="167">
        <f>IF(AZ95=2,G95,0)</f>
        <v>0</v>
      </c>
      <c r="BC95" s="167">
        <f>IF(AZ95=3,G95,0)</f>
        <v>0</v>
      </c>
      <c r="BD95" s="167">
        <f>IF(AZ95=4,G95,0)</f>
        <v>0</v>
      </c>
      <c r="BE95" s="167">
        <f>IF(AZ95=5,G95,0)</f>
        <v>0</v>
      </c>
      <c r="CA95" s="202">
        <v>1</v>
      </c>
      <c r="CB95" s="202">
        <v>7</v>
      </c>
      <c r="CZ95" s="167">
        <v>0</v>
      </c>
    </row>
    <row r="96" spans="1:15" ht="12.75">
      <c r="A96" s="203"/>
      <c r="B96" s="205"/>
      <c r="C96" s="206" t="s">
        <v>170</v>
      </c>
      <c r="D96" s="207"/>
      <c r="E96" s="208">
        <v>79.4</v>
      </c>
      <c r="F96" s="209"/>
      <c r="G96" s="210"/>
      <c r="M96" s="204" t="s">
        <v>170</v>
      </c>
      <c r="O96" s="195"/>
    </row>
    <row r="97" spans="1:15" ht="12.75">
      <c r="A97" s="203"/>
      <c r="B97" s="205"/>
      <c r="C97" s="206" t="s">
        <v>171</v>
      </c>
      <c r="D97" s="207"/>
      <c r="E97" s="208">
        <v>26.1</v>
      </c>
      <c r="F97" s="209"/>
      <c r="G97" s="210"/>
      <c r="M97" s="204" t="s">
        <v>171</v>
      </c>
      <c r="O97" s="195"/>
    </row>
    <row r="98" spans="1:104" ht="12.75">
      <c r="A98" s="196">
        <v>27</v>
      </c>
      <c r="B98" s="197" t="s">
        <v>172</v>
      </c>
      <c r="C98" s="198" t="s">
        <v>173</v>
      </c>
      <c r="D98" s="199" t="s">
        <v>158</v>
      </c>
      <c r="E98" s="200">
        <v>1</v>
      </c>
      <c r="F98" s="200">
        <v>0</v>
      </c>
      <c r="G98" s="201">
        <f>E98*F98</f>
        <v>0</v>
      </c>
      <c r="O98" s="195">
        <v>2</v>
      </c>
      <c r="AA98" s="167">
        <v>1</v>
      </c>
      <c r="AB98" s="167">
        <v>7</v>
      </c>
      <c r="AC98" s="167">
        <v>7</v>
      </c>
      <c r="AZ98" s="167">
        <v>2</v>
      </c>
      <c r="BA98" s="167">
        <f>IF(AZ98=1,G98,0)</f>
        <v>0</v>
      </c>
      <c r="BB98" s="167">
        <f>IF(AZ98=2,G98,0)</f>
        <v>0</v>
      </c>
      <c r="BC98" s="167">
        <f>IF(AZ98=3,G98,0)</f>
        <v>0</v>
      </c>
      <c r="BD98" s="167">
        <f>IF(AZ98=4,G98,0)</f>
        <v>0</v>
      </c>
      <c r="BE98" s="167">
        <f>IF(AZ98=5,G98,0)</f>
        <v>0</v>
      </c>
      <c r="CA98" s="202">
        <v>1</v>
      </c>
      <c r="CB98" s="202">
        <v>7</v>
      </c>
      <c r="CZ98" s="167">
        <v>0</v>
      </c>
    </row>
    <row r="99" spans="1:15" ht="12.75">
      <c r="A99" s="203"/>
      <c r="B99" s="205"/>
      <c r="C99" s="206" t="s">
        <v>174</v>
      </c>
      <c r="D99" s="207"/>
      <c r="E99" s="208">
        <v>1</v>
      </c>
      <c r="F99" s="209"/>
      <c r="G99" s="210"/>
      <c r="M99" s="204" t="s">
        <v>174</v>
      </c>
      <c r="O99" s="195"/>
    </row>
    <row r="100" spans="1:104" ht="12.75">
      <c r="A100" s="196">
        <v>28</v>
      </c>
      <c r="B100" s="197" t="s">
        <v>175</v>
      </c>
      <c r="C100" s="198" t="s">
        <v>176</v>
      </c>
      <c r="D100" s="199" t="s">
        <v>158</v>
      </c>
      <c r="E100" s="200">
        <v>8</v>
      </c>
      <c r="F100" s="200">
        <v>0</v>
      </c>
      <c r="G100" s="201">
        <f>E100*F100</f>
        <v>0</v>
      </c>
      <c r="O100" s="195">
        <v>2</v>
      </c>
      <c r="AA100" s="167">
        <v>1</v>
      </c>
      <c r="AB100" s="167">
        <v>7</v>
      </c>
      <c r="AC100" s="167">
        <v>7</v>
      </c>
      <c r="AZ100" s="167">
        <v>2</v>
      </c>
      <c r="BA100" s="167">
        <f>IF(AZ100=1,G100,0)</f>
        <v>0</v>
      </c>
      <c r="BB100" s="167">
        <f>IF(AZ100=2,G100,0)</f>
        <v>0</v>
      </c>
      <c r="BC100" s="167">
        <f>IF(AZ100=3,G100,0)</f>
        <v>0</v>
      </c>
      <c r="BD100" s="167">
        <f>IF(AZ100=4,G100,0)</f>
        <v>0</v>
      </c>
      <c r="BE100" s="167">
        <f>IF(AZ100=5,G100,0)</f>
        <v>0</v>
      </c>
      <c r="CA100" s="202">
        <v>1</v>
      </c>
      <c r="CB100" s="202">
        <v>7</v>
      </c>
      <c r="CZ100" s="167">
        <v>0</v>
      </c>
    </row>
    <row r="101" spans="1:15" ht="12.75">
      <c r="A101" s="203"/>
      <c r="B101" s="205"/>
      <c r="C101" s="206" t="s">
        <v>177</v>
      </c>
      <c r="D101" s="207"/>
      <c r="E101" s="208">
        <v>8</v>
      </c>
      <c r="F101" s="209"/>
      <c r="G101" s="210"/>
      <c r="M101" s="204" t="s">
        <v>177</v>
      </c>
      <c r="O101" s="195"/>
    </row>
    <row r="102" spans="1:104" ht="12.75">
      <c r="A102" s="196">
        <v>29</v>
      </c>
      <c r="B102" s="197" t="s">
        <v>178</v>
      </c>
      <c r="C102" s="198" t="s">
        <v>179</v>
      </c>
      <c r="D102" s="199" t="s">
        <v>158</v>
      </c>
      <c r="E102" s="200">
        <v>3</v>
      </c>
      <c r="F102" s="200">
        <v>0</v>
      </c>
      <c r="G102" s="201">
        <f>E102*F102</f>
        <v>0</v>
      </c>
      <c r="O102" s="195">
        <v>2</v>
      </c>
      <c r="AA102" s="167">
        <v>1</v>
      </c>
      <c r="AB102" s="167">
        <v>7</v>
      </c>
      <c r="AC102" s="167">
        <v>7</v>
      </c>
      <c r="AZ102" s="167">
        <v>2</v>
      </c>
      <c r="BA102" s="167">
        <f>IF(AZ102=1,G102,0)</f>
        <v>0</v>
      </c>
      <c r="BB102" s="167">
        <f>IF(AZ102=2,G102,0)</f>
        <v>0</v>
      </c>
      <c r="BC102" s="167">
        <f>IF(AZ102=3,G102,0)</f>
        <v>0</v>
      </c>
      <c r="BD102" s="167">
        <f>IF(AZ102=4,G102,0)</f>
        <v>0</v>
      </c>
      <c r="BE102" s="167">
        <f>IF(AZ102=5,G102,0)</f>
        <v>0</v>
      </c>
      <c r="CA102" s="202">
        <v>1</v>
      </c>
      <c r="CB102" s="202">
        <v>7</v>
      </c>
      <c r="CZ102" s="167">
        <v>0</v>
      </c>
    </row>
    <row r="103" spans="1:104" ht="12.75">
      <c r="A103" s="196">
        <v>30</v>
      </c>
      <c r="B103" s="197" t="s">
        <v>180</v>
      </c>
      <c r="C103" s="198" t="s">
        <v>181</v>
      </c>
      <c r="D103" s="199" t="s">
        <v>143</v>
      </c>
      <c r="E103" s="200">
        <v>72.4</v>
      </c>
      <c r="F103" s="200">
        <v>0</v>
      </c>
      <c r="G103" s="201">
        <f>E103*F103</f>
        <v>0</v>
      </c>
      <c r="O103" s="195">
        <v>2</v>
      </c>
      <c r="AA103" s="167">
        <v>1</v>
      </c>
      <c r="AB103" s="167">
        <v>7</v>
      </c>
      <c r="AC103" s="167">
        <v>7</v>
      </c>
      <c r="AZ103" s="167">
        <v>2</v>
      </c>
      <c r="BA103" s="167">
        <f>IF(AZ103=1,G103,0)</f>
        <v>0</v>
      </c>
      <c r="BB103" s="167">
        <f>IF(AZ103=2,G103,0)</f>
        <v>0</v>
      </c>
      <c r="BC103" s="167">
        <f>IF(AZ103=3,G103,0)</f>
        <v>0</v>
      </c>
      <c r="BD103" s="167">
        <f>IF(AZ103=4,G103,0)</f>
        <v>0</v>
      </c>
      <c r="BE103" s="167">
        <f>IF(AZ103=5,G103,0)</f>
        <v>0</v>
      </c>
      <c r="CA103" s="202">
        <v>1</v>
      </c>
      <c r="CB103" s="202">
        <v>7</v>
      </c>
      <c r="CZ103" s="167">
        <v>0</v>
      </c>
    </row>
    <row r="104" spans="1:15" ht="12.75">
      <c r="A104" s="203"/>
      <c r="B104" s="205"/>
      <c r="C104" s="206" t="s">
        <v>182</v>
      </c>
      <c r="D104" s="207"/>
      <c r="E104" s="208">
        <v>6.4</v>
      </c>
      <c r="F104" s="209"/>
      <c r="G104" s="210"/>
      <c r="M104" s="204" t="s">
        <v>182</v>
      </c>
      <c r="O104" s="195"/>
    </row>
    <row r="105" spans="1:15" ht="12.75">
      <c r="A105" s="203"/>
      <c r="B105" s="205"/>
      <c r="C105" s="206" t="s">
        <v>183</v>
      </c>
      <c r="D105" s="207"/>
      <c r="E105" s="208">
        <v>25.3</v>
      </c>
      <c r="F105" s="209"/>
      <c r="G105" s="210"/>
      <c r="M105" s="204" t="s">
        <v>183</v>
      </c>
      <c r="O105" s="195"/>
    </row>
    <row r="106" spans="1:15" ht="12.75">
      <c r="A106" s="203"/>
      <c r="B106" s="205"/>
      <c r="C106" s="206" t="s">
        <v>184</v>
      </c>
      <c r="D106" s="207"/>
      <c r="E106" s="208">
        <v>39.1</v>
      </c>
      <c r="F106" s="209"/>
      <c r="G106" s="210"/>
      <c r="M106" s="204" t="s">
        <v>184</v>
      </c>
      <c r="O106" s="195"/>
    </row>
    <row r="107" spans="1:15" ht="12.75">
      <c r="A107" s="203"/>
      <c r="B107" s="205"/>
      <c r="C107" s="206" t="s">
        <v>185</v>
      </c>
      <c r="D107" s="207"/>
      <c r="E107" s="208">
        <v>1.6</v>
      </c>
      <c r="F107" s="209"/>
      <c r="G107" s="210"/>
      <c r="M107" s="204" t="s">
        <v>185</v>
      </c>
      <c r="O107" s="195"/>
    </row>
    <row r="108" spans="1:104" ht="12.75">
      <c r="A108" s="196">
        <v>31</v>
      </c>
      <c r="B108" s="197" t="s">
        <v>186</v>
      </c>
      <c r="C108" s="198" t="s">
        <v>187</v>
      </c>
      <c r="D108" s="199" t="s">
        <v>143</v>
      </c>
      <c r="E108" s="200">
        <v>22.2</v>
      </c>
      <c r="F108" s="200">
        <v>0</v>
      </c>
      <c r="G108" s="201">
        <f>E108*F108</f>
        <v>0</v>
      </c>
      <c r="O108" s="195">
        <v>2</v>
      </c>
      <c r="AA108" s="167">
        <v>1</v>
      </c>
      <c r="AB108" s="167">
        <v>7</v>
      </c>
      <c r="AC108" s="167">
        <v>7</v>
      </c>
      <c r="AZ108" s="167">
        <v>2</v>
      </c>
      <c r="BA108" s="167">
        <f>IF(AZ108=1,G108,0)</f>
        <v>0</v>
      </c>
      <c r="BB108" s="167">
        <f>IF(AZ108=2,G108,0)</f>
        <v>0</v>
      </c>
      <c r="BC108" s="167">
        <f>IF(AZ108=3,G108,0)</f>
        <v>0</v>
      </c>
      <c r="BD108" s="167">
        <f>IF(AZ108=4,G108,0)</f>
        <v>0</v>
      </c>
      <c r="BE108" s="167">
        <f>IF(AZ108=5,G108,0)</f>
        <v>0</v>
      </c>
      <c r="CA108" s="202">
        <v>1</v>
      </c>
      <c r="CB108" s="202">
        <v>7</v>
      </c>
      <c r="CZ108" s="167">
        <v>0</v>
      </c>
    </row>
    <row r="109" spans="1:15" ht="12.75">
      <c r="A109" s="203"/>
      <c r="B109" s="205"/>
      <c r="C109" s="206" t="s">
        <v>188</v>
      </c>
      <c r="D109" s="207"/>
      <c r="E109" s="208">
        <v>22.2</v>
      </c>
      <c r="F109" s="209"/>
      <c r="G109" s="210"/>
      <c r="M109" s="204" t="s">
        <v>188</v>
      </c>
      <c r="O109" s="195"/>
    </row>
    <row r="110" spans="1:104" ht="12.75">
      <c r="A110" s="196">
        <v>32</v>
      </c>
      <c r="B110" s="197" t="s">
        <v>189</v>
      </c>
      <c r="C110" s="198" t="s">
        <v>190</v>
      </c>
      <c r="D110" s="199" t="s">
        <v>143</v>
      </c>
      <c r="E110" s="200">
        <v>1</v>
      </c>
      <c r="F110" s="200">
        <v>0</v>
      </c>
      <c r="G110" s="201">
        <f>E110*F110</f>
        <v>0</v>
      </c>
      <c r="O110" s="195">
        <v>2</v>
      </c>
      <c r="AA110" s="167">
        <v>1</v>
      </c>
      <c r="AB110" s="167">
        <v>7</v>
      </c>
      <c r="AC110" s="167">
        <v>7</v>
      </c>
      <c r="AZ110" s="167">
        <v>2</v>
      </c>
      <c r="BA110" s="167">
        <f>IF(AZ110=1,G110,0)</f>
        <v>0</v>
      </c>
      <c r="BB110" s="167">
        <f>IF(AZ110=2,G110,0)</f>
        <v>0</v>
      </c>
      <c r="BC110" s="167">
        <f>IF(AZ110=3,G110,0)</f>
        <v>0</v>
      </c>
      <c r="BD110" s="167">
        <f>IF(AZ110=4,G110,0)</f>
        <v>0</v>
      </c>
      <c r="BE110" s="167">
        <f>IF(AZ110=5,G110,0)</f>
        <v>0</v>
      </c>
      <c r="CA110" s="202">
        <v>1</v>
      </c>
      <c r="CB110" s="202">
        <v>7</v>
      </c>
      <c r="CZ110" s="167">
        <v>0</v>
      </c>
    </row>
    <row r="111" spans="1:15" ht="12.75">
      <c r="A111" s="203"/>
      <c r="B111" s="205"/>
      <c r="C111" s="206" t="s">
        <v>191</v>
      </c>
      <c r="D111" s="207"/>
      <c r="E111" s="208">
        <v>1</v>
      </c>
      <c r="F111" s="209"/>
      <c r="G111" s="210"/>
      <c r="M111" s="204" t="s">
        <v>191</v>
      </c>
      <c r="O111" s="195"/>
    </row>
    <row r="112" spans="1:104" ht="12.75">
      <c r="A112" s="196">
        <v>33</v>
      </c>
      <c r="B112" s="197" t="s">
        <v>192</v>
      </c>
      <c r="C112" s="198" t="s">
        <v>193</v>
      </c>
      <c r="D112" s="199" t="s">
        <v>143</v>
      </c>
      <c r="E112" s="200">
        <v>73.8</v>
      </c>
      <c r="F112" s="200">
        <v>0</v>
      </c>
      <c r="G112" s="201">
        <f>E112*F112</f>
        <v>0</v>
      </c>
      <c r="O112" s="195">
        <v>2</v>
      </c>
      <c r="AA112" s="167">
        <v>1</v>
      </c>
      <c r="AB112" s="167">
        <v>7</v>
      </c>
      <c r="AC112" s="167">
        <v>7</v>
      </c>
      <c r="AZ112" s="167">
        <v>2</v>
      </c>
      <c r="BA112" s="167">
        <f>IF(AZ112=1,G112,0)</f>
        <v>0</v>
      </c>
      <c r="BB112" s="167">
        <f>IF(AZ112=2,G112,0)</f>
        <v>0</v>
      </c>
      <c r="BC112" s="167">
        <f>IF(AZ112=3,G112,0)</f>
        <v>0</v>
      </c>
      <c r="BD112" s="167">
        <f>IF(AZ112=4,G112,0)</f>
        <v>0</v>
      </c>
      <c r="BE112" s="167">
        <f>IF(AZ112=5,G112,0)</f>
        <v>0</v>
      </c>
      <c r="CA112" s="202">
        <v>1</v>
      </c>
      <c r="CB112" s="202">
        <v>7</v>
      </c>
      <c r="CZ112" s="167">
        <v>0</v>
      </c>
    </row>
    <row r="113" spans="1:15" ht="12.75">
      <c r="A113" s="203"/>
      <c r="B113" s="205"/>
      <c r="C113" s="206" t="s">
        <v>194</v>
      </c>
      <c r="D113" s="207"/>
      <c r="E113" s="208">
        <v>73.8</v>
      </c>
      <c r="F113" s="209"/>
      <c r="G113" s="210"/>
      <c r="M113" s="204" t="s">
        <v>194</v>
      </c>
      <c r="O113" s="195"/>
    </row>
    <row r="114" spans="1:104" ht="22.5">
      <c r="A114" s="196">
        <v>34</v>
      </c>
      <c r="B114" s="197" t="s">
        <v>195</v>
      </c>
      <c r="C114" s="198" t="s">
        <v>196</v>
      </c>
      <c r="D114" s="199" t="s">
        <v>87</v>
      </c>
      <c r="E114" s="200">
        <v>839.6946</v>
      </c>
      <c r="F114" s="200">
        <v>0</v>
      </c>
      <c r="G114" s="201">
        <f>E114*F114</f>
        <v>0</v>
      </c>
      <c r="O114" s="195">
        <v>2</v>
      </c>
      <c r="AA114" s="167">
        <v>1</v>
      </c>
      <c r="AB114" s="167">
        <v>7</v>
      </c>
      <c r="AC114" s="167">
        <v>7</v>
      </c>
      <c r="AZ114" s="167">
        <v>2</v>
      </c>
      <c r="BA114" s="167">
        <f>IF(AZ114=1,G114,0)</f>
        <v>0</v>
      </c>
      <c r="BB114" s="167">
        <f>IF(AZ114=2,G114,0)</f>
        <v>0</v>
      </c>
      <c r="BC114" s="167">
        <f>IF(AZ114=3,G114,0)</f>
        <v>0</v>
      </c>
      <c r="BD114" s="167">
        <f>IF(AZ114=4,G114,0)</f>
        <v>0</v>
      </c>
      <c r="BE114" s="167">
        <f>IF(AZ114=5,G114,0)</f>
        <v>0</v>
      </c>
      <c r="CA114" s="202">
        <v>1</v>
      </c>
      <c r="CB114" s="202">
        <v>7</v>
      </c>
      <c r="CZ114" s="167">
        <v>0.00548</v>
      </c>
    </row>
    <row r="115" spans="1:15" ht="12.75">
      <c r="A115" s="203"/>
      <c r="B115" s="205"/>
      <c r="C115" s="206" t="s">
        <v>106</v>
      </c>
      <c r="D115" s="207"/>
      <c r="E115" s="208">
        <v>567.99</v>
      </c>
      <c r="F115" s="209"/>
      <c r="G115" s="210"/>
      <c r="M115" s="204" t="s">
        <v>106</v>
      </c>
      <c r="O115" s="195"/>
    </row>
    <row r="116" spans="1:15" ht="12.75">
      <c r="A116" s="203"/>
      <c r="B116" s="205"/>
      <c r="C116" s="206" t="s">
        <v>107</v>
      </c>
      <c r="D116" s="207"/>
      <c r="E116" s="208">
        <v>-12.09</v>
      </c>
      <c r="F116" s="209"/>
      <c r="G116" s="210"/>
      <c r="M116" s="204" t="s">
        <v>107</v>
      </c>
      <c r="O116" s="195"/>
    </row>
    <row r="117" spans="1:15" ht="22.5">
      <c r="A117" s="203"/>
      <c r="B117" s="205"/>
      <c r="C117" s="206" t="s">
        <v>108</v>
      </c>
      <c r="D117" s="207"/>
      <c r="E117" s="208">
        <v>221.805</v>
      </c>
      <c r="F117" s="209"/>
      <c r="G117" s="210"/>
      <c r="M117" s="204" t="s">
        <v>108</v>
      </c>
      <c r="O117" s="195"/>
    </row>
    <row r="118" spans="1:15" ht="12.75">
      <c r="A118" s="203"/>
      <c r="B118" s="205"/>
      <c r="C118" s="206" t="s">
        <v>109</v>
      </c>
      <c r="D118" s="207"/>
      <c r="E118" s="208">
        <v>91.02</v>
      </c>
      <c r="F118" s="209"/>
      <c r="G118" s="210"/>
      <c r="M118" s="204" t="s">
        <v>109</v>
      </c>
      <c r="O118" s="195"/>
    </row>
    <row r="119" spans="1:15" ht="12.75">
      <c r="A119" s="203"/>
      <c r="B119" s="205"/>
      <c r="C119" s="206" t="s">
        <v>110</v>
      </c>
      <c r="D119" s="207"/>
      <c r="E119" s="208">
        <v>-4.65</v>
      </c>
      <c r="F119" s="209"/>
      <c r="G119" s="210"/>
      <c r="M119" s="204" t="s">
        <v>110</v>
      </c>
      <c r="O119" s="195"/>
    </row>
    <row r="120" spans="1:15" ht="12.75">
      <c r="A120" s="203"/>
      <c r="B120" s="205"/>
      <c r="C120" s="206" t="s">
        <v>111</v>
      </c>
      <c r="D120" s="207"/>
      <c r="E120" s="208">
        <v>-32.04</v>
      </c>
      <c r="F120" s="209"/>
      <c r="G120" s="210"/>
      <c r="M120" s="204" t="s">
        <v>111</v>
      </c>
      <c r="O120" s="195"/>
    </row>
    <row r="121" spans="1:15" ht="12.75">
      <c r="A121" s="203"/>
      <c r="B121" s="205"/>
      <c r="C121" s="206" t="s">
        <v>112</v>
      </c>
      <c r="D121" s="207"/>
      <c r="E121" s="208">
        <v>7.6596</v>
      </c>
      <c r="F121" s="209"/>
      <c r="G121" s="210"/>
      <c r="M121" s="204" t="s">
        <v>112</v>
      </c>
      <c r="O121" s="195"/>
    </row>
    <row r="122" spans="1:104" ht="22.5">
      <c r="A122" s="196">
        <v>35</v>
      </c>
      <c r="B122" s="197" t="s">
        <v>197</v>
      </c>
      <c r="C122" s="198" t="s">
        <v>198</v>
      </c>
      <c r="D122" s="199" t="s">
        <v>143</v>
      </c>
      <c r="E122" s="200">
        <v>101</v>
      </c>
      <c r="F122" s="200">
        <v>0</v>
      </c>
      <c r="G122" s="201">
        <f>E122*F122</f>
        <v>0</v>
      </c>
      <c r="O122" s="195">
        <v>2</v>
      </c>
      <c r="AA122" s="167">
        <v>1</v>
      </c>
      <c r="AB122" s="167">
        <v>7</v>
      </c>
      <c r="AC122" s="167">
        <v>7</v>
      </c>
      <c r="AZ122" s="167">
        <v>2</v>
      </c>
      <c r="BA122" s="167">
        <f>IF(AZ122=1,G122,0)</f>
        <v>0</v>
      </c>
      <c r="BB122" s="167">
        <f>IF(AZ122=2,G122,0)</f>
        <v>0</v>
      </c>
      <c r="BC122" s="167">
        <f>IF(AZ122=3,G122,0)</f>
        <v>0</v>
      </c>
      <c r="BD122" s="167">
        <f>IF(AZ122=4,G122,0)</f>
        <v>0</v>
      </c>
      <c r="BE122" s="167">
        <f>IF(AZ122=5,G122,0)</f>
        <v>0</v>
      </c>
      <c r="CA122" s="202">
        <v>1</v>
      </c>
      <c r="CB122" s="202">
        <v>7</v>
      </c>
      <c r="CZ122" s="167">
        <v>0.00128</v>
      </c>
    </row>
    <row r="123" spans="1:15" ht="12.75">
      <c r="A123" s="203"/>
      <c r="B123" s="205"/>
      <c r="C123" s="206" t="s">
        <v>199</v>
      </c>
      <c r="D123" s="207"/>
      <c r="E123" s="208">
        <v>35</v>
      </c>
      <c r="F123" s="209"/>
      <c r="G123" s="210"/>
      <c r="M123" s="204" t="s">
        <v>199</v>
      </c>
      <c r="O123" s="195"/>
    </row>
    <row r="124" spans="1:15" ht="12.75">
      <c r="A124" s="203"/>
      <c r="B124" s="205"/>
      <c r="C124" s="206" t="s">
        <v>183</v>
      </c>
      <c r="D124" s="207"/>
      <c r="E124" s="208">
        <v>25.3</v>
      </c>
      <c r="F124" s="209"/>
      <c r="G124" s="210"/>
      <c r="M124" s="204" t="s">
        <v>183</v>
      </c>
      <c r="O124" s="195"/>
    </row>
    <row r="125" spans="1:15" ht="12.75">
      <c r="A125" s="203"/>
      <c r="B125" s="205"/>
      <c r="C125" s="206" t="s">
        <v>184</v>
      </c>
      <c r="D125" s="207"/>
      <c r="E125" s="208">
        <v>39.1</v>
      </c>
      <c r="F125" s="209"/>
      <c r="G125" s="210"/>
      <c r="M125" s="204" t="s">
        <v>184</v>
      </c>
      <c r="O125" s="195"/>
    </row>
    <row r="126" spans="1:15" ht="12.75">
      <c r="A126" s="203"/>
      <c r="B126" s="205"/>
      <c r="C126" s="206" t="s">
        <v>185</v>
      </c>
      <c r="D126" s="207"/>
      <c r="E126" s="208">
        <v>1.6</v>
      </c>
      <c r="F126" s="209"/>
      <c r="G126" s="210"/>
      <c r="M126" s="204" t="s">
        <v>185</v>
      </c>
      <c r="O126" s="195"/>
    </row>
    <row r="127" spans="1:104" ht="22.5">
      <c r="A127" s="196">
        <v>36</v>
      </c>
      <c r="B127" s="197" t="s">
        <v>200</v>
      </c>
      <c r="C127" s="198" t="s">
        <v>201</v>
      </c>
      <c r="D127" s="199" t="s">
        <v>143</v>
      </c>
      <c r="E127" s="200">
        <v>178.2</v>
      </c>
      <c r="F127" s="200">
        <v>0</v>
      </c>
      <c r="G127" s="201">
        <f>E127*F127</f>
        <v>0</v>
      </c>
      <c r="O127" s="195">
        <v>2</v>
      </c>
      <c r="AA127" s="167">
        <v>1</v>
      </c>
      <c r="AB127" s="167">
        <v>7</v>
      </c>
      <c r="AC127" s="167">
        <v>7</v>
      </c>
      <c r="AZ127" s="167">
        <v>2</v>
      </c>
      <c r="BA127" s="167">
        <f>IF(AZ127=1,G127,0)</f>
        <v>0</v>
      </c>
      <c r="BB127" s="167">
        <f>IF(AZ127=2,G127,0)</f>
        <v>0</v>
      </c>
      <c r="BC127" s="167">
        <f>IF(AZ127=3,G127,0)</f>
        <v>0</v>
      </c>
      <c r="BD127" s="167">
        <f>IF(AZ127=4,G127,0)</f>
        <v>0</v>
      </c>
      <c r="BE127" s="167">
        <f>IF(AZ127=5,G127,0)</f>
        <v>0</v>
      </c>
      <c r="CA127" s="202">
        <v>1</v>
      </c>
      <c r="CB127" s="202">
        <v>7</v>
      </c>
      <c r="CZ127" s="167">
        <v>0.00085</v>
      </c>
    </row>
    <row r="128" spans="1:15" ht="12.75">
      <c r="A128" s="203"/>
      <c r="B128" s="205"/>
      <c r="C128" s="206" t="s">
        <v>144</v>
      </c>
      <c r="D128" s="207"/>
      <c r="E128" s="208">
        <v>102</v>
      </c>
      <c r="F128" s="209"/>
      <c r="G128" s="210"/>
      <c r="M128" s="204" t="s">
        <v>144</v>
      </c>
      <c r="O128" s="195"/>
    </row>
    <row r="129" spans="1:15" ht="12.75">
      <c r="A129" s="203"/>
      <c r="B129" s="205"/>
      <c r="C129" s="206" t="s">
        <v>202</v>
      </c>
      <c r="D129" s="207"/>
      <c r="E129" s="208">
        <v>51</v>
      </c>
      <c r="F129" s="209"/>
      <c r="G129" s="210"/>
      <c r="M129" s="204" t="s">
        <v>202</v>
      </c>
      <c r="O129" s="195"/>
    </row>
    <row r="130" spans="1:15" ht="12.75">
      <c r="A130" s="203"/>
      <c r="B130" s="205"/>
      <c r="C130" s="206" t="s">
        <v>145</v>
      </c>
      <c r="D130" s="207"/>
      <c r="E130" s="208">
        <v>22.2</v>
      </c>
      <c r="F130" s="209"/>
      <c r="G130" s="210"/>
      <c r="M130" s="204" t="s">
        <v>145</v>
      </c>
      <c r="O130" s="195"/>
    </row>
    <row r="131" spans="1:15" ht="12.75">
      <c r="A131" s="203"/>
      <c r="B131" s="205"/>
      <c r="C131" s="206" t="s">
        <v>146</v>
      </c>
      <c r="D131" s="207"/>
      <c r="E131" s="208">
        <v>3</v>
      </c>
      <c r="F131" s="209"/>
      <c r="G131" s="210"/>
      <c r="M131" s="204" t="s">
        <v>146</v>
      </c>
      <c r="O131" s="195"/>
    </row>
    <row r="132" spans="1:104" ht="22.5">
      <c r="A132" s="196">
        <v>37</v>
      </c>
      <c r="B132" s="197" t="s">
        <v>203</v>
      </c>
      <c r="C132" s="198" t="s">
        <v>204</v>
      </c>
      <c r="D132" s="199" t="s">
        <v>143</v>
      </c>
      <c r="E132" s="200">
        <v>74.296</v>
      </c>
      <c r="F132" s="200">
        <v>0</v>
      </c>
      <c r="G132" s="201">
        <f>E132*F132</f>
        <v>0</v>
      </c>
      <c r="O132" s="195">
        <v>2</v>
      </c>
      <c r="AA132" s="167">
        <v>1</v>
      </c>
      <c r="AB132" s="167">
        <v>7</v>
      </c>
      <c r="AC132" s="167">
        <v>7</v>
      </c>
      <c r="AZ132" s="167">
        <v>2</v>
      </c>
      <c r="BA132" s="167">
        <f>IF(AZ132=1,G132,0)</f>
        <v>0</v>
      </c>
      <c r="BB132" s="167">
        <f>IF(AZ132=2,G132,0)</f>
        <v>0</v>
      </c>
      <c r="BC132" s="167">
        <f>IF(AZ132=3,G132,0)</f>
        <v>0</v>
      </c>
      <c r="BD132" s="167">
        <f>IF(AZ132=4,G132,0)</f>
        <v>0</v>
      </c>
      <c r="BE132" s="167">
        <f>IF(AZ132=5,G132,0)</f>
        <v>0</v>
      </c>
      <c r="CA132" s="202">
        <v>1</v>
      </c>
      <c r="CB132" s="202">
        <v>7</v>
      </c>
      <c r="CZ132" s="167">
        <v>1E-05</v>
      </c>
    </row>
    <row r="133" spans="1:15" ht="12.75">
      <c r="A133" s="203"/>
      <c r="B133" s="205"/>
      <c r="C133" s="206" t="s">
        <v>205</v>
      </c>
      <c r="D133" s="207"/>
      <c r="E133" s="208">
        <v>36.6</v>
      </c>
      <c r="F133" s="209"/>
      <c r="G133" s="210"/>
      <c r="M133" s="204" t="s">
        <v>205</v>
      </c>
      <c r="O133" s="195"/>
    </row>
    <row r="134" spans="1:15" ht="12.75">
      <c r="A134" s="203"/>
      <c r="B134" s="205"/>
      <c r="C134" s="206" t="s">
        <v>206</v>
      </c>
      <c r="D134" s="207"/>
      <c r="E134" s="208">
        <v>37.696</v>
      </c>
      <c r="F134" s="209"/>
      <c r="G134" s="210"/>
      <c r="M134" s="204" t="s">
        <v>206</v>
      </c>
      <c r="O134" s="195"/>
    </row>
    <row r="135" spans="1:104" ht="22.5">
      <c r="A135" s="196">
        <v>38</v>
      </c>
      <c r="B135" s="197" t="s">
        <v>207</v>
      </c>
      <c r="C135" s="198" t="s">
        <v>208</v>
      </c>
      <c r="D135" s="199" t="s">
        <v>158</v>
      </c>
      <c r="E135" s="200">
        <v>3</v>
      </c>
      <c r="F135" s="200">
        <v>0</v>
      </c>
      <c r="G135" s="201">
        <f>E135*F135</f>
        <v>0</v>
      </c>
      <c r="O135" s="195">
        <v>2</v>
      </c>
      <c r="AA135" s="167">
        <v>1</v>
      </c>
      <c r="AB135" s="167">
        <v>7</v>
      </c>
      <c r="AC135" s="167">
        <v>7</v>
      </c>
      <c r="AZ135" s="167">
        <v>2</v>
      </c>
      <c r="BA135" s="167">
        <f>IF(AZ135=1,G135,0)</f>
        <v>0</v>
      </c>
      <c r="BB135" s="167">
        <f>IF(AZ135=2,G135,0)</f>
        <v>0</v>
      </c>
      <c r="BC135" s="167">
        <f>IF(AZ135=3,G135,0)</f>
        <v>0</v>
      </c>
      <c r="BD135" s="167">
        <f>IF(AZ135=4,G135,0)</f>
        <v>0</v>
      </c>
      <c r="BE135" s="167">
        <f>IF(AZ135=5,G135,0)</f>
        <v>0</v>
      </c>
      <c r="CA135" s="202">
        <v>1</v>
      </c>
      <c r="CB135" s="202">
        <v>7</v>
      </c>
      <c r="CZ135" s="167">
        <v>0.01051</v>
      </c>
    </row>
    <row r="136" spans="1:104" ht="12.75">
      <c r="A136" s="196">
        <v>39</v>
      </c>
      <c r="B136" s="197" t="s">
        <v>209</v>
      </c>
      <c r="C136" s="198" t="s">
        <v>210</v>
      </c>
      <c r="D136" s="199" t="s">
        <v>158</v>
      </c>
      <c r="E136" s="200">
        <v>147.6</v>
      </c>
      <c r="F136" s="200">
        <v>0</v>
      </c>
      <c r="G136" s="201">
        <f>E136*F136</f>
        <v>0</v>
      </c>
      <c r="O136" s="195">
        <v>2</v>
      </c>
      <c r="AA136" s="167">
        <v>1</v>
      </c>
      <c r="AB136" s="167">
        <v>7</v>
      </c>
      <c r="AC136" s="167">
        <v>7</v>
      </c>
      <c r="AZ136" s="167">
        <v>2</v>
      </c>
      <c r="BA136" s="167">
        <f>IF(AZ136=1,G136,0)</f>
        <v>0</v>
      </c>
      <c r="BB136" s="167">
        <f>IF(AZ136=2,G136,0)</f>
        <v>0</v>
      </c>
      <c r="BC136" s="167">
        <f>IF(AZ136=3,G136,0)</f>
        <v>0</v>
      </c>
      <c r="BD136" s="167">
        <f>IF(AZ136=4,G136,0)</f>
        <v>0</v>
      </c>
      <c r="BE136" s="167">
        <f>IF(AZ136=5,G136,0)</f>
        <v>0</v>
      </c>
      <c r="CA136" s="202">
        <v>1</v>
      </c>
      <c r="CB136" s="202">
        <v>7</v>
      </c>
      <c r="CZ136" s="167">
        <v>0.0001</v>
      </c>
    </row>
    <row r="137" spans="1:15" ht="12.75">
      <c r="A137" s="203"/>
      <c r="B137" s="205"/>
      <c r="C137" s="206" t="s">
        <v>211</v>
      </c>
      <c r="D137" s="207"/>
      <c r="E137" s="208">
        <v>147.6</v>
      </c>
      <c r="F137" s="209"/>
      <c r="G137" s="210"/>
      <c r="M137" s="204" t="s">
        <v>211</v>
      </c>
      <c r="O137" s="195"/>
    </row>
    <row r="138" spans="1:104" ht="22.5">
      <c r="A138" s="196">
        <v>40</v>
      </c>
      <c r="B138" s="197" t="s">
        <v>212</v>
      </c>
      <c r="C138" s="198" t="s">
        <v>213</v>
      </c>
      <c r="D138" s="199" t="s">
        <v>143</v>
      </c>
      <c r="E138" s="200">
        <v>33.7064</v>
      </c>
      <c r="F138" s="200">
        <v>0</v>
      </c>
      <c r="G138" s="201">
        <f>E138*F138</f>
        <v>0</v>
      </c>
      <c r="O138" s="195">
        <v>2</v>
      </c>
      <c r="AA138" s="167">
        <v>1</v>
      </c>
      <c r="AB138" s="167">
        <v>7</v>
      </c>
      <c r="AC138" s="167">
        <v>7</v>
      </c>
      <c r="AZ138" s="167">
        <v>2</v>
      </c>
      <c r="BA138" s="167">
        <f>IF(AZ138=1,G138,0)</f>
        <v>0</v>
      </c>
      <c r="BB138" s="167">
        <f>IF(AZ138=2,G138,0)</f>
        <v>0</v>
      </c>
      <c r="BC138" s="167">
        <f>IF(AZ138=3,G138,0)</f>
        <v>0</v>
      </c>
      <c r="BD138" s="167">
        <f>IF(AZ138=4,G138,0)</f>
        <v>0</v>
      </c>
      <c r="BE138" s="167">
        <f>IF(AZ138=5,G138,0)</f>
        <v>0</v>
      </c>
      <c r="CA138" s="202">
        <v>1</v>
      </c>
      <c r="CB138" s="202">
        <v>7</v>
      </c>
      <c r="CZ138" s="167">
        <v>0.00231</v>
      </c>
    </row>
    <row r="139" spans="1:15" ht="12.75">
      <c r="A139" s="203"/>
      <c r="B139" s="205"/>
      <c r="C139" s="206" t="s">
        <v>214</v>
      </c>
      <c r="D139" s="207"/>
      <c r="E139" s="208">
        <v>5.1064</v>
      </c>
      <c r="F139" s="209"/>
      <c r="G139" s="210"/>
      <c r="M139" s="204" t="s">
        <v>214</v>
      </c>
      <c r="O139" s="195"/>
    </row>
    <row r="140" spans="1:15" ht="12.75">
      <c r="A140" s="203"/>
      <c r="B140" s="205"/>
      <c r="C140" s="206" t="s">
        <v>215</v>
      </c>
      <c r="D140" s="207"/>
      <c r="E140" s="208">
        <v>28.6</v>
      </c>
      <c r="F140" s="209"/>
      <c r="G140" s="210"/>
      <c r="M140" s="204" t="s">
        <v>215</v>
      </c>
      <c r="O140" s="195"/>
    </row>
    <row r="141" spans="1:104" ht="22.5">
      <c r="A141" s="196">
        <v>41</v>
      </c>
      <c r="B141" s="197" t="s">
        <v>216</v>
      </c>
      <c r="C141" s="198" t="s">
        <v>217</v>
      </c>
      <c r="D141" s="199" t="s">
        <v>143</v>
      </c>
      <c r="E141" s="200">
        <v>3</v>
      </c>
      <c r="F141" s="200">
        <v>0</v>
      </c>
      <c r="G141" s="201">
        <f>E141*F141</f>
        <v>0</v>
      </c>
      <c r="O141" s="195">
        <v>2</v>
      </c>
      <c r="AA141" s="167">
        <v>1</v>
      </c>
      <c r="AB141" s="167">
        <v>7</v>
      </c>
      <c r="AC141" s="167">
        <v>7</v>
      </c>
      <c r="AZ141" s="167">
        <v>2</v>
      </c>
      <c r="BA141" s="167">
        <f>IF(AZ141=1,G141,0)</f>
        <v>0</v>
      </c>
      <c r="BB141" s="167">
        <f>IF(AZ141=2,G141,0)</f>
        <v>0</v>
      </c>
      <c r="BC141" s="167">
        <f>IF(AZ141=3,G141,0)</f>
        <v>0</v>
      </c>
      <c r="BD141" s="167">
        <f>IF(AZ141=4,G141,0)</f>
        <v>0</v>
      </c>
      <c r="BE141" s="167">
        <f>IF(AZ141=5,G141,0)</f>
        <v>0</v>
      </c>
      <c r="CA141" s="202">
        <v>1</v>
      </c>
      <c r="CB141" s="202">
        <v>7</v>
      </c>
      <c r="CZ141" s="167">
        <v>0.00248</v>
      </c>
    </row>
    <row r="142" spans="1:15" ht="12.75">
      <c r="A142" s="203"/>
      <c r="B142" s="205"/>
      <c r="C142" s="206" t="s">
        <v>146</v>
      </c>
      <c r="D142" s="207"/>
      <c r="E142" s="208">
        <v>3</v>
      </c>
      <c r="F142" s="209"/>
      <c r="G142" s="210"/>
      <c r="M142" s="204" t="s">
        <v>146</v>
      </c>
      <c r="O142" s="195"/>
    </row>
    <row r="143" spans="1:104" ht="22.5">
      <c r="A143" s="196">
        <v>42</v>
      </c>
      <c r="B143" s="197" t="s">
        <v>218</v>
      </c>
      <c r="C143" s="198" t="s">
        <v>219</v>
      </c>
      <c r="D143" s="199" t="s">
        <v>158</v>
      </c>
      <c r="E143" s="200">
        <v>1</v>
      </c>
      <c r="F143" s="200">
        <v>0</v>
      </c>
      <c r="G143" s="201">
        <f>E143*F143</f>
        <v>0</v>
      </c>
      <c r="O143" s="195">
        <v>2</v>
      </c>
      <c r="AA143" s="167">
        <v>1</v>
      </c>
      <c r="AB143" s="167">
        <v>7</v>
      </c>
      <c r="AC143" s="167">
        <v>7</v>
      </c>
      <c r="AZ143" s="167">
        <v>2</v>
      </c>
      <c r="BA143" s="167">
        <f>IF(AZ143=1,G143,0)</f>
        <v>0</v>
      </c>
      <c r="BB143" s="167">
        <f>IF(AZ143=2,G143,0)</f>
        <v>0</v>
      </c>
      <c r="BC143" s="167">
        <f>IF(AZ143=3,G143,0)</f>
        <v>0</v>
      </c>
      <c r="BD143" s="167">
        <f>IF(AZ143=4,G143,0)</f>
        <v>0</v>
      </c>
      <c r="BE143" s="167">
        <f>IF(AZ143=5,G143,0)</f>
        <v>0</v>
      </c>
      <c r="CA143" s="202">
        <v>1</v>
      </c>
      <c r="CB143" s="202">
        <v>7</v>
      </c>
      <c r="CZ143" s="167">
        <v>0.00034</v>
      </c>
    </row>
    <row r="144" spans="1:15" ht="12.75">
      <c r="A144" s="203"/>
      <c r="B144" s="205"/>
      <c r="C144" s="206" t="s">
        <v>174</v>
      </c>
      <c r="D144" s="207"/>
      <c r="E144" s="208">
        <v>1</v>
      </c>
      <c r="F144" s="209"/>
      <c r="G144" s="210"/>
      <c r="M144" s="204" t="s">
        <v>174</v>
      </c>
      <c r="O144" s="195"/>
    </row>
    <row r="145" spans="1:104" ht="22.5">
      <c r="A145" s="196">
        <v>43</v>
      </c>
      <c r="B145" s="197" t="s">
        <v>220</v>
      </c>
      <c r="C145" s="198" t="s">
        <v>221</v>
      </c>
      <c r="D145" s="199" t="s">
        <v>158</v>
      </c>
      <c r="E145" s="200">
        <v>8</v>
      </c>
      <c r="F145" s="200">
        <v>0</v>
      </c>
      <c r="G145" s="201">
        <f>E145*F145</f>
        <v>0</v>
      </c>
      <c r="O145" s="195">
        <v>2</v>
      </c>
      <c r="AA145" s="167">
        <v>1</v>
      </c>
      <c r="AB145" s="167">
        <v>7</v>
      </c>
      <c r="AC145" s="167">
        <v>7</v>
      </c>
      <c r="AZ145" s="167">
        <v>2</v>
      </c>
      <c r="BA145" s="167">
        <f>IF(AZ145=1,G145,0)</f>
        <v>0</v>
      </c>
      <c r="BB145" s="167">
        <f>IF(AZ145=2,G145,0)</f>
        <v>0</v>
      </c>
      <c r="BC145" s="167">
        <f>IF(AZ145=3,G145,0)</f>
        <v>0</v>
      </c>
      <c r="BD145" s="167">
        <f>IF(AZ145=4,G145,0)</f>
        <v>0</v>
      </c>
      <c r="BE145" s="167">
        <f>IF(AZ145=5,G145,0)</f>
        <v>0</v>
      </c>
      <c r="CA145" s="202">
        <v>1</v>
      </c>
      <c r="CB145" s="202">
        <v>7</v>
      </c>
      <c r="CZ145" s="167">
        <v>0.0004</v>
      </c>
    </row>
    <row r="146" spans="1:15" ht="12.75">
      <c r="A146" s="203"/>
      <c r="B146" s="205"/>
      <c r="C146" s="206" t="s">
        <v>177</v>
      </c>
      <c r="D146" s="207"/>
      <c r="E146" s="208">
        <v>8</v>
      </c>
      <c r="F146" s="209"/>
      <c r="G146" s="210"/>
      <c r="M146" s="204" t="s">
        <v>177</v>
      </c>
      <c r="O146" s="195"/>
    </row>
    <row r="147" spans="1:104" ht="22.5">
      <c r="A147" s="196">
        <v>44</v>
      </c>
      <c r="B147" s="197" t="s">
        <v>222</v>
      </c>
      <c r="C147" s="198" t="s">
        <v>223</v>
      </c>
      <c r="D147" s="199" t="s">
        <v>143</v>
      </c>
      <c r="E147" s="200">
        <v>80.6</v>
      </c>
      <c r="F147" s="200">
        <v>0</v>
      </c>
      <c r="G147" s="201">
        <f>E147*F147</f>
        <v>0</v>
      </c>
      <c r="O147" s="195">
        <v>2</v>
      </c>
      <c r="AA147" s="167">
        <v>1</v>
      </c>
      <c r="AB147" s="167">
        <v>7</v>
      </c>
      <c r="AC147" s="167">
        <v>7</v>
      </c>
      <c r="AZ147" s="167">
        <v>2</v>
      </c>
      <c r="BA147" s="167">
        <f>IF(AZ147=1,G147,0)</f>
        <v>0</v>
      </c>
      <c r="BB147" s="167">
        <f>IF(AZ147=2,G147,0)</f>
        <v>0</v>
      </c>
      <c r="BC147" s="167">
        <f>IF(AZ147=3,G147,0)</f>
        <v>0</v>
      </c>
      <c r="BD147" s="167">
        <f>IF(AZ147=4,G147,0)</f>
        <v>0</v>
      </c>
      <c r="BE147" s="167">
        <f>IF(AZ147=5,G147,0)</f>
        <v>0</v>
      </c>
      <c r="CA147" s="202">
        <v>1</v>
      </c>
      <c r="CB147" s="202">
        <v>7</v>
      </c>
      <c r="CZ147" s="167">
        <v>0.00205</v>
      </c>
    </row>
    <row r="148" spans="1:15" ht="22.5">
      <c r="A148" s="203"/>
      <c r="B148" s="205"/>
      <c r="C148" s="206" t="s">
        <v>167</v>
      </c>
      <c r="D148" s="207"/>
      <c r="E148" s="208">
        <v>51.5</v>
      </c>
      <c r="F148" s="209"/>
      <c r="G148" s="210"/>
      <c r="M148" s="204" t="s">
        <v>167</v>
      </c>
      <c r="O148" s="195"/>
    </row>
    <row r="149" spans="1:15" ht="12.75">
      <c r="A149" s="203"/>
      <c r="B149" s="205"/>
      <c r="C149" s="206" t="s">
        <v>171</v>
      </c>
      <c r="D149" s="207"/>
      <c r="E149" s="208">
        <v>26.1</v>
      </c>
      <c r="F149" s="209"/>
      <c r="G149" s="210"/>
      <c r="M149" s="204" t="s">
        <v>171</v>
      </c>
      <c r="O149" s="195"/>
    </row>
    <row r="150" spans="1:15" ht="12.75">
      <c r="A150" s="203"/>
      <c r="B150" s="205"/>
      <c r="C150" s="206" t="s">
        <v>146</v>
      </c>
      <c r="D150" s="207"/>
      <c r="E150" s="208">
        <v>3</v>
      </c>
      <c r="F150" s="209"/>
      <c r="G150" s="210"/>
      <c r="M150" s="204" t="s">
        <v>146</v>
      </c>
      <c r="O150" s="195"/>
    </row>
    <row r="151" spans="1:104" ht="22.5">
      <c r="A151" s="196">
        <v>45</v>
      </c>
      <c r="B151" s="197" t="s">
        <v>224</v>
      </c>
      <c r="C151" s="198" t="s">
        <v>225</v>
      </c>
      <c r="D151" s="199" t="s">
        <v>143</v>
      </c>
      <c r="E151" s="200">
        <v>79.4</v>
      </c>
      <c r="F151" s="200">
        <v>0</v>
      </c>
      <c r="G151" s="201">
        <f>E151*F151</f>
        <v>0</v>
      </c>
      <c r="O151" s="195">
        <v>2</v>
      </c>
      <c r="AA151" s="167">
        <v>1</v>
      </c>
      <c r="AB151" s="167">
        <v>7</v>
      </c>
      <c r="AC151" s="167">
        <v>7</v>
      </c>
      <c r="AZ151" s="167">
        <v>2</v>
      </c>
      <c r="BA151" s="167">
        <f>IF(AZ151=1,G151,0)</f>
        <v>0</v>
      </c>
      <c r="BB151" s="167">
        <f>IF(AZ151=2,G151,0)</f>
        <v>0</v>
      </c>
      <c r="BC151" s="167">
        <f>IF(AZ151=3,G151,0)</f>
        <v>0</v>
      </c>
      <c r="BD151" s="167">
        <f>IF(AZ151=4,G151,0)</f>
        <v>0</v>
      </c>
      <c r="BE151" s="167">
        <f>IF(AZ151=5,G151,0)</f>
        <v>0</v>
      </c>
      <c r="CA151" s="202">
        <v>1</v>
      </c>
      <c r="CB151" s="202">
        <v>7</v>
      </c>
      <c r="CZ151" s="167">
        <v>0.00225</v>
      </c>
    </row>
    <row r="152" spans="1:15" ht="12.75">
      <c r="A152" s="203"/>
      <c r="B152" s="205"/>
      <c r="C152" s="206" t="s">
        <v>170</v>
      </c>
      <c r="D152" s="207"/>
      <c r="E152" s="208">
        <v>79.4</v>
      </c>
      <c r="F152" s="209"/>
      <c r="G152" s="210"/>
      <c r="M152" s="204" t="s">
        <v>170</v>
      </c>
      <c r="O152" s="195"/>
    </row>
    <row r="153" spans="1:104" ht="22.5">
      <c r="A153" s="196">
        <v>46</v>
      </c>
      <c r="B153" s="197" t="s">
        <v>226</v>
      </c>
      <c r="C153" s="198" t="s">
        <v>227</v>
      </c>
      <c r="D153" s="199" t="s">
        <v>143</v>
      </c>
      <c r="E153" s="200">
        <v>1</v>
      </c>
      <c r="F153" s="200">
        <v>0</v>
      </c>
      <c r="G153" s="201">
        <f>E153*F153</f>
        <v>0</v>
      </c>
      <c r="O153" s="195">
        <v>2</v>
      </c>
      <c r="AA153" s="167">
        <v>1</v>
      </c>
      <c r="AB153" s="167">
        <v>7</v>
      </c>
      <c r="AC153" s="167">
        <v>7</v>
      </c>
      <c r="AZ153" s="167">
        <v>2</v>
      </c>
      <c r="BA153" s="167">
        <f>IF(AZ153=1,G153,0)</f>
        <v>0</v>
      </c>
      <c r="BB153" s="167">
        <f>IF(AZ153=2,G153,0)</f>
        <v>0</v>
      </c>
      <c r="BC153" s="167">
        <f>IF(AZ153=3,G153,0)</f>
        <v>0</v>
      </c>
      <c r="BD153" s="167">
        <f>IF(AZ153=4,G153,0)</f>
        <v>0</v>
      </c>
      <c r="BE153" s="167">
        <f>IF(AZ153=5,G153,0)</f>
        <v>0</v>
      </c>
      <c r="CA153" s="202">
        <v>1</v>
      </c>
      <c r="CB153" s="202">
        <v>7</v>
      </c>
      <c r="CZ153" s="167">
        <v>0.00312</v>
      </c>
    </row>
    <row r="154" spans="1:15" ht="12.75">
      <c r="A154" s="203"/>
      <c r="B154" s="205"/>
      <c r="C154" s="206" t="s">
        <v>191</v>
      </c>
      <c r="D154" s="207"/>
      <c r="E154" s="208">
        <v>1</v>
      </c>
      <c r="F154" s="209"/>
      <c r="G154" s="210"/>
      <c r="M154" s="204" t="s">
        <v>191</v>
      </c>
      <c r="O154" s="195"/>
    </row>
    <row r="155" spans="1:104" ht="22.5">
      <c r="A155" s="196">
        <v>47</v>
      </c>
      <c r="B155" s="197" t="s">
        <v>228</v>
      </c>
      <c r="C155" s="198" t="s">
        <v>229</v>
      </c>
      <c r="D155" s="199" t="s">
        <v>143</v>
      </c>
      <c r="E155" s="200">
        <v>73.8</v>
      </c>
      <c r="F155" s="200">
        <v>0</v>
      </c>
      <c r="G155" s="201">
        <f>E155*F155</f>
        <v>0</v>
      </c>
      <c r="O155" s="195">
        <v>2</v>
      </c>
      <c r="AA155" s="167">
        <v>1</v>
      </c>
      <c r="AB155" s="167">
        <v>7</v>
      </c>
      <c r="AC155" s="167">
        <v>7</v>
      </c>
      <c r="AZ155" s="167">
        <v>2</v>
      </c>
      <c r="BA155" s="167">
        <f>IF(AZ155=1,G155,0)</f>
        <v>0</v>
      </c>
      <c r="BB155" s="167">
        <f>IF(AZ155=2,G155,0)</f>
        <v>0</v>
      </c>
      <c r="BC155" s="167">
        <f>IF(AZ155=3,G155,0)</f>
        <v>0</v>
      </c>
      <c r="BD155" s="167">
        <f>IF(AZ155=4,G155,0)</f>
        <v>0</v>
      </c>
      <c r="BE155" s="167">
        <f>IF(AZ155=5,G155,0)</f>
        <v>0</v>
      </c>
      <c r="CA155" s="202">
        <v>1</v>
      </c>
      <c r="CB155" s="202">
        <v>7</v>
      </c>
      <c r="CZ155" s="167">
        <v>0.00345</v>
      </c>
    </row>
    <row r="156" spans="1:15" ht="12.75">
      <c r="A156" s="203"/>
      <c r="B156" s="205"/>
      <c r="C156" s="206" t="s">
        <v>194</v>
      </c>
      <c r="D156" s="207"/>
      <c r="E156" s="208">
        <v>73.8</v>
      </c>
      <c r="F156" s="209"/>
      <c r="G156" s="210"/>
      <c r="M156" s="204" t="s">
        <v>194</v>
      </c>
      <c r="O156" s="195"/>
    </row>
    <row r="157" spans="1:104" ht="22.5">
      <c r="A157" s="196">
        <v>48</v>
      </c>
      <c r="B157" s="197" t="s">
        <v>230</v>
      </c>
      <c r="C157" s="198" t="s">
        <v>231</v>
      </c>
      <c r="D157" s="199" t="s">
        <v>143</v>
      </c>
      <c r="E157" s="200">
        <v>22.2</v>
      </c>
      <c r="F157" s="200">
        <v>0</v>
      </c>
      <c r="G157" s="201">
        <f>E157*F157</f>
        <v>0</v>
      </c>
      <c r="O157" s="195">
        <v>2</v>
      </c>
      <c r="AA157" s="167">
        <v>1</v>
      </c>
      <c r="AB157" s="167">
        <v>7</v>
      </c>
      <c r="AC157" s="167">
        <v>7</v>
      </c>
      <c r="AZ157" s="167">
        <v>2</v>
      </c>
      <c r="BA157" s="167">
        <f>IF(AZ157=1,G157,0)</f>
        <v>0</v>
      </c>
      <c r="BB157" s="167">
        <f>IF(AZ157=2,G157,0)</f>
        <v>0</v>
      </c>
      <c r="BC157" s="167">
        <f>IF(AZ157=3,G157,0)</f>
        <v>0</v>
      </c>
      <c r="BD157" s="167">
        <f>IF(AZ157=4,G157,0)</f>
        <v>0</v>
      </c>
      <c r="BE157" s="167">
        <f>IF(AZ157=5,G157,0)</f>
        <v>0</v>
      </c>
      <c r="CA157" s="202">
        <v>1</v>
      </c>
      <c r="CB157" s="202">
        <v>7</v>
      </c>
      <c r="CZ157" s="167">
        <v>0.00335</v>
      </c>
    </row>
    <row r="158" spans="1:15" ht="12.75">
      <c r="A158" s="203"/>
      <c r="B158" s="205"/>
      <c r="C158" s="206" t="s">
        <v>188</v>
      </c>
      <c r="D158" s="207"/>
      <c r="E158" s="208">
        <v>22.2</v>
      </c>
      <c r="F158" s="209"/>
      <c r="G158" s="210"/>
      <c r="M158" s="204" t="s">
        <v>188</v>
      </c>
      <c r="O158" s="195"/>
    </row>
    <row r="159" spans="1:104" ht="12.75">
      <c r="A159" s="196">
        <v>49</v>
      </c>
      <c r="B159" s="197" t="s">
        <v>232</v>
      </c>
      <c r="C159" s="198" t="s">
        <v>233</v>
      </c>
      <c r="D159" s="199" t="s">
        <v>87</v>
      </c>
      <c r="E159" s="200">
        <v>839.6946</v>
      </c>
      <c r="F159" s="200">
        <v>0</v>
      </c>
      <c r="G159" s="201">
        <f>E159*F159</f>
        <v>0</v>
      </c>
      <c r="O159" s="195">
        <v>2</v>
      </c>
      <c r="AA159" s="167">
        <v>1</v>
      </c>
      <c r="AB159" s="167">
        <v>7</v>
      </c>
      <c r="AC159" s="167">
        <v>7</v>
      </c>
      <c r="AZ159" s="167">
        <v>2</v>
      </c>
      <c r="BA159" s="167">
        <f>IF(AZ159=1,G159,0)</f>
        <v>0</v>
      </c>
      <c r="BB159" s="167">
        <f>IF(AZ159=2,G159,0)</f>
        <v>0</v>
      </c>
      <c r="BC159" s="167">
        <f>IF(AZ159=3,G159,0)</f>
        <v>0</v>
      </c>
      <c r="BD159" s="167">
        <f>IF(AZ159=4,G159,0)</f>
        <v>0</v>
      </c>
      <c r="BE159" s="167">
        <f>IF(AZ159=5,G159,0)</f>
        <v>0</v>
      </c>
      <c r="CA159" s="202">
        <v>1</v>
      </c>
      <c r="CB159" s="202">
        <v>7</v>
      </c>
      <c r="CZ159" s="167">
        <v>9E-05</v>
      </c>
    </row>
    <row r="160" spans="1:15" ht="12.75">
      <c r="A160" s="203"/>
      <c r="B160" s="205"/>
      <c r="C160" s="206" t="s">
        <v>106</v>
      </c>
      <c r="D160" s="207"/>
      <c r="E160" s="208">
        <v>567.99</v>
      </c>
      <c r="F160" s="209"/>
      <c r="G160" s="210"/>
      <c r="M160" s="204" t="s">
        <v>106</v>
      </c>
      <c r="O160" s="195"/>
    </row>
    <row r="161" spans="1:15" ht="12.75">
      <c r="A161" s="203"/>
      <c r="B161" s="205"/>
      <c r="C161" s="206" t="s">
        <v>107</v>
      </c>
      <c r="D161" s="207"/>
      <c r="E161" s="208">
        <v>-12.09</v>
      </c>
      <c r="F161" s="209"/>
      <c r="G161" s="210"/>
      <c r="M161" s="204" t="s">
        <v>107</v>
      </c>
      <c r="O161" s="195"/>
    </row>
    <row r="162" spans="1:15" ht="22.5">
      <c r="A162" s="203"/>
      <c r="B162" s="205"/>
      <c r="C162" s="206" t="s">
        <v>108</v>
      </c>
      <c r="D162" s="207"/>
      <c r="E162" s="208">
        <v>221.805</v>
      </c>
      <c r="F162" s="209"/>
      <c r="G162" s="210"/>
      <c r="M162" s="204" t="s">
        <v>108</v>
      </c>
      <c r="O162" s="195"/>
    </row>
    <row r="163" spans="1:15" ht="12.75">
      <c r="A163" s="203"/>
      <c r="B163" s="205"/>
      <c r="C163" s="206" t="s">
        <v>109</v>
      </c>
      <c r="D163" s="207"/>
      <c r="E163" s="208">
        <v>91.02</v>
      </c>
      <c r="F163" s="209"/>
      <c r="G163" s="210"/>
      <c r="M163" s="204" t="s">
        <v>109</v>
      </c>
      <c r="O163" s="195"/>
    </row>
    <row r="164" spans="1:15" ht="12.75">
      <c r="A164" s="203"/>
      <c r="B164" s="205"/>
      <c r="C164" s="206" t="s">
        <v>110</v>
      </c>
      <c r="D164" s="207"/>
      <c r="E164" s="208">
        <v>-4.65</v>
      </c>
      <c r="F164" s="209"/>
      <c r="G164" s="210"/>
      <c r="M164" s="204" t="s">
        <v>110</v>
      </c>
      <c r="O164" s="195"/>
    </row>
    <row r="165" spans="1:15" ht="12.75">
      <c r="A165" s="203"/>
      <c r="B165" s="205"/>
      <c r="C165" s="206" t="s">
        <v>111</v>
      </c>
      <c r="D165" s="207"/>
      <c r="E165" s="208">
        <v>-32.04</v>
      </c>
      <c r="F165" s="209"/>
      <c r="G165" s="210"/>
      <c r="M165" s="204" t="s">
        <v>111</v>
      </c>
      <c r="O165" s="195"/>
    </row>
    <row r="166" spans="1:15" ht="12.75">
      <c r="A166" s="203"/>
      <c r="B166" s="205"/>
      <c r="C166" s="206" t="s">
        <v>112</v>
      </c>
      <c r="D166" s="207"/>
      <c r="E166" s="208">
        <v>7.6596</v>
      </c>
      <c r="F166" s="209"/>
      <c r="G166" s="210"/>
      <c r="M166" s="204" t="s">
        <v>112</v>
      </c>
      <c r="O166" s="195"/>
    </row>
    <row r="167" spans="1:104" ht="12.75">
      <c r="A167" s="196">
        <v>50</v>
      </c>
      <c r="B167" s="197" t="s">
        <v>234</v>
      </c>
      <c r="C167" s="198" t="s">
        <v>235</v>
      </c>
      <c r="D167" s="199" t="s">
        <v>143</v>
      </c>
      <c r="E167" s="200">
        <v>28.6</v>
      </c>
      <c r="F167" s="200">
        <v>0</v>
      </c>
      <c r="G167" s="201">
        <f>E167*F167</f>
        <v>0</v>
      </c>
      <c r="O167" s="195">
        <v>2</v>
      </c>
      <c r="AA167" s="167">
        <v>1</v>
      </c>
      <c r="AB167" s="167">
        <v>7</v>
      </c>
      <c r="AC167" s="167">
        <v>7</v>
      </c>
      <c r="AZ167" s="167">
        <v>2</v>
      </c>
      <c r="BA167" s="167">
        <f>IF(AZ167=1,G167,0)</f>
        <v>0</v>
      </c>
      <c r="BB167" s="167">
        <f>IF(AZ167=2,G167,0)</f>
        <v>0</v>
      </c>
      <c r="BC167" s="167">
        <f>IF(AZ167=3,G167,0)</f>
        <v>0</v>
      </c>
      <c r="BD167" s="167">
        <f>IF(AZ167=4,G167,0)</f>
        <v>0</v>
      </c>
      <c r="BE167" s="167">
        <f>IF(AZ167=5,G167,0)</f>
        <v>0</v>
      </c>
      <c r="CA167" s="202">
        <v>1</v>
      </c>
      <c r="CB167" s="202">
        <v>7</v>
      </c>
      <c r="CZ167" s="167">
        <v>0.00158</v>
      </c>
    </row>
    <row r="168" spans="1:15" ht="12.75">
      <c r="A168" s="203"/>
      <c r="B168" s="205"/>
      <c r="C168" s="206" t="s">
        <v>236</v>
      </c>
      <c r="D168" s="207"/>
      <c r="E168" s="208">
        <v>28.6</v>
      </c>
      <c r="F168" s="209"/>
      <c r="G168" s="210"/>
      <c r="M168" s="204" t="s">
        <v>236</v>
      </c>
      <c r="O168" s="195"/>
    </row>
    <row r="169" spans="1:104" ht="12.75">
      <c r="A169" s="196">
        <v>51</v>
      </c>
      <c r="B169" s="197" t="s">
        <v>237</v>
      </c>
      <c r="C169" s="198" t="s">
        <v>238</v>
      </c>
      <c r="D169" s="199" t="s">
        <v>87</v>
      </c>
      <c r="E169" s="200">
        <v>14.3</v>
      </c>
      <c r="F169" s="200">
        <v>0</v>
      </c>
      <c r="G169" s="201">
        <f>E169*F169</f>
        <v>0</v>
      </c>
      <c r="O169" s="195">
        <v>2</v>
      </c>
      <c r="AA169" s="167">
        <v>3</v>
      </c>
      <c r="AB169" s="167">
        <v>7</v>
      </c>
      <c r="AC169" s="167">
        <v>13851062</v>
      </c>
      <c r="AZ169" s="167">
        <v>2</v>
      </c>
      <c r="BA169" s="167">
        <f>IF(AZ169=1,G169,0)</f>
        <v>0</v>
      </c>
      <c r="BB169" s="167">
        <f>IF(AZ169=2,G169,0)</f>
        <v>0</v>
      </c>
      <c r="BC169" s="167">
        <f>IF(AZ169=3,G169,0)</f>
        <v>0</v>
      </c>
      <c r="BD169" s="167">
        <f>IF(AZ169=4,G169,0)</f>
        <v>0</v>
      </c>
      <c r="BE169" s="167">
        <f>IF(AZ169=5,G169,0)</f>
        <v>0</v>
      </c>
      <c r="CA169" s="202">
        <v>3</v>
      </c>
      <c r="CB169" s="202">
        <v>7</v>
      </c>
      <c r="CZ169" s="167">
        <v>0.004</v>
      </c>
    </row>
    <row r="170" spans="1:15" ht="12.75">
      <c r="A170" s="203"/>
      <c r="B170" s="205"/>
      <c r="C170" s="206" t="s">
        <v>113</v>
      </c>
      <c r="D170" s="207"/>
      <c r="E170" s="208">
        <v>14.3</v>
      </c>
      <c r="F170" s="209"/>
      <c r="G170" s="210"/>
      <c r="M170" s="204" t="s">
        <v>113</v>
      </c>
      <c r="O170" s="195"/>
    </row>
    <row r="171" spans="1:104" ht="12.75">
      <c r="A171" s="196">
        <v>52</v>
      </c>
      <c r="B171" s="197" t="s">
        <v>239</v>
      </c>
      <c r="C171" s="198" t="s">
        <v>240</v>
      </c>
      <c r="D171" s="199" t="s">
        <v>101</v>
      </c>
      <c r="E171" s="200">
        <v>5.892659166</v>
      </c>
      <c r="F171" s="200">
        <v>0</v>
      </c>
      <c r="G171" s="201">
        <f>E171*F171</f>
        <v>0</v>
      </c>
      <c r="O171" s="195">
        <v>2</v>
      </c>
      <c r="AA171" s="167">
        <v>7</v>
      </c>
      <c r="AB171" s="167">
        <v>1001</v>
      </c>
      <c r="AC171" s="167">
        <v>5</v>
      </c>
      <c r="AZ171" s="167">
        <v>2</v>
      </c>
      <c r="BA171" s="167">
        <f>IF(AZ171=1,G171,0)</f>
        <v>0</v>
      </c>
      <c r="BB171" s="167">
        <f>IF(AZ171=2,G171,0)</f>
        <v>0</v>
      </c>
      <c r="BC171" s="167">
        <f>IF(AZ171=3,G171,0)</f>
        <v>0</v>
      </c>
      <c r="BD171" s="167">
        <f>IF(AZ171=4,G171,0)</f>
        <v>0</v>
      </c>
      <c r="BE171" s="167">
        <f>IF(AZ171=5,G171,0)</f>
        <v>0</v>
      </c>
      <c r="CA171" s="202">
        <v>7</v>
      </c>
      <c r="CB171" s="202">
        <v>1001</v>
      </c>
      <c r="CZ171" s="167">
        <v>0</v>
      </c>
    </row>
    <row r="172" spans="1:104" ht="12.75">
      <c r="A172" s="196">
        <v>53</v>
      </c>
      <c r="B172" s="197" t="s">
        <v>131</v>
      </c>
      <c r="C172" s="198" t="s">
        <v>132</v>
      </c>
      <c r="D172" s="199" t="s">
        <v>101</v>
      </c>
      <c r="E172" s="200">
        <v>3.00710118</v>
      </c>
      <c r="F172" s="200">
        <v>0</v>
      </c>
      <c r="G172" s="201">
        <f>E172*F172</f>
        <v>0</v>
      </c>
      <c r="O172" s="195">
        <v>2</v>
      </c>
      <c r="AA172" s="167">
        <v>8</v>
      </c>
      <c r="AB172" s="167">
        <v>0</v>
      </c>
      <c r="AC172" s="167">
        <v>3</v>
      </c>
      <c r="AZ172" s="167">
        <v>2</v>
      </c>
      <c r="BA172" s="167">
        <f>IF(AZ172=1,G172,0)</f>
        <v>0</v>
      </c>
      <c r="BB172" s="167">
        <f>IF(AZ172=2,G172,0)</f>
        <v>0</v>
      </c>
      <c r="BC172" s="167">
        <f>IF(AZ172=3,G172,0)</f>
        <v>0</v>
      </c>
      <c r="BD172" s="167">
        <f>IF(AZ172=4,G172,0)</f>
        <v>0</v>
      </c>
      <c r="BE172" s="167">
        <f>IF(AZ172=5,G172,0)</f>
        <v>0</v>
      </c>
      <c r="CA172" s="202">
        <v>8</v>
      </c>
      <c r="CB172" s="202">
        <v>0</v>
      </c>
      <c r="CZ172" s="167">
        <v>0</v>
      </c>
    </row>
    <row r="173" spans="1:104" ht="12.75">
      <c r="A173" s="196">
        <v>54</v>
      </c>
      <c r="B173" s="197" t="s">
        <v>133</v>
      </c>
      <c r="C173" s="198" t="s">
        <v>134</v>
      </c>
      <c r="D173" s="199" t="s">
        <v>101</v>
      </c>
      <c r="E173" s="200">
        <v>1.50355059</v>
      </c>
      <c r="F173" s="200">
        <v>0</v>
      </c>
      <c r="G173" s="201">
        <f>E173*F173</f>
        <v>0</v>
      </c>
      <c r="O173" s="195">
        <v>2</v>
      </c>
      <c r="AA173" s="167">
        <v>8</v>
      </c>
      <c r="AB173" s="167">
        <v>0</v>
      </c>
      <c r="AC173" s="167">
        <v>3</v>
      </c>
      <c r="AZ173" s="167">
        <v>2</v>
      </c>
      <c r="BA173" s="167">
        <f>IF(AZ173=1,G173,0)</f>
        <v>0</v>
      </c>
      <c r="BB173" s="167">
        <f>IF(AZ173=2,G173,0)</f>
        <v>0</v>
      </c>
      <c r="BC173" s="167">
        <f>IF(AZ173=3,G173,0)</f>
        <v>0</v>
      </c>
      <c r="BD173" s="167">
        <f>IF(AZ173=4,G173,0)</f>
        <v>0</v>
      </c>
      <c r="BE173" s="167">
        <f>IF(AZ173=5,G173,0)</f>
        <v>0</v>
      </c>
      <c r="CA173" s="202">
        <v>8</v>
      </c>
      <c r="CB173" s="202">
        <v>0</v>
      </c>
      <c r="CZ173" s="167">
        <v>0</v>
      </c>
    </row>
    <row r="174" spans="1:104" ht="12.75">
      <c r="A174" s="196">
        <v>55</v>
      </c>
      <c r="B174" s="197" t="s">
        <v>135</v>
      </c>
      <c r="C174" s="198" t="s">
        <v>136</v>
      </c>
      <c r="D174" s="199" t="s">
        <v>101</v>
      </c>
      <c r="E174" s="200">
        <v>1.50355059</v>
      </c>
      <c r="F174" s="200">
        <v>0</v>
      </c>
      <c r="G174" s="201">
        <f>E174*F174</f>
        <v>0</v>
      </c>
      <c r="O174" s="195">
        <v>2</v>
      </c>
      <c r="AA174" s="167">
        <v>8</v>
      </c>
      <c r="AB174" s="167">
        <v>0</v>
      </c>
      <c r="AC174" s="167">
        <v>3</v>
      </c>
      <c r="AZ174" s="167">
        <v>2</v>
      </c>
      <c r="BA174" s="167">
        <f>IF(AZ174=1,G174,0)</f>
        <v>0</v>
      </c>
      <c r="BB174" s="167">
        <f>IF(AZ174=2,G174,0)</f>
        <v>0</v>
      </c>
      <c r="BC174" s="167">
        <f>IF(AZ174=3,G174,0)</f>
        <v>0</v>
      </c>
      <c r="BD174" s="167">
        <f>IF(AZ174=4,G174,0)</f>
        <v>0</v>
      </c>
      <c r="BE174" s="167">
        <f>IF(AZ174=5,G174,0)</f>
        <v>0</v>
      </c>
      <c r="CA174" s="202">
        <v>8</v>
      </c>
      <c r="CB174" s="202">
        <v>0</v>
      </c>
      <c r="CZ174" s="167">
        <v>0</v>
      </c>
    </row>
    <row r="175" spans="1:57" ht="12.75">
      <c r="A175" s="211"/>
      <c r="B175" s="212" t="s">
        <v>73</v>
      </c>
      <c r="C175" s="213" t="str">
        <f>CONCATENATE(B73," ",C73)</f>
        <v>764 Konstrukce klempířské</v>
      </c>
      <c r="D175" s="214"/>
      <c r="E175" s="215"/>
      <c r="F175" s="216"/>
      <c r="G175" s="217">
        <f>SUM(G73:G174)</f>
        <v>0</v>
      </c>
      <c r="O175" s="195">
        <v>4</v>
      </c>
      <c r="BA175" s="218">
        <f>SUM(BA73:BA174)</f>
        <v>0</v>
      </c>
      <c r="BB175" s="218">
        <f>SUM(BB73:BB174)</f>
        <v>0</v>
      </c>
      <c r="BC175" s="218">
        <f>SUM(BC73:BC174)</f>
        <v>0</v>
      </c>
      <c r="BD175" s="218">
        <f>SUM(BD73:BD174)</f>
        <v>0</v>
      </c>
      <c r="BE175" s="218">
        <f>SUM(BE73:BE174)</f>
        <v>0</v>
      </c>
    </row>
    <row r="176" spans="1:15" ht="12.75">
      <c r="A176" s="188" t="s">
        <v>72</v>
      </c>
      <c r="B176" s="189" t="s">
        <v>241</v>
      </c>
      <c r="C176" s="190" t="s">
        <v>242</v>
      </c>
      <c r="D176" s="191"/>
      <c r="E176" s="192"/>
      <c r="F176" s="192"/>
      <c r="G176" s="193"/>
      <c r="H176" s="194"/>
      <c r="I176" s="194"/>
      <c r="O176" s="195">
        <v>1</v>
      </c>
    </row>
    <row r="177" spans="1:104" ht="22.5">
      <c r="A177" s="196">
        <v>56</v>
      </c>
      <c r="B177" s="197" t="s">
        <v>243</v>
      </c>
      <c r="C177" s="198" t="s">
        <v>244</v>
      </c>
      <c r="D177" s="199" t="s">
        <v>245</v>
      </c>
      <c r="E177" s="200">
        <v>1</v>
      </c>
      <c r="F177" s="200">
        <v>0</v>
      </c>
      <c r="G177" s="201">
        <f>E177*F177</f>
        <v>0</v>
      </c>
      <c r="O177" s="195">
        <v>2</v>
      </c>
      <c r="AA177" s="167">
        <v>12</v>
      </c>
      <c r="AB177" s="167">
        <v>0</v>
      </c>
      <c r="AC177" s="167">
        <v>23</v>
      </c>
      <c r="AZ177" s="167">
        <v>4</v>
      </c>
      <c r="BA177" s="167">
        <f>IF(AZ177=1,G177,0)</f>
        <v>0</v>
      </c>
      <c r="BB177" s="167">
        <f>IF(AZ177=2,G177,0)</f>
        <v>0</v>
      </c>
      <c r="BC177" s="167">
        <f>IF(AZ177=3,G177,0)</f>
        <v>0</v>
      </c>
      <c r="BD177" s="167">
        <f>IF(AZ177=4,G177,0)</f>
        <v>0</v>
      </c>
      <c r="BE177" s="167">
        <f>IF(AZ177=5,G177,0)</f>
        <v>0</v>
      </c>
      <c r="CA177" s="202">
        <v>12</v>
      </c>
      <c r="CB177" s="202">
        <v>0</v>
      </c>
      <c r="CZ177" s="167">
        <v>0</v>
      </c>
    </row>
    <row r="178" spans="1:57" ht="12.75">
      <c r="A178" s="211"/>
      <c r="B178" s="212" t="s">
        <v>73</v>
      </c>
      <c r="C178" s="213" t="str">
        <f>CONCATENATE(B176," ",C176)</f>
        <v>M211 Hromosvod</v>
      </c>
      <c r="D178" s="214"/>
      <c r="E178" s="215"/>
      <c r="F178" s="216"/>
      <c r="G178" s="217">
        <f>SUM(G176:G177)</f>
        <v>0</v>
      </c>
      <c r="O178" s="195">
        <v>4</v>
      </c>
      <c r="BA178" s="218">
        <f>SUM(BA176:BA177)</f>
        <v>0</v>
      </c>
      <c r="BB178" s="218">
        <f>SUM(BB176:BB177)</f>
        <v>0</v>
      </c>
      <c r="BC178" s="218">
        <f>SUM(BC176:BC177)</f>
        <v>0</v>
      </c>
      <c r="BD178" s="218">
        <f>SUM(BD176:BD177)</f>
        <v>0</v>
      </c>
      <c r="BE178" s="218">
        <f>SUM(BE176:BE177)</f>
        <v>0</v>
      </c>
    </row>
    <row r="179" ht="12.75">
      <c r="E179" s="167"/>
    </row>
    <row r="180" ht="12.75">
      <c r="E180" s="167"/>
    </row>
    <row r="181" ht="12.75">
      <c r="E181" s="167"/>
    </row>
    <row r="182" ht="12.75">
      <c r="E182" s="167"/>
    </row>
    <row r="183" ht="12.75">
      <c r="E183" s="167"/>
    </row>
    <row r="184" ht="12.75">
      <c r="E184" s="167"/>
    </row>
    <row r="185" ht="12.75">
      <c r="E185" s="167"/>
    </row>
    <row r="186" ht="12.75">
      <c r="E186" s="167"/>
    </row>
    <row r="187" ht="12.75">
      <c r="E187" s="167"/>
    </row>
    <row r="188" ht="12.75">
      <c r="E188" s="167"/>
    </row>
    <row r="189" ht="12.75">
      <c r="E189" s="167"/>
    </row>
    <row r="190" ht="12.75">
      <c r="E190" s="167"/>
    </row>
    <row r="191" ht="12.75">
      <c r="E191" s="167"/>
    </row>
    <row r="192" ht="12.75">
      <c r="E192" s="167"/>
    </row>
    <row r="193" ht="12.75">
      <c r="E193" s="167"/>
    </row>
    <row r="194" ht="12.75">
      <c r="E194" s="167"/>
    </row>
    <row r="195" ht="12.75">
      <c r="E195" s="167"/>
    </row>
    <row r="196" ht="12.75">
      <c r="E196" s="167"/>
    </row>
    <row r="197" ht="12.75">
      <c r="E197" s="167"/>
    </row>
    <row r="198" ht="12.75">
      <c r="E198" s="167"/>
    </row>
    <row r="199" ht="12.75">
      <c r="E199" s="167"/>
    </row>
    <row r="200" ht="12.75">
      <c r="E200" s="167"/>
    </row>
    <row r="201" ht="12.75">
      <c r="E201" s="167"/>
    </row>
    <row r="202" spans="1:7" ht="12.75">
      <c r="A202" s="219"/>
      <c r="B202" s="219"/>
      <c r="C202" s="219"/>
      <c r="D202" s="219"/>
      <c r="E202" s="219"/>
      <c r="F202" s="219"/>
      <c r="G202" s="219"/>
    </row>
    <row r="203" spans="1:7" ht="12.75">
      <c r="A203" s="219"/>
      <c r="B203" s="219"/>
      <c r="C203" s="219"/>
      <c r="D203" s="219"/>
      <c r="E203" s="219"/>
      <c r="F203" s="219"/>
      <c r="G203" s="219"/>
    </row>
    <row r="204" spans="1:7" ht="12.75">
      <c r="A204" s="219"/>
      <c r="B204" s="219"/>
      <c r="C204" s="219"/>
      <c r="D204" s="219"/>
      <c r="E204" s="219"/>
      <c r="F204" s="219"/>
      <c r="G204" s="219"/>
    </row>
    <row r="205" spans="1:7" ht="12.75">
      <c r="A205" s="219"/>
      <c r="B205" s="219"/>
      <c r="C205" s="219"/>
      <c r="D205" s="219"/>
      <c r="E205" s="219"/>
      <c r="F205" s="219"/>
      <c r="G205" s="219"/>
    </row>
    <row r="206" ht="12.75">
      <c r="E206" s="167"/>
    </row>
    <row r="207" ht="12.75">
      <c r="E207" s="167"/>
    </row>
    <row r="208" ht="12.75">
      <c r="E208" s="167"/>
    </row>
    <row r="209" ht="12.75">
      <c r="E209" s="167"/>
    </row>
    <row r="210" ht="12.75">
      <c r="E210" s="167"/>
    </row>
    <row r="211" ht="12.75">
      <c r="E211" s="167"/>
    </row>
    <row r="212" ht="12.75">
      <c r="E212" s="167"/>
    </row>
    <row r="213" ht="12.75">
      <c r="E213" s="167"/>
    </row>
    <row r="214" ht="12.75">
      <c r="E214" s="167"/>
    </row>
    <row r="215" ht="12.75">
      <c r="E215" s="167"/>
    </row>
    <row r="216" ht="12.75">
      <c r="E216" s="167"/>
    </row>
    <row r="217" ht="12.75">
      <c r="E217" s="167"/>
    </row>
    <row r="218" ht="12.75">
      <c r="E218" s="167"/>
    </row>
    <row r="219" ht="12.75">
      <c r="E219" s="167"/>
    </row>
    <row r="220" ht="12.75">
      <c r="E220" s="167"/>
    </row>
    <row r="221" ht="12.75">
      <c r="E221" s="167"/>
    </row>
    <row r="222" ht="12.75">
      <c r="E222" s="167"/>
    </row>
    <row r="223" ht="12.75">
      <c r="E223" s="167"/>
    </row>
    <row r="224" ht="12.75">
      <c r="E224" s="167"/>
    </row>
    <row r="225" ht="12.75">
      <c r="E225" s="167"/>
    </row>
    <row r="226" ht="12.75">
      <c r="E226" s="167"/>
    </row>
    <row r="227" ht="12.75">
      <c r="E227" s="167"/>
    </row>
    <row r="228" ht="12.75">
      <c r="E228" s="167"/>
    </row>
    <row r="229" ht="12.75">
      <c r="E229" s="167"/>
    </row>
    <row r="230" ht="12.75">
      <c r="E230" s="167"/>
    </row>
    <row r="231" ht="12.75">
      <c r="E231" s="167"/>
    </row>
    <row r="232" ht="12.75">
      <c r="E232" s="167"/>
    </row>
    <row r="233" ht="12.75">
      <c r="E233" s="167"/>
    </row>
    <row r="234" ht="12.75">
      <c r="E234" s="167"/>
    </row>
    <row r="235" ht="12.75">
      <c r="E235" s="167"/>
    </row>
    <row r="236" ht="12.75">
      <c r="E236" s="167"/>
    </row>
    <row r="237" spans="1:2" ht="12.75">
      <c r="A237" s="220"/>
      <c r="B237" s="220"/>
    </row>
    <row r="238" spans="1:7" ht="12.75">
      <c r="A238" s="219"/>
      <c r="B238" s="219"/>
      <c r="C238" s="222"/>
      <c r="D238" s="222"/>
      <c r="E238" s="223"/>
      <c r="F238" s="222"/>
      <c r="G238" s="224"/>
    </row>
    <row r="239" spans="1:7" ht="12.75">
      <c r="A239" s="225"/>
      <c r="B239" s="225"/>
      <c r="C239" s="219"/>
      <c r="D239" s="219"/>
      <c r="E239" s="226"/>
      <c r="F239" s="219"/>
      <c r="G239" s="219"/>
    </row>
    <row r="240" spans="1:7" ht="12.75">
      <c r="A240" s="219"/>
      <c r="B240" s="219"/>
      <c r="C240" s="219"/>
      <c r="D240" s="219"/>
      <c r="E240" s="226"/>
      <c r="F240" s="219"/>
      <c r="G240" s="219"/>
    </row>
    <row r="241" spans="1:7" ht="12.75">
      <c r="A241" s="219"/>
      <c r="B241" s="219"/>
      <c r="C241" s="219"/>
      <c r="D241" s="219"/>
      <c r="E241" s="226"/>
      <c r="F241" s="219"/>
      <c r="G241" s="219"/>
    </row>
    <row r="242" spans="1:7" ht="12.75">
      <c r="A242" s="219"/>
      <c r="B242" s="219"/>
      <c r="C242" s="219"/>
      <c r="D242" s="219"/>
      <c r="E242" s="226"/>
      <c r="F242" s="219"/>
      <c r="G242" s="219"/>
    </row>
    <row r="243" spans="1:7" ht="12.75">
      <c r="A243" s="219"/>
      <c r="B243" s="219"/>
      <c r="C243" s="219"/>
      <c r="D243" s="219"/>
      <c r="E243" s="226"/>
      <c r="F243" s="219"/>
      <c r="G243" s="219"/>
    </row>
    <row r="244" spans="1:7" ht="12.75">
      <c r="A244" s="219"/>
      <c r="B244" s="219"/>
      <c r="C244" s="219"/>
      <c r="D244" s="219"/>
      <c r="E244" s="226"/>
      <c r="F244" s="219"/>
      <c r="G244" s="219"/>
    </row>
    <row r="245" spans="1:7" ht="12.75">
      <c r="A245" s="219"/>
      <c r="B245" s="219"/>
      <c r="C245" s="219"/>
      <c r="D245" s="219"/>
      <c r="E245" s="226"/>
      <c r="F245" s="219"/>
      <c r="G245" s="219"/>
    </row>
    <row r="246" spans="1:7" ht="12.75">
      <c r="A246" s="219"/>
      <c r="B246" s="219"/>
      <c r="C246" s="219"/>
      <c r="D246" s="219"/>
      <c r="E246" s="226"/>
      <c r="F246" s="219"/>
      <c r="G246" s="219"/>
    </row>
    <row r="247" spans="1:7" ht="12.75">
      <c r="A247" s="219"/>
      <c r="B247" s="219"/>
      <c r="C247" s="219"/>
      <c r="D247" s="219"/>
      <c r="E247" s="226"/>
      <c r="F247" s="219"/>
      <c r="G247" s="219"/>
    </row>
    <row r="248" spans="1:7" ht="12.75">
      <c r="A248" s="219"/>
      <c r="B248" s="219"/>
      <c r="C248" s="219"/>
      <c r="D248" s="219"/>
      <c r="E248" s="226"/>
      <c r="F248" s="219"/>
      <c r="G248" s="219"/>
    </row>
    <row r="249" spans="1:7" ht="12.75">
      <c r="A249" s="219"/>
      <c r="B249" s="219"/>
      <c r="C249" s="219"/>
      <c r="D249" s="219"/>
      <c r="E249" s="226"/>
      <c r="F249" s="219"/>
      <c r="G249" s="219"/>
    </row>
    <row r="250" spans="1:7" ht="12.75">
      <c r="A250" s="219"/>
      <c r="B250" s="219"/>
      <c r="C250" s="219"/>
      <c r="D250" s="219"/>
      <c r="E250" s="226"/>
      <c r="F250" s="219"/>
      <c r="G250" s="219"/>
    </row>
    <row r="251" spans="1:7" ht="12.75">
      <c r="A251" s="219"/>
      <c r="B251" s="219"/>
      <c r="C251" s="219"/>
      <c r="D251" s="219"/>
      <c r="E251" s="226"/>
      <c r="F251" s="219"/>
      <c r="G251" s="219"/>
    </row>
  </sheetData>
  <sheetProtection/>
  <mergeCells count="110">
    <mergeCell ref="C163:D163"/>
    <mergeCell ref="C164:D164"/>
    <mergeCell ref="C165:D165"/>
    <mergeCell ref="C166:D166"/>
    <mergeCell ref="C168:D168"/>
    <mergeCell ref="C170:D170"/>
    <mergeCell ref="C154:D154"/>
    <mergeCell ref="C156:D156"/>
    <mergeCell ref="C158:D158"/>
    <mergeCell ref="C160:D160"/>
    <mergeCell ref="C161:D161"/>
    <mergeCell ref="C162:D162"/>
    <mergeCell ref="C144:D144"/>
    <mergeCell ref="C146:D146"/>
    <mergeCell ref="C148:D148"/>
    <mergeCell ref="C149:D149"/>
    <mergeCell ref="C150:D150"/>
    <mergeCell ref="C152:D152"/>
    <mergeCell ref="C133:D133"/>
    <mergeCell ref="C134:D134"/>
    <mergeCell ref="C137:D137"/>
    <mergeCell ref="C139:D139"/>
    <mergeCell ref="C140:D140"/>
    <mergeCell ref="C142:D142"/>
    <mergeCell ref="C125:D125"/>
    <mergeCell ref="C126:D126"/>
    <mergeCell ref="C128:D128"/>
    <mergeCell ref="C129:D129"/>
    <mergeCell ref="C130:D130"/>
    <mergeCell ref="C131:D131"/>
    <mergeCell ref="C118:D118"/>
    <mergeCell ref="C119:D119"/>
    <mergeCell ref="C120:D120"/>
    <mergeCell ref="C121:D121"/>
    <mergeCell ref="C123:D123"/>
    <mergeCell ref="C124:D124"/>
    <mergeCell ref="C109:D109"/>
    <mergeCell ref="C111:D111"/>
    <mergeCell ref="C113:D113"/>
    <mergeCell ref="C115:D115"/>
    <mergeCell ref="C116:D116"/>
    <mergeCell ref="C117:D117"/>
    <mergeCell ref="C99:D99"/>
    <mergeCell ref="C101:D101"/>
    <mergeCell ref="C104:D104"/>
    <mergeCell ref="C105:D105"/>
    <mergeCell ref="C106:D106"/>
    <mergeCell ref="C107:D107"/>
    <mergeCell ref="C90:D90"/>
    <mergeCell ref="C91:D91"/>
    <mergeCell ref="C93:D93"/>
    <mergeCell ref="C94:D94"/>
    <mergeCell ref="C96:D96"/>
    <mergeCell ref="C97:D97"/>
    <mergeCell ref="C81:D81"/>
    <mergeCell ref="C82:D82"/>
    <mergeCell ref="C84:D84"/>
    <mergeCell ref="C85:D85"/>
    <mergeCell ref="C87:D87"/>
    <mergeCell ref="C88:D88"/>
    <mergeCell ref="C62:D62"/>
    <mergeCell ref="C64:D64"/>
    <mergeCell ref="C65:D65"/>
    <mergeCell ref="C66:D66"/>
    <mergeCell ref="C75:D75"/>
    <mergeCell ref="C76:D76"/>
    <mergeCell ref="C77:D77"/>
    <mergeCell ref="C79:D79"/>
    <mergeCell ref="C56:D56"/>
    <mergeCell ref="C57:D57"/>
    <mergeCell ref="C58:D58"/>
    <mergeCell ref="C59:D59"/>
    <mergeCell ref="C60:D60"/>
    <mergeCell ref="C61:D61"/>
    <mergeCell ref="C49:D49"/>
    <mergeCell ref="C50:D50"/>
    <mergeCell ref="C51:D51"/>
    <mergeCell ref="C52:D52"/>
    <mergeCell ref="C53:D53"/>
    <mergeCell ref="C54:D54"/>
    <mergeCell ref="C37:D37"/>
    <mergeCell ref="C38:D38"/>
    <mergeCell ref="C39:D39"/>
    <mergeCell ref="C40:D40"/>
    <mergeCell ref="C44:D44"/>
    <mergeCell ref="C45:D45"/>
    <mergeCell ref="C46:D46"/>
    <mergeCell ref="C48:D48"/>
    <mergeCell ref="C30:D30"/>
    <mergeCell ref="C31:D31"/>
    <mergeCell ref="C33:D33"/>
    <mergeCell ref="C34:D34"/>
    <mergeCell ref="C35:D35"/>
    <mergeCell ref="C36:D36"/>
    <mergeCell ref="C17:D17"/>
    <mergeCell ref="C19:D19"/>
    <mergeCell ref="C24:D24"/>
    <mergeCell ref="C25:D25"/>
    <mergeCell ref="C26:D26"/>
    <mergeCell ref="C27:D27"/>
    <mergeCell ref="C28:D28"/>
    <mergeCell ref="C29:D29"/>
    <mergeCell ref="A1:G1"/>
    <mergeCell ref="A3:B3"/>
    <mergeCell ref="A4:B4"/>
    <mergeCell ref="E4:G4"/>
    <mergeCell ref="C9:D9"/>
    <mergeCell ref="C11:D11"/>
    <mergeCell ref="C13:D13"/>
    <mergeCell ref="C15:D1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HVP</dc:creator>
  <cp:keywords/>
  <dc:description/>
  <cp:lastModifiedBy>HVP</cp:lastModifiedBy>
  <dcterms:created xsi:type="dcterms:W3CDTF">2016-04-13T06:01:32Z</dcterms:created>
  <dcterms:modified xsi:type="dcterms:W3CDTF">2016-04-13T06:02:05Z</dcterms:modified>
  <cp:category/>
  <cp:version/>
  <cp:contentType/>
  <cp:contentStatus/>
</cp:coreProperties>
</file>