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'Rekapitulace'!$G$28</definedName>
    <definedName name="Dodavka0">'Položky'!#REF!</definedName>
    <definedName name="HSV">'Rekapitulace'!$E$28</definedName>
    <definedName name="HSV0">'Položky'!#REF!</definedName>
    <definedName name="HZS">'Rekapitulace'!$I$28</definedName>
    <definedName name="HZS0">'Položky'!#REF!</definedName>
    <definedName name="JKSO">'Krycí list'!$G$2</definedName>
    <definedName name="MJ">'Krycí list'!$G$5</definedName>
    <definedName name="Mont">'Rekapitulace'!$H$28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'Položky'!$A$1:$G$200</definedName>
    <definedName name="_xlnm.Print_Area" localSheetId="1">'Rekapitulace'!$A$1:$I$42</definedName>
    <definedName name="PocetMJ">'Krycí list'!$G$6</definedName>
    <definedName name="Poznamka">'Krycí list'!$B$37</definedName>
    <definedName name="Projektant">'Krycí list'!$C$8</definedName>
    <definedName name="PSV">'Rekapitulace'!$F$28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<sst xmlns="http://schemas.openxmlformats.org/spreadsheetml/2006/main" count="572" uniqueCount="362">
  <si>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</si>
  <si>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</si>
  <si>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</si>
  <si>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</si>
  <si>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</si>
  <si>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</si>
  <si>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</si>
  <si>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</si>
  <si>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</si>
  <si>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</si>
  <si>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</si>
  <si>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</si>
  <si>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</si>
  <si>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</si>
  <si>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</si>
  <si>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</si>
  <si>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</si>
  <si>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</si>
  <si>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</si>
  <si>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</si>
  <si>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</si>
  <si>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</si>
  <si>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</si>
  <si>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</si>
  <si>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</si>
  <si>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</si>
  <si>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</si>
  <si>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</si>
  <si>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</si>
  <si>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</si>
  <si>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</si>
  <si>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</si>
  <si>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</si>
  <si>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</si>
  <si>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</si>
  <si>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</si>
  <si>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</si>
  <si>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</si>
  <si>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</si>
  <si>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</si>
  <si>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</si>
  <si>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</si>
  <si>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</si>
  <si>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</si>
  <si>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</si>
  <si>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</si>
  <si>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</si>
  <si>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</si>
  <si>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</si>
  <si>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</si>
  <si>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</si>
  <si>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</si>
  <si>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</si>
  <si>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</si>
  <si>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</si>
  <si>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</si>
  <si>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</si>
  <si>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</si>
  <si>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</si>
  <si>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</si>
  <si>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</si>
  <si>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</si>
  <si>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</si>
  <si>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</si>
  <si>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</si>
  <si>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</si>
  <si>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</si>
  <si>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</si>
  <si>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</si>
  <si>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</si>
  <si>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</si>
  <si>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</si>
  <si>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</si>
  <si>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</si>
  <si>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</si>
  <si>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</si>
  <si>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</si>
  <si>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</si>
  <si>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U171-2016</t>
  </si>
  <si>
    <t>Sanace suterénních učeben</t>
  </si>
  <si>
    <t>01</t>
  </si>
  <si>
    <t>ZŠ T.G.Masaryka ve Studénce</t>
  </si>
  <si>
    <t>122201101R00</t>
  </si>
  <si>
    <t xml:space="preserve">Odkopávky nezapažené v hor. 3 do 100 m3 </t>
  </si>
  <si>
    <t>m3</t>
  </si>
  <si>
    <t>8,4*3,7*0,25</t>
  </si>
  <si>
    <t>6,2*0,95*0,15</t>
  </si>
  <si>
    <t>8,4*1,3*0,15</t>
  </si>
  <si>
    <t>9,6*0,95*0,15</t>
  </si>
  <si>
    <t>9,3*0,2*0,15</t>
  </si>
  <si>
    <t>1,35*0,5*0,15</t>
  </si>
  <si>
    <t>139601102R00</t>
  </si>
  <si>
    <t xml:space="preserve">Ruční výkop jam, rýh a šachet v hornině tř. 3 </t>
  </si>
  <si>
    <t>(32,8+0,8+0,8+1,35)*1*2,1</t>
  </si>
  <si>
    <t>6*1*2</t>
  </si>
  <si>
    <t>4*1,5*1,5</t>
  </si>
  <si>
    <t>151101101R00</t>
  </si>
  <si>
    <t xml:space="preserve">Pažení a rozepření stěn rýh - příložné - hl.do 2 m </t>
  </si>
  <si>
    <t>m2</t>
  </si>
  <si>
    <t>(32,8+1,35+1,6)*2,2</t>
  </si>
  <si>
    <t>1,5*4*4</t>
  </si>
  <si>
    <t>151101111R00</t>
  </si>
  <si>
    <t xml:space="preserve">Odstranění pažení stěn rýh - příložné - hl. do 2 m </t>
  </si>
  <si>
    <t>151101301R00</t>
  </si>
  <si>
    <t xml:space="preserve">Rozepření stěn pažení - příložné -  hl. do 2 m </t>
  </si>
  <si>
    <t>162701105R00</t>
  </si>
  <si>
    <t xml:space="preserve">Vodorovné přemístění výkopku z hor.1-4 do 10000 m </t>
  </si>
  <si>
    <t>25,075</t>
  </si>
  <si>
    <t>12,0398</t>
  </si>
  <si>
    <t>162701109R00</t>
  </si>
  <si>
    <t xml:space="preserve">Příplatek k vod. přemístění hor.1-4 za další 1 km </t>
  </si>
  <si>
    <t>25,075*5</t>
  </si>
  <si>
    <t>167101101R00</t>
  </si>
  <si>
    <t xml:space="preserve">Nakládání výkopku z hor.1-4 v množství do 100 m3 </t>
  </si>
  <si>
    <t>96,075-71</t>
  </si>
  <si>
    <t>174101101R00</t>
  </si>
  <si>
    <t xml:space="preserve">Zásyp jam, rýh, šachet se zhutněním </t>
  </si>
  <si>
    <t>1*1*1,32</t>
  </si>
  <si>
    <t>Mezisoučet</t>
  </si>
  <si>
    <t>71</t>
  </si>
  <si>
    <t>199000002R00</t>
  </si>
  <si>
    <t xml:space="preserve">Poplatek za skládku horniny 1- 4 </t>
  </si>
  <si>
    <t>180400020RA0</t>
  </si>
  <si>
    <t xml:space="preserve">Založení trávníku parkového, rovina, dodání osiva </t>
  </si>
  <si>
    <t>181050010RA0</t>
  </si>
  <si>
    <t xml:space="preserve">Terénní modelace </t>
  </si>
  <si>
    <t>1-001.RXX</t>
  </si>
  <si>
    <t xml:space="preserve">Vytýčení inženýrských sítí </t>
  </si>
  <si>
    <t>soub</t>
  </si>
  <si>
    <t>1-002.RXX</t>
  </si>
  <si>
    <t xml:space="preserve">Zabezpečení výkopové jámy </t>
  </si>
  <si>
    <t>583318026</t>
  </si>
  <si>
    <t>Kamenivo těžené frakce  16/32 D Moravskoslez. kraj</t>
  </si>
  <si>
    <t>t</t>
  </si>
  <si>
    <t>1,32*1,8</t>
  </si>
  <si>
    <t>2</t>
  </si>
  <si>
    <t>Základy a zvláštní zakládání</t>
  </si>
  <si>
    <t>212971110R00</t>
  </si>
  <si>
    <t xml:space="preserve">Opláštění trativodů z geotext., do sklonu 1:2,5 </t>
  </si>
  <si>
    <t>215901101RT5</t>
  </si>
  <si>
    <t>Zhutnění podloží z hornin nesoudržných do 92% PS vibrační deskou</t>
  </si>
  <si>
    <t>2,5*1,15</t>
  </si>
  <si>
    <t>6,3*1,95</t>
  </si>
  <si>
    <t>8,4*4,85</t>
  </si>
  <si>
    <t>4,3*1,15</t>
  </si>
  <si>
    <t>11,6*1,95</t>
  </si>
  <si>
    <t>9,3*1,2</t>
  </si>
  <si>
    <t>1,35*1,5</t>
  </si>
  <si>
    <t>212810010RAD</t>
  </si>
  <si>
    <t>Trativody z PVC drenážních flexibilních trubek lože štěrkopísek a obsyp kamenivo, trubky d 150 mm</t>
  </si>
  <si>
    <t>m</t>
  </si>
  <si>
    <t>275310030RAA</t>
  </si>
  <si>
    <t>Základová patka/lože z betonu C 16/20 vč. bednění, štěrkopískový podklad</t>
  </si>
  <si>
    <t>1,2*0,2*0,35</t>
  </si>
  <si>
    <t>1,2*0,35*3*0,05</t>
  </si>
  <si>
    <t>28697933</t>
  </si>
  <si>
    <t>Geotextilie filtrační</t>
  </si>
  <si>
    <t>25*1,1</t>
  </si>
  <si>
    <t>3</t>
  </si>
  <si>
    <t>Svislé a kompletní konstrukce</t>
  </si>
  <si>
    <t>349121000R00</t>
  </si>
  <si>
    <t xml:space="preserve">Montáž prefa. bet. stupeň </t>
  </si>
  <si>
    <t>kus</t>
  </si>
  <si>
    <t>58388010</t>
  </si>
  <si>
    <t>Stupeň schod. plný 1200x350x150 mm</t>
  </si>
  <si>
    <t>5</t>
  </si>
  <si>
    <t>Komunikace</t>
  </si>
  <si>
    <t>564851111R00</t>
  </si>
  <si>
    <t>Podklad ze štěrkodrti po zhutnění tloušťky 15 cm fr. 16-32 mm</t>
  </si>
  <si>
    <t>596215021R00</t>
  </si>
  <si>
    <t xml:space="preserve">Kladení zámkové dlažby tl. 6 cm do drtě tl. 4 cm </t>
  </si>
  <si>
    <t>vč. řezání</t>
  </si>
  <si>
    <t>59245020</t>
  </si>
  <si>
    <t>Dlažba zámková H-PROFIL 20x16,5x6 cm přírodní</t>
  </si>
  <si>
    <t>96,65*1,05</t>
  </si>
  <si>
    <t>61</t>
  </si>
  <si>
    <t>Upravy povrchů vnitřní</t>
  </si>
  <si>
    <t>610991111R00</t>
  </si>
  <si>
    <t xml:space="preserve">Zakrývání výplní otvorů </t>
  </si>
  <si>
    <t>1,2*1*4</t>
  </si>
  <si>
    <t>1,2*1,2*5</t>
  </si>
  <si>
    <t>2,4*1,2</t>
  </si>
  <si>
    <t>1,6*2,8</t>
  </si>
  <si>
    <t>612433214RT3</t>
  </si>
  <si>
    <t>Omítka sanační vnitřní, vysoké zasolení postřik, podklad, jádrová omítka, štuk;</t>
  </si>
  <si>
    <t>612473185R00</t>
  </si>
  <si>
    <t xml:space="preserve">Příplatek za zabudované omítníky v ploše stěn </t>
  </si>
  <si>
    <t>627451631R00</t>
  </si>
  <si>
    <t>Oprava poškozené části vnitřního zdiva vyplnění hrubé části nerovnosti</t>
  </si>
  <si>
    <t>62</t>
  </si>
  <si>
    <t>Úpravy povrchů vnější</t>
  </si>
  <si>
    <t>216904391R00</t>
  </si>
  <si>
    <t xml:space="preserve">Příplatek za ruční dočištění ocelovými kartáči </t>
  </si>
  <si>
    <t>30,53+20,94</t>
  </si>
  <si>
    <t>619442431R00</t>
  </si>
  <si>
    <t xml:space="preserve">Zhotovení fabionu hrany a rohů okolo základů </t>
  </si>
  <si>
    <t>32,5*1,35+1,6</t>
  </si>
  <si>
    <t>622451103R00</t>
  </si>
  <si>
    <t xml:space="preserve">Zatření spár zdiva z cihel </t>
  </si>
  <si>
    <t>622451143R00</t>
  </si>
  <si>
    <t xml:space="preserve">Omítka vnější stěn, MC, štuková, složitost 1 - 2 </t>
  </si>
  <si>
    <t>8</t>
  </si>
  <si>
    <t>Trubní vedení</t>
  </si>
  <si>
    <t>871313121RT2</t>
  </si>
  <si>
    <t>Montáž trub z plastu, gumový kroužek, DN 150 včetně dodávky trub PVC hrdlových 125</t>
  </si>
  <si>
    <t>vč. kolen</t>
  </si>
  <si>
    <t>894421111RT1</t>
  </si>
  <si>
    <t>Osazení betonových dílců šachet skruže rovné</t>
  </si>
  <si>
    <t>894431123RBI</t>
  </si>
  <si>
    <t>Šachta, D 315 mm, drenážní dno PE KG D 160 mm, poklop plastový do roury 1,5 t</t>
  </si>
  <si>
    <t>8-001.RXX</t>
  </si>
  <si>
    <t xml:space="preserve">Napojení kanalizace na stávající </t>
  </si>
  <si>
    <t>8-002.RXX</t>
  </si>
  <si>
    <t>D+M betonového poklopu s větracími otvory vč. betonového stropu jímky</t>
  </si>
  <si>
    <t>8-003.RXX</t>
  </si>
  <si>
    <t xml:space="preserve">Napojení drenáže na vsakovací jímku </t>
  </si>
  <si>
    <t>59224336.A</t>
  </si>
  <si>
    <t>Skruž šachetní TBS-Q.1 100/100/9</t>
  </si>
  <si>
    <t>91</t>
  </si>
  <si>
    <t>Ostatní práce na komunikaci</t>
  </si>
  <si>
    <t>916561111RT7</t>
  </si>
  <si>
    <t>Osazení záhon.obrubníků do lože z C 12/15 s opěrou včetně obrubníku   100/5/20 cm</t>
  </si>
  <si>
    <t>3,65+4,85+8,4+4,85+13,2+0,8+9,3+2,7</t>
  </si>
  <si>
    <t>95</t>
  </si>
  <si>
    <t>Dokončovací konstrukce na pozemních stavbách</t>
  </si>
  <si>
    <t>952901111R00</t>
  </si>
  <si>
    <t xml:space="preserve">Vyčištění budov o výšce podlaží do 4 m </t>
  </si>
  <si>
    <t>96</t>
  </si>
  <si>
    <t>Bourání konstrukcí</t>
  </si>
  <si>
    <t>113106121R00</t>
  </si>
  <si>
    <t xml:space="preserve">Rozebrání dlažeb z betonových dlaždic </t>
  </si>
  <si>
    <t>9,6*1,2+1,5*1,35</t>
  </si>
  <si>
    <t>113109312R00</t>
  </si>
  <si>
    <t xml:space="preserve">Odstranění podkladu pl.50 m2, bet.prostý tl.12 cm </t>
  </si>
  <si>
    <t>6*1,95+2*3+4,3*2,3+2*3+10,3*1,95</t>
  </si>
  <si>
    <t>961044111R00</t>
  </si>
  <si>
    <t xml:space="preserve">Bourání betonu prostého - dobetonávky, schodiště </t>
  </si>
  <si>
    <t>965049111R00</t>
  </si>
  <si>
    <t xml:space="preserve">Příplatek, bourání betonových ploch - výztuž </t>
  </si>
  <si>
    <t>(6*1,95+2*3+4,3*2,3+2*3+10,3*1,95)*0,12</t>
  </si>
  <si>
    <t>969021111R00</t>
  </si>
  <si>
    <t xml:space="preserve">Odstranění drenážního potrubí DN do 100 mm </t>
  </si>
  <si>
    <t>32,8+1,35+1,6</t>
  </si>
  <si>
    <t>97</t>
  </si>
  <si>
    <t>Prorážení otvorů</t>
  </si>
  <si>
    <t>978013191R00</t>
  </si>
  <si>
    <t xml:space="preserve">Otlučení omítek vnitřních stěn v rozsahu do 100 % </t>
  </si>
  <si>
    <t>(8,8+0,15*8)*1,6</t>
  </si>
  <si>
    <t>(8,8+0,15*8)*1,5</t>
  </si>
  <si>
    <t>(2,975+0,15*2)*1,6</t>
  </si>
  <si>
    <t>978015291R00</t>
  </si>
  <si>
    <t xml:space="preserve">Otlučení omítek vnějších MVC v složit.1-4 do 100 % </t>
  </si>
  <si>
    <t>(20,2+0,3)*1,7</t>
  </si>
  <si>
    <t>-1,2*1,2*5</t>
  </si>
  <si>
    <t>-2,4*1,2</t>
  </si>
  <si>
    <t>1,2*4*0,15*5</t>
  </si>
  <si>
    <t>(2,4+1,2)*2*0,3</t>
  </si>
  <si>
    <t>978023411R00</t>
  </si>
  <si>
    <t xml:space="preserve">Proškrábnutí a úprava spár zdiva cihelného </t>
  </si>
  <si>
    <t>978059231R00</t>
  </si>
  <si>
    <t>Odsekání obkladů stěn z kamene nad 2 m2 vč. podkladu</t>
  </si>
  <si>
    <t>(8,3+0,8+4,3+0,8)*1,7</t>
  </si>
  <si>
    <t>-1,2*1*4</t>
  </si>
  <si>
    <t>-1,6*1,7</t>
  </si>
  <si>
    <t>(1,2+1,2+1+1)*0,15*4</t>
  </si>
  <si>
    <t>(2,8+2,8)*0,3</t>
  </si>
  <si>
    <t>99</t>
  </si>
  <si>
    <t>Staveništní přesun hmot</t>
  </si>
  <si>
    <t>999281105R00</t>
  </si>
  <si>
    <t xml:space="preserve">Přesun hmot pro opravy a údržbu do výšky 6 m </t>
  </si>
  <si>
    <t>711</t>
  </si>
  <si>
    <t>Izolace proti vodě</t>
  </si>
  <si>
    <t>711180201R00</t>
  </si>
  <si>
    <t>Odstr.izolace proti vlhkosti svis.profil.fólie vč. lišty</t>
  </si>
  <si>
    <t>(32,8+1,35+1,6)*2,19</t>
  </si>
  <si>
    <t>711823121RT2</t>
  </si>
  <si>
    <t>Montáž nopové fólie svisle včetně dodávky fólie</t>
  </si>
  <si>
    <t>78,29</t>
  </si>
  <si>
    <t>711823129RT2</t>
  </si>
  <si>
    <t>Montáž ukončovací lišty k nopové fólii včetně dodávky lišty</t>
  </si>
  <si>
    <t>711150012RAA</t>
  </si>
  <si>
    <t>Oprava Izolace proti vodě svislá přitavená, 1x 1x ALP, 1x asfaltový pás</t>
  </si>
  <si>
    <t>20%:78,2925*0,2</t>
  </si>
  <si>
    <t>998711201R00</t>
  </si>
  <si>
    <t xml:space="preserve">Přesun hmot pro izolace proti vodě, výšky do 6 m </t>
  </si>
  <si>
    <t>721</t>
  </si>
  <si>
    <t>Vnitřní kanalizace</t>
  </si>
  <si>
    <t>721242110RT1</t>
  </si>
  <si>
    <t>Lapač střešních splavenin zápachová klapka, koš na listí</t>
  </si>
  <si>
    <t>998721201R00</t>
  </si>
  <si>
    <t xml:space="preserve">Přesun hmot pro vnitřní kanalizaci, výšky do 6 m </t>
  </si>
  <si>
    <t>730</t>
  </si>
  <si>
    <t>Ústřední vytápění</t>
  </si>
  <si>
    <t>730-001.RXX</t>
  </si>
  <si>
    <t>Demontáž + zpětná montáž radiátorů + nátěr vypuštění a napuštění okruhu, odvzdušnění, zkouška</t>
  </si>
  <si>
    <t>764</t>
  </si>
  <si>
    <t>Konstrukce klempířské</t>
  </si>
  <si>
    <t>764410850R00</t>
  </si>
  <si>
    <t xml:space="preserve">Demontáž oplechování parapetů,rš od 100 do 330 mm </t>
  </si>
  <si>
    <t>1,2*4</t>
  </si>
  <si>
    <t>1,2*5+2,4</t>
  </si>
  <si>
    <t>764454204R00</t>
  </si>
  <si>
    <t xml:space="preserve">Odpadní trouby z Pz plechu, kruhové </t>
  </si>
  <si>
    <t>764511620RT1</t>
  </si>
  <si>
    <t xml:space="preserve">Oplechování parapetů TiZn , rš. 200 mm </t>
  </si>
  <si>
    <t>764-001.RXX</t>
  </si>
  <si>
    <t xml:space="preserve">Demontáž střešních svodů vč. lapačů splavenin </t>
  </si>
  <si>
    <t>998764201R00</t>
  </si>
  <si>
    <t xml:space="preserve">Přesun hmot pro klempířské konstr., výšky do 6 m </t>
  </si>
  <si>
    <t>767</t>
  </si>
  <si>
    <t>Konstrukce zámečnické</t>
  </si>
  <si>
    <t>767-001.RXX</t>
  </si>
  <si>
    <t xml:space="preserve">Demontáž a zpětná montáž mříží </t>
  </si>
  <si>
    <t>771</t>
  </si>
  <si>
    <t>Podlahy z dlaždic a obklady</t>
  </si>
  <si>
    <t>771475014R00</t>
  </si>
  <si>
    <t xml:space="preserve">Obklad soklíků keram.rovných, tmel,výška 10 cm </t>
  </si>
  <si>
    <t>(8,8+0,15*8)</t>
  </si>
  <si>
    <t>(2,975+0,15*2)</t>
  </si>
  <si>
    <t>771479001R00</t>
  </si>
  <si>
    <t xml:space="preserve">Řezání dlaždic keramických pro soklíky </t>
  </si>
  <si>
    <t>597642020</t>
  </si>
  <si>
    <t>Dlažba</t>
  </si>
  <si>
    <t>23,275*0,1*1,12</t>
  </si>
  <si>
    <t>998771201R00</t>
  </si>
  <si>
    <t xml:space="preserve">Přesun hmot pro podlahy z dlaždic, výšky do 6 m </t>
  </si>
  <si>
    <t>784</t>
  </si>
  <si>
    <t>Malby</t>
  </si>
  <si>
    <t>784191301R00</t>
  </si>
  <si>
    <t xml:space="preserve">Penetrace podkladu </t>
  </si>
  <si>
    <t>23,275*2,86</t>
  </si>
  <si>
    <t>784195212R00</t>
  </si>
  <si>
    <t xml:space="preserve">Malba tekutá, bílá, 2 x </t>
  </si>
  <si>
    <t>M21</t>
  </si>
  <si>
    <t>Elektromontáže</t>
  </si>
  <si>
    <t>M21-001.RXX</t>
  </si>
  <si>
    <t xml:space="preserve">Dopojení hromosvodu na zemní část + revize </t>
  </si>
  <si>
    <t>D96</t>
  </si>
  <si>
    <t>Přesuny suti a vybouraných hmot</t>
  </si>
  <si>
    <t>979011221R00</t>
  </si>
  <si>
    <t xml:space="preserve">Svislá doprava suti a vybour. hmot za 1.PP nošením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</si>
  <si>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</si>
  <si>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</si>
  <si>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</si>
  <si>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</si>
  <si>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</si>
  <si>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</si>
  <si>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</si>
  <si>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</si>
  <si>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979086213R00</t>
  </si>
  <si>
    <t xml:space="preserve">Nakládání vybouraných hmot na dopravní prostředek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</si>
  <si>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</si>
  <si>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</si>
  <si>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</si>
  <si>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</si>
  <si>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</si>
  <si>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</si>
  <si>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</si>
  <si>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</si>
  <si>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</si>
  <si>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</si>
  <si>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POEL spol. s r.o.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</si>
</sst>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5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49" fontId="5" fillId="0" borderId="58" xfId="46" applyNumberFormat="1" applyFont="1" applyBorder="1" applyAlignment="1">
      <alignment horizontal="left"/>
      <protection/>
    </xf>
    <xf numFmtId="0" fontId="19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20" fillId="34" borderId="61" xfId="46" applyNumberFormat="1" applyFont="1" applyFill="1" applyBorder="1" applyAlignment="1">
      <alignment horizontal="right" wrapText="1"/>
      <protection/>
    </xf>
    <xf numFmtId="0" fontId="20" fillId="34" borderId="42" xfId="46" applyFont="1" applyFill="1" applyBorder="1" applyAlignment="1">
      <alignment horizontal="left" wrapText="1"/>
      <protection/>
    </xf>
    <xf numFmtId="0" fontId="20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2" fillId="33" borderId="19" xfId="46" applyNumberFormat="1" applyFont="1" applyFill="1" applyBorder="1" applyAlignment="1">
      <alignment horizontal="left"/>
      <protection/>
    </xf>
    <xf numFmtId="0" fontId="22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3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4" fillId="0" borderId="0" xfId="46" applyFont="1" applyBorder="1">
      <alignment/>
      <protection/>
    </xf>
    <xf numFmtId="3" fontId="24" fillId="0" borderId="0" xfId="46" applyNumberFormat="1" applyFont="1" applyBorder="1" applyAlignment="1">
      <alignment horizontal="right"/>
      <protection/>
    </xf>
    <xf numFmtId="4" fontId="24" fillId="0" borderId="0" xfId="46" applyNumberFormat="1" applyFont="1" applyBorder="1">
      <alignment/>
      <protection/>
    </xf>
    <xf numFmtId="0" fontId="2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19" fillId="0" borderId="0" xfId="46" applyNumberFormat="1" applyFont="1" applyAlignment="1">
      <alignment wrapText="1"/>
      <protection/>
    </xf>
    <xf numFmtId="4" fontId="25" fillId="34" borderId="61" xfId="46" applyNumberFormat="1" applyFont="1" applyFill="1" applyBorder="1" applyAlignment="1">
      <alignment horizontal="right" wrapText="1"/>
      <protection/>
    </xf>
    <xf numFmtId="14" fontId="3" fillId="0" borderId="22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20" fillId="34" borderId="70" xfId="46" applyNumberFormat="1" applyFont="1" applyFill="1" applyBorder="1" applyAlignment="1">
      <alignment horizontal="left" wrapText="1"/>
      <protection/>
    </xf>
    <xf numFmtId="49" fontId="21" fillId="0" borderId="71" xfId="0" applyNumberFormat="1" applyFont="1" applyBorder="1" applyAlignment="1">
      <alignment horizontal="left" wrapText="1"/>
    </xf>
    <xf numFmtId="49" fontId="25" fillId="34" borderId="70" xfId="46" applyNumberFormat="1" applyFont="1" applyFill="1" applyBorder="1" applyAlignment="1">
      <alignment horizontal="left" wrapText="1"/>
      <protection/>
    </xf>
    <xf numFmtId="0" fontId="17" fillId="34" borderId="42" xfId="46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22" xfId="0" applyNumberFormat="1" applyFont="1" applyBorder="1" applyAlignment="1">
      <alignment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1</v>
      </c>
      <c r="D2" s="5">
        <f>Rekapitulace!G2</f>
        <v>0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14" t="s">
        <v>361</v>
      </c>
      <c r="D8" s="214"/>
      <c r="E8" s="215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14" t="str">
        <f>Projektant</f>
        <v>POEL spol. s r.o.</v>
      </c>
      <c r="D9" s="214"/>
      <c r="E9" s="215"/>
      <c r="F9" s="13"/>
      <c r="G9" s="34"/>
      <c r="H9" s="35"/>
    </row>
    <row r="10" spans="1:8" ht="12.75">
      <c r="A10" s="29" t="s">
        <v>15</v>
      </c>
      <c r="B10" s="13"/>
      <c r="C10" s="214"/>
      <c r="D10" s="214"/>
      <c r="E10" s="214"/>
      <c r="F10" s="36"/>
      <c r="G10" s="37"/>
      <c r="H10" s="38"/>
    </row>
    <row r="11" spans="1:57" ht="13.5" customHeight="1">
      <c r="A11" s="29" t="s">
        <v>16</v>
      </c>
      <c r="B11" s="13"/>
      <c r="C11" s="214"/>
      <c r="D11" s="214"/>
      <c r="E11" s="214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16"/>
      <c r="D12" s="216"/>
      <c r="E12" s="216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 t="str">
        <f>Rekapitulace!A33</f>
        <v>Ztížené výrobní podmínky</v>
      </c>
      <c r="E15" s="58"/>
      <c r="F15" s="59"/>
      <c r="G15" s="56">
        <f>Rekapitulace!I33</f>
        <v>0</v>
      </c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 t="str">
        <f>Rekapitulace!A34</f>
        <v>Oborová přirážka</v>
      </c>
      <c r="E16" s="60"/>
      <c r="F16" s="61"/>
      <c r="G16" s="56">
        <f>Rekapitulace!I34</f>
        <v>0</v>
      </c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 t="str">
        <f>Rekapitulace!A35</f>
        <v>Přesun stavebních kapacit</v>
      </c>
      <c r="E17" s="60"/>
      <c r="F17" s="61"/>
      <c r="G17" s="56">
        <f>Rekapitulace!I35</f>
        <v>0</v>
      </c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 t="str">
        <f>Rekapitulace!A36</f>
        <v>Mimostaveništní doprava</v>
      </c>
      <c r="E18" s="60"/>
      <c r="F18" s="61"/>
      <c r="G18" s="56">
        <f>Rekapitulace!I36</f>
        <v>0</v>
      </c>
    </row>
    <row r="19" spans="1:7" ht="15.75" customHeight="1">
      <c r="A19" s="64" t="s">
        <v>30</v>
      </c>
      <c r="B19" s="55"/>
      <c r="C19" s="56">
        <f>SUM(C15:C18)</f>
        <v>0</v>
      </c>
      <c r="D19" s="9" t="str">
        <f>Rekapitulace!A37</f>
        <v>Zařízení staveniště</v>
      </c>
      <c r="E19" s="60"/>
      <c r="F19" s="61"/>
      <c r="G19" s="56">
        <f>Rekapitulace!I37</f>
        <v>0</v>
      </c>
    </row>
    <row r="20" spans="1:7" ht="15.75" customHeight="1">
      <c r="A20" s="64"/>
      <c r="B20" s="55"/>
      <c r="C20" s="56"/>
      <c r="D20" s="9" t="str">
        <f>Rekapitulace!A38</f>
        <v>Provoz investora</v>
      </c>
      <c r="E20" s="60"/>
      <c r="F20" s="61"/>
      <c r="G20" s="56">
        <f>Rekapitulace!I38</f>
        <v>0</v>
      </c>
    </row>
    <row r="21" spans="1:7" ht="15.75" customHeight="1">
      <c r="A21" s="64" t="s">
        <v>31</v>
      </c>
      <c r="B21" s="55"/>
      <c r="C21" s="56">
        <f>HZS</f>
        <v>0</v>
      </c>
      <c r="D21" s="9" t="str">
        <f>Rekapitulace!A39</f>
        <v>Kompletační činnost (IČD)</v>
      </c>
      <c r="E21" s="60"/>
      <c r="F21" s="61"/>
      <c r="G21" s="56">
        <f>Rekapitulace!I39</f>
        <v>0</v>
      </c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17" t="s">
        <v>34</v>
      </c>
      <c r="B23" s="218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207">
        <v>42488</v>
      </c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09">
        <f>C23-F32</f>
        <v>0</v>
      </c>
      <c r="G30" s="210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09">
        <f>ROUND(PRODUCT(F30,C31/100),0)</f>
        <v>0</v>
      </c>
      <c r="G31" s="210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09">
        <v>0</v>
      </c>
      <c r="G32" s="210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09">
        <f>ROUND(PRODUCT(F32,C33/100),0)</f>
        <v>0</v>
      </c>
      <c r="G33" s="210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11">
        <f>ROUND(SUM(F30:F33),0)</f>
        <v>0</v>
      </c>
      <c r="G34" s="212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13"/>
      <c r="C37" s="213"/>
      <c r="D37" s="213"/>
      <c r="E37" s="213"/>
      <c r="F37" s="213"/>
      <c r="G37" s="213"/>
      <c r="H37" t="s">
        <v>6</v>
      </c>
    </row>
    <row r="38" spans="1:8" ht="12.75" customHeight="1">
      <c r="A38" s="96"/>
      <c r="B38" s="213"/>
      <c r="C38" s="213"/>
      <c r="D38" s="213"/>
      <c r="E38" s="213"/>
      <c r="F38" s="213"/>
      <c r="G38" s="213"/>
      <c r="H38" t="s">
        <v>6</v>
      </c>
    </row>
    <row r="39" spans="1:8" ht="12.75">
      <c r="A39" s="96"/>
      <c r="B39" s="213"/>
      <c r="C39" s="213"/>
      <c r="D39" s="213"/>
      <c r="E39" s="213"/>
      <c r="F39" s="213"/>
      <c r="G39" s="213"/>
      <c r="H39" t="s">
        <v>6</v>
      </c>
    </row>
    <row r="40" spans="1:8" ht="12.75">
      <c r="A40" s="96"/>
      <c r="B40" s="213"/>
      <c r="C40" s="213"/>
      <c r="D40" s="213"/>
      <c r="E40" s="213"/>
      <c r="F40" s="213"/>
      <c r="G40" s="213"/>
      <c r="H40" t="s">
        <v>6</v>
      </c>
    </row>
    <row r="41" spans="1:8" ht="12.75">
      <c r="A41" s="96"/>
      <c r="B41" s="213"/>
      <c r="C41" s="213"/>
      <c r="D41" s="213"/>
      <c r="E41" s="213"/>
      <c r="F41" s="213"/>
      <c r="G41" s="213"/>
      <c r="H41" t="s">
        <v>6</v>
      </c>
    </row>
    <row r="42" spans="1:8" ht="12.75">
      <c r="A42" s="96"/>
      <c r="B42" s="213"/>
      <c r="C42" s="213"/>
      <c r="D42" s="213"/>
      <c r="E42" s="213"/>
      <c r="F42" s="213"/>
      <c r="G42" s="213"/>
      <c r="H42" t="s">
        <v>6</v>
      </c>
    </row>
    <row r="43" spans="1:8" ht="12.75">
      <c r="A43" s="96"/>
      <c r="B43" s="213"/>
      <c r="C43" s="213"/>
      <c r="D43" s="213"/>
      <c r="E43" s="213"/>
      <c r="F43" s="213"/>
      <c r="G43" s="213"/>
      <c r="H43" t="s">
        <v>6</v>
      </c>
    </row>
    <row r="44" spans="1:8" ht="12.75">
      <c r="A44" s="96"/>
      <c r="B44" s="213"/>
      <c r="C44" s="213"/>
      <c r="D44" s="213"/>
      <c r="E44" s="213"/>
      <c r="F44" s="213"/>
      <c r="G44" s="213"/>
      <c r="H44" t="s">
        <v>6</v>
      </c>
    </row>
    <row r="45" spans="1:8" ht="0.75" customHeight="1">
      <c r="A45" s="96"/>
      <c r="B45" s="213"/>
      <c r="C45" s="213"/>
      <c r="D45" s="213"/>
      <c r="E45" s="213"/>
      <c r="F45" s="213"/>
      <c r="G45" s="213"/>
      <c r="H45" t="s">
        <v>6</v>
      </c>
    </row>
    <row r="46" spans="2:7" ht="12.75">
      <c r="B46" s="208"/>
      <c r="C46" s="208"/>
      <c r="D46" s="208"/>
      <c r="E46" s="208"/>
      <c r="F46" s="208"/>
      <c r="G46" s="208"/>
    </row>
    <row r="47" spans="2:7" ht="12.75">
      <c r="B47" s="208"/>
      <c r="C47" s="208"/>
      <c r="D47" s="208"/>
      <c r="E47" s="208"/>
      <c r="F47" s="208"/>
      <c r="G47" s="208"/>
    </row>
    <row r="48" spans="2:7" ht="12.75">
      <c r="B48" s="208"/>
      <c r="C48" s="208"/>
      <c r="D48" s="208"/>
      <c r="E48" s="208"/>
      <c r="F48" s="208"/>
      <c r="G48" s="208"/>
    </row>
    <row r="49" spans="2:7" ht="12.75">
      <c r="B49" s="208"/>
      <c r="C49" s="208"/>
      <c r="D49" s="208"/>
      <c r="E49" s="208"/>
      <c r="F49" s="208"/>
      <c r="G49" s="208"/>
    </row>
    <row r="50" spans="2:7" ht="12.75">
      <c r="B50" s="208"/>
      <c r="C50" s="208"/>
      <c r="D50" s="208"/>
      <c r="E50" s="208"/>
      <c r="F50" s="208"/>
      <c r="G50" s="208"/>
    </row>
    <row r="51" spans="2:7" ht="12.75">
      <c r="B51" s="208"/>
      <c r="C51" s="208"/>
      <c r="D51" s="208"/>
      <c r="E51" s="208"/>
      <c r="F51" s="208"/>
      <c r="G51" s="208"/>
    </row>
    <row r="52" spans="2:7" ht="12.75">
      <c r="B52" s="208"/>
      <c r="C52" s="208"/>
      <c r="D52" s="208"/>
      <c r="E52" s="208"/>
      <c r="F52" s="208"/>
      <c r="G52" s="208"/>
    </row>
    <row r="53" spans="2:7" ht="12.75">
      <c r="B53" s="208"/>
      <c r="C53" s="208"/>
      <c r="D53" s="208"/>
      <c r="E53" s="208"/>
      <c r="F53" s="208"/>
      <c r="G53" s="208"/>
    </row>
    <row r="54" spans="2:7" ht="12.75">
      <c r="B54" s="208"/>
      <c r="C54" s="208"/>
      <c r="D54" s="208"/>
      <c r="E54" s="208"/>
      <c r="F54" s="208"/>
      <c r="G54" s="208"/>
    </row>
    <row r="55" spans="2:7" ht="12.75">
      <c r="B55" s="208"/>
      <c r="C55" s="208"/>
      <c r="D55" s="208"/>
      <c r="E55" s="208"/>
      <c r="F55" s="208"/>
      <c r="G55" s="208"/>
    </row>
  </sheetData>
  <sheetProtection/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2"/>
  <sheetViews>
    <sheetView zoomScalePageLayoutView="0" workbookViewId="0" topLeftCell="A1">
      <selection activeCell="H41" sqref="H41:I4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9" t="s">
        <v>49</v>
      </c>
      <c r="B1" s="220"/>
      <c r="C1" s="97" t="str">
        <f>CONCATENATE(cislostavby," ",nazevstavby)</f>
        <v>U171-2016 Sanace suterénních učeben</v>
      </c>
      <c r="D1" s="98"/>
      <c r="E1" s="99"/>
      <c r="F1" s="98"/>
      <c r="G1" s="100" t="s">
        <v>50</v>
      </c>
      <c r="H1" s="101" t="s">
        <v>75</v>
      </c>
      <c r="I1" s="102"/>
    </row>
    <row r="2" spans="1:9" ht="13.5" thickBot="1">
      <c r="A2" s="221" t="s">
        <v>51</v>
      </c>
      <c r="B2" s="222"/>
      <c r="C2" s="103" t="str">
        <f>CONCATENATE(cisloobjektu," ",nazevobjektu)</f>
        <v>01 ZŠ T.G.Masaryka ve Studénce</v>
      </c>
      <c r="D2" s="104"/>
      <c r="E2" s="105"/>
      <c r="F2" s="104"/>
      <c r="G2" s="223"/>
      <c r="H2" s="224"/>
      <c r="I2" s="22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201" t="str">
        <f>Položky!B7</f>
        <v>1</v>
      </c>
      <c r="B7" s="115" t="str">
        <f>Položky!C7</f>
        <v>Zemní práce</v>
      </c>
      <c r="C7" s="66"/>
      <c r="D7" s="116"/>
      <c r="E7" s="202">
        <f>Položky!BA46</f>
        <v>0</v>
      </c>
      <c r="F7" s="203">
        <f>Položky!BB46</f>
        <v>0</v>
      </c>
      <c r="G7" s="203">
        <f>Položky!BC46</f>
        <v>0</v>
      </c>
      <c r="H7" s="203">
        <f>Položky!BD46</f>
        <v>0</v>
      </c>
      <c r="I7" s="204">
        <f>Položky!BE46</f>
        <v>0</v>
      </c>
    </row>
    <row r="8" spans="1:9" s="35" customFormat="1" ht="12.75">
      <c r="A8" s="201" t="str">
        <f>Položky!B47</f>
        <v>2</v>
      </c>
      <c r="B8" s="115" t="str">
        <f>Položky!C47</f>
        <v>Základy a zvláštní zakládání</v>
      </c>
      <c r="C8" s="66"/>
      <c r="D8" s="116"/>
      <c r="E8" s="202">
        <f>Položky!BA63</f>
        <v>0</v>
      </c>
      <c r="F8" s="203">
        <f>Položky!BB63</f>
        <v>0</v>
      </c>
      <c r="G8" s="203">
        <f>Položky!BC63</f>
        <v>0</v>
      </c>
      <c r="H8" s="203">
        <f>Položky!BD63</f>
        <v>0</v>
      </c>
      <c r="I8" s="204">
        <f>Položky!BE63</f>
        <v>0</v>
      </c>
    </row>
    <row r="9" spans="1:9" s="35" customFormat="1" ht="12.75">
      <c r="A9" s="201" t="str">
        <f>Položky!B64</f>
        <v>3</v>
      </c>
      <c r="B9" s="115" t="str">
        <f>Položky!C64</f>
        <v>Svislé a kompletní konstrukce</v>
      </c>
      <c r="C9" s="66"/>
      <c r="D9" s="116"/>
      <c r="E9" s="202">
        <f>Položky!BA67</f>
        <v>0</v>
      </c>
      <c r="F9" s="203">
        <f>Položky!BB67</f>
        <v>0</v>
      </c>
      <c r="G9" s="203">
        <f>Položky!BC67</f>
        <v>0</v>
      </c>
      <c r="H9" s="203">
        <f>Položky!BD67</f>
        <v>0</v>
      </c>
      <c r="I9" s="204">
        <f>Položky!BE67</f>
        <v>0</v>
      </c>
    </row>
    <row r="10" spans="1:9" s="35" customFormat="1" ht="12.75">
      <c r="A10" s="201" t="str">
        <f>Položky!B68</f>
        <v>5</v>
      </c>
      <c r="B10" s="115" t="str">
        <f>Položky!C68</f>
        <v>Komunikace</v>
      </c>
      <c r="C10" s="66"/>
      <c r="D10" s="116"/>
      <c r="E10" s="202">
        <f>Položky!BA74</f>
        <v>0</v>
      </c>
      <c r="F10" s="203">
        <f>Položky!BB74</f>
        <v>0</v>
      </c>
      <c r="G10" s="203">
        <f>Položky!BC74</f>
        <v>0</v>
      </c>
      <c r="H10" s="203">
        <f>Položky!BD74</f>
        <v>0</v>
      </c>
      <c r="I10" s="204">
        <f>Položky!BE74</f>
        <v>0</v>
      </c>
    </row>
    <row r="11" spans="1:9" s="35" customFormat="1" ht="12.75">
      <c r="A11" s="201" t="str">
        <f>Položky!B75</f>
        <v>61</v>
      </c>
      <c r="B11" s="115" t="str">
        <f>Položky!C75</f>
        <v>Upravy povrchů vnitřní</v>
      </c>
      <c r="C11" s="66"/>
      <c r="D11" s="116"/>
      <c r="E11" s="202">
        <f>Položky!BA84</f>
        <v>0</v>
      </c>
      <c r="F11" s="203">
        <f>Položky!BB84</f>
        <v>0</v>
      </c>
      <c r="G11" s="203">
        <f>Položky!BC84</f>
        <v>0</v>
      </c>
      <c r="H11" s="203">
        <f>Položky!BD84</f>
        <v>0</v>
      </c>
      <c r="I11" s="204">
        <f>Položky!BE84</f>
        <v>0</v>
      </c>
    </row>
    <row r="12" spans="1:9" s="35" customFormat="1" ht="12.75">
      <c r="A12" s="201" t="str">
        <f>Položky!B85</f>
        <v>62</v>
      </c>
      <c r="B12" s="115" t="str">
        <f>Položky!C85</f>
        <v>Úpravy povrchů vnější</v>
      </c>
      <c r="C12" s="66"/>
      <c r="D12" s="116"/>
      <c r="E12" s="202">
        <f>Položky!BA93</f>
        <v>0</v>
      </c>
      <c r="F12" s="203">
        <f>Položky!BB93</f>
        <v>0</v>
      </c>
      <c r="G12" s="203">
        <f>Položky!BC93</f>
        <v>0</v>
      </c>
      <c r="H12" s="203">
        <f>Položky!BD93</f>
        <v>0</v>
      </c>
      <c r="I12" s="204">
        <f>Položky!BE93</f>
        <v>0</v>
      </c>
    </row>
    <row r="13" spans="1:9" s="35" customFormat="1" ht="12.75">
      <c r="A13" s="201" t="str">
        <f>Položky!B94</f>
        <v>8</v>
      </c>
      <c r="B13" s="115" t="str">
        <f>Položky!C94</f>
        <v>Trubní vedení</v>
      </c>
      <c r="C13" s="66"/>
      <c r="D13" s="116"/>
      <c r="E13" s="202">
        <f>Položky!BA103</f>
        <v>0</v>
      </c>
      <c r="F13" s="203">
        <f>Položky!BB103</f>
        <v>0</v>
      </c>
      <c r="G13" s="203">
        <f>Položky!BC103</f>
        <v>0</v>
      </c>
      <c r="H13" s="203">
        <f>Položky!BD103</f>
        <v>0</v>
      </c>
      <c r="I13" s="204">
        <f>Položky!BE103</f>
        <v>0</v>
      </c>
    </row>
    <row r="14" spans="1:9" s="35" customFormat="1" ht="12.75">
      <c r="A14" s="201" t="str">
        <f>Položky!B104</f>
        <v>91</v>
      </c>
      <c r="B14" s="115" t="str">
        <f>Položky!C104</f>
        <v>Ostatní práce na komunikaci</v>
      </c>
      <c r="C14" s="66"/>
      <c r="D14" s="116"/>
      <c r="E14" s="202">
        <f>Položky!BA107</f>
        <v>0</v>
      </c>
      <c r="F14" s="203">
        <f>Položky!BB107</f>
        <v>0</v>
      </c>
      <c r="G14" s="203">
        <f>Položky!BC107</f>
        <v>0</v>
      </c>
      <c r="H14" s="203">
        <f>Položky!BD107</f>
        <v>0</v>
      </c>
      <c r="I14" s="204">
        <f>Položky!BE107</f>
        <v>0</v>
      </c>
    </row>
    <row r="15" spans="1:9" s="35" customFormat="1" ht="12.75">
      <c r="A15" s="201" t="str">
        <f>Položky!B108</f>
        <v>95</v>
      </c>
      <c r="B15" s="115" t="str">
        <f>Položky!C108</f>
        <v>Dokončovací konstrukce na pozemních stavbách</v>
      </c>
      <c r="C15" s="66"/>
      <c r="D15" s="116"/>
      <c r="E15" s="202">
        <f>Položky!BA110</f>
        <v>0</v>
      </c>
      <c r="F15" s="203">
        <f>Položky!BB110</f>
        <v>0</v>
      </c>
      <c r="G15" s="203">
        <f>Položky!BC110</f>
        <v>0</v>
      </c>
      <c r="H15" s="203">
        <f>Položky!BD110</f>
        <v>0</v>
      </c>
      <c r="I15" s="204">
        <f>Položky!BE110</f>
        <v>0</v>
      </c>
    </row>
    <row r="16" spans="1:9" s="35" customFormat="1" ht="12.75">
      <c r="A16" s="201" t="str">
        <f>Položky!B111</f>
        <v>96</v>
      </c>
      <c r="B16" s="115" t="str">
        <f>Položky!C111</f>
        <v>Bourání konstrukcí</v>
      </c>
      <c r="C16" s="66"/>
      <c r="D16" s="116"/>
      <c r="E16" s="202">
        <f>Položky!BA121</f>
        <v>0</v>
      </c>
      <c r="F16" s="203">
        <f>Položky!BB121</f>
        <v>0</v>
      </c>
      <c r="G16" s="203">
        <f>Položky!BC121</f>
        <v>0</v>
      </c>
      <c r="H16" s="203">
        <f>Položky!BD121</f>
        <v>0</v>
      </c>
      <c r="I16" s="204">
        <f>Položky!BE121</f>
        <v>0</v>
      </c>
    </row>
    <row r="17" spans="1:9" s="35" customFormat="1" ht="12.75">
      <c r="A17" s="201" t="str">
        <f>Položky!B122</f>
        <v>97</v>
      </c>
      <c r="B17" s="115" t="str">
        <f>Položky!C122</f>
        <v>Prorážení otvorů</v>
      </c>
      <c r="C17" s="66"/>
      <c r="D17" s="116"/>
      <c r="E17" s="202">
        <f>Položky!BA140</f>
        <v>0</v>
      </c>
      <c r="F17" s="203">
        <f>Položky!BB140</f>
        <v>0</v>
      </c>
      <c r="G17" s="203">
        <f>Položky!BC140</f>
        <v>0</v>
      </c>
      <c r="H17" s="203">
        <f>Položky!BD140</f>
        <v>0</v>
      </c>
      <c r="I17" s="204">
        <f>Položky!BE140</f>
        <v>0</v>
      </c>
    </row>
    <row r="18" spans="1:9" s="35" customFormat="1" ht="12.75">
      <c r="A18" s="201" t="str">
        <f>Položky!B141</f>
        <v>99</v>
      </c>
      <c r="B18" s="115" t="str">
        <f>Položky!C141</f>
        <v>Staveništní přesun hmot</v>
      </c>
      <c r="C18" s="66"/>
      <c r="D18" s="116"/>
      <c r="E18" s="202">
        <f>Položky!BA143</f>
        <v>0</v>
      </c>
      <c r="F18" s="203">
        <f>Položky!BB143</f>
        <v>0</v>
      </c>
      <c r="G18" s="203">
        <f>Položky!BC143</f>
        <v>0</v>
      </c>
      <c r="H18" s="203">
        <f>Položky!BD143</f>
        <v>0</v>
      </c>
      <c r="I18" s="204">
        <f>Položky!BE143</f>
        <v>0</v>
      </c>
    </row>
    <row r="19" spans="1:9" s="35" customFormat="1" ht="12.75">
      <c r="A19" s="201" t="str">
        <f>Položky!B144</f>
        <v>711</v>
      </c>
      <c r="B19" s="115" t="str">
        <f>Položky!C144</f>
        <v>Izolace proti vodě</v>
      </c>
      <c r="C19" s="66"/>
      <c r="D19" s="116"/>
      <c r="E19" s="202">
        <f>Položky!BA153</f>
        <v>0</v>
      </c>
      <c r="F19" s="203">
        <f>Položky!BB153</f>
        <v>0</v>
      </c>
      <c r="G19" s="203">
        <f>Položky!BC153</f>
        <v>0</v>
      </c>
      <c r="H19" s="203">
        <f>Položky!BD153</f>
        <v>0</v>
      </c>
      <c r="I19" s="204">
        <f>Položky!BE153</f>
        <v>0</v>
      </c>
    </row>
    <row r="20" spans="1:9" s="35" customFormat="1" ht="12.75">
      <c r="A20" s="201" t="str">
        <f>Položky!B154</f>
        <v>721</v>
      </c>
      <c r="B20" s="115" t="str">
        <f>Položky!C154</f>
        <v>Vnitřní kanalizace</v>
      </c>
      <c r="C20" s="66"/>
      <c r="D20" s="116"/>
      <c r="E20" s="202">
        <f>Položky!BA157</f>
        <v>0</v>
      </c>
      <c r="F20" s="203">
        <f>Položky!BB157</f>
        <v>0</v>
      </c>
      <c r="G20" s="203">
        <f>Položky!BC157</f>
        <v>0</v>
      </c>
      <c r="H20" s="203">
        <f>Položky!BD157</f>
        <v>0</v>
      </c>
      <c r="I20" s="204">
        <f>Položky!BE157</f>
        <v>0</v>
      </c>
    </row>
    <row r="21" spans="1:9" s="35" customFormat="1" ht="12.75">
      <c r="A21" s="201" t="str">
        <f>Položky!B158</f>
        <v>730</v>
      </c>
      <c r="B21" s="115" t="str">
        <f>Položky!C158</f>
        <v>Ústřední vytápění</v>
      </c>
      <c r="C21" s="66"/>
      <c r="D21" s="116"/>
      <c r="E21" s="202">
        <f>Položky!BA160</f>
        <v>0</v>
      </c>
      <c r="F21" s="203">
        <f>Položky!BB160</f>
        <v>0</v>
      </c>
      <c r="G21" s="203">
        <f>Položky!BC160</f>
        <v>0</v>
      </c>
      <c r="H21" s="203">
        <f>Položky!BD160</f>
        <v>0</v>
      </c>
      <c r="I21" s="204">
        <f>Položky!BE160</f>
        <v>0</v>
      </c>
    </row>
    <row r="22" spans="1:9" s="35" customFormat="1" ht="12.75">
      <c r="A22" s="201" t="str">
        <f>Položky!B161</f>
        <v>764</v>
      </c>
      <c r="B22" s="115" t="str">
        <f>Položky!C161</f>
        <v>Konstrukce klempířské</v>
      </c>
      <c r="C22" s="66"/>
      <c r="D22" s="116"/>
      <c r="E22" s="202">
        <f>Položky!BA170</f>
        <v>0</v>
      </c>
      <c r="F22" s="203">
        <f>Položky!BB170</f>
        <v>0</v>
      </c>
      <c r="G22" s="203">
        <f>Položky!BC170</f>
        <v>0</v>
      </c>
      <c r="H22" s="203">
        <f>Položky!BD170</f>
        <v>0</v>
      </c>
      <c r="I22" s="204">
        <f>Položky!BE170</f>
        <v>0</v>
      </c>
    </row>
    <row r="23" spans="1:9" s="35" customFormat="1" ht="12.75">
      <c r="A23" s="201" t="str">
        <f>Položky!B171</f>
        <v>767</v>
      </c>
      <c r="B23" s="115" t="str">
        <f>Položky!C171</f>
        <v>Konstrukce zámečnické</v>
      </c>
      <c r="C23" s="66"/>
      <c r="D23" s="116"/>
      <c r="E23" s="202">
        <f>Položky!BA173</f>
        <v>0</v>
      </c>
      <c r="F23" s="203">
        <f>Položky!BB173</f>
        <v>0</v>
      </c>
      <c r="G23" s="203">
        <f>Položky!BC173</f>
        <v>0</v>
      </c>
      <c r="H23" s="203">
        <f>Položky!BD173</f>
        <v>0</v>
      </c>
      <c r="I23" s="204">
        <f>Položky!BE173</f>
        <v>0</v>
      </c>
    </row>
    <row r="24" spans="1:9" s="35" customFormat="1" ht="12.75">
      <c r="A24" s="201" t="str">
        <f>Položky!B174</f>
        <v>771</v>
      </c>
      <c r="B24" s="115" t="str">
        <f>Položky!C174</f>
        <v>Podlahy z dlaždic a obklady</v>
      </c>
      <c r="C24" s="66"/>
      <c r="D24" s="116"/>
      <c r="E24" s="202">
        <f>Položky!BA183</f>
        <v>0</v>
      </c>
      <c r="F24" s="203">
        <f>Položky!BB183</f>
        <v>0</v>
      </c>
      <c r="G24" s="203">
        <f>Položky!BC183</f>
        <v>0</v>
      </c>
      <c r="H24" s="203">
        <f>Položky!BD183</f>
        <v>0</v>
      </c>
      <c r="I24" s="204">
        <f>Položky!BE183</f>
        <v>0</v>
      </c>
    </row>
    <row r="25" spans="1:9" s="35" customFormat="1" ht="12.75">
      <c r="A25" s="201" t="str">
        <f>Položky!B184</f>
        <v>784</v>
      </c>
      <c r="B25" s="115" t="str">
        <f>Položky!C184</f>
        <v>Malby</v>
      </c>
      <c r="C25" s="66"/>
      <c r="D25" s="116"/>
      <c r="E25" s="202">
        <f>Položky!BA188</f>
        <v>0</v>
      </c>
      <c r="F25" s="203">
        <f>Položky!BB188</f>
        <v>0</v>
      </c>
      <c r="G25" s="203">
        <f>Položky!BC188</f>
        <v>0</v>
      </c>
      <c r="H25" s="203">
        <f>Položky!BD188</f>
        <v>0</v>
      </c>
      <c r="I25" s="204">
        <f>Položky!BE188</f>
        <v>0</v>
      </c>
    </row>
    <row r="26" spans="1:9" s="35" customFormat="1" ht="12.75">
      <c r="A26" s="201" t="str">
        <f>Položky!B189</f>
        <v>M21</v>
      </c>
      <c r="B26" s="115" t="str">
        <f>Položky!C189</f>
        <v>Elektromontáže</v>
      </c>
      <c r="C26" s="66"/>
      <c r="D26" s="116"/>
      <c r="E26" s="202">
        <f>Položky!BA191</f>
        <v>0</v>
      </c>
      <c r="F26" s="203">
        <f>Položky!BB191</f>
        <v>0</v>
      </c>
      <c r="G26" s="203">
        <f>Položky!BC191</f>
        <v>0</v>
      </c>
      <c r="H26" s="203">
        <f>Položky!BD191</f>
        <v>0</v>
      </c>
      <c r="I26" s="204">
        <f>Položky!BE191</f>
        <v>0</v>
      </c>
    </row>
    <row r="27" spans="1:9" s="35" customFormat="1" ht="13.5" thickBot="1">
      <c r="A27" s="201" t="str">
        <f>Položky!B192</f>
        <v>D96</v>
      </c>
      <c r="B27" s="115" t="str">
        <f>Položky!C192</f>
        <v>Přesuny suti a vybouraných hmot</v>
      </c>
      <c r="C27" s="66"/>
      <c r="D27" s="116"/>
      <c r="E27" s="202">
        <f>Položky!BA200</f>
        <v>0</v>
      </c>
      <c r="F27" s="203">
        <f>Položky!BB200</f>
        <v>0</v>
      </c>
      <c r="G27" s="203">
        <f>Položky!BC200</f>
        <v>0</v>
      </c>
      <c r="H27" s="203">
        <f>Položky!BD200</f>
        <v>0</v>
      </c>
      <c r="I27" s="204">
        <f>Položky!BE200</f>
        <v>0</v>
      </c>
    </row>
    <row r="28" spans="1:9" s="123" customFormat="1" ht="13.5" thickBot="1">
      <c r="A28" s="117"/>
      <c r="B28" s="118" t="s">
        <v>58</v>
      </c>
      <c r="C28" s="118"/>
      <c r="D28" s="119"/>
      <c r="E28" s="120">
        <f>SUM(E7:E27)</f>
        <v>0</v>
      </c>
      <c r="F28" s="121">
        <f>SUM(F7:F27)</f>
        <v>0</v>
      </c>
      <c r="G28" s="121">
        <f>SUM(G7:G27)</f>
        <v>0</v>
      </c>
      <c r="H28" s="121">
        <f>SUM(H7:H27)</f>
        <v>0</v>
      </c>
      <c r="I28" s="122">
        <f>SUM(I7:I27)</f>
        <v>0</v>
      </c>
    </row>
    <row r="29" spans="1:9" ht="12.75">
      <c r="A29" s="66"/>
      <c r="B29" s="66"/>
      <c r="C29" s="66"/>
      <c r="D29" s="66"/>
      <c r="E29" s="66"/>
      <c r="F29" s="66"/>
      <c r="G29" s="66"/>
      <c r="H29" s="66"/>
      <c r="I29" s="66"/>
    </row>
    <row r="30" spans="1:57" ht="19.5" customHeight="1">
      <c r="A30" s="107" t="s">
        <v>59</v>
      </c>
      <c r="B30" s="107"/>
      <c r="C30" s="107"/>
      <c r="D30" s="107"/>
      <c r="E30" s="107"/>
      <c r="F30" s="107"/>
      <c r="G30" s="124"/>
      <c r="H30" s="107"/>
      <c r="I30" s="107"/>
      <c r="BA30" s="41"/>
      <c r="BB30" s="41"/>
      <c r="BC30" s="41"/>
      <c r="BD30" s="41"/>
      <c r="BE30" s="41"/>
    </row>
    <row r="31" spans="1:9" ht="13.5" thickBot="1">
      <c r="A31" s="77"/>
      <c r="B31" s="77"/>
      <c r="C31" s="77"/>
      <c r="D31" s="77"/>
      <c r="E31" s="77"/>
      <c r="F31" s="77"/>
      <c r="G31" s="77"/>
      <c r="H31" s="77"/>
      <c r="I31" s="77"/>
    </row>
    <row r="32" spans="1:9" ht="12.75">
      <c r="A32" s="71" t="s">
        <v>60</v>
      </c>
      <c r="B32" s="72"/>
      <c r="C32" s="72"/>
      <c r="D32" s="125"/>
      <c r="E32" s="126" t="s">
        <v>61</v>
      </c>
      <c r="F32" s="127" t="s">
        <v>62</v>
      </c>
      <c r="G32" s="128" t="s">
        <v>63</v>
      </c>
      <c r="H32" s="129"/>
      <c r="I32" s="130" t="s">
        <v>61</v>
      </c>
    </row>
    <row r="33" spans="1:53" ht="12.75">
      <c r="A33" s="64" t="s">
        <v>353</v>
      </c>
      <c r="B33" s="55"/>
      <c r="C33" s="55"/>
      <c r="D33" s="131"/>
      <c r="E33" s="132">
        <v>0</v>
      </c>
      <c r="F33" s="133">
        <v>0</v>
      </c>
      <c r="G33" s="134">
        <f aca="true" t="shared" si="0" ref="G33:G40">CHOOSE(BA33+1,HSV+PSV,HSV+PSV+Mont,HSV+PSV+Dodavka+Mont,HSV,PSV,Mont,Dodavka,Mont+Dodavka,0)</f>
        <v>0</v>
      </c>
      <c r="H33" s="135"/>
      <c r="I33" s="136">
        <f aca="true" t="shared" si="1" ref="I33:I40">E33+F33*G33/100</f>
        <v>0</v>
      </c>
      <c r="BA33">
        <v>0</v>
      </c>
    </row>
    <row r="34" spans="1:53" ht="12.75">
      <c r="A34" s="64" t="s">
        <v>354</v>
      </c>
      <c r="B34" s="55"/>
      <c r="C34" s="55"/>
      <c r="D34" s="131"/>
      <c r="E34" s="132">
        <v>0</v>
      </c>
      <c r="F34" s="133">
        <v>0</v>
      </c>
      <c r="G34" s="134">
        <f t="shared" si="0"/>
        <v>0</v>
      </c>
      <c r="H34" s="135"/>
      <c r="I34" s="136">
        <f t="shared" si="1"/>
        <v>0</v>
      </c>
      <c r="BA34">
        <v>0</v>
      </c>
    </row>
    <row r="35" spans="1:53" ht="12.75">
      <c r="A35" s="64" t="s">
        <v>355</v>
      </c>
      <c r="B35" s="55"/>
      <c r="C35" s="55"/>
      <c r="D35" s="131"/>
      <c r="E35" s="132">
        <v>0</v>
      </c>
      <c r="F35" s="133">
        <v>0</v>
      </c>
      <c r="G35" s="134">
        <f t="shared" si="0"/>
        <v>0</v>
      </c>
      <c r="H35" s="135"/>
      <c r="I35" s="136">
        <f t="shared" si="1"/>
        <v>0</v>
      </c>
      <c r="BA35">
        <v>0</v>
      </c>
    </row>
    <row r="36" spans="1:53" ht="12.75">
      <c r="A36" s="64" t="s">
        <v>356</v>
      </c>
      <c r="B36" s="55"/>
      <c r="C36" s="55"/>
      <c r="D36" s="131"/>
      <c r="E36" s="132">
        <v>0</v>
      </c>
      <c r="F36" s="133">
        <v>0</v>
      </c>
      <c r="G36" s="134">
        <f t="shared" si="0"/>
        <v>0</v>
      </c>
      <c r="H36" s="135"/>
      <c r="I36" s="136">
        <f t="shared" si="1"/>
        <v>0</v>
      </c>
      <c r="BA36">
        <v>0</v>
      </c>
    </row>
    <row r="37" spans="1:53" ht="12.75">
      <c r="A37" s="64" t="s">
        <v>357</v>
      </c>
      <c r="B37" s="55"/>
      <c r="C37" s="55"/>
      <c r="D37" s="131"/>
      <c r="E37" s="132">
        <v>0</v>
      </c>
      <c r="F37" s="133">
        <v>1.5</v>
      </c>
      <c r="G37" s="134">
        <f t="shared" si="0"/>
        <v>0</v>
      </c>
      <c r="H37" s="135"/>
      <c r="I37" s="136">
        <f t="shared" si="1"/>
        <v>0</v>
      </c>
      <c r="BA37">
        <v>1</v>
      </c>
    </row>
    <row r="38" spans="1:53" ht="12.75">
      <c r="A38" s="64" t="s">
        <v>358</v>
      </c>
      <c r="B38" s="55"/>
      <c r="C38" s="55"/>
      <c r="D38" s="131"/>
      <c r="E38" s="132">
        <v>0</v>
      </c>
      <c r="F38" s="133">
        <v>0</v>
      </c>
      <c r="G38" s="134">
        <f t="shared" si="0"/>
        <v>0</v>
      </c>
      <c r="H38" s="135"/>
      <c r="I38" s="136">
        <f t="shared" si="1"/>
        <v>0</v>
      </c>
      <c r="BA38">
        <v>1</v>
      </c>
    </row>
    <row r="39" spans="1:53" ht="12.75">
      <c r="A39" s="64" t="s">
        <v>359</v>
      </c>
      <c r="B39" s="55"/>
      <c r="C39" s="55"/>
      <c r="D39" s="131"/>
      <c r="E39" s="132">
        <v>0</v>
      </c>
      <c r="F39" s="133">
        <v>1</v>
      </c>
      <c r="G39" s="134">
        <f t="shared" si="0"/>
        <v>0</v>
      </c>
      <c r="H39" s="135"/>
      <c r="I39" s="136">
        <f t="shared" si="1"/>
        <v>0</v>
      </c>
      <c r="BA39">
        <v>2</v>
      </c>
    </row>
    <row r="40" spans="1:53" ht="12.75">
      <c r="A40" s="64" t="s">
        <v>360</v>
      </c>
      <c r="B40" s="55"/>
      <c r="C40" s="55"/>
      <c r="D40" s="131"/>
      <c r="E40" s="132">
        <v>0</v>
      </c>
      <c r="F40" s="133">
        <v>0</v>
      </c>
      <c r="G40" s="134">
        <f t="shared" si="0"/>
        <v>0</v>
      </c>
      <c r="H40" s="135"/>
      <c r="I40" s="136">
        <f t="shared" si="1"/>
        <v>0</v>
      </c>
      <c r="BA40">
        <v>2</v>
      </c>
    </row>
    <row r="41" spans="1:9" ht="13.5" thickBot="1">
      <c r="A41" s="137"/>
      <c r="B41" s="138" t="s">
        <v>64</v>
      </c>
      <c r="C41" s="139"/>
      <c r="D41" s="140"/>
      <c r="E41" s="141"/>
      <c r="F41" s="142"/>
      <c r="G41" s="142"/>
      <c r="H41" s="226">
        <f>SUM(I33:I40)</f>
        <v>0</v>
      </c>
      <c r="I41" s="227"/>
    </row>
    <row r="43" spans="2:9" ht="12.75">
      <c r="B43" s="123"/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  <row r="91" spans="6:9" ht="12.75">
      <c r="F91" s="143"/>
      <c r="G91" s="144"/>
      <c r="H91" s="144"/>
      <c r="I91" s="145"/>
    </row>
    <row r="92" spans="6:9" ht="12.75">
      <c r="F92" s="143"/>
      <c r="G92" s="144"/>
      <c r="H92" s="144"/>
      <c r="I92" s="145"/>
    </row>
  </sheetData>
  <sheetProtection/>
  <mergeCells count="4">
    <mergeCell ref="A1:B1"/>
    <mergeCell ref="A2:B2"/>
    <mergeCell ref="G2:I2"/>
    <mergeCell ref="H41:I4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73"/>
  <sheetViews>
    <sheetView showGridLines="0" showZeros="0" zoomScalePageLayoutView="0" workbookViewId="0" topLeftCell="A1">
      <selection activeCell="F193" sqref="F193:F199"/>
    </sheetView>
  </sheetViews>
  <sheetFormatPr defaultColWidth="9.1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5" customWidth="1"/>
    <col min="6" max="6" width="9.875" style="146" customWidth="1"/>
    <col min="7" max="7" width="13.875" style="146" customWidth="1"/>
    <col min="8" max="11" width="9.125" style="146" customWidth="1"/>
    <col min="12" max="12" width="75.25390625" style="146" customWidth="1"/>
    <col min="13" max="13" width="45.25390625" style="146" customWidth="1"/>
    <col min="14" max="16384" width="9.125" style="146" customWidth="1"/>
  </cols>
  <sheetData>
    <row r="1" spans="1:7" ht="15.75">
      <c r="A1" s="234" t="s">
        <v>65</v>
      </c>
      <c r="B1" s="234"/>
      <c r="C1" s="234"/>
      <c r="D1" s="234"/>
      <c r="E1" s="234"/>
      <c r="F1" s="234"/>
      <c r="G1" s="234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9" t="s">
        <v>49</v>
      </c>
      <c r="B3" s="220"/>
      <c r="C3" s="97" t="str">
        <f>CONCATENATE(cislostavby," ",nazevstavby)</f>
        <v>U171-2016 Sanace suterénních učeben</v>
      </c>
      <c r="D3" s="151"/>
      <c r="E3" s="152" t="s">
        <v>66</v>
      </c>
      <c r="F3" s="153" t="str">
        <f>Rekapitulace!H1</f>
        <v>1</v>
      </c>
      <c r="G3" s="154"/>
    </row>
    <row r="4" spans="1:7" ht="13.5" thickBot="1">
      <c r="A4" s="235" t="s">
        <v>51</v>
      </c>
      <c r="B4" s="222"/>
      <c r="C4" s="103" t="str">
        <f>CONCATENATE(cisloobjektu," ",nazevobjektu)</f>
        <v>01 ZŠ T.G.Masaryka ve Studénce</v>
      </c>
      <c r="D4" s="155"/>
      <c r="E4" s="236">
        <f>Rekapitulace!G2</f>
        <v>0</v>
      </c>
      <c r="F4" s="237"/>
      <c r="G4" s="238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75</v>
      </c>
      <c r="C7" s="165" t="s">
        <v>76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82</v>
      </c>
      <c r="C8" s="173" t="s">
        <v>83</v>
      </c>
      <c r="D8" s="174" t="s">
        <v>84</v>
      </c>
      <c r="E8" s="175">
        <v>12.0398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5" ht="12.75">
      <c r="A9" s="178"/>
      <c r="B9" s="181"/>
      <c r="C9" s="228" t="s">
        <v>85</v>
      </c>
      <c r="D9" s="229"/>
      <c r="E9" s="182">
        <v>7.77</v>
      </c>
      <c r="F9" s="183"/>
      <c r="G9" s="184"/>
      <c r="M9" s="180" t="s">
        <v>85</v>
      </c>
      <c r="O9" s="170"/>
    </row>
    <row r="10" spans="1:15" ht="12.75">
      <c r="A10" s="178"/>
      <c r="B10" s="181"/>
      <c r="C10" s="228" t="s">
        <v>86</v>
      </c>
      <c r="D10" s="229"/>
      <c r="E10" s="182">
        <v>0.8835</v>
      </c>
      <c r="F10" s="183"/>
      <c r="G10" s="184"/>
      <c r="M10" s="180" t="s">
        <v>86</v>
      </c>
      <c r="O10" s="170"/>
    </row>
    <row r="11" spans="1:15" ht="12.75">
      <c r="A11" s="178"/>
      <c r="B11" s="181"/>
      <c r="C11" s="228" t="s">
        <v>87</v>
      </c>
      <c r="D11" s="229"/>
      <c r="E11" s="182">
        <v>1.638</v>
      </c>
      <c r="F11" s="183"/>
      <c r="G11" s="184"/>
      <c r="M11" s="180" t="s">
        <v>87</v>
      </c>
      <c r="O11" s="170"/>
    </row>
    <row r="12" spans="1:15" ht="12.75">
      <c r="A12" s="178"/>
      <c r="B12" s="181"/>
      <c r="C12" s="228" t="s">
        <v>88</v>
      </c>
      <c r="D12" s="229"/>
      <c r="E12" s="182">
        <v>1.368</v>
      </c>
      <c r="F12" s="183"/>
      <c r="G12" s="184"/>
      <c r="M12" s="180" t="s">
        <v>88</v>
      </c>
      <c r="O12" s="170"/>
    </row>
    <row r="13" spans="1:15" ht="12.75">
      <c r="A13" s="178"/>
      <c r="B13" s="181"/>
      <c r="C13" s="228" t="s">
        <v>89</v>
      </c>
      <c r="D13" s="229"/>
      <c r="E13" s="182">
        <v>0.279</v>
      </c>
      <c r="F13" s="183"/>
      <c r="G13" s="184"/>
      <c r="M13" s="180" t="s">
        <v>89</v>
      </c>
      <c r="O13" s="170"/>
    </row>
    <row r="14" spans="1:15" ht="12.75">
      <c r="A14" s="178"/>
      <c r="B14" s="181"/>
      <c r="C14" s="228" t="s">
        <v>90</v>
      </c>
      <c r="D14" s="229"/>
      <c r="E14" s="182">
        <v>0.1013</v>
      </c>
      <c r="F14" s="183"/>
      <c r="G14" s="184"/>
      <c r="M14" s="180" t="s">
        <v>90</v>
      </c>
      <c r="O14" s="170"/>
    </row>
    <row r="15" spans="1:104" ht="12.75">
      <c r="A15" s="171">
        <v>2</v>
      </c>
      <c r="B15" s="172" t="s">
        <v>91</v>
      </c>
      <c r="C15" s="173" t="s">
        <v>92</v>
      </c>
      <c r="D15" s="174" t="s">
        <v>84</v>
      </c>
      <c r="E15" s="175">
        <v>96.075</v>
      </c>
      <c r="F15" s="175"/>
      <c r="G15" s="176">
        <f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1</v>
      </c>
      <c r="CB15" s="177">
        <v>1</v>
      </c>
      <c r="CZ15" s="146">
        <v>0</v>
      </c>
    </row>
    <row r="16" spans="1:15" ht="12.75">
      <c r="A16" s="178"/>
      <c r="B16" s="181"/>
      <c r="C16" s="228" t="s">
        <v>93</v>
      </c>
      <c r="D16" s="229"/>
      <c r="E16" s="182">
        <v>75.075</v>
      </c>
      <c r="F16" s="183"/>
      <c r="G16" s="184"/>
      <c r="M16" s="180" t="s">
        <v>93</v>
      </c>
      <c r="O16" s="170"/>
    </row>
    <row r="17" spans="1:15" ht="12.75">
      <c r="A17" s="178"/>
      <c r="B17" s="181"/>
      <c r="C17" s="228" t="s">
        <v>94</v>
      </c>
      <c r="D17" s="229"/>
      <c r="E17" s="182">
        <v>12</v>
      </c>
      <c r="F17" s="183"/>
      <c r="G17" s="184"/>
      <c r="M17" s="180" t="s">
        <v>94</v>
      </c>
      <c r="O17" s="170"/>
    </row>
    <row r="18" spans="1:15" ht="12.75">
      <c r="A18" s="178"/>
      <c r="B18" s="181"/>
      <c r="C18" s="228" t="s">
        <v>95</v>
      </c>
      <c r="D18" s="229"/>
      <c r="E18" s="182">
        <v>9</v>
      </c>
      <c r="F18" s="183"/>
      <c r="G18" s="184"/>
      <c r="M18" s="180" t="s">
        <v>95</v>
      </c>
      <c r="O18" s="170"/>
    </row>
    <row r="19" spans="1:104" ht="12.75">
      <c r="A19" s="171">
        <v>3</v>
      </c>
      <c r="B19" s="172" t="s">
        <v>96</v>
      </c>
      <c r="C19" s="173" t="s">
        <v>97</v>
      </c>
      <c r="D19" s="174" t="s">
        <v>98</v>
      </c>
      <c r="E19" s="175">
        <v>102.65</v>
      </c>
      <c r="F19" s="175"/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0.00099</v>
      </c>
    </row>
    <row r="20" spans="1:15" ht="12.75">
      <c r="A20" s="178"/>
      <c r="B20" s="181"/>
      <c r="C20" s="228" t="s">
        <v>99</v>
      </c>
      <c r="D20" s="229"/>
      <c r="E20" s="182">
        <v>78.65</v>
      </c>
      <c r="F20" s="183"/>
      <c r="G20" s="184"/>
      <c r="M20" s="180" t="s">
        <v>99</v>
      </c>
      <c r="O20" s="170"/>
    </row>
    <row r="21" spans="1:15" ht="12.75">
      <c r="A21" s="178"/>
      <c r="B21" s="181"/>
      <c r="C21" s="228" t="s">
        <v>100</v>
      </c>
      <c r="D21" s="229"/>
      <c r="E21" s="182">
        <v>24</v>
      </c>
      <c r="F21" s="183"/>
      <c r="G21" s="184"/>
      <c r="M21" s="180" t="s">
        <v>100</v>
      </c>
      <c r="O21" s="170"/>
    </row>
    <row r="22" spans="1:104" ht="12.75">
      <c r="A22" s="171">
        <v>4</v>
      </c>
      <c r="B22" s="172" t="s">
        <v>101</v>
      </c>
      <c r="C22" s="173" t="s">
        <v>102</v>
      </c>
      <c r="D22" s="174" t="s">
        <v>98</v>
      </c>
      <c r="E22" s="175">
        <v>102.65</v>
      </c>
      <c r="F22" s="175"/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0</v>
      </c>
    </row>
    <row r="23" spans="1:104" ht="12.75">
      <c r="A23" s="171">
        <v>5</v>
      </c>
      <c r="B23" s="172" t="s">
        <v>103</v>
      </c>
      <c r="C23" s="173" t="s">
        <v>104</v>
      </c>
      <c r="D23" s="174" t="s">
        <v>84</v>
      </c>
      <c r="E23" s="175">
        <v>84.075</v>
      </c>
      <c r="F23" s="175"/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0.00046</v>
      </c>
    </row>
    <row r="24" spans="1:104" ht="12.75">
      <c r="A24" s="171">
        <v>6</v>
      </c>
      <c r="B24" s="172" t="s">
        <v>105</v>
      </c>
      <c r="C24" s="173" t="s">
        <v>106</v>
      </c>
      <c r="D24" s="174" t="s">
        <v>84</v>
      </c>
      <c r="E24" s="175">
        <v>37.1148</v>
      </c>
      <c r="F24" s="175"/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0</v>
      </c>
    </row>
    <row r="25" spans="1:15" ht="12.75">
      <c r="A25" s="178"/>
      <c r="B25" s="181"/>
      <c r="C25" s="228" t="s">
        <v>107</v>
      </c>
      <c r="D25" s="229"/>
      <c r="E25" s="182">
        <v>25.075</v>
      </c>
      <c r="F25" s="183"/>
      <c r="G25" s="184"/>
      <c r="M25" s="205">
        <v>25075</v>
      </c>
      <c r="O25" s="170"/>
    </row>
    <row r="26" spans="1:15" ht="12.75">
      <c r="A26" s="178"/>
      <c r="B26" s="181"/>
      <c r="C26" s="228" t="s">
        <v>108</v>
      </c>
      <c r="D26" s="229"/>
      <c r="E26" s="182">
        <v>12.0398</v>
      </c>
      <c r="F26" s="183"/>
      <c r="G26" s="184"/>
      <c r="M26" s="205">
        <v>120398</v>
      </c>
      <c r="O26" s="170"/>
    </row>
    <row r="27" spans="1:104" ht="12.75">
      <c r="A27" s="171">
        <v>7</v>
      </c>
      <c r="B27" s="172" t="s">
        <v>109</v>
      </c>
      <c r="C27" s="173" t="s">
        <v>110</v>
      </c>
      <c r="D27" s="174" t="s">
        <v>84</v>
      </c>
      <c r="E27" s="175">
        <v>137.4148</v>
      </c>
      <c r="F27" s="175"/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0</v>
      </c>
    </row>
    <row r="28" spans="1:15" ht="12.75">
      <c r="A28" s="178"/>
      <c r="B28" s="181"/>
      <c r="C28" s="228" t="s">
        <v>111</v>
      </c>
      <c r="D28" s="229"/>
      <c r="E28" s="182">
        <v>125.375</v>
      </c>
      <c r="F28" s="183"/>
      <c r="G28" s="184"/>
      <c r="M28" s="180" t="s">
        <v>111</v>
      </c>
      <c r="O28" s="170"/>
    </row>
    <row r="29" spans="1:15" ht="12.75">
      <c r="A29" s="178"/>
      <c r="B29" s="181"/>
      <c r="C29" s="228" t="s">
        <v>108</v>
      </c>
      <c r="D29" s="229"/>
      <c r="E29" s="182">
        <v>12.0398</v>
      </c>
      <c r="F29" s="183"/>
      <c r="G29" s="184"/>
      <c r="M29" s="205">
        <v>120398</v>
      </c>
      <c r="O29" s="170"/>
    </row>
    <row r="30" spans="1:104" ht="12.75">
      <c r="A30" s="171">
        <v>8</v>
      </c>
      <c r="B30" s="172" t="s">
        <v>112</v>
      </c>
      <c r="C30" s="173" t="s">
        <v>113</v>
      </c>
      <c r="D30" s="174" t="s">
        <v>84</v>
      </c>
      <c r="E30" s="175">
        <v>37.1148</v>
      </c>
      <c r="F30" s="175"/>
      <c r="G30" s="176">
        <f>E30*F30</f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1</v>
      </c>
      <c r="CZ30" s="146">
        <v>0</v>
      </c>
    </row>
    <row r="31" spans="1:15" ht="12.75">
      <c r="A31" s="178"/>
      <c r="B31" s="181"/>
      <c r="C31" s="228" t="s">
        <v>114</v>
      </c>
      <c r="D31" s="229"/>
      <c r="E31" s="182">
        <v>25.075</v>
      </c>
      <c r="F31" s="183"/>
      <c r="G31" s="184"/>
      <c r="M31" s="180" t="s">
        <v>114</v>
      </c>
      <c r="O31" s="170"/>
    </row>
    <row r="32" spans="1:15" ht="12.75">
      <c r="A32" s="178"/>
      <c r="B32" s="181"/>
      <c r="C32" s="228" t="s">
        <v>108</v>
      </c>
      <c r="D32" s="229"/>
      <c r="E32" s="182">
        <v>12.0398</v>
      </c>
      <c r="F32" s="183"/>
      <c r="G32" s="184"/>
      <c r="M32" s="205">
        <v>120398</v>
      </c>
      <c r="O32" s="170"/>
    </row>
    <row r="33" spans="1:104" ht="12.75">
      <c r="A33" s="171">
        <v>9</v>
      </c>
      <c r="B33" s="172" t="s">
        <v>115</v>
      </c>
      <c r="C33" s="173" t="s">
        <v>116</v>
      </c>
      <c r="D33" s="174" t="s">
        <v>84</v>
      </c>
      <c r="E33" s="175">
        <v>72.32</v>
      </c>
      <c r="F33" s="175"/>
      <c r="G33" s="176">
        <f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1</v>
      </c>
      <c r="CZ33" s="146">
        <v>0</v>
      </c>
    </row>
    <row r="34" spans="1:15" ht="12.75">
      <c r="A34" s="178"/>
      <c r="B34" s="181"/>
      <c r="C34" s="228" t="s">
        <v>117</v>
      </c>
      <c r="D34" s="229"/>
      <c r="E34" s="182">
        <v>1.32</v>
      </c>
      <c r="F34" s="183"/>
      <c r="G34" s="184"/>
      <c r="M34" s="180" t="s">
        <v>117</v>
      </c>
      <c r="O34" s="170"/>
    </row>
    <row r="35" spans="1:15" ht="12.75">
      <c r="A35" s="178"/>
      <c r="B35" s="181"/>
      <c r="C35" s="230" t="s">
        <v>118</v>
      </c>
      <c r="D35" s="229"/>
      <c r="E35" s="206">
        <v>1.32</v>
      </c>
      <c r="F35" s="183"/>
      <c r="G35" s="184"/>
      <c r="M35" s="180" t="s">
        <v>118</v>
      </c>
      <c r="O35" s="170"/>
    </row>
    <row r="36" spans="1:15" ht="12.75">
      <c r="A36" s="178"/>
      <c r="B36" s="181"/>
      <c r="C36" s="228" t="s">
        <v>119</v>
      </c>
      <c r="D36" s="229"/>
      <c r="E36" s="182">
        <v>71</v>
      </c>
      <c r="F36" s="183"/>
      <c r="G36" s="184"/>
      <c r="M36" s="180">
        <v>71</v>
      </c>
      <c r="O36" s="170"/>
    </row>
    <row r="37" spans="1:104" ht="12.75">
      <c r="A37" s="171">
        <v>10</v>
      </c>
      <c r="B37" s="172" t="s">
        <v>120</v>
      </c>
      <c r="C37" s="173" t="s">
        <v>121</v>
      </c>
      <c r="D37" s="174" t="s">
        <v>84</v>
      </c>
      <c r="E37" s="175">
        <v>37.1148</v>
      </c>
      <c r="F37" s="175"/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1</v>
      </c>
      <c r="CZ37" s="146">
        <v>0</v>
      </c>
    </row>
    <row r="38" spans="1:15" ht="12.75">
      <c r="A38" s="178"/>
      <c r="B38" s="181"/>
      <c r="C38" s="228" t="s">
        <v>107</v>
      </c>
      <c r="D38" s="229"/>
      <c r="E38" s="182">
        <v>25.075</v>
      </c>
      <c r="F38" s="183"/>
      <c r="G38" s="184"/>
      <c r="M38" s="205">
        <v>25075</v>
      </c>
      <c r="O38" s="170"/>
    </row>
    <row r="39" spans="1:15" ht="12.75">
      <c r="A39" s="178"/>
      <c r="B39" s="181"/>
      <c r="C39" s="228" t="s">
        <v>108</v>
      </c>
      <c r="D39" s="229"/>
      <c r="E39" s="182">
        <v>12.0398</v>
      </c>
      <c r="F39" s="183"/>
      <c r="G39" s="184"/>
      <c r="M39" s="205">
        <v>120398</v>
      </c>
      <c r="O39" s="170"/>
    </row>
    <row r="40" spans="1:104" ht="12.75">
      <c r="A40" s="171">
        <v>11</v>
      </c>
      <c r="B40" s="172" t="s">
        <v>122</v>
      </c>
      <c r="C40" s="173" t="s">
        <v>123</v>
      </c>
      <c r="D40" s="174" t="s">
        <v>98</v>
      </c>
      <c r="E40" s="175">
        <v>40</v>
      </c>
      <c r="F40" s="175"/>
      <c r="G40" s="176">
        <f>E40*F40</f>
        <v>0</v>
      </c>
      <c r="O40" s="170">
        <v>2</v>
      </c>
      <c r="AA40" s="146">
        <v>2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2</v>
      </c>
      <c r="CB40" s="177">
        <v>1</v>
      </c>
      <c r="CZ40" s="146">
        <v>3E-05</v>
      </c>
    </row>
    <row r="41" spans="1:104" ht="12.75">
      <c r="A41" s="171">
        <v>12</v>
      </c>
      <c r="B41" s="172" t="s">
        <v>124</v>
      </c>
      <c r="C41" s="173" t="s">
        <v>125</v>
      </c>
      <c r="D41" s="174" t="s">
        <v>98</v>
      </c>
      <c r="E41" s="175">
        <v>40</v>
      </c>
      <c r="F41" s="175"/>
      <c r="G41" s="176">
        <f>E41*F41</f>
        <v>0</v>
      </c>
      <c r="O41" s="170">
        <v>2</v>
      </c>
      <c r="AA41" s="146">
        <v>2</v>
      </c>
      <c r="AB41" s="146">
        <v>1</v>
      </c>
      <c r="AC41" s="146">
        <v>1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2</v>
      </c>
      <c r="CB41" s="177">
        <v>1</v>
      </c>
      <c r="CZ41" s="146">
        <v>0</v>
      </c>
    </row>
    <row r="42" spans="1:104" ht="12.75">
      <c r="A42" s="171">
        <v>13</v>
      </c>
      <c r="B42" s="172" t="s">
        <v>126</v>
      </c>
      <c r="C42" s="173" t="s">
        <v>127</v>
      </c>
      <c r="D42" s="174" t="s">
        <v>128</v>
      </c>
      <c r="E42" s="175">
        <v>1</v>
      </c>
      <c r="F42" s="175"/>
      <c r="G42" s="176">
        <f>E42*F42</f>
        <v>0</v>
      </c>
      <c r="O42" s="170">
        <v>2</v>
      </c>
      <c r="AA42" s="146">
        <v>12</v>
      </c>
      <c r="AB42" s="146">
        <v>0</v>
      </c>
      <c r="AC42" s="146">
        <v>49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7">
        <v>12</v>
      </c>
      <c r="CB42" s="177">
        <v>0</v>
      </c>
      <c r="CZ42" s="146">
        <v>0</v>
      </c>
    </row>
    <row r="43" spans="1:104" ht="12.75">
      <c r="A43" s="171">
        <v>14</v>
      </c>
      <c r="B43" s="172" t="s">
        <v>129</v>
      </c>
      <c r="C43" s="173" t="s">
        <v>130</v>
      </c>
      <c r="D43" s="174" t="s">
        <v>128</v>
      </c>
      <c r="E43" s="175">
        <v>1</v>
      </c>
      <c r="F43" s="175"/>
      <c r="G43" s="176">
        <f>E43*F43</f>
        <v>0</v>
      </c>
      <c r="O43" s="170">
        <v>2</v>
      </c>
      <c r="AA43" s="146">
        <v>12</v>
      </c>
      <c r="AB43" s="146">
        <v>0</v>
      </c>
      <c r="AC43" s="146">
        <v>75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12</v>
      </c>
      <c r="CB43" s="177">
        <v>0</v>
      </c>
      <c r="CZ43" s="146">
        <v>0</v>
      </c>
    </row>
    <row r="44" spans="1:104" ht="12.75">
      <c r="A44" s="171">
        <v>15</v>
      </c>
      <c r="B44" s="172" t="s">
        <v>131</v>
      </c>
      <c r="C44" s="173" t="s">
        <v>132</v>
      </c>
      <c r="D44" s="174" t="s">
        <v>133</v>
      </c>
      <c r="E44" s="175">
        <v>2.376</v>
      </c>
      <c r="F44" s="175"/>
      <c r="G44" s="176">
        <f>E44*F44</f>
        <v>0</v>
      </c>
      <c r="O44" s="170">
        <v>2</v>
      </c>
      <c r="AA44" s="146">
        <v>3</v>
      </c>
      <c r="AB44" s="146">
        <v>1</v>
      </c>
      <c r="AC44" s="146">
        <v>583318026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3</v>
      </c>
      <c r="CB44" s="177">
        <v>1</v>
      </c>
      <c r="CZ44" s="146">
        <v>1</v>
      </c>
    </row>
    <row r="45" spans="1:15" ht="12.75">
      <c r="A45" s="178"/>
      <c r="B45" s="181"/>
      <c r="C45" s="228" t="s">
        <v>134</v>
      </c>
      <c r="D45" s="229"/>
      <c r="E45" s="182">
        <v>2.376</v>
      </c>
      <c r="F45" s="183"/>
      <c r="G45" s="184"/>
      <c r="M45" s="180" t="s">
        <v>134</v>
      </c>
      <c r="O45" s="170"/>
    </row>
    <row r="46" spans="1:57" ht="12.75">
      <c r="A46" s="185"/>
      <c r="B46" s="186" t="s">
        <v>77</v>
      </c>
      <c r="C46" s="187" t="str">
        <f>CONCATENATE(B7," ",C7)</f>
        <v>1 Zemní práce</v>
      </c>
      <c r="D46" s="188"/>
      <c r="E46" s="189"/>
      <c r="F46" s="190"/>
      <c r="G46" s="191">
        <f>SUM(G7:G45)</f>
        <v>0</v>
      </c>
      <c r="O46" s="170">
        <v>4</v>
      </c>
      <c r="BA46" s="192">
        <f>SUM(BA7:BA45)</f>
        <v>0</v>
      </c>
      <c r="BB46" s="192">
        <f>SUM(BB7:BB45)</f>
        <v>0</v>
      </c>
      <c r="BC46" s="192">
        <f>SUM(BC7:BC45)</f>
        <v>0</v>
      </c>
      <c r="BD46" s="192">
        <f>SUM(BD7:BD45)</f>
        <v>0</v>
      </c>
      <c r="BE46" s="192">
        <f>SUM(BE7:BE45)</f>
        <v>0</v>
      </c>
    </row>
    <row r="47" spans="1:15" ht="12.75">
      <c r="A47" s="163" t="s">
        <v>74</v>
      </c>
      <c r="B47" s="164" t="s">
        <v>135</v>
      </c>
      <c r="C47" s="165" t="s">
        <v>136</v>
      </c>
      <c r="D47" s="166"/>
      <c r="E47" s="167"/>
      <c r="F47" s="167"/>
      <c r="G47" s="168"/>
      <c r="H47" s="169"/>
      <c r="I47" s="169"/>
      <c r="O47" s="170">
        <v>1</v>
      </c>
    </row>
    <row r="48" spans="1:104" ht="12.75">
      <c r="A48" s="171">
        <v>16</v>
      </c>
      <c r="B48" s="172" t="s">
        <v>137</v>
      </c>
      <c r="C48" s="173" t="s">
        <v>138</v>
      </c>
      <c r="D48" s="174" t="s">
        <v>98</v>
      </c>
      <c r="E48" s="175">
        <v>25</v>
      </c>
      <c r="F48" s="175"/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1</v>
      </c>
      <c r="CB48" s="177">
        <v>1</v>
      </c>
      <c r="CZ48" s="146">
        <v>0.00018</v>
      </c>
    </row>
    <row r="49" spans="1:104" ht="22.5">
      <c r="A49" s="171">
        <v>17</v>
      </c>
      <c r="B49" s="172" t="s">
        <v>139</v>
      </c>
      <c r="C49" s="173" t="s">
        <v>140</v>
      </c>
      <c r="D49" s="174" t="s">
        <v>98</v>
      </c>
      <c r="E49" s="175">
        <v>96.65</v>
      </c>
      <c r="F49" s="175"/>
      <c r="G49" s="176">
        <f>E49*F49</f>
        <v>0</v>
      </c>
      <c r="O49" s="170">
        <v>2</v>
      </c>
      <c r="AA49" s="146">
        <v>1</v>
      </c>
      <c r="AB49" s="146">
        <v>1</v>
      </c>
      <c r="AC49" s="146">
        <v>1</v>
      </c>
      <c r="AZ49" s="146">
        <v>1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7">
        <v>1</v>
      </c>
      <c r="CB49" s="177">
        <v>1</v>
      </c>
      <c r="CZ49" s="146">
        <v>0</v>
      </c>
    </row>
    <row r="50" spans="1:15" ht="12.75">
      <c r="A50" s="178"/>
      <c r="B50" s="181"/>
      <c r="C50" s="228" t="s">
        <v>141</v>
      </c>
      <c r="D50" s="229"/>
      <c r="E50" s="182">
        <v>2.875</v>
      </c>
      <c r="F50" s="183"/>
      <c r="G50" s="184"/>
      <c r="M50" s="180" t="s">
        <v>141</v>
      </c>
      <c r="O50" s="170"/>
    </row>
    <row r="51" spans="1:15" ht="12.75">
      <c r="A51" s="178"/>
      <c r="B51" s="181"/>
      <c r="C51" s="228" t="s">
        <v>142</v>
      </c>
      <c r="D51" s="229"/>
      <c r="E51" s="182">
        <v>12.285</v>
      </c>
      <c r="F51" s="183"/>
      <c r="G51" s="184"/>
      <c r="M51" s="180" t="s">
        <v>142</v>
      </c>
      <c r="O51" s="170"/>
    </row>
    <row r="52" spans="1:15" ht="12.75">
      <c r="A52" s="178"/>
      <c r="B52" s="181"/>
      <c r="C52" s="228" t="s">
        <v>143</v>
      </c>
      <c r="D52" s="229"/>
      <c r="E52" s="182">
        <v>40.74</v>
      </c>
      <c r="F52" s="183"/>
      <c r="G52" s="184"/>
      <c r="M52" s="180" t="s">
        <v>143</v>
      </c>
      <c r="O52" s="170"/>
    </row>
    <row r="53" spans="1:15" ht="12.75">
      <c r="A53" s="178"/>
      <c r="B53" s="181"/>
      <c r="C53" s="228" t="s">
        <v>144</v>
      </c>
      <c r="D53" s="229"/>
      <c r="E53" s="182">
        <v>4.945</v>
      </c>
      <c r="F53" s="183"/>
      <c r="G53" s="184"/>
      <c r="M53" s="180" t="s">
        <v>144</v>
      </c>
      <c r="O53" s="170"/>
    </row>
    <row r="54" spans="1:15" ht="12.75">
      <c r="A54" s="178"/>
      <c r="B54" s="181"/>
      <c r="C54" s="228" t="s">
        <v>145</v>
      </c>
      <c r="D54" s="229"/>
      <c r="E54" s="182">
        <v>22.62</v>
      </c>
      <c r="F54" s="183"/>
      <c r="G54" s="184"/>
      <c r="M54" s="180" t="s">
        <v>145</v>
      </c>
      <c r="O54" s="170"/>
    </row>
    <row r="55" spans="1:15" ht="12.75">
      <c r="A55" s="178"/>
      <c r="B55" s="181"/>
      <c r="C55" s="228" t="s">
        <v>146</v>
      </c>
      <c r="D55" s="229"/>
      <c r="E55" s="182">
        <v>11.16</v>
      </c>
      <c r="F55" s="183"/>
      <c r="G55" s="184"/>
      <c r="M55" s="180" t="s">
        <v>146</v>
      </c>
      <c r="O55" s="170"/>
    </row>
    <row r="56" spans="1:15" ht="12.75">
      <c r="A56" s="178"/>
      <c r="B56" s="181"/>
      <c r="C56" s="228" t="s">
        <v>147</v>
      </c>
      <c r="D56" s="229"/>
      <c r="E56" s="182">
        <v>2.025</v>
      </c>
      <c r="F56" s="183"/>
      <c r="G56" s="184"/>
      <c r="M56" s="180" t="s">
        <v>147</v>
      </c>
      <c r="O56" s="170"/>
    </row>
    <row r="57" spans="1:104" ht="22.5">
      <c r="A57" s="171">
        <v>18</v>
      </c>
      <c r="B57" s="172" t="s">
        <v>148</v>
      </c>
      <c r="C57" s="173" t="s">
        <v>149</v>
      </c>
      <c r="D57" s="174" t="s">
        <v>150</v>
      </c>
      <c r="E57" s="175">
        <v>42</v>
      </c>
      <c r="F57" s="175"/>
      <c r="G57" s="176">
        <f>E57*F57</f>
        <v>0</v>
      </c>
      <c r="O57" s="170">
        <v>2</v>
      </c>
      <c r="AA57" s="146">
        <v>2</v>
      </c>
      <c r="AB57" s="146">
        <v>1</v>
      </c>
      <c r="AC57" s="146">
        <v>1</v>
      </c>
      <c r="AZ57" s="146">
        <v>1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2</v>
      </c>
      <c r="CB57" s="177">
        <v>1</v>
      </c>
      <c r="CZ57" s="146">
        <v>0.43683</v>
      </c>
    </row>
    <row r="58" spans="1:104" ht="22.5">
      <c r="A58" s="171">
        <v>19</v>
      </c>
      <c r="B58" s="172" t="s">
        <v>151</v>
      </c>
      <c r="C58" s="173" t="s">
        <v>152</v>
      </c>
      <c r="D58" s="174" t="s">
        <v>84</v>
      </c>
      <c r="E58" s="175">
        <v>0.147</v>
      </c>
      <c r="F58" s="175"/>
      <c r="G58" s="176">
        <f>E58*F58</f>
        <v>0</v>
      </c>
      <c r="O58" s="170">
        <v>2</v>
      </c>
      <c r="AA58" s="146">
        <v>2</v>
      </c>
      <c r="AB58" s="146">
        <v>1</v>
      </c>
      <c r="AC58" s="146">
        <v>1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2</v>
      </c>
      <c r="CB58" s="177">
        <v>1</v>
      </c>
      <c r="CZ58" s="146">
        <v>2.93634</v>
      </c>
    </row>
    <row r="59" spans="1:15" ht="12.75">
      <c r="A59" s="178"/>
      <c r="B59" s="181"/>
      <c r="C59" s="228" t="s">
        <v>153</v>
      </c>
      <c r="D59" s="229"/>
      <c r="E59" s="182">
        <v>0.084</v>
      </c>
      <c r="F59" s="183"/>
      <c r="G59" s="184"/>
      <c r="M59" s="180" t="s">
        <v>153</v>
      </c>
      <c r="O59" s="170"/>
    </row>
    <row r="60" spans="1:15" ht="12.75">
      <c r="A60" s="178"/>
      <c r="B60" s="181"/>
      <c r="C60" s="228" t="s">
        <v>154</v>
      </c>
      <c r="D60" s="229"/>
      <c r="E60" s="182">
        <v>0.063</v>
      </c>
      <c r="F60" s="183"/>
      <c r="G60" s="184"/>
      <c r="M60" s="180" t="s">
        <v>154</v>
      </c>
      <c r="O60" s="170"/>
    </row>
    <row r="61" spans="1:104" ht="12.75">
      <c r="A61" s="171">
        <v>20</v>
      </c>
      <c r="B61" s="172" t="s">
        <v>155</v>
      </c>
      <c r="C61" s="173" t="s">
        <v>156</v>
      </c>
      <c r="D61" s="174" t="s">
        <v>98</v>
      </c>
      <c r="E61" s="175">
        <v>27.5</v>
      </c>
      <c r="F61" s="175"/>
      <c r="G61" s="176">
        <f>E61*F61</f>
        <v>0</v>
      </c>
      <c r="O61" s="170">
        <v>2</v>
      </c>
      <c r="AA61" s="146">
        <v>3</v>
      </c>
      <c r="AB61" s="146">
        <v>1</v>
      </c>
      <c r="AC61" s="146">
        <v>28697933</v>
      </c>
      <c r="AZ61" s="146">
        <v>1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3</v>
      </c>
      <c r="CB61" s="177">
        <v>1</v>
      </c>
      <c r="CZ61" s="146">
        <v>0.00031</v>
      </c>
    </row>
    <row r="62" spans="1:15" ht="12.75">
      <c r="A62" s="178"/>
      <c r="B62" s="181"/>
      <c r="C62" s="228" t="s">
        <v>157</v>
      </c>
      <c r="D62" s="229"/>
      <c r="E62" s="182">
        <v>27.5</v>
      </c>
      <c r="F62" s="183"/>
      <c r="G62" s="184"/>
      <c r="M62" s="180" t="s">
        <v>157</v>
      </c>
      <c r="O62" s="170"/>
    </row>
    <row r="63" spans="1:57" ht="12.75">
      <c r="A63" s="185"/>
      <c r="B63" s="186" t="s">
        <v>77</v>
      </c>
      <c r="C63" s="187" t="str">
        <f>CONCATENATE(B47," ",C47)</f>
        <v>2 Základy a zvláštní zakládání</v>
      </c>
      <c r="D63" s="188"/>
      <c r="E63" s="189"/>
      <c r="F63" s="190"/>
      <c r="G63" s="191">
        <f>SUM(G47:G62)</f>
        <v>0</v>
      </c>
      <c r="O63" s="170">
        <v>4</v>
      </c>
      <c r="BA63" s="192">
        <f>SUM(BA47:BA62)</f>
        <v>0</v>
      </c>
      <c r="BB63" s="192">
        <f>SUM(BB47:BB62)</f>
        <v>0</v>
      </c>
      <c r="BC63" s="192">
        <f>SUM(BC47:BC62)</f>
        <v>0</v>
      </c>
      <c r="BD63" s="192">
        <f>SUM(BD47:BD62)</f>
        <v>0</v>
      </c>
      <c r="BE63" s="192">
        <f>SUM(BE47:BE62)</f>
        <v>0</v>
      </c>
    </row>
    <row r="64" spans="1:15" ht="12.75">
      <c r="A64" s="163" t="s">
        <v>74</v>
      </c>
      <c r="B64" s="164" t="s">
        <v>158</v>
      </c>
      <c r="C64" s="165" t="s">
        <v>159</v>
      </c>
      <c r="D64" s="166"/>
      <c r="E64" s="167"/>
      <c r="F64" s="167"/>
      <c r="G64" s="168"/>
      <c r="H64" s="169"/>
      <c r="I64" s="169"/>
      <c r="O64" s="170">
        <v>1</v>
      </c>
    </row>
    <row r="65" spans="1:104" ht="12.75">
      <c r="A65" s="171">
        <v>21</v>
      </c>
      <c r="B65" s="172" t="s">
        <v>160</v>
      </c>
      <c r="C65" s="173" t="s">
        <v>161</v>
      </c>
      <c r="D65" s="174" t="s">
        <v>162</v>
      </c>
      <c r="E65" s="175">
        <v>3</v>
      </c>
      <c r="F65" s="175"/>
      <c r="G65" s="176">
        <f>E65*F65</f>
        <v>0</v>
      </c>
      <c r="O65" s="170">
        <v>2</v>
      </c>
      <c r="AA65" s="146">
        <v>1</v>
      </c>
      <c r="AB65" s="146">
        <v>1</v>
      </c>
      <c r="AC65" s="146">
        <v>1</v>
      </c>
      <c r="AZ65" s="146">
        <v>1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1</v>
      </c>
      <c r="CB65" s="177">
        <v>1</v>
      </c>
      <c r="CZ65" s="146">
        <v>0.01465</v>
      </c>
    </row>
    <row r="66" spans="1:104" ht="12.75">
      <c r="A66" s="171">
        <v>22</v>
      </c>
      <c r="B66" s="172" t="s">
        <v>163</v>
      </c>
      <c r="C66" s="173" t="s">
        <v>164</v>
      </c>
      <c r="D66" s="174" t="s">
        <v>162</v>
      </c>
      <c r="E66" s="175">
        <v>3</v>
      </c>
      <c r="F66" s="175"/>
      <c r="G66" s="176">
        <f>E66*F66</f>
        <v>0</v>
      </c>
      <c r="O66" s="170">
        <v>2</v>
      </c>
      <c r="AA66" s="146">
        <v>3</v>
      </c>
      <c r="AB66" s="146">
        <v>1</v>
      </c>
      <c r="AC66" s="146">
        <v>58388010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3</v>
      </c>
      <c r="CB66" s="177">
        <v>1</v>
      </c>
      <c r="CZ66" s="146">
        <v>0.138</v>
      </c>
    </row>
    <row r="67" spans="1:57" ht="12.75">
      <c r="A67" s="185"/>
      <c r="B67" s="186" t="s">
        <v>77</v>
      </c>
      <c r="C67" s="187" t="str">
        <f>CONCATENATE(B64," ",C64)</f>
        <v>3 Svislé a kompletní konstrukce</v>
      </c>
      <c r="D67" s="188"/>
      <c r="E67" s="189"/>
      <c r="F67" s="190"/>
      <c r="G67" s="191">
        <f>SUM(G64:G66)</f>
        <v>0</v>
      </c>
      <c r="O67" s="170">
        <v>4</v>
      </c>
      <c r="BA67" s="192">
        <f>SUM(BA64:BA66)</f>
        <v>0</v>
      </c>
      <c r="BB67" s="192">
        <f>SUM(BB64:BB66)</f>
        <v>0</v>
      </c>
      <c r="BC67" s="192">
        <f>SUM(BC64:BC66)</f>
        <v>0</v>
      </c>
      <c r="BD67" s="192">
        <f>SUM(BD64:BD66)</f>
        <v>0</v>
      </c>
      <c r="BE67" s="192">
        <f>SUM(BE64:BE66)</f>
        <v>0</v>
      </c>
    </row>
    <row r="68" spans="1:15" ht="12.75">
      <c r="A68" s="163" t="s">
        <v>74</v>
      </c>
      <c r="B68" s="164" t="s">
        <v>165</v>
      </c>
      <c r="C68" s="165" t="s">
        <v>166</v>
      </c>
      <c r="D68" s="166"/>
      <c r="E68" s="167"/>
      <c r="F68" s="167"/>
      <c r="G68" s="168"/>
      <c r="H68" s="169"/>
      <c r="I68" s="169"/>
      <c r="O68" s="170">
        <v>1</v>
      </c>
    </row>
    <row r="69" spans="1:104" ht="22.5">
      <c r="A69" s="171">
        <v>23</v>
      </c>
      <c r="B69" s="172" t="s">
        <v>167</v>
      </c>
      <c r="C69" s="173" t="s">
        <v>168</v>
      </c>
      <c r="D69" s="174" t="s">
        <v>98</v>
      </c>
      <c r="E69" s="175">
        <v>96.65</v>
      </c>
      <c r="F69" s="175"/>
      <c r="G69" s="176">
        <f>E69*F69</f>
        <v>0</v>
      </c>
      <c r="O69" s="170">
        <v>2</v>
      </c>
      <c r="AA69" s="146">
        <v>1</v>
      </c>
      <c r="AB69" s="146">
        <v>1</v>
      </c>
      <c r="AC69" s="146">
        <v>1</v>
      </c>
      <c r="AZ69" s="146">
        <v>1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1</v>
      </c>
      <c r="CB69" s="177">
        <v>1</v>
      </c>
      <c r="CZ69" s="146">
        <v>0.33075</v>
      </c>
    </row>
    <row r="70" spans="1:104" ht="12.75">
      <c r="A70" s="171">
        <v>24</v>
      </c>
      <c r="B70" s="172" t="s">
        <v>169</v>
      </c>
      <c r="C70" s="173" t="s">
        <v>170</v>
      </c>
      <c r="D70" s="174" t="s">
        <v>98</v>
      </c>
      <c r="E70" s="175">
        <v>96.65</v>
      </c>
      <c r="F70" s="175"/>
      <c r="G70" s="176">
        <f>E70*F70</f>
        <v>0</v>
      </c>
      <c r="O70" s="170">
        <v>2</v>
      </c>
      <c r="AA70" s="146">
        <v>1</v>
      </c>
      <c r="AB70" s="146">
        <v>1</v>
      </c>
      <c r="AC70" s="146">
        <v>1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1</v>
      </c>
      <c r="CB70" s="177">
        <v>1</v>
      </c>
      <c r="CZ70" s="146">
        <v>0.0739</v>
      </c>
    </row>
    <row r="71" spans="1:15" ht="12.75">
      <c r="A71" s="178"/>
      <c r="B71" s="179"/>
      <c r="C71" s="231" t="s">
        <v>171</v>
      </c>
      <c r="D71" s="232"/>
      <c r="E71" s="232"/>
      <c r="F71" s="232"/>
      <c r="G71" s="233"/>
      <c r="L71" s="180" t="s">
        <v>171</v>
      </c>
      <c r="O71" s="170">
        <v>3</v>
      </c>
    </row>
    <row r="72" spans="1:104" ht="12.75">
      <c r="A72" s="171">
        <v>25</v>
      </c>
      <c r="B72" s="172" t="s">
        <v>172</v>
      </c>
      <c r="C72" s="173" t="s">
        <v>173</v>
      </c>
      <c r="D72" s="174" t="s">
        <v>98</v>
      </c>
      <c r="E72" s="175">
        <v>101.4825</v>
      </c>
      <c r="F72" s="175"/>
      <c r="G72" s="176">
        <f>E72*F72</f>
        <v>0</v>
      </c>
      <c r="O72" s="170">
        <v>2</v>
      </c>
      <c r="AA72" s="146">
        <v>3</v>
      </c>
      <c r="AB72" s="146">
        <v>1</v>
      </c>
      <c r="AC72" s="146">
        <v>59245020</v>
      </c>
      <c r="AZ72" s="146">
        <v>1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3</v>
      </c>
      <c r="CB72" s="177">
        <v>1</v>
      </c>
      <c r="CZ72" s="146">
        <v>0.1296</v>
      </c>
    </row>
    <row r="73" spans="1:15" ht="12.75">
      <c r="A73" s="178"/>
      <c r="B73" s="181"/>
      <c r="C73" s="228" t="s">
        <v>174</v>
      </c>
      <c r="D73" s="229"/>
      <c r="E73" s="182">
        <v>101.4825</v>
      </c>
      <c r="F73" s="183"/>
      <c r="G73" s="184"/>
      <c r="M73" s="180" t="s">
        <v>174</v>
      </c>
      <c r="O73" s="170"/>
    </row>
    <row r="74" spans="1:57" ht="12.75">
      <c r="A74" s="185"/>
      <c r="B74" s="186" t="s">
        <v>77</v>
      </c>
      <c r="C74" s="187" t="str">
        <f>CONCATENATE(B68," ",C68)</f>
        <v>5 Komunikace</v>
      </c>
      <c r="D74" s="188"/>
      <c r="E74" s="189"/>
      <c r="F74" s="190"/>
      <c r="G74" s="191">
        <f>SUM(G68:G73)</f>
        <v>0</v>
      </c>
      <c r="O74" s="170">
        <v>4</v>
      </c>
      <c r="BA74" s="192">
        <f>SUM(BA68:BA73)</f>
        <v>0</v>
      </c>
      <c r="BB74" s="192">
        <f>SUM(BB68:BB73)</f>
        <v>0</v>
      </c>
      <c r="BC74" s="192">
        <f>SUM(BC68:BC73)</f>
        <v>0</v>
      </c>
      <c r="BD74" s="192">
        <f>SUM(BD68:BD73)</f>
        <v>0</v>
      </c>
      <c r="BE74" s="192">
        <f>SUM(BE68:BE73)</f>
        <v>0</v>
      </c>
    </row>
    <row r="75" spans="1:15" ht="12.75">
      <c r="A75" s="163" t="s">
        <v>74</v>
      </c>
      <c r="B75" s="164" t="s">
        <v>175</v>
      </c>
      <c r="C75" s="165" t="s">
        <v>176</v>
      </c>
      <c r="D75" s="166"/>
      <c r="E75" s="167"/>
      <c r="F75" s="167"/>
      <c r="G75" s="168"/>
      <c r="H75" s="169"/>
      <c r="I75" s="169"/>
      <c r="O75" s="170">
        <v>1</v>
      </c>
    </row>
    <row r="76" spans="1:104" ht="12.75">
      <c r="A76" s="171">
        <v>26</v>
      </c>
      <c r="B76" s="172" t="s">
        <v>177</v>
      </c>
      <c r="C76" s="173" t="s">
        <v>178</v>
      </c>
      <c r="D76" s="174" t="s">
        <v>98</v>
      </c>
      <c r="E76" s="175">
        <v>19.36</v>
      </c>
      <c r="F76" s="175"/>
      <c r="G76" s="176">
        <f>E76*F76</f>
        <v>0</v>
      </c>
      <c r="O76" s="170">
        <v>2</v>
      </c>
      <c r="AA76" s="146">
        <v>1</v>
      </c>
      <c r="AB76" s="146">
        <v>1</v>
      </c>
      <c r="AC76" s="146">
        <v>1</v>
      </c>
      <c r="AZ76" s="146">
        <v>1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7">
        <v>1</v>
      </c>
      <c r="CB76" s="177">
        <v>1</v>
      </c>
      <c r="CZ76" s="146">
        <v>4E-05</v>
      </c>
    </row>
    <row r="77" spans="1:15" ht="12.75">
      <c r="A77" s="178"/>
      <c r="B77" s="181"/>
      <c r="C77" s="228" t="s">
        <v>179</v>
      </c>
      <c r="D77" s="229"/>
      <c r="E77" s="182">
        <v>4.8</v>
      </c>
      <c r="F77" s="183"/>
      <c r="G77" s="184"/>
      <c r="M77" s="180" t="s">
        <v>179</v>
      </c>
      <c r="O77" s="170"/>
    </row>
    <row r="78" spans="1:15" ht="12.75">
      <c r="A78" s="178"/>
      <c r="B78" s="181"/>
      <c r="C78" s="228" t="s">
        <v>180</v>
      </c>
      <c r="D78" s="229"/>
      <c r="E78" s="182">
        <v>7.2</v>
      </c>
      <c r="F78" s="183"/>
      <c r="G78" s="184"/>
      <c r="M78" s="180" t="s">
        <v>180</v>
      </c>
      <c r="O78" s="170"/>
    </row>
    <row r="79" spans="1:15" ht="12.75">
      <c r="A79" s="178"/>
      <c r="B79" s="181"/>
      <c r="C79" s="228" t="s">
        <v>181</v>
      </c>
      <c r="D79" s="229"/>
      <c r="E79" s="182">
        <v>2.88</v>
      </c>
      <c r="F79" s="183"/>
      <c r="G79" s="184"/>
      <c r="M79" s="180" t="s">
        <v>181</v>
      </c>
      <c r="O79" s="170"/>
    </row>
    <row r="80" spans="1:15" ht="12.75">
      <c r="A80" s="178"/>
      <c r="B80" s="181"/>
      <c r="C80" s="228" t="s">
        <v>182</v>
      </c>
      <c r="D80" s="229"/>
      <c r="E80" s="182">
        <v>4.48</v>
      </c>
      <c r="F80" s="183"/>
      <c r="G80" s="184"/>
      <c r="M80" s="180" t="s">
        <v>182</v>
      </c>
      <c r="O80" s="170"/>
    </row>
    <row r="81" spans="1:104" ht="22.5">
      <c r="A81" s="171">
        <v>27</v>
      </c>
      <c r="B81" s="172" t="s">
        <v>183</v>
      </c>
      <c r="C81" s="173" t="s">
        <v>184</v>
      </c>
      <c r="D81" s="174" t="s">
        <v>98</v>
      </c>
      <c r="E81" s="175">
        <v>36.24</v>
      </c>
      <c r="F81" s="175"/>
      <c r="G81" s="176">
        <f>E81*F81</f>
        <v>0</v>
      </c>
      <c r="O81" s="170">
        <v>2</v>
      </c>
      <c r="AA81" s="146">
        <v>1</v>
      </c>
      <c r="AB81" s="146">
        <v>1</v>
      </c>
      <c r="AC81" s="146">
        <v>1</v>
      </c>
      <c r="AZ81" s="146">
        <v>1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7">
        <v>1</v>
      </c>
      <c r="CB81" s="177">
        <v>1</v>
      </c>
      <c r="CZ81" s="146">
        <v>0.04894</v>
      </c>
    </row>
    <row r="82" spans="1:104" ht="12.75">
      <c r="A82" s="171">
        <v>28</v>
      </c>
      <c r="B82" s="172" t="s">
        <v>185</v>
      </c>
      <c r="C82" s="173" t="s">
        <v>186</v>
      </c>
      <c r="D82" s="174" t="s">
        <v>98</v>
      </c>
      <c r="E82" s="175">
        <v>36.24</v>
      </c>
      <c r="F82" s="175"/>
      <c r="G82" s="176">
        <f>E82*F82</f>
        <v>0</v>
      </c>
      <c r="O82" s="170">
        <v>2</v>
      </c>
      <c r="AA82" s="146">
        <v>1</v>
      </c>
      <c r="AB82" s="146">
        <v>1</v>
      </c>
      <c r="AC82" s="146">
        <v>1</v>
      </c>
      <c r="AZ82" s="146">
        <v>1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7">
        <v>1</v>
      </c>
      <c r="CB82" s="177">
        <v>1</v>
      </c>
      <c r="CZ82" s="146">
        <v>8E-05</v>
      </c>
    </row>
    <row r="83" spans="1:104" ht="22.5">
      <c r="A83" s="171">
        <v>29</v>
      </c>
      <c r="B83" s="172" t="s">
        <v>187</v>
      </c>
      <c r="C83" s="173" t="s">
        <v>188</v>
      </c>
      <c r="D83" s="174" t="s">
        <v>98</v>
      </c>
      <c r="E83" s="175">
        <v>36.24</v>
      </c>
      <c r="F83" s="175"/>
      <c r="G83" s="176">
        <f>E83*F83</f>
        <v>0</v>
      </c>
      <c r="O83" s="170">
        <v>2</v>
      </c>
      <c r="AA83" s="146">
        <v>1</v>
      </c>
      <c r="AB83" s="146">
        <v>1</v>
      </c>
      <c r="AC83" s="146">
        <v>1</v>
      </c>
      <c r="AZ83" s="146">
        <v>1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</v>
      </c>
      <c r="CB83" s="177">
        <v>1</v>
      </c>
      <c r="CZ83" s="146">
        <v>0.0059</v>
      </c>
    </row>
    <row r="84" spans="1:57" ht="12.75">
      <c r="A84" s="185"/>
      <c r="B84" s="186" t="s">
        <v>77</v>
      </c>
      <c r="C84" s="187" t="str">
        <f>CONCATENATE(B75," ",C75)</f>
        <v>61 Upravy povrchů vnitřní</v>
      </c>
      <c r="D84" s="188"/>
      <c r="E84" s="189"/>
      <c r="F84" s="190"/>
      <c r="G84" s="191">
        <f>SUM(G75:G83)</f>
        <v>0</v>
      </c>
      <c r="O84" s="170">
        <v>4</v>
      </c>
      <c r="BA84" s="192">
        <f>SUM(BA75:BA83)</f>
        <v>0</v>
      </c>
      <c r="BB84" s="192">
        <f>SUM(BB75:BB83)</f>
        <v>0</v>
      </c>
      <c r="BC84" s="192">
        <f>SUM(BC75:BC83)</f>
        <v>0</v>
      </c>
      <c r="BD84" s="192">
        <f>SUM(BD75:BD83)</f>
        <v>0</v>
      </c>
      <c r="BE84" s="192">
        <f>SUM(BE75:BE83)</f>
        <v>0</v>
      </c>
    </row>
    <row r="85" spans="1:15" ht="12.75">
      <c r="A85" s="163" t="s">
        <v>74</v>
      </c>
      <c r="B85" s="164" t="s">
        <v>189</v>
      </c>
      <c r="C85" s="165" t="s">
        <v>190</v>
      </c>
      <c r="D85" s="166"/>
      <c r="E85" s="167"/>
      <c r="F85" s="167"/>
      <c r="G85" s="168"/>
      <c r="H85" s="169"/>
      <c r="I85" s="169"/>
      <c r="O85" s="170">
        <v>1</v>
      </c>
    </row>
    <row r="86" spans="1:104" ht="12.75">
      <c r="A86" s="171">
        <v>30</v>
      </c>
      <c r="B86" s="172" t="s">
        <v>191</v>
      </c>
      <c r="C86" s="173" t="s">
        <v>192</v>
      </c>
      <c r="D86" s="174" t="s">
        <v>98</v>
      </c>
      <c r="E86" s="175">
        <v>51.47</v>
      </c>
      <c r="F86" s="175"/>
      <c r="G86" s="176">
        <f>E86*F86</f>
        <v>0</v>
      </c>
      <c r="O86" s="170">
        <v>2</v>
      </c>
      <c r="AA86" s="146">
        <v>1</v>
      </c>
      <c r="AB86" s="146">
        <v>1</v>
      </c>
      <c r="AC86" s="146">
        <v>1</v>
      </c>
      <c r="AZ86" s="146">
        <v>1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1</v>
      </c>
      <c r="CB86" s="177">
        <v>1</v>
      </c>
      <c r="CZ86" s="146">
        <v>0</v>
      </c>
    </row>
    <row r="87" spans="1:15" ht="12.75">
      <c r="A87" s="178"/>
      <c r="B87" s="181"/>
      <c r="C87" s="228" t="s">
        <v>193</v>
      </c>
      <c r="D87" s="229"/>
      <c r="E87" s="182">
        <v>51.47</v>
      </c>
      <c r="F87" s="183"/>
      <c r="G87" s="184"/>
      <c r="M87" s="180" t="s">
        <v>193</v>
      </c>
      <c r="O87" s="170"/>
    </row>
    <row r="88" spans="1:104" ht="12.75">
      <c r="A88" s="171">
        <v>31</v>
      </c>
      <c r="B88" s="172" t="s">
        <v>194</v>
      </c>
      <c r="C88" s="173" t="s">
        <v>195</v>
      </c>
      <c r="D88" s="174" t="s">
        <v>150</v>
      </c>
      <c r="E88" s="175">
        <v>45.475</v>
      </c>
      <c r="F88" s="175"/>
      <c r="G88" s="176">
        <f>E88*F88</f>
        <v>0</v>
      </c>
      <c r="O88" s="170">
        <v>2</v>
      </c>
      <c r="AA88" s="146">
        <v>1</v>
      </c>
      <c r="AB88" s="146">
        <v>1</v>
      </c>
      <c r="AC88" s="146">
        <v>1</v>
      </c>
      <c r="AZ88" s="146">
        <v>1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A88" s="177">
        <v>1</v>
      </c>
      <c r="CB88" s="177">
        <v>1</v>
      </c>
      <c r="CZ88" s="146">
        <v>0.01534</v>
      </c>
    </row>
    <row r="89" spans="1:15" ht="12.75">
      <c r="A89" s="178"/>
      <c r="B89" s="181"/>
      <c r="C89" s="228" t="s">
        <v>196</v>
      </c>
      <c r="D89" s="229"/>
      <c r="E89" s="182">
        <v>45.475</v>
      </c>
      <c r="F89" s="183"/>
      <c r="G89" s="184"/>
      <c r="M89" s="180" t="s">
        <v>196</v>
      </c>
      <c r="O89" s="170"/>
    </row>
    <row r="90" spans="1:104" ht="12.75">
      <c r="A90" s="171">
        <v>32</v>
      </c>
      <c r="B90" s="172" t="s">
        <v>197</v>
      </c>
      <c r="C90" s="173" t="s">
        <v>198</v>
      </c>
      <c r="D90" s="174" t="s">
        <v>98</v>
      </c>
      <c r="E90" s="175">
        <v>51.47</v>
      </c>
      <c r="F90" s="175"/>
      <c r="G90" s="176">
        <f>E90*F90</f>
        <v>0</v>
      </c>
      <c r="O90" s="170">
        <v>2</v>
      </c>
      <c r="AA90" s="146">
        <v>1</v>
      </c>
      <c r="AB90" s="146">
        <v>1</v>
      </c>
      <c r="AC90" s="146">
        <v>1</v>
      </c>
      <c r="AZ90" s="146">
        <v>1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A90" s="177">
        <v>1</v>
      </c>
      <c r="CB90" s="177">
        <v>1</v>
      </c>
      <c r="CZ90" s="146">
        <v>0.01649</v>
      </c>
    </row>
    <row r="91" spans="1:15" ht="12.75">
      <c r="A91" s="178"/>
      <c r="B91" s="181"/>
      <c r="C91" s="228" t="s">
        <v>193</v>
      </c>
      <c r="D91" s="229"/>
      <c r="E91" s="182">
        <v>51.47</v>
      </c>
      <c r="F91" s="183"/>
      <c r="G91" s="184"/>
      <c r="M91" s="180" t="s">
        <v>193</v>
      </c>
      <c r="O91" s="170"/>
    </row>
    <row r="92" spans="1:104" ht="12.75">
      <c r="A92" s="171">
        <v>33</v>
      </c>
      <c r="B92" s="172" t="s">
        <v>199</v>
      </c>
      <c r="C92" s="173" t="s">
        <v>200</v>
      </c>
      <c r="D92" s="174" t="s">
        <v>98</v>
      </c>
      <c r="E92" s="175">
        <v>51.47</v>
      </c>
      <c r="F92" s="175"/>
      <c r="G92" s="176">
        <f>E92*F92</f>
        <v>0</v>
      </c>
      <c r="O92" s="170">
        <v>2</v>
      </c>
      <c r="AA92" s="146">
        <v>1</v>
      </c>
      <c r="AB92" s="146">
        <v>1</v>
      </c>
      <c r="AC92" s="146">
        <v>1</v>
      </c>
      <c r="AZ92" s="146">
        <v>1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7">
        <v>1</v>
      </c>
      <c r="CB92" s="177">
        <v>1</v>
      </c>
      <c r="CZ92" s="146">
        <v>0.05722</v>
      </c>
    </row>
    <row r="93" spans="1:57" ht="12.75">
      <c r="A93" s="185"/>
      <c r="B93" s="186" t="s">
        <v>77</v>
      </c>
      <c r="C93" s="187" t="str">
        <f>CONCATENATE(B85," ",C85)</f>
        <v>62 Úpravy povrchů vnější</v>
      </c>
      <c r="D93" s="188"/>
      <c r="E93" s="189"/>
      <c r="F93" s="190"/>
      <c r="G93" s="191">
        <f>SUM(G85:G92)</f>
        <v>0</v>
      </c>
      <c r="O93" s="170">
        <v>4</v>
      </c>
      <c r="BA93" s="192">
        <f>SUM(BA85:BA92)</f>
        <v>0</v>
      </c>
      <c r="BB93" s="192">
        <f>SUM(BB85:BB92)</f>
        <v>0</v>
      </c>
      <c r="BC93" s="192">
        <f>SUM(BC85:BC92)</f>
        <v>0</v>
      </c>
      <c r="BD93" s="192">
        <f>SUM(BD85:BD92)</f>
        <v>0</v>
      </c>
      <c r="BE93" s="192">
        <f>SUM(BE85:BE92)</f>
        <v>0</v>
      </c>
    </row>
    <row r="94" spans="1:15" ht="12.75">
      <c r="A94" s="163" t="s">
        <v>74</v>
      </c>
      <c r="B94" s="164" t="s">
        <v>201</v>
      </c>
      <c r="C94" s="165" t="s">
        <v>202</v>
      </c>
      <c r="D94" s="166"/>
      <c r="E94" s="167"/>
      <c r="F94" s="167"/>
      <c r="G94" s="168"/>
      <c r="H94" s="169"/>
      <c r="I94" s="169"/>
      <c r="O94" s="170">
        <v>1</v>
      </c>
    </row>
    <row r="95" spans="1:104" ht="22.5">
      <c r="A95" s="171">
        <v>34</v>
      </c>
      <c r="B95" s="172" t="s">
        <v>203</v>
      </c>
      <c r="C95" s="173" t="s">
        <v>204</v>
      </c>
      <c r="D95" s="174" t="s">
        <v>150</v>
      </c>
      <c r="E95" s="175">
        <v>28</v>
      </c>
      <c r="F95" s="175"/>
      <c r="G95" s="176">
        <f>E95*F95</f>
        <v>0</v>
      </c>
      <c r="O95" s="170">
        <v>2</v>
      </c>
      <c r="AA95" s="146">
        <v>1</v>
      </c>
      <c r="AB95" s="146">
        <v>1</v>
      </c>
      <c r="AC95" s="146">
        <v>1</v>
      </c>
      <c r="AZ95" s="146">
        <v>1</v>
      </c>
      <c r="BA95" s="146">
        <f>IF(AZ95=1,G95,0)</f>
        <v>0</v>
      </c>
      <c r="BB95" s="146">
        <f>IF(AZ95=2,G95,0)</f>
        <v>0</v>
      </c>
      <c r="BC95" s="146">
        <f>IF(AZ95=3,G95,0)</f>
        <v>0</v>
      </c>
      <c r="BD95" s="146">
        <f>IF(AZ95=4,G95,0)</f>
        <v>0</v>
      </c>
      <c r="BE95" s="146">
        <f>IF(AZ95=5,G95,0)</f>
        <v>0</v>
      </c>
      <c r="CA95" s="177">
        <v>1</v>
      </c>
      <c r="CB95" s="177">
        <v>1</v>
      </c>
      <c r="CZ95" s="146">
        <v>0.0022</v>
      </c>
    </row>
    <row r="96" spans="1:15" ht="12.75">
      <c r="A96" s="178"/>
      <c r="B96" s="179"/>
      <c r="C96" s="231" t="s">
        <v>205</v>
      </c>
      <c r="D96" s="232"/>
      <c r="E96" s="232"/>
      <c r="F96" s="232"/>
      <c r="G96" s="233"/>
      <c r="L96" s="180" t="s">
        <v>205</v>
      </c>
      <c r="O96" s="170">
        <v>3</v>
      </c>
    </row>
    <row r="97" spans="1:104" ht="12.75">
      <c r="A97" s="171">
        <v>35</v>
      </c>
      <c r="B97" s="172" t="s">
        <v>206</v>
      </c>
      <c r="C97" s="173" t="s">
        <v>207</v>
      </c>
      <c r="D97" s="174" t="s">
        <v>162</v>
      </c>
      <c r="E97" s="175">
        <v>3</v>
      </c>
      <c r="F97" s="175"/>
      <c r="G97" s="176">
        <f aca="true" t="shared" si="0" ref="G97:G102">E97*F97</f>
        <v>0</v>
      </c>
      <c r="O97" s="170">
        <v>2</v>
      </c>
      <c r="AA97" s="146">
        <v>1</v>
      </c>
      <c r="AB97" s="146">
        <v>1</v>
      </c>
      <c r="AC97" s="146">
        <v>1</v>
      </c>
      <c r="AZ97" s="146">
        <v>1</v>
      </c>
      <c r="BA97" s="146">
        <f aca="true" t="shared" si="1" ref="BA97:BA102">IF(AZ97=1,G97,0)</f>
        <v>0</v>
      </c>
      <c r="BB97" s="146">
        <f aca="true" t="shared" si="2" ref="BB97:BB102">IF(AZ97=2,G97,0)</f>
        <v>0</v>
      </c>
      <c r="BC97" s="146">
        <f aca="true" t="shared" si="3" ref="BC97:BC102">IF(AZ97=3,G97,0)</f>
        <v>0</v>
      </c>
      <c r="BD97" s="146">
        <f aca="true" t="shared" si="4" ref="BD97:BD102">IF(AZ97=4,G97,0)</f>
        <v>0</v>
      </c>
      <c r="BE97" s="146">
        <f aca="true" t="shared" si="5" ref="BE97:BE102">IF(AZ97=5,G97,0)</f>
        <v>0</v>
      </c>
      <c r="CA97" s="177">
        <v>1</v>
      </c>
      <c r="CB97" s="177">
        <v>1</v>
      </c>
      <c r="CZ97" s="146">
        <v>0</v>
      </c>
    </row>
    <row r="98" spans="1:104" ht="22.5">
      <c r="A98" s="171">
        <v>36</v>
      </c>
      <c r="B98" s="172" t="s">
        <v>208</v>
      </c>
      <c r="C98" s="173" t="s">
        <v>209</v>
      </c>
      <c r="D98" s="174" t="s">
        <v>162</v>
      </c>
      <c r="E98" s="175">
        <v>2</v>
      </c>
      <c r="F98" s="175"/>
      <c r="G98" s="176">
        <f t="shared" si="0"/>
        <v>0</v>
      </c>
      <c r="O98" s="170">
        <v>2</v>
      </c>
      <c r="AA98" s="146">
        <v>2</v>
      </c>
      <c r="AB98" s="146">
        <v>1</v>
      </c>
      <c r="AC98" s="146">
        <v>1</v>
      </c>
      <c r="AZ98" s="146">
        <v>1</v>
      </c>
      <c r="BA98" s="146">
        <f t="shared" si="1"/>
        <v>0</v>
      </c>
      <c r="BB98" s="146">
        <f t="shared" si="2"/>
        <v>0</v>
      </c>
      <c r="BC98" s="146">
        <f t="shared" si="3"/>
        <v>0</v>
      </c>
      <c r="BD98" s="146">
        <f t="shared" si="4"/>
        <v>0</v>
      </c>
      <c r="BE98" s="146">
        <f t="shared" si="5"/>
        <v>0</v>
      </c>
      <c r="CA98" s="177">
        <v>2</v>
      </c>
      <c r="CB98" s="177">
        <v>1</v>
      </c>
      <c r="CZ98" s="146">
        <v>0.02595</v>
      </c>
    </row>
    <row r="99" spans="1:104" ht="12.75">
      <c r="A99" s="171">
        <v>37</v>
      </c>
      <c r="B99" s="172" t="s">
        <v>210</v>
      </c>
      <c r="C99" s="173" t="s">
        <v>211</v>
      </c>
      <c r="D99" s="174" t="s">
        <v>128</v>
      </c>
      <c r="E99" s="175">
        <v>1</v>
      </c>
      <c r="F99" s="175"/>
      <c r="G99" s="176">
        <f t="shared" si="0"/>
        <v>0</v>
      </c>
      <c r="O99" s="170">
        <v>2</v>
      </c>
      <c r="AA99" s="146">
        <v>12</v>
      </c>
      <c r="AB99" s="146">
        <v>0</v>
      </c>
      <c r="AC99" s="146">
        <v>48</v>
      </c>
      <c r="AZ99" s="146">
        <v>1</v>
      </c>
      <c r="BA99" s="146">
        <f t="shared" si="1"/>
        <v>0</v>
      </c>
      <c r="BB99" s="146">
        <f t="shared" si="2"/>
        <v>0</v>
      </c>
      <c r="BC99" s="146">
        <f t="shared" si="3"/>
        <v>0</v>
      </c>
      <c r="BD99" s="146">
        <f t="shared" si="4"/>
        <v>0</v>
      </c>
      <c r="BE99" s="146">
        <f t="shared" si="5"/>
        <v>0</v>
      </c>
      <c r="CA99" s="177">
        <v>12</v>
      </c>
      <c r="CB99" s="177">
        <v>0</v>
      </c>
      <c r="CZ99" s="146">
        <v>0</v>
      </c>
    </row>
    <row r="100" spans="1:104" ht="22.5">
      <c r="A100" s="171">
        <v>38</v>
      </c>
      <c r="B100" s="172" t="s">
        <v>212</v>
      </c>
      <c r="C100" s="173" t="s">
        <v>213</v>
      </c>
      <c r="D100" s="174" t="s">
        <v>162</v>
      </c>
      <c r="E100" s="175">
        <v>1</v>
      </c>
      <c r="F100" s="175"/>
      <c r="G100" s="176">
        <f t="shared" si="0"/>
        <v>0</v>
      </c>
      <c r="O100" s="170">
        <v>2</v>
      </c>
      <c r="AA100" s="146">
        <v>12</v>
      </c>
      <c r="AB100" s="146">
        <v>0</v>
      </c>
      <c r="AC100" s="146">
        <v>54</v>
      </c>
      <c r="AZ100" s="146">
        <v>1</v>
      </c>
      <c r="BA100" s="146">
        <f t="shared" si="1"/>
        <v>0</v>
      </c>
      <c r="BB100" s="146">
        <f t="shared" si="2"/>
        <v>0</v>
      </c>
      <c r="BC100" s="146">
        <f t="shared" si="3"/>
        <v>0</v>
      </c>
      <c r="BD100" s="146">
        <f t="shared" si="4"/>
        <v>0</v>
      </c>
      <c r="BE100" s="146">
        <f t="shared" si="5"/>
        <v>0</v>
      </c>
      <c r="CA100" s="177">
        <v>12</v>
      </c>
      <c r="CB100" s="177">
        <v>0</v>
      </c>
      <c r="CZ100" s="146">
        <v>0</v>
      </c>
    </row>
    <row r="101" spans="1:104" ht="12.75">
      <c r="A101" s="171">
        <v>39</v>
      </c>
      <c r="B101" s="172" t="s">
        <v>214</v>
      </c>
      <c r="C101" s="173" t="s">
        <v>215</v>
      </c>
      <c r="D101" s="174" t="s">
        <v>162</v>
      </c>
      <c r="E101" s="175">
        <v>1</v>
      </c>
      <c r="F101" s="175"/>
      <c r="G101" s="176">
        <f t="shared" si="0"/>
        <v>0</v>
      </c>
      <c r="O101" s="170">
        <v>2</v>
      </c>
      <c r="AA101" s="146">
        <v>12</v>
      </c>
      <c r="AB101" s="146">
        <v>0</v>
      </c>
      <c r="AC101" s="146">
        <v>55</v>
      </c>
      <c r="AZ101" s="146">
        <v>1</v>
      </c>
      <c r="BA101" s="146">
        <f t="shared" si="1"/>
        <v>0</v>
      </c>
      <c r="BB101" s="146">
        <f t="shared" si="2"/>
        <v>0</v>
      </c>
      <c r="BC101" s="146">
        <f t="shared" si="3"/>
        <v>0</v>
      </c>
      <c r="BD101" s="146">
        <f t="shared" si="4"/>
        <v>0</v>
      </c>
      <c r="BE101" s="146">
        <f t="shared" si="5"/>
        <v>0</v>
      </c>
      <c r="CA101" s="177">
        <v>12</v>
      </c>
      <c r="CB101" s="177">
        <v>0</v>
      </c>
      <c r="CZ101" s="146">
        <v>0</v>
      </c>
    </row>
    <row r="102" spans="1:104" ht="12.75">
      <c r="A102" s="171">
        <v>40</v>
      </c>
      <c r="B102" s="172" t="s">
        <v>216</v>
      </c>
      <c r="C102" s="173" t="s">
        <v>217</v>
      </c>
      <c r="D102" s="174" t="s">
        <v>162</v>
      </c>
      <c r="E102" s="175">
        <v>3</v>
      </c>
      <c r="F102" s="175"/>
      <c r="G102" s="176">
        <f t="shared" si="0"/>
        <v>0</v>
      </c>
      <c r="O102" s="170">
        <v>2</v>
      </c>
      <c r="AA102" s="146">
        <v>3</v>
      </c>
      <c r="AB102" s="146">
        <v>1</v>
      </c>
      <c r="AC102" s="146" t="s">
        <v>216</v>
      </c>
      <c r="AZ102" s="146">
        <v>1</v>
      </c>
      <c r="BA102" s="146">
        <f t="shared" si="1"/>
        <v>0</v>
      </c>
      <c r="BB102" s="146">
        <f t="shared" si="2"/>
        <v>0</v>
      </c>
      <c r="BC102" s="146">
        <f t="shared" si="3"/>
        <v>0</v>
      </c>
      <c r="BD102" s="146">
        <f t="shared" si="4"/>
        <v>0</v>
      </c>
      <c r="BE102" s="146">
        <f t="shared" si="5"/>
        <v>0</v>
      </c>
      <c r="CA102" s="177">
        <v>3</v>
      </c>
      <c r="CB102" s="177">
        <v>1</v>
      </c>
      <c r="CZ102" s="146">
        <v>0.74</v>
      </c>
    </row>
    <row r="103" spans="1:57" ht="12.75">
      <c r="A103" s="185"/>
      <c r="B103" s="186" t="s">
        <v>77</v>
      </c>
      <c r="C103" s="187" t="str">
        <f>CONCATENATE(B94," ",C94)</f>
        <v>8 Trubní vedení</v>
      </c>
      <c r="D103" s="188"/>
      <c r="E103" s="189"/>
      <c r="F103" s="190"/>
      <c r="G103" s="191">
        <f>SUM(G94:G102)</f>
        <v>0</v>
      </c>
      <c r="O103" s="170">
        <v>4</v>
      </c>
      <c r="BA103" s="192">
        <f>SUM(BA94:BA102)</f>
        <v>0</v>
      </c>
      <c r="BB103" s="192">
        <f>SUM(BB94:BB102)</f>
        <v>0</v>
      </c>
      <c r="BC103" s="192">
        <f>SUM(BC94:BC102)</f>
        <v>0</v>
      </c>
      <c r="BD103" s="192">
        <f>SUM(BD94:BD102)</f>
        <v>0</v>
      </c>
      <c r="BE103" s="192">
        <f>SUM(BE94:BE102)</f>
        <v>0</v>
      </c>
    </row>
    <row r="104" spans="1:15" ht="12.75">
      <c r="A104" s="163" t="s">
        <v>74</v>
      </c>
      <c r="B104" s="164" t="s">
        <v>218</v>
      </c>
      <c r="C104" s="165" t="s">
        <v>219</v>
      </c>
      <c r="D104" s="166"/>
      <c r="E104" s="167"/>
      <c r="F104" s="167"/>
      <c r="G104" s="168"/>
      <c r="H104" s="169"/>
      <c r="I104" s="169"/>
      <c r="O104" s="170">
        <v>1</v>
      </c>
    </row>
    <row r="105" spans="1:104" ht="22.5">
      <c r="A105" s="171">
        <v>41</v>
      </c>
      <c r="B105" s="172" t="s">
        <v>220</v>
      </c>
      <c r="C105" s="173" t="s">
        <v>221</v>
      </c>
      <c r="D105" s="174" t="s">
        <v>150</v>
      </c>
      <c r="E105" s="175">
        <v>47.75</v>
      </c>
      <c r="F105" s="175"/>
      <c r="G105" s="176">
        <f>E105*F105</f>
        <v>0</v>
      </c>
      <c r="O105" s="170">
        <v>2</v>
      </c>
      <c r="AA105" s="146">
        <v>1</v>
      </c>
      <c r="AB105" s="146">
        <v>1</v>
      </c>
      <c r="AC105" s="146">
        <v>1</v>
      </c>
      <c r="AZ105" s="146">
        <v>1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7">
        <v>1</v>
      </c>
      <c r="CB105" s="177">
        <v>1</v>
      </c>
      <c r="CZ105" s="146">
        <v>0.12472</v>
      </c>
    </row>
    <row r="106" spans="1:15" ht="12.75">
      <c r="A106" s="178"/>
      <c r="B106" s="181"/>
      <c r="C106" s="228" t="s">
        <v>222</v>
      </c>
      <c r="D106" s="229"/>
      <c r="E106" s="182">
        <v>47.75</v>
      </c>
      <c r="F106" s="183"/>
      <c r="G106" s="184"/>
      <c r="M106" s="180" t="s">
        <v>222</v>
      </c>
      <c r="O106" s="170"/>
    </row>
    <row r="107" spans="1:57" ht="12.75">
      <c r="A107" s="185"/>
      <c r="B107" s="186" t="s">
        <v>77</v>
      </c>
      <c r="C107" s="187" t="str">
        <f>CONCATENATE(B104," ",C104)</f>
        <v>91 Ostatní práce na komunikaci</v>
      </c>
      <c r="D107" s="188"/>
      <c r="E107" s="189"/>
      <c r="F107" s="190"/>
      <c r="G107" s="191">
        <f>SUM(G104:G106)</f>
        <v>0</v>
      </c>
      <c r="O107" s="170">
        <v>4</v>
      </c>
      <c r="BA107" s="192">
        <f>SUM(BA104:BA106)</f>
        <v>0</v>
      </c>
      <c r="BB107" s="192">
        <f>SUM(BB104:BB106)</f>
        <v>0</v>
      </c>
      <c r="BC107" s="192">
        <f>SUM(BC104:BC106)</f>
        <v>0</v>
      </c>
      <c r="BD107" s="192">
        <f>SUM(BD104:BD106)</f>
        <v>0</v>
      </c>
      <c r="BE107" s="192">
        <f>SUM(BE104:BE106)</f>
        <v>0</v>
      </c>
    </row>
    <row r="108" spans="1:15" ht="12.75">
      <c r="A108" s="163" t="s">
        <v>74</v>
      </c>
      <c r="B108" s="164" t="s">
        <v>223</v>
      </c>
      <c r="C108" s="165" t="s">
        <v>224</v>
      </c>
      <c r="D108" s="166"/>
      <c r="E108" s="167"/>
      <c r="F108" s="167"/>
      <c r="G108" s="168"/>
      <c r="H108" s="169"/>
      <c r="I108" s="169"/>
      <c r="O108" s="170">
        <v>1</v>
      </c>
    </row>
    <row r="109" spans="1:104" ht="12.75">
      <c r="A109" s="171">
        <v>42</v>
      </c>
      <c r="B109" s="172" t="s">
        <v>225</v>
      </c>
      <c r="C109" s="173" t="s">
        <v>226</v>
      </c>
      <c r="D109" s="174" t="s">
        <v>128</v>
      </c>
      <c r="E109" s="175">
        <v>1</v>
      </c>
      <c r="F109" s="175"/>
      <c r="G109" s="176">
        <f>E109*F109</f>
        <v>0</v>
      </c>
      <c r="O109" s="170">
        <v>2</v>
      </c>
      <c r="AA109" s="146">
        <v>1</v>
      </c>
      <c r="AB109" s="146">
        <v>1</v>
      </c>
      <c r="AC109" s="146">
        <v>1</v>
      </c>
      <c r="AZ109" s="146">
        <v>1</v>
      </c>
      <c r="BA109" s="146">
        <f>IF(AZ109=1,G109,0)</f>
        <v>0</v>
      </c>
      <c r="BB109" s="146">
        <f>IF(AZ109=2,G109,0)</f>
        <v>0</v>
      </c>
      <c r="BC109" s="146">
        <f>IF(AZ109=3,G109,0)</f>
        <v>0</v>
      </c>
      <c r="BD109" s="146">
        <f>IF(AZ109=4,G109,0)</f>
        <v>0</v>
      </c>
      <c r="BE109" s="146">
        <f>IF(AZ109=5,G109,0)</f>
        <v>0</v>
      </c>
      <c r="CA109" s="177">
        <v>1</v>
      </c>
      <c r="CB109" s="177">
        <v>1</v>
      </c>
      <c r="CZ109" s="146">
        <v>4E-05</v>
      </c>
    </row>
    <row r="110" spans="1:57" ht="12.75">
      <c r="A110" s="185"/>
      <c r="B110" s="186" t="s">
        <v>77</v>
      </c>
      <c r="C110" s="187" t="str">
        <f>CONCATENATE(B108," ",C108)</f>
        <v>95 Dokončovací konstrukce na pozemních stavbách</v>
      </c>
      <c r="D110" s="188"/>
      <c r="E110" s="189"/>
      <c r="F110" s="190"/>
      <c r="G110" s="191">
        <f>SUM(G108:G109)</f>
        <v>0</v>
      </c>
      <c r="O110" s="170">
        <v>4</v>
      </c>
      <c r="BA110" s="192">
        <f>SUM(BA108:BA109)</f>
        <v>0</v>
      </c>
      <c r="BB110" s="192">
        <f>SUM(BB108:BB109)</f>
        <v>0</v>
      </c>
      <c r="BC110" s="192">
        <f>SUM(BC108:BC109)</f>
        <v>0</v>
      </c>
      <c r="BD110" s="192">
        <f>SUM(BD108:BD109)</f>
        <v>0</v>
      </c>
      <c r="BE110" s="192">
        <f>SUM(BE108:BE109)</f>
        <v>0</v>
      </c>
    </row>
    <row r="111" spans="1:15" ht="12.75">
      <c r="A111" s="163" t="s">
        <v>74</v>
      </c>
      <c r="B111" s="164" t="s">
        <v>227</v>
      </c>
      <c r="C111" s="165" t="s">
        <v>228</v>
      </c>
      <c r="D111" s="166"/>
      <c r="E111" s="167"/>
      <c r="F111" s="167"/>
      <c r="G111" s="168"/>
      <c r="H111" s="169"/>
      <c r="I111" s="169"/>
      <c r="O111" s="170">
        <v>1</v>
      </c>
    </row>
    <row r="112" spans="1:104" ht="12.75">
      <c r="A112" s="171">
        <v>43</v>
      </c>
      <c r="B112" s="172" t="s">
        <v>229</v>
      </c>
      <c r="C112" s="173" t="s">
        <v>230</v>
      </c>
      <c r="D112" s="174" t="s">
        <v>98</v>
      </c>
      <c r="E112" s="175">
        <v>13.545</v>
      </c>
      <c r="F112" s="175"/>
      <c r="G112" s="176">
        <f>E112*F112</f>
        <v>0</v>
      </c>
      <c r="O112" s="170">
        <v>2</v>
      </c>
      <c r="AA112" s="146">
        <v>1</v>
      </c>
      <c r="AB112" s="146">
        <v>1</v>
      </c>
      <c r="AC112" s="146">
        <v>1</v>
      </c>
      <c r="AZ112" s="146">
        <v>1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7">
        <v>1</v>
      </c>
      <c r="CB112" s="177">
        <v>1</v>
      </c>
      <c r="CZ112" s="146">
        <v>0</v>
      </c>
    </row>
    <row r="113" spans="1:15" ht="12.75">
      <c r="A113" s="178"/>
      <c r="B113" s="181"/>
      <c r="C113" s="228" t="s">
        <v>231</v>
      </c>
      <c r="D113" s="229"/>
      <c r="E113" s="182">
        <v>13.545</v>
      </c>
      <c r="F113" s="183"/>
      <c r="G113" s="184"/>
      <c r="M113" s="180" t="s">
        <v>231</v>
      </c>
      <c r="O113" s="170"/>
    </row>
    <row r="114" spans="1:104" ht="12.75">
      <c r="A114" s="171">
        <v>44</v>
      </c>
      <c r="B114" s="172" t="s">
        <v>232</v>
      </c>
      <c r="C114" s="173" t="s">
        <v>233</v>
      </c>
      <c r="D114" s="174" t="s">
        <v>98</v>
      </c>
      <c r="E114" s="175">
        <v>53.675</v>
      </c>
      <c r="F114" s="175"/>
      <c r="G114" s="176">
        <f>E114*F114</f>
        <v>0</v>
      </c>
      <c r="O114" s="170">
        <v>2</v>
      </c>
      <c r="AA114" s="146">
        <v>1</v>
      </c>
      <c r="AB114" s="146">
        <v>1</v>
      </c>
      <c r="AC114" s="146">
        <v>1</v>
      </c>
      <c r="AZ114" s="146">
        <v>1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7">
        <v>1</v>
      </c>
      <c r="CB114" s="177">
        <v>1</v>
      </c>
      <c r="CZ114" s="146">
        <v>0</v>
      </c>
    </row>
    <row r="115" spans="1:15" ht="12.75">
      <c r="A115" s="178"/>
      <c r="B115" s="181"/>
      <c r="C115" s="228" t="s">
        <v>234</v>
      </c>
      <c r="D115" s="229"/>
      <c r="E115" s="182">
        <v>53.675</v>
      </c>
      <c r="F115" s="183"/>
      <c r="G115" s="184"/>
      <c r="M115" s="180" t="s">
        <v>234</v>
      </c>
      <c r="O115" s="170"/>
    </row>
    <row r="116" spans="1:104" ht="12.75">
      <c r="A116" s="171">
        <v>45</v>
      </c>
      <c r="B116" s="172" t="s">
        <v>235</v>
      </c>
      <c r="C116" s="173" t="s">
        <v>236</v>
      </c>
      <c r="D116" s="174" t="s">
        <v>84</v>
      </c>
      <c r="E116" s="175">
        <v>1.5</v>
      </c>
      <c r="F116" s="175"/>
      <c r="G116" s="176">
        <f>E116*F116</f>
        <v>0</v>
      </c>
      <c r="O116" s="170">
        <v>2</v>
      </c>
      <c r="AA116" s="146">
        <v>1</v>
      </c>
      <c r="AB116" s="146">
        <v>1</v>
      </c>
      <c r="AC116" s="146">
        <v>1</v>
      </c>
      <c r="AZ116" s="146">
        <v>1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7">
        <v>1</v>
      </c>
      <c r="CB116" s="177">
        <v>1</v>
      </c>
      <c r="CZ116" s="146">
        <v>0</v>
      </c>
    </row>
    <row r="117" spans="1:104" ht="12.75">
      <c r="A117" s="171">
        <v>46</v>
      </c>
      <c r="B117" s="172" t="s">
        <v>237</v>
      </c>
      <c r="C117" s="173" t="s">
        <v>238</v>
      </c>
      <c r="D117" s="174" t="s">
        <v>84</v>
      </c>
      <c r="E117" s="175">
        <v>6.441</v>
      </c>
      <c r="F117" s="175"/>
      <c r="G117" s="176">
        <f>E117*F117</f>
        <v>0</v>
      </c>
      <c r="O117" s="170">
        <v>2</v>
      </c>
      <c r="AA117" s="146">
        <v>1</v>
      </c>
      <c r="AB117" s="146">
        <v>1</v>
      </c>
      <c r="AC117" s="146">
        <v>1</v>
      </c>
      <c r="AZ117" s="146">
        <v>1</v>
      </c>
      <c r="BA117" s="146">
        <f>IF(AZ117=1,G117,0)</f>
        <v>0</v>
      </c>
      <c r="BB117" s="146">
        <f>IF(AZ117=2,G117,0)</f>
        <v>0</v>
      </c>
      <c r="BC117" s="146">
        <f>IF(AZ117=3,G117,0)</f>
        <v>0</v>
      </c>
      <c r="BD117" s="146">
        <f>IF(AZ117=4,G117,0)</f>
        <v>0</v>
      </c>
      <c r="BE117" s="146">
        <f>IF(AZ117=5,G117,0)</f>
        <v>0</v>
      </c>
      <c r="CA117" s="177">
        <v>1</v>
      </c>
      <c r="CB117" s="177">
        <v>1</v>
      </c>
      <c r="CZ117" s="146">
        <v>0</v>
      </c>
    </row>
    <row r="118" spans="1:15" ht="12.75">
      <c r="A118" s="178"/>
      <c r="B118" s="181"/>
      <c r="C118" s="228" t="s">
        <v>239</v>
      </c>
      <c r="D118" s="229"/>
      <c r="E118" s="182">
        <v>6.441</v>
      </c>
      <c r="F118" s="183"/>
      <c r="G118" s="184"/>
      <c r="M118" s="180" t="s">
        <v>239</v>
      </c>
      <c r="O118" s="170"/>
    </row>
    <row r="119" spans="1:104" ht="12.75">
      <c r="A119" s="171">
        <v>47</v>
      </c>
      <c r="B119" s="172" t="s">
        <v>240</v>
      </c>
      <c r="C119" s="173" t="s">
        <v>241</v>
      </c>
      <c r="D119" s="174" t="s">
        <v>150</v>
      </c>
      <c r="E119" s="175">
        <v>35.75</v>
      </c>
      <c r="F119" s="175"/>
      <c r="G119" s="176">
        <f>E119*F119</f>
        <v>0</v>
      </c>
      <c r="O119" s="170">
        <v>2</v>
      </c>
      <c r="AA119" s="146">
        <v>1</v>
      </c>
      <c r="AB119" s="146">
        <v>1</v>
      </c>
      <c r="AC119" s="146">
        <v>1</v>
      </c>
      <c r="AZ119" s="146">
        <v>1</v>
      </c>
      <c r="BA119" s="146">
        <f>IF(AZ119=1,G119,0)</f>
        <v>0</v>
      </c>
      <c r="BB119" s="146">
        <f>IF(AZ119=2,G119,0)</f>
        <v>0</v>
      </c>
      <c r="BC119" s="146">
        <f>IF(AZ119=3,G119,0)</f>
        <v>0</v>
      </c>
      <c r="BD119" s="146">
        <f>IF(AZ119=4,G119,0)</f>
        <v>0</v>
      </c>
      <c r="BE119" s="146">
        <f>IF(AZ119=5,G119,0)</f>
        <v>0</v>
      </c>
      <c r="CA119" s="177">
        <v>1</v>
      </c>
      <c r="CB119" s="177">
        <v>1</v>
      </c>
      <c r="CZ119" s="146">
        <v>0.00059</v>
      </c>
    </row>
    <row r="120" spans="1:15" ht="12.75">
      <c r="A120" s="178"/>
      <c r="B120" s="181"/>
      <c r="C120" s="228" t="s">
        <v>242</v>
      </c>
      <c r="D120" s="229"/>
      <c r="E120" s="182">
        <v>35.75</v>
      </c>
      <c r="F120" s="183"/>
      <c r="G120" s="184"/>
      <c r="M120" s="180" t="s">
        <v>242</v>
      </c>
      <c r="O120" s="170"/>
    </row>
    <row r="121" spans="1:57" ht="12.75">
      <c r="A121" s="185"/>
      <c r="B121" s="186" t="s">
        <v>77</v>
      </c>
      <c r="C121" s="187" t="str">
        <f>CONCATENATE(B111," ",C111)</f>
        <v>96 Bourání konstrukcí</v>
      </c>
      <c r="D121" s="188"/>
      <c r="E121" s="189"/>
      <c r="F121" s="190"/>
      <c r="G121" s="191">
        <f>SUM(G111:G120)</f>
        <v>0</v>
      </c>
      <c r="O121" s="170">
        <v>4</v>
      </c>
      <c r="BA121" s="192">
        <f>SUM(BA111:BA120)</f>
        <v>0</v>
      </c>
      <c r="BB121" s="192">
        <f>SUM(BB111:BB120)</f>
        <v>0</v>
      </c>
      <c r="BC121" s="192">
        <f>SUM(BC111:BC120)</f>
        <v>0</v>
      </c>
      <c r="BD121" s="192">
        <f>SUM(BD111:BD120)</f>
        <v>0</v>
      </c>
      <c r="BE121" s="192">
        <f>SUM(BE111:BE120)</f>
        <v>0</v>
      </c>
    </row>
    <row r="122" spans="1:15" ht="12.75">
      <c r="A122" s="163" t="s">
        <v>74</v>
      </c>
      <c r="B122" s="164" t="s">
        <v>243</v>
      </c>
      <c r="C122" s="165" t="s">
        <v>244</v>
      </c>
      <c r="D122" s="166"/>
      <c r="E122" s="167"/>
      <c r="F122" s="167"/>
      <c r="G122" s="168"/>
      <c r="H122" s="169"/>
      <c r="I122" s="169"/>
      <c r="O122" s="170">
        <v>1</v>
      </c>
    </row>
    <row r="123" spans="1:104" ht="12.75">
      <c r="A123" s="171">
        <v>48</v>
      </c>
      <c r="B123" s="172" t="s">
        <v>245</v>
      </c>
      <c r="C123" s="173" t="s">
        <v>246</v>
      </c>
      <c r="D123" s="174" t="s">
        <v>98</v>
      </c>
      <c r="E123" s="175">
        <v>36.24</v>
      </c>
      <c r="F123" s="175"/>
      <c r="G123" s="176">
        <f>E123*F123</f>
        <v>0</v>
      </c>
      <c r="O123" s="170">
        <v>2</v>
      </c>
      <c r="AA123" s="146">
        <v>1</v>
      </c>
      <c r="AB123" s="146">
        <v>1</v>
      </c>
      <c r="AC123" s="146">
        <v>1</v>
      </c>
      <c r="AZ123" s="146">
        <v>1</v>
      </c>
      <c r="BA123" s="146">
        <f>IF(AZ123=1,G123,0)</f>
        <v>0</v>
      </c>
      <c r="BB123" s="146">
        <f>IF(AZ123=2,G123,0)</f>
        <v>0</v>
      </c>
      <c r="BC123" s="146">
        <f>IF(AZ123=3,G123,0)</f>
        <v>0</v>
      </c>
      <c r="BD123" s="146">
        <f>IF(AZ123=4,G123,0)</f>
        <v>0</v>
      </c>
      <c r="BE123" s="146">
        <f>IF(AZ123=5,G123,0)</f>
        <v>0</v>
      </c>
      <c r="CA123" s="177">
        <v>1</v>
      </c>
      <c r="CB123" s="177">
        <v>1</v>
      </c>
      <c r="CZ123" s="146">
        <v>0</v>
      </c>
    </row>
    <row r="124" spans="1:15" ht="12.75">
      <c r="A124" s="178"/>
      <c r="B124" s="181"/>
      <c r="C124" s="228" t="s">
        <v>247</v>
      </c>
      <c r="D124" s="229"/>
      <c r="E124" s="182">
        <v>16</v>
      </c>
      <c r="F124" s="183"/>
      <c r="G124" s="184"/>
      <c r="M124" s="180" t="s">
        <v>247</v>
      </c>
      <c r="O124" s="170"/>
    </row>
    <row r="125" spans="1:15" ht="12.75">
      <c r="A125" s="178"/>
      <c r="B125" s="181"/>
      <c r="C125" s="228" t="s">
        <v>248</v>
      </c>
      <c r="D125" s="229"/>
      <c r="E125" s="182">
        <v>15</v>
      </c>
      <c r="F125" s="183"/>
      <c r="G125" s="184"/>
      <c r="M125" s="180" t="s">
        <v>248</v>
      </c>
      <c r="O125" s="170"/>
    </row>
    <row r="126" spans="1:15" ht="12.75">
      <c r="A126" s="178"/>
      <c r="B126" s="181"/>
      <c r="C126" s="228" t="s">
        <v>249</v>
      </c>
      <c r="D126" s="229"/>
      <c r="E126" s="182">
        <v>5.24</v>
      </c>
      <c r="F126" s="183"/>
      <c r="G126" s="184"/>
      <c r="M126" s="180" t="s">
        <v>249</v>
      </c>
      <c r="O126" s="170"/>
    </row>
    <row r="127" spans="1:104" ht="12.75">
      <c r="A127" s="171">
        <v>49</v>
      </c>
      <c r="B127" s="172" t="s">
        <v>250</v>
      </c>
      <c r="C127" s="173" t="s">
        <v>251</v>
      </c>
      <c r="D127" s="174" t="s">
        <v>98</v>
      </c>
      <c r="E127" s="175">
        <v>30.53</v>
      </c>
      <c r="F127" s="175"/>
      <c r="G127" s="176">
        <f>E127*F127</f>
        <v>0</v>
      </c>
      <c r="O127" s="170">
        <v>2</v>
      </c>
      <c r="AA127" s="146">
        <v>1</v>
      </c>
      <c r="AB127" s="146">
        <v>1</v>
      </c>
      <c r="AC127" s="146">
        <v>1</v>
      </c>
      <c r="AZ127" s="146">
        <v>1</v>
      </c>
      <c r="BA127" s="146">
        <f>IF(AZ127=1,G127,0)</f>
        <v>0</v>
      </c>
      <c r="BB127" s="146">
        <f>IF(AZ127=2,G127,0)</f>
        <v>0</v>
      </c>
      <c r="BC127" s="146">
        <f>IF(AZ127=3,G127,0)</f>
        <v>0</v>
      </c>
      <c r="BD127" s="146">
        <f>IF(AZ127=4,G127,0)</f>
        <v>0</v>
      </c>
      <c r="BE127" s="146">
        <f>IF(AZ127=5,G127,0)</f>
        <v>0</v>
      </c>
      <c r="CA127" s="177">
        <v>1</v>
      </c>
      <c r="CB127" s="177">
        <v>1</v>
      </c>
      <c r="CZ127" s="146">
        <v>0</v>
      </c>
    </row>
    <row r="128" spans="1:15" ht="12.75">
      <c r="A128" s="178"/>
      <c r="B128" s="181"/>
      <c r="C128" s="228" t="s">
        <v>252</v>
      </c>
      <c r="D128" s="229"/>
      <c r="E128" s="182">
        <v>34.85</v>
      </c>
      <c r="F128" s="183"/>
      <c r="G128" s="184"/>
      <c r="M128" s="180" t="s">
        <v>252</v>
      </c>
      <c r="O128" s="170"/>
    </row>
    <row r="129" spans="1:15" ht="12.75">
      <c r="A129" s="178"/>
      <c r="B129" s="181"/>
      <c r="C129" s="228" t="s">
        <v>253</v>
      </c>
      <c r="D129" s="229"/>
      <c r="E129" s="182">
        <v>-7.2</v>
      </c>
      <c r="F129" s="183"/>
      <c r="G129" s="184"/>
      <c r="M129" s="180" t="s">
        <v>253</v>
      </c>
      <c r="O129" s="170"/>
    </row>
    <row r="130" spans="1:15" ht="12.75">
      <c r="A130" s="178"/>
      <c r="B130" s="181"/>
      <c r="C130" s="228" t="s">
        <v>254</v>
      </c>
      <c r="D130" s="229"/>
      <c r="E130" s="182">
        <v>-2.88</v>
      </c>
      <c r="F130" s="183"/>
      <c r="G130" s="184"/>
      <c r="M130" s="180" t="s">
        <v>254</v>
      </c>
      <c r="O130" s="170"/>
    </row>
    <row r="131" spans="1:15" ht="12.75">
      <c r="A131" s="178"/>
      <c r="B131" s="181"/>
      <c r="C131" s="228" t="s">
        <v>255</v>
      </c>
      <c r="D131" s="229"/>
      <c r="E131" s="182">
        <v>3.6</v>
      </c>
      <c r="F131" s="183"/>
      <c r="G131" s="184"/>
      <c r="M131" s="180" t="s">
        <v>255</v>
      </c>
      <c r="O131" s="170"/>
    </row>
    <row r="132" spans="1:15" ht="12.75">
      <c r="A132" s="178"/>
      <c r="B132" s="181"/>
      <c r="C132" s="228" t="s">
        <v>256</v>
      </c>
      <c r="D132" s="229"/>
      <c r="E132" s="182">
        <v>2.16</v>
      </c>
      <c r="F132" s="183"/>
      <c r="G132" s="184"/>
      <c r="M132" s="180" t="s">
        <v>256</v>
      </c>
      <c r="O132" s="170"/>
    </row>
    <row r="133" spans="1:104" ht="12.75">
      <c r="A133" s="171">
        <v>50</v>
      </c>
      <c r="B133" s="172" t="s">
        <v>257</v>
      </c>
      <c r="C133" s="173" t="s">
        <v>258</v>
      </c>
      <c r="D133" s="174" t="s">
        <v>98</v>
      </c>
      <c r="E133" s="175">
        <v>36.24</v>
      </c>
      <c r="F133" s="175"/>
      <c r="G133" s="176">
        <f>E133*F133</f>
        <v>0</v>
      </c>
      <c r="O133" s="170">
        <v>2</v>
      </c>
      <c r="AA133" s="146">
        <v>1</v>
      </c>
      <c r="AB133" s="146">
        <v>1</v>
      </c>
      <c r="AC133" s="146">
        <v>1</v>
      </c>
      <c r="AZ133" s="146">
        <v>1</v>
      </c>
      <c r="BA133" s="146">
        <f>IF(AZ133=1,G133,0)</f>
        <v>0</v>
      </c>
      <c r="BB133" s="146">
        <f>IF(AZ133=2,G133,0)</f>
        <v>0</v>
      </c>
      <c r="BC133" s="146">
        <f>IF(AZ133=3,G133,0)</f>
        <v>0</v>
      </c>
      <c r="BD133" s="146">
        <f>IF(AZ133=4,G133,0)</f>
        <v>0</v>
      </c>
      <c r="BE133" s="146">
        <f>IF(AZ133=5,G133,0)</f>
        <v>0</v>
      </c>
      <c r="CA133" s="177">
        <v>1</v>
      </c>
      <c r="CB133" s="177">
        <v>1</v>
      </c>
      <c r="CZ133" s="146">
        <v>0</v>
      </c>
    </row>
    <row r="134" spans="1:104" ht="12.75">
      <c r="A134" s="171">
        <v>51</v>
      </c>
      <c r="B134" s="172" t="s">
        <v>259</v>
      </c>
      <c r="C134" s="173" t="s">
        <v>260</v>
      </c>
      <c r="D134" s="174" t="s">
        <v>98</v>
      </c>
      <c r="E134" s="175">
        <v>20.94</v>
      </c>
      <c r="F134" s="175"/>
      <c r="G134" s="176">
        <f>E134*F134</f>
        <v>0</v>
      </c>
      <c r="O134" s="170">
        <v>2</v>
      </c>
      <c r="AA134" s="146">
        <v>1</v>
      </c>
      <c r="AB134" s="146">
        <v>1</v>
      </c>
      <c r="AC134" s="146">
        <v>1</v>
      </c>
      <c r="AZ134" s="146">
        <v>1</v>
      </c>
      <c r="BA134" s="146">
        <f>IF(AZ134=1,G134,0)</f>
        <v>0</v>
      </c>
      <c r="BB134" s="146">
        <f>IF(AZ134=2,G134,0)</f>
        <v>0</v>
      </c>
      <c r="BC134" s="146">
        <f>IF(AZ134=3,G134,0)</f>
        <v>0</v>
      </c>
      <c r="BD134" s="146">
        <f>IF(AZ134=4,G134,0)</f>
        <v>0</v>
      </c>
      <c r="BE134" s="146">
        <f>IF(AZ134=5,G134,0)</f>
        <v>0</v>
      </c>
      <c r="CA134" s="177">
        <v>1</v>
      </c>
      <c r="CB134" s="177">
        <v>1</v>
      </c>
      <c r="CZ134" s="146">
        <v>0</v>
      </c>
    </row>
    <row r="135" spans="1:15" ht="12.75">
      <c r="A135" s="178"/>
      <c r="B135" s="181"/>
      <c r="C135" s="228" t="s">
        <v>261</v>
      </c>
      <c r="D135" s="229"/>
      <c r="E135" s="182">
        <v>24.14</v>
      </c>
      <c r="F135" s="183"/>
      <c r="G135" s="184"/>
      <c r="M135" s="180" t="s">
        <v>261</v>
      </c>
      <c r="O135" s="170"/>
    </row>
    <row r="136" spans="1:15" ht="12.75">
      <c r="A136" s="178"/>
      <c r="B136" s="181"/>
      <c r="C136" s="228" t="s">
        <v>262</v>
      </c>
      <c r="D136" s="229"/>
      <c r="E136" s="182">
        <v>-4.8</v>
      </c>
      <c r="F136" s="183"/>
      <c r="G136" s="184"/>
      <c r="M136" s="180" t="s">
        <v>262</v>
      </c>
      <c r="O136" s="170"/>
    </row>
    <row r="137" spans="1:15" ht="12.75">
      <c r="A137" s="178"/>
      <c r="B137" s="181"/>
      <c r="C137" s="228" t="s">
        <v>263</v>
      </c>
      <c r="D137" s="229"/>
      <c r="E137" s="182">
        <v>-2.72</v>
      </c>
      <c r="F137" s="183"/>
      <c r="G137" s="184"/>
      <c r="M137" s="180" t="s">
        <v>263</v>
      </c>
      <c r="O137" s="170"/>
    </row>
    <row r="138" spans="1:15" ht="12.75">
      <c r="A138" s="178"/>
      <c r="B138" s="181"/>
      <c r="C138" s="228" t="s">
        <v>264</v>
      </c>
      <c r="D138" s="229"/>
      <c r="E138" s="182">
        <v>2.64</v>
      </c>
      <c r="F138" s="183"/>
      <c r="G138" s="184"/>
      <c r="M138" s="180" t="s">
        <v>264</v>
      </c>
      <c r="O138" s="170"/>
    </row>
    <row r="139" spans="1:15" ht="12.75">
      <c r="A139" s="178"/>
      <c r="B139" s="181"/>
      <c r="C139" s="228" t="s">
        <v>265</v>
      </c>
      <c r="D139" s="229"/>
      <c r="E139" s="182">
        <v>1.68</v>
      </c>
      <c r="F139" s="183"/>
      <c r="G139" s="184"/>
      <c r="M139" s="180" t="s">
        <v>265</v>
      </c>
      <c r="O139" s="170"/>
    </row>
    <row r="140" spans="1:57" ht="12.75">
      <c r="A140" s="185"/>
      <c r="B140" s="186" t="s">
        <v>77</v>
      </c>
      <c r="C140" s="187" t="str">
        <f>CONCATENATE(B122," ",C122)</f>
        <v>97 Prorážení otvorů</v>
      </c>
      <c r="D140" s="188"/>
      <c r="E140" s="189"/>
      <c r="F140" s="190"/>
      <c r="G140" s="191">
        <f>SUM(G122:G139)</f>
        <v>0</v>
      </c>
      <c r="O140" s="170">
        <v>4</v>
      </c>
      <c r="BA140" s="192">
        <f>SUM(BA122:BA139)</f>
        <v>0</v>
      </c>
      <c r="BB140" s="192">
        <f>SUM(BB122:BB139)</f>
        <v>0</v>
      </c>
      <c r="BC140" s="192">
        <f>SUM(BC122:BC139)</f>
        <v>0</v>
      </c>
      <c r="BD140" s="192">
        <f>SUM(BD122:BD139)</f>
        <v>0</v>
      </c>
      <c r="BE140" s="192">
        <f>SUM(BE122:BE139)</f>
        <v>0</v>
      </c>
    </row>
    <row r="141" spans="1:15" ht="12.75">
      <c r="A141" s="163" t="s">
        <v>74</v>
      </c>
      <c r="B141" s="164" t="s">
        <v>266</v>
      </c>
      <c r="C141" s="165" t="s">
        <v>267</v>
      </c>
      <c r="D141" s="166"/>
      <c r="E141" s="167"/>
      <c r="F141" s="167"/>
      <c r="G141" s="168"/>
      <c r="H141" s="169"/>
      <c r="I141" s="169"/>
      <c r="O141" s="170">
        <v>1</v>
      </c>
    </row>
    <row r="142" spans="1:104" ht="12.75">
      <c r="A142" s="171">
        <v>52</v>
      </c>
      <c r="B142" s="172" t="s">
        <v>268</v>
      </c>
      <c r="C142" s="173" t="s">
        <v>269</v>
      </c>
      <c r="D142" s="174" t="s">
        <v>133</v>
      </c>
      <c r="E142" s="175">
        <v>69.9894554</v>
      </c>
      <c r="F142" s="175"/>
      <c r="G142" s="176">
        <f>E142*F142</f>
        <v>0</v>
      </c>
      <c r="O142" s="170">
        <v>2</v>
      </c>
      <c r="AA142" s="146">
        <v>7</v>
      </c>
      <c r="AB142" s="146">
        <v>1</v>
      </c>
      <c r="AC142" s="146">
        <v>2</v>
      </c>
      <c r="AZ142" s="146">
        <v>1</v>
      </c>
      <c r="BA142" s="146">
        <f>IF(AZ142=1,G142,0)</f>
        <v>0</v>
      </c>
      <c r="BB142" s="146">
        <f>IF(AZ142=2,G142,0)</f>
        <v>0</v>
      </c>
      <c r="BC142" s="146">
        <f>IF(AZ142=3,G142,0)</f>
        <v>0</v>
      </c>
      <c r="BD142" s="146">
        <f>IF(AZ142=4,G142,0)</f>
        <v>0</v>
      </c>
      <c r="BE142" s="146">
        <f>IF(AZ142=5,G142,0)</f>
        <v>0</v>
      </c>
      <c r="CA142" s="177">
        <v>7</v>
      </c>
      <c r="CB142" s="177">
        <v>1</v>
      </c>
      <c r="CZ142" s="146">
        <v>0</v>
      </c>
    </row>
    <row r="143" spans="1:57" ht="12.75">
      <c r="A143" s="185"/>
      <c r="B143" s="186" t="s">
        <v>77</v>
      </c>
      <c r="C143" s="187" t="str">
        <f>CONCATENATE(B141," ",C141)</f>
        <v>99 Staveništní přesun hmot</v>
      </c>
      <c r="D143" s="188"/>
      <c r="E143" s="189"/>
      <c r="F143" s="190"/>
      <c r="G143" s="191">
        <f>SUM(G141:G142)</f>
        <v>0</v>
      </c>
      <c r="O143" s="170">
        <v>4</v>
      </c>
      <c r="BA143" s="192">
        <f>SUM(BA141:BA142)</f>
        <v>0</v>
      </c>
      <c r="BB143" s="192">
        <f>SUM(BB141:BB142)</f>
        <v>0</v>
      </c>
      <c r="BC143" s="192">
        <f>SUM(BC141:BC142)</f>
        <v>0</v>
      </c>
      <c r="BD143" s="192">
        <f>SUM(BD141:BD142)</f>
        <v>0</v>
      </c>
      <c r="BE143" s="192">
        <f>SUM(BE141:BE142)</f>
        <v>0</v>
      </c>
    </row>
    <row r="144" spans="1:15" ht="12.75">
      <c r="A144" s="163" t="s">
        <v>74</v>
      </c>
      <c r="B144" s="164" t="s">
        <v>270</v>
      </c>
      <c r="C144" s="165" t="s">
        <v>271</v>
      </c>
      <c r="D144" s="166"/>
      <c r="E144" s="167"/>
      <c r="F144" s="167"/>
      <c r="G144" s="168"/>
      <c r="H144" s="169"/>
      <c r="I144" s="169"/>
      <c r="O144" s="170">
        <v>1</v>
      </c>
    </row>
    <row r="145" spans="1:104" ht="12.75">
      <c r="A145" s="171">
        <v>53</v>
      </c>
      <c r="B145" s="172" t="s">
        <v>272</v>
      </c>
      <c r="C145" s="173" t="s">
        <v>273</v>
      </c>
      <c r="D145" s="174" t="s">
        <v>98</v>
      </c>
      <c r="E145" s="175">
        <v>78.2925</v>
      </c>
      <c r="F145" s="175"/>
      <c r="G145" s="176">
        <f>E145*F145</f>
        <v>0</v>
      </c>
      <c r="O145" s="170">
        <v>2</v>
      </c>
      <c r="AA145" s="146">
        <v>1</v>
      </c>
      <c r="AB145" s="146">
        <v>7</v>
      </c>
      <c r="AC145" s="146">
        <v>7</v>
      </c>
      <c r="AZ145" s="146">
        <v>2</v>
      </c>
      <c r="BA145" s="146">
        <f>IF(AZ145=1,G145,0)</f>
        <v>0</v>
      </c>
      <c r="BB145" s="146">
        <f>IF(AZ145=2,G145,0)</f>
        <v>0</v>
      </c>
      <c r="BC145" s="146">
        <f>IF(AZ145=3,G145,0)</f>
        <v>0</v>
      </c>
      <c r="BD145" s="146">
        <f>IF(AZ145=4,G145,0)</f>
        <v>0</v>
      </c>
      <c r="BE145" s="146">
        <f>IF(AZ145=5,G145,0)</f>
        <v>0</v>
      </c>
      <c r="CA145" s="177">
        <v>1</v>
      </c>
      <c r="CB145" s="177">
        <v>7</v>
      </c>
      <c r="CZ145" s="146">
        <v>0</v>
      </c>
    </row>
    <row r="146" spans="1:15" ht="12.75">
      <c r="A146" s="178"/>
      <c r="B146" s="181"/>
      <c r="C146" s="228" t="s">
        <v>274</v>
      </c>
      <c r="D146" s="229"/>
      <c r="E146" s="182">
        <v>78.2925</v>
      </c>
      <c r="F146" s="183"/>
      <c r="G146" s="184"/>
      <c r="M146" s="180" t="s">
        <v>274</v>
      </c>
      <c r="O146" s="170"/>
    </row>
    <row r="147" spans="1:104" ht="12.75">
      <c r="A147" s="171">
        <v>54</v>
      </c>
      <c r="B147" s="172" t="s">
        <v>275</v>
      </c>
      <c r="C147" s="173" t="s">
        <v>276</v>
      </c>
      <c r="D147" s="174" t="s">
        <v>98</v>
      </c>
      <c r="E147" s="175">
        <v>78.29</v>
      </c>
      <c r="F147" s="175"/>
      <c r="G147" s="176">
        <f>E147*F147</f>
        <v>0</v>
      </c>
      <c r="O147" s="170">
        <v>2</v>
      </c>
      <c r="AA147" s="146">
        <v>1</v>
      </c>
      <c r="AB147" s="146">
        <v>7</v>
      </c>
      <c r="AC147" s="146">
        <v>7</v>
      </c>
      <c r="AZ147" s="146">
        <v>2</v>
      </c>
      <c r="BA147" s="146">
        <f>IF(AZ147=1,G147,0)</f>
        <v>0</v>
      </c>
      <c r="BB147" s="146">
        <f>IF(AZ147=2,G147,0)</f>
        <v>0</v>
      </c>
      <c r="BC147" s="146">
        <f>IF(AZ147=3,G147,0)</f>
        <v>0</v>
      </c>
      <c r="BD147" s="146">
        <f>IF(AZ147=4,G147,0)</f>
        <v>0</v>
      </c>
      <c r="BE147" s="146">
        <f>IF(AZ147=5,G147,0)</f>
        <v>0</v>
      </c>
      <c r="CA147" s="177">
        <v>1</v>
      </c>
      <c r="CB147" s="177">
        <v>7</v>
      </c>
      <c r="CZ147" s="146">
        <v>0.00017</v>
      </c>
    </row>
    <row r="148" spans="1:15" ht="12.75">
      <c r="A148" s="178"/>
      <c r="B148" s="181"/>
      <c r="C148" s="228" t="s">
        <v>277</v>
      </c>
      <c r="D148" s="229"/>
      <c r="E148" s="182">
        <v>78.29</v>
      </c>
      <c r="F148" s="183"/>
      <c r="G148" s="184"/>
      <c r="M148" s="180" t="s">
        <v>277</v>
      </c>
      <c r="O148" s="170"/>
    </row>
    <row r="149" spans="1:104" ht="22.5">
      <c r="A149" s="171">
        <v>55</v>
      </c>
      <c r="B149" s="172" t="s">
        <v>278</v>
      </c>
      <c r="C149" s="173" t="s">
        <v>279</v>
      </c>
      <c r="D149" s="174" t="s">
        <v>150</v>
      </c>
      <c r="E149" s="175">
        <v>35.75</v>
      </c>
      <c r="F149" s="175"/>
      <c r="G149" s="176">
        <f>E149*F149</f>
        <v>0</v>
      </c>
      <c r="O149" s="170">
        <v>2</v>
      </c>
      <c r="AA149" s="146">
        <v>1</v>
      </c>
      <c r="AB149" s="146">
        <v>7</v>
      </c>
      <c r="AC149" s="146">
        <v>7</v>
      </c>
      <c r="AZ149" s="146">
        <v>2</v>
      </c>
      <c r="BA149" s="146">
        <f>IF(AZ149=1,G149,0)</f>
        <v>0</v>
      </c>
      <c r="BB149" s="146">
        <f>IF(AZ149=2,G149,0)</f>
        <v>0</v>
      </c>
      <c r="BC149" s="146">
        <f>IF(AZ149=3,G149,0)</f>
        <v>0</v>
      </c>
      <c r="BD149" s="146">
        <f>IF(AZ149=4,G149,0)</f>
        <v>0</v>
      </c>
      <c r="BE149" s="146">
        <f>IF(AZ149=5,G149,0)</f>
        <v>0</v>
      </c>
      <c r="CA149" s="177">
        <v>1</v>
      </c>
      <c r="CB149" s="177">
        <v>7</v>
      </c>
      <c r="CZ149" s="146">
        <v>0.00053</v>
      </c>
    </row>
    <row r="150" spans="1:104" ht="22.5">
      <c r="A150" s="171">
        <v>56</v>
      </c>
      <c r="B150" s="172" t="s">
        <v>280</v>
      </c>
      <c r="C150" s="173" t="s">
        <v>281</v>
      </c>
      <c r="D150" s="174" t="s">
        <v>98</v>
      </c>
      <c r="E150" s="175">
        <v>15.6585</v>
      </c>
      <c r="F150" s="175"/>
      <c r="G150" s="176">
        <f>E150*F150</f>
        <v>0</v>
      </c>
      <c r="O150" s="170">
        <v>2</v>
      </c>
      <c r="AA150" s="146">
        <v>2</v>
      </c>
      <c r="AB150" s="146">
        <v>7</v>
      </c>
      <c r="AC150" s="146">
        <v>7</v>
      </c>
      <c r="AZ150" s="146">
        <v>2</v>
      </c>
      <c r="BA150" s="146">
        <f>IF(AZ150=1,G150,0)</f>
        <v>0</v>
      </c>
      <c r="BB150" s="146">
        <f>IF(AZ150=2,G150,0)</f>
        <v>0</v>
      </c>
      <c r="BC150" s="146">
        <f>IF(AZ150=3,G150,0)</f>
        <v>0</v>
      </c>
      <c r="BD150" s="146">
        <f>IF(AZ150=4,G150,0)</f>
        <v>0</v>
      </c>
      <c r="BE150" s="146">
        <f>IF(AZ150=5,G150,0)</f>
        <v>0</v>
      </c>
      <c r="CA150" s="177">
        <v>2</v>
      </c>
      <c r="CB150" s="177">
        <v>7</v>
      </c>
      <c r="CZ150" s="146">
        <v>0.00638</v>
      </c>
    </row>
    <row r="151" spans="1:15" ht="12.75">
      <c r="A151" s="178"/>
      <c r="B151" s="181"/>
      <c r="C151" s="228" t="s">
        <v>282</v>
      </c>
      <c r="D151" s="229"/>
      <c r="E151" s="182">
        <v>15.6585</v>
      </c>
      <c r="F151" s="183"/>
      <c r="G151" s="184"/>
      <c r="M151" s="180" t="s">
        <v>282</v>
      </c>
      <c r="O151" s="170"/>
    </row>
    <row r="152" spans="1:104" ht="12.75">
      <c r="A152" s="171">
        <v>57</v>
      </c>
      <c r="B152" s="172" t="s">
        <v>283</v>
      </c>
      <c r="C152" s="173" t="s">
        <v>284</v>
      </c>
      <c r="D152" s="174" t="s">
        <v>62</v>
      </c>
      <c r="E152" s="175">
        <v>157.10942</v>
      </c>
      <c r="F152" s="175"/>
      <c r="G152" s="176">
        <f>E152*F152</f>
        <v>0</v>
      </c>
      <c r="O152" s="170">
        <v>2</v>
      </c>
      <c r="AA152" s="146">
        <v>7</v>
      </c>
      <c r="AB152" s="146">
        <v>1002</v>
      </c>
      <c r="AC152" s="146">
        <v>5</v>
      </c>
      <c r="AZ152" s="146">
        <v>2</v>
      </c>
      <c r="BA152" s="146">
        <f>IF(AZ152=1,G152,0)</f>
        <v>0</v>
      </c>
      <c r="BB152" s="146">
        <f>IF(AZ152=2,G152,0)</f>
        <v>0</v>
      </c>
      <c r="BC152" s="146">
        <f>IF(AZ152=3,G152,0)</f>
        <v>0</v>
      </c>
      <c r="BD152" s="146">
        <f>IF(AZ152=4,G152,0)</f>
        <v>0</v>
      </c>
      <c r="BE152" s="146">
        <f>IF(AZ152=5,G152,0)</f>
        <v>0</v>
      </c>
      <c r="CA152" s="177">
        <v>7</v>
      </c>
      <c r="CB152" s="177">
        <v>1002</v>
      </c>
      <c r="CZ152" s="146">
        <v>0</v>
      </c>
    </row>
    <row r="153" spans="1:57" ht="12.75">
      <c r="A153" s="185"/>
      <c r="B153" s="186" t="s">
        <v>77</v>
      </c>
      <c r="C153" s="187" t="str">
        <f>CONCATENATE(B144," ",C144)</f>
        <v>711 Izolace proti vodě</v>
      </c>
      <c r="D153" s="188"/>
      <c r="E153" s="189"/>
      <c r="F153" s="190"/>
      <c r="G153" s="191">
        <f>SUM(G144:G152)</f>
        <v>0</v>
      </c>
      <c r="O153" s="170">
        <v>4</v>
      </c>
      <c r="BA153" s="192">
        <f>SUM(BA144:BA152)</f>
        <v>0</v>
      </c>
      <c r="BB153" s="192">
        <f>SUM(BB144:BB152)</f>
        <v>0</v>
      </c>
      <c r="BC153" s="192">
        <f>SUM(BC144:BC152)</f>
        <v>0</v>
      </c>
      <c r="BD153" s="192">
        <f>SUM(BD144:BD152)</f>
        <v>0</v>
      </c>
      <c r="BE153" s="192">
        <f>SUM(BE144:BE152)</f>
        <v>0</v>
      </c>
    </row>
    <row r="154" spans="1:15" ht="12.75">
      <c r="A154" s="163" t="s">
        <v>74</v>
      </c>
      <c r="B154" s="164" t="s">
        <v>285</v>
      </c>
      <c r="C154" s="165" t="s">
        <v>286</v>
      </c>
      <c r="D154" s="166"/>
      <c r="E154" s="167"/>
      <c r="F154" s="167"/>
      <c r="G154" s="168"/>
      <c r="H154" s="169"/>
      <c r="I154" s="169"/>
      <c r="O154" s="170">
        <v>1</v>
      </c>
    </row>
    <row r="155" spans="1:104" ht="22.5">
      <c r="A155" s="171">
        <v>58</v>
      </c>
      <c r="B155" s="172" t="s">
        <v>287</v>
      </c>
      <c r="C155" s="173" t="s">
        <v>288</v>
      </c>
      <c r="D155" s="174" t="s">
        <v>162</v>
      </c>
      <c r="E155" s="175">
        <v>3</v>
      </c>
      <c r="F155" s="175"/>
      <c r="G155" s="176">
        <f>E155*F155</f>
        <v>0</v>
      </c>
      <c r="O155" s="170">
        <v>2</v>
      </c>
      <c r="AA155" s="146">
        <v>1</v>
      </c>
      <c r="AB155" s="146">
        <v>7</v>
      </c>
      <c r="AC155" s="146">
        <v>7</v>
      </c>
      <c r="AZ155" s="146">
        <v>2</v>
      </c>
      <c r="BA155" s="146">
        <f>IF(AZ155=1,G155,0)</f>
        <v>0</v>
      </c>
      <c r="BB155" s="146">
        <f>IF(AZ155=2,G155,0)</f>
        <v>0</v>
      </c>
      <c r="BC155" s="146">
        <f>IF(AZ155=3,G155,0)</f>
        <v>0</v>
      </c>
      <c r="BD155" s="146">
        <f>IF(AZ155=4,G155,0)</f>
        <v>0</v>
      </c>
      <c r="BE155" s="146">
        <f>IF(AZ155=5,G155,0)</f>
        <v>0</v>
      </c>
      <c r="CA155" s="177">
        <v>1</v>
      </c>
      <c r="CB155" s="177">
        <v>7</v>
      </c>
      <c r="CZ155" s="146">
        <v>0.07643</v>
      </c>
    </row>
    <row r="156" spans="1:104" ht="12.75">
      <c r="A156" s="171">
        <v>59</v>
      </c>
      <c r="B156" s="172" t="s">
        <v>289</v>
      </c>
      <c r="C156" s="173" t="s">
        <v>290</v>
      </c>
      <c r="D156" s="174" t="s">
        <v>62</v>
      </c>
      <c r="E156" s="175">
        <v>58.35</v>
      </c>
      <c r="F156" s="175"/>
      <c r="G156" s="176">
        <f>E156*F156</f>
        <v>0</v>
      </c>
      <c r="O156" s="170">
        <v>2</v>
      </c>
      <c r="AA156" s="146">
        <v>7</v>
      </c>
      <c r="AB156" s="146">
        <v>1002</v>
      </c>
      <c r="AC156" s="146">
        <v>5</v>
      </c>
      <c r="AZ156" s="146">
        <v>2</v>
      </c>
      <c r="BA156" s="146">
        <f>IF(AZ156=1,G156,0)</f>
        <v>0</v>
      </c>
      <c r="BB156" s="146">
        <f>IF(AZ156=2,G156,0)</f>
        <v>0</v>
      </c>
      <c r="BC156" s="146">
        <f>IF(AZ156=3,G156,0)</f>
        <v>0</v>
      </c>
      <c r="BD156" s="146">
        <f>IF(AZ156=4,G156,0)</f>
        <v>0</v>
      </c>
      <c r="BE156" s="146">
        <f>IF(AZ156=5,G156,0)</f>
        <v>0</v>
      </c>
      <c r="CA156" s="177">
        <v>7</v>
      </c>
      <c r="CB156" s="177">
        <v>1002</v>
      </c>
      <c r="CZ156" s="146">
        <v>0</v>
      </c>
    </row>
    <row r="157" spans="1:57" ht="12.75">
      <c r="A157" s="185"/>
      <c r="B157" s="186" t="s">
        <v>77</v>
      </c>
      <c r="C157" s="187" t="str">
        <f>CONCATENATE(B154," ",C154)</f>
        <v>721 Vnitřní kanalizace</v>
      </c>
      <c r="D157" s="188"/>
      <c r="E157" s="189"/>
      <c r="F157" s="190"/>
      <c r="G157" s="191">
        <f>SUM(G154:G156)</f>
        <v>0</v>
      </c>
      <c r="O157" s="170">
        <v>4</v>
      </c>
      <c r="BA157" s="192">
        <f>SUM(BA154:BA156)</f>
        <v>0</v>
      </c>
      <c r="BB157" s="192">
        <f>SUM(BB154:BB156)</f>
        <v>0</v>
      </c>
      <c r="BC157" s="192">
        <f>SUM(BC154:BC156)</f>
        <v>0</v>
      </c>
      <c r="BD157" s="192">
        <f>SUM(BD154:BD156)</f>
        <v>0</v>
      </c>
      <c r="BE157" s="192">
        <f>SUM(BE154:BE156)</f>
        <v>0</v>
      </c>
    </row>
    <row r="158" spans="1:15" ht="12.75">
      <c r="A158" s="163" t="s">
        <v>74</v>
      </c>
      <c r="B158" s="164" t="s">
        <v>291</v>
      </c>
      <c r="C158" s="165" t="s">
        <v>292</v>
      </c>
      <c r="D158" s="166"/>
      <c r="E158" s="167"/>
      <c r="F158" s="167"/>
      <c r="G158" s="168"/>
      <c r="H158" s="169"/>
      <c r="I158" s="169"/>
      <c r="O158" s="170">
        <v>1</v>
      </c>
    </row>
    <row r="159" spans="1:104" ht="22.5">
      <c r="A159" s="171">
        <v>60</v>
      </c>
      <c r="B159" s="172" t="s">
        <v>293</v>
      </c>
      <c r="C159" s="173" t="s">
        <v>294</v>
      </c>
      <c r="D159" s="174" t="s">
        <v>162</v>
      </c>
      <c r="E159" s="175">
        <v>6</v>
      </c>
      <c r="F159" s="175"/>
      <c r="G159" s="176">
        <f>E159*F159</f>
        <v>0</v>
      </c>
      <c r="O159" s="170">
        <v>2</v>
      </c>
      <c r="AA159" s="146">
        <v>12</v>
      </c>
      <c r="AB159" s="146">
        <v>0</v>
      </c>
      <c r="AC159" s="146">
        <v>10</v>
      </c>
      <c r="AZ159" s="146">
        <v>2</v>
      </c>
      <c r="BA159" s="146">
        <f>IF(AZ159=1,G159,0)</f>
        <v>0</v>
      </c>
      <c r="BB159" s="146">
        <f>IF(AZ159=2,G159,0)</f>
        <v>0</v>
      </c>
      <c r="BC159" s="146">
        <f>IF(AZ159=3,G159,0)</f>
        <v>0</v>
      </c>
      <c r="BD159" s="146">
        <f>IF(AZ159=4,G159,0)</f>
        <v>0</v>
      </c>
      <c r="BE159" s="146">
        <f>IF(AZ159=5,G159,0)</f>
        <v>0</v>
      </c>
      <c r="CA159" s="177">
        <v>12</v>
      </c>
      <c r="CB159" s="177">
        <v>0</v>
      </c>
      <c r="CZ159" s="146">
        <v>0</v>
      </c>
    </row>
    <row r="160" spans="1:57" ht="12.75">
      <c r="A160" s="185"/>
      <c r="B160" s="186" t="s">
        <v>77</v>
      </c>
      <c r="C160" s="187" t="str">
        <f>CONCATENATE(B158," ",C158)</f>
        <v>730 Ústřední vytápění</v>
      </c>
      <c r="D160" s="188"/>
      <c r="E160" s="189"/>
      <c r="F160" s="190"/>
      <c r="G160" s="191">
        <f>SUM(G158:G159)</f>
        <v>0</v>
      </c>
      <c r="O160" s="170">
        <v>4</v>
      </c>
      <c r="BA160" s="192">
        <f>SUM(BA158:BA159)</f>
        <v>0</v>
      </c>
      <c r="BB160" s="192">
        <f>SUM(BB158:BB159)</f>
        <v>0</v>
      </c>
      <c r="BC160" s="192">
        <f>SUM(BC158:BC159)</f>
        <v>0</v>
      </c>
      <c r="BD160" s="192">
        <f>SUM(BD158:BD159)</f>
        <v>0</v>
      </c>
      <c r="BE160" s="192">
        <f>SUM(BE158:BE159)</f>
        <v>0</v>
      </c>
    </row>
    <row r="161" spans="1:15" ht="12.75">
      <c r="A161" s="163" t="s">
        <v>74</v>
      </c>
      <c r="B161" s="164" t="s">
        <v>295</v>
      </c>
      <c r="C161" s="165" t="s">
        <v>296</v>
      </c>
      <c r="D161" s="166"/>
      <c r="E161" s="167"/>
      <c r="F161" s="167"/>
      <c r="G161" s="168"/>
      <c r="H161" s="169"/>
      <c r="I161" s="169"/>
      <c r="O161" s="170">
        <v>1</v>
      </c>
    </row>
    <row r="162" spans="1:104" ht="12.75">
      <c r="A162" s="171">
        <v>61</v>
      </c>
      <c r="B162" s="172" t="s">
        <v>297</v>
      </c>
      <c r="C162" s="173" t="s">
        <v>298</v>
      </c>
      <c r="D162" s="174" t="s">
        <v>150</v>
      </c>
      <c r="E162" s="175">
        <v>13.2</v>
      </c>
      <c r="F162" s="175"/>
      <c r="G162" s="176">
        <f>E162*F162</f>
        <v>0</v>
      </c>
      <c r="O162" s="170">
        <v>2</v>
      </c>
      <c r="AA162" s="146">
        <v>1</v>
      </c>
      <c r="AB162" s="146">
        <v>7</v>
      </c>
      <c r="AC162" s="146">
        <v>7</v>
      </c>
      <c r="AZ162" s="146">
        <v>2</v>
      </c>
      <c r="BA162" s="146">
        <f>IF(AZ162=1,G162,0)</f>
        <v>0</v>
      </c>
      <c r="BB162" s="146">
        <f>IF(AZ162=2,G162,0)</f>
        <v>0</v>
      </c>
      <c r="BC162" s="146">
        <f>IF(AZ162=3,G162,0)</f>
        <v>0</v>
      </c>
      <c r="BD162" s="146">
        <f>IF(AZ162=4,G162,0)</f>
        <v>0</v>
      </c>
      <c r="BE162" s="146">
        <f>IF(AZ162=5,G162,0)</f>
        <v>0</v>
      </c>
      <c r="CA162" s="177">
        <v>1</v>
      </c>
      <c r="CB162" s="177">
        <v>7</v>
      </c>
      <c r="CZ162" s="146">
        <v>0</v>
      </c>
    </row>
    <row r="163" spans="1:15" ht="12.75">
      <c r="A163" s="178"/>
      <c r="B163" s="181"/>
      <c r="C163" s="228" t="s">
        <v>299</v>
      </c>
      <c r="D163" s="229"/>
      <c r="E163" s="182">
        <v>4.8</v>
      </c>
      <c r="F163" s="183"/>
      <c r="G163" s="184"/>
      <c r="M163" s="180" t="s">
        <v>299</v>
      </c>
      <c r="O163" s="170"/>
    </row>
    <row r="164" spans="1:15" ht="12.75">
      <c r="A164" s="178"/>
      <c r="B164" s="181"/>
      <c r="C164" s="230" t="s">
        <v>118</v>
      </c>
      <c r="D164" s="229"/>
      <c r="E164" s="206">
        <v>4.8</v>
      </c>
      <c r="F164" s="183"/>
      <c r="G164" s="184"/>
      <c r="M164" s="180" t="s">
        <v>118</v>
      </c>
      <c r="O164" s="170"/>
    </row>
    <row r="165" spans="1:15" ht="12.75">
      <c r="A165" s="178"/>
      <c r="B165" s="181"/>
      <c r="C165" s="228" t="s">
        <v>300</v>
      </c>
      <c r="D165" s="229"/>
      <c r="E165" s="182">
        <v>8.4</v>
      </c>
      <c r="F165" s="183"/>
      <c r="G165" s="184"/>
      <c r="M165" s="180" t="s">
        <v>300</v>
      </c>
      <c r="O165" s="170"/>
    </row>
    <row r="166" spans="1:104" ht="12.75">
      <c r="A166" s="171">
        <v>62</v>
      </c>
      <c r="B166" s="172" t="s">
        <v>301</v>
      </c>
      <c r="C166" s="173" t="s">
        <v>302</v>
      </c>
      <c r="D166" s="174" t="s">
        <v>150</v>
      </c>
      <c r="E166" s="175">
        <v>3</v>
      </c>
      <c r="F166" s="175"/>
      <c r="G166" s="176">
        <f>E166*F166</f>
        <v>0</v>
      </c>
      <c r="O166" s="170">
        <v>2</v>
      </c>
      <c r="AA166" s="146">
        <v>1</v>
      </c>
      <c r="AB166" s="146">
        <v>7</v>
      </c>
      <c r="AC166" s="146">
        <v>7</v>
      </c>
      <c r="AZ166" s="146">
        <v>2</v>
      </c>
      <c r="BA166" s="146">
        <f>IF(AZ166=1,G166,0)</f>
        <v>0</v>
      </c>
      <c r="BB166" s="146">
        <f>IF(AZ166=2,G166,0)</f>
        <v>0</v>
      </c>
      <c r="BC166" s="146">
        <f>IF(AZ166=3,G166,0)</f>
        <v>0</v>
      </c>
      <c r="BD166" s="146">
        <f>IF(AZ166=4,G166,0)</f>
        <v>0</v>
      </c>
      <c r="BE166" s="146">
        <f>IF(AZ166=5,G166,0)</f>
        <v>0</v>
      </c>
      <c r="CA166" s="177">
        <v>1</v>
      </c>
      <c r="CB166" s="177">
        <v>7</v>
      </c>
      <c r="CZ166" s="146">
        <v>0.00378</v>
      </c>
    </row>
    <row r="167" spans="1:104" ht="12.75">
      <c r="A167" s="171">
        <v>63</v>
      </c>
      <c r="B167" s="172" t="s">
        <v>303</v>
      </c>
      <c r="C167" s="173" t="s">
        <v>304</v>
      </c>
      <c r="D167" s="174" t="s">
        <v>150</v>
      </c>
      <c r="E167" s="175">
        <v>13.2</v>
      </c>
      <c r="F167" s="175"/>
      <c r="G167" s="176">
        <f>E167*F167</f>
        <v>0</v>
      </c>
      <c r="O167" s="170">
        <v>2</v>
      </c>
      <c r="AA167" s="146">
        <v>1</v>
      </c>
      <c r="AB167" s="146">
        <v>7</v>
      </c>
      <c r="AC167" s="146">
        <v>7</v>
      </c>
      <c r="AZ167" s="146">
        <v>2</v>
      </c>
      <c r="BA167" s="146">
        <f>IF(AZ167=1,G167,0)</f>
        <v>0</v>
      </c>
      <c r="BB167" s="146">
        <f>IF(AZ167=2,G167,0)</f>
        <v>0</v>
      </c>
      <c r="BC167" s="146">
        <f>IF(AZ167=3,G167,0)</f>
        <v>0</v>
      </c>
      <c r="BD167" s="146">
        <f>IF(AZ167=4,G167,0)</f>
        <v>0</v>
      </c>
      <c r="BE167" s="146">
        <f>IF(AZ167=5,G167,0)</f>
        <v>0</v>
      </c>
      <c r="CA167" s="177">
        <v>1</v>
      </c>
      <c r="CB167" s="177">
        <v>7</v>
      </c>
      <c r="CZ167" s="146">
        <v>0.00145</v>
      </c>
    </row>
    <row r="168" spans="1:104" ht="12.75">
      <c r="A168" s="171">
        <v>64</v>
      </c>
      <c r="B168" s="172" t="s">
        <v>305</v>
      </c>
      <c r="C168" s="173" t="s">
        <v>306</v>
      </c>
      <c r="D168" s="174" t="s">
        <v>162</v>
      </c>
      <c r="E168" s="175">
        <v>3</v>
      </c>
      <c r="F168" s="175"/>
      <c r="G168" s="176">
        <f>E168*F168</f>
        <v>0</v>
      </c>
      <c r="O168" s="170">
        <v>2</v>
      </c>
      <c r="AA168" s="146">
        <v>12</v>
      </c>
      <c r="AB168" s="146">
        <v>0</v>
      </c>
      <c r="AC168" s="146">
        <v>29</v>
      </c>
      <c r="AZ168" s="146">
        <v>2</v>
      </c>
      <c r="BA168" s="146">
        <f>IF(AZ168=1,G168,0)</f>
        <v>0</v>
      </c>
      <c r="BB168" s="146">
        <f>IF(AZ168=2,G168,0)</f>
        <v>0</v>
      </c>
      <c r="BC168" s="146">
        <f>IF(AZ168=3,G168,0)</f>
        <v>0</v>
      </c>
      <c r="BD168" s="146">
        <f>IF(AZ168=4,G168,0)</f>
        <v>0</v>
      </c>
      <c r="BE168" s="146">
        <f>IF(AZ168=5,G168,0)</f>
        <v>0</v>
      </c>
      <c r="CA168" s="177">
        <v>12</v>
      </c>
      <c r="CB168" s="177">
        <v>0</v>
      </c>
      <c r="CZ168" s="146">
        <v>0</v>
      </c>
    </row>
    <row r="169" spans="1:104" ht="12.75">
      <c r="A169" s="171">
        <v>65</v>
      </c>
      <c r="B169" s="172" t="s">
        <v>307</v>
      </c>
      <c r="C169" s="173" t="s">
        <v>308</v>
      </c>
      <c r="D169" s="174" t="s">
        <v>62</v>
      </c>
      <c r="E169" s="175">
        <v>107.571</v>
      </c>
      <c r="F169" s="175"/>
      <c r="G169" s="176">
        <f>E169*F169</f>
        <v>0</v>
      </c>
      <c r="O169" s="170">
        <v>2</v>
      </c>
      <c r="AA169" s="146">
        <v>7</v>
      </c>
      <c r="AB169" s="146">
        <v>1002</v>
      </c>
      <c r="AC169" s="146">
        <v>5</v>
      </c>
      <c r="AZ169" s="146">
        <v>2</v>
      </c>
      <c r="BA169" s="146">
        <f>IF(AZ169=1,G169,0)</f>
        <v>0</v>
      </c>
      <c r="BB169" s="146">
        <f>IF(AZ169=2,G169,0)</f>
        <v>0</v>
      </c>
      <c r="BC169" s="146">
        <f>IF(AZ169=3,G169,0)</f>
        <v>0</v>
      </c>
      <c r="BD169" s="146">
        <f>IF(AZ169=4,G169,0)</f>
        <v>0</v>
      </c>
      <c r="BE169" s="146">
        <f>IF(AZ169=5,G169,0)</f>
        <v>0</v>
      </c>
      <c r="CA169" s="177">
        <v>7</v>
      </c>
      <c r="CB169" s="177">
        <v>1002</v>
      </c>
      <c r="CZ169" s="146">
        <v>0</v>
      </c>
    </row>
    <row r="170" spans="1:57" ht="12.75">
      <c r="A170" s="185"/>
      <c r="B170" s="186" t="s">
        <v>77</v>
      </c>
      <c r="C170" s="187" t="str">
        <f>CONCATENATE(B161," ",C161)</f>
        <v>764 Konstrukce klempířské</v>
      </c>
      <c r="D170" s="188"/>
      <c r="E170" s="189"/>
      <c r="F170" s="190"/>
      <c r="G170" s="191">
        <f>SUM(G161:G169)</f>
        <v>0</v>
      </c>
      <c r="O170" s="170">
        <v>4</v>
      </c>
      <c r="BA170" s="192">
        <f>SUM(BA161:BA169)</f>
        <v>0</v>
      </c>
      <c r="BB170" s="192">
        <f>SUM(BB161:BB169)</f>
        <v>0</v>
      </c>
      <c r="BC170" s="192">
        <f>SUM(BC161:BC169)</f>
        <v>0</v>
      </c>
      <c r="BD170" s="192">
        <f>SUM(BD161:BD169)</f>
        <v>0</v>
      </c>
      <c r="BE170" s="192">
        <f>SUM(BE161:BE169)</f>
        <v>0</v>
      </c>
    </row>
    <row r="171" spans="1:15" ht="12.75">
      <c r="A171" s="163" t="s">
        <v>74</v>
      </c>
      <c r="B171" s="164" t="s">
        <v>309</v>
      </c>
      <c r="C171" s="165" t="s">
        <v>310</v>
      </c>
      <c r="D171" s="166"/>
      <c r="E171" s="167"/>
      <c r="F171" s="167"/>
      <c r="G171" s="168"/>
      <c r="H171" s="169"/>
      <c r="I171" s="169"/>
      <c r="O171" s="170">
        <v>1</v>
      </c>
    </row>
    <row r="172" spans="1:104" ht="12.75">
      <c r="A172" s="171">
        <v>66</v>
      </c>
      <c r="B172" s="172" t="s">
        <v>311</v>
      </c>
      <c r="C172" s="173" t="s">
        <v>312</v>
      </c>
      <c r="D172" s="174" t="s">
        <v>162</v>
      </c>
      <c r="E172" s="175">
        <v>2</v>
      </c>
      <c r="F172" s="175"/>
      <c r="G172" s="176">
        <f>E172*F172</f>
        <v>0</v>
      </c>
      <c r="O172" s="170">
        <v>2</v>
      </c>
      <c r="AA172" s="146">
        <v>12</v>
      </c>
      <c r="AB172" s="146">
        <v>0</v>
      </c>
      <c r="AC172" s="146">
        <v>11</v>
      </c>
      <c r="AZ172" s="146">
        <v>2</v>
      </c>
      <c r="BA172" s="146">
        <f>IF(AZ172=1,G172,0)</f>
        <v>0</v>
      </c>
      <c r="BB172" s="146">
        <f>IF(AZ172=2,G172,0)</f>
        <v>0</v>
      </c>
      <c r="BC172" s="146">
        <f>IF(AZ172=3,G172,0)</f>
        <v>0</v>
      </c>
      <c r="BD172" s="146">
        <f>IF(AZ172=4,G172,0)</f>
        <v>0</v>
      </c>
      <c r="BE172" s="146">
        <f>IF(AZ172=5,G172,0)</f>
        <v>0</v>
      </c>
      <c r="CA172" s="177">
        <v>12</v>
      </c>
      <c r="CB172" s="177">
        <v>0</v>
      </c>
      <c r="CZ172" s="146">
        <v>0</v>
      </c>
    </row>
    <row r="173" spans="1:57" ht="12.75">
      <c r="A173" s="185"/>
      <c r="B173" s="186" t="s">
        <v>77</v>
      </c>
      <c r="C173" s="187" t="str">
        <f>CONCATENATE(B171," ",C171)</f>
        <v>767 Konstrukce zámečnické</v>
      </c>
      <c r="D173" s="188"/>
      <c r="E173" s="189"/>
      <c r="F173" s="190"/>
      <c r="G173" s="191">
        <f>SUM(G171:G172)</f>
        <v>0</v>
      </c>
      <c r="O173" s="170">
        <v>4</v>
      </c>
      <c r="BA173" s="192">
        <f>SUM(BA171:BA172)</f>
        <v>0</v>
      </c>
      <c r="BB173" s="192">
        <f>SUM(BB171:BB172)</f>
        <v>0</v>
      </c>
      <c r="BC173" s="192">
        <f>SUM(BC171:BC172)</f>
        <v>0</v>
      </c>
      <c r="BD173" s="192">
        <f>SUM(BD171:BD172)</f>
        <v>0</v>
      </c>
      <c r="BE173" s="192">
        <f>SUM(BE171:BE172)</f>
        <v>0</v>
      </c>
    </row>
    <row r="174" spans="1:15" ht="12.75">
      <c r="A174" s="163" t="s">
        <v>74</v>
      </c>
      <c r="B174" s="164" t="s">
        <v>313</v>
      </c>
      <c r="C174" s="165" t="s">
        <v>314</v>
      </c>
      <c r="D174" s="166"/>
      <c r="E174" s="167"/>
      <c r="F174" s="167"/>
      <c r="G174" s="168"/>
      <c r="H174" s="169"/>
      <c r="I174" s="169"/>
      <c r="O174" s="170">
        <v>1</v>
      </c>
    </row>
    <row r="175" spans="1:104" ht="12.75">
      <c r="A175" s="171">
        <v>67</v>
      </c>
      <c r="B175" s="172" t="s">
        <v>315</v>
      </c>
      <c r="C175" s="173" t="s">
        <v>316</v>
      </c>
      <c r="D175" s="174" t="s">
        <v>150</v>
      </c>
      <c r="E175" s="175">
        <v>23.275</v>
      </c>
      <c r="F175" s="175"/>
      <c r="G175" s="176">
        <f>E175*F175</f>
        <v>0</v>
      </c>
      <c r="O175" s="170">
        <v>2</v>
      </c>
      <c r="AA175" s="146">
        <v>1</v>
      </c>
      <c r="AB175" s="146">
        <v>7</v>
      </c>
      <c r="AC175" s="146">
        <v>7</v>
      </c>
      <c r="AZ175" s="146">
        <v>2</v>
      </c>
      <c r="BA175" s="146">
        <f>IF(AZ175=1,G175,0)</f>
        <v>0</v>
      </c>
      <c r="BB175" s="146">
        <f>IF(AZ175=2,G175,0)</f>
        <v>0</v>
      </c>
      <c r="BC175" s="146">
        <f>IF(AZ175=3,G175,0)</f>
        <v>0</v>
      </c>
      <c r="BD175" s="146">
        <f>IF(AZ175=4,G175,0)</f>
        <v>0</v>
      </c>
      <c r="BE175" s="146">
        <f>IF(AZ175=5,G175,0)</f>
        <v>0</v>
      </c>
      <c r="CA175" s="177">
        <v>1</v>
      </c>
      <c r="CB175" s="177">
        <v>7</v>
      </c>
      <c r="CZ175" s="146">
        <v>0.00032</v>
      </c>
    </row>
    <row r="176" spans="1:15" ht="12.75">
      <c r="A176" s="178"/>
      <c r="B176" s="181"/>
      <c r="C176" s="228" t="s">
        <v>317</v>
      </c>
      <c r="D176" s="229"/>
      <c r="E176" s="182">
        <v>10</v>
      </c>
      <c r="F176" s="183"/>
      <c r="G176" s="184"/>
      <c r="M176" s="180" t="s">
        <v>317</v>
      </c>
      <c r="O176" s="170"/>
    </row>
    <row r="177" spans="1:15" ht="12.75">
      <c r="A177" s="178"/>
      <c r="B177" s="181"/>
      <c r="C177" s="228" t="s">
        <v>317</v>
      </c>
      <c r="D177" s="229"/>
      <c r="E177" s="182">
        <v>10</v>
      </c>
      <c r="F177" s="183"/>
      <c r="G177" s="184"/>
      <c r="M177" s="180" t="s">
        <v>317</v>
      </c>
      <c r="O177" s="170"/>
    </row>
    <row r="178" spans="1:15" ht="12.75">
      <c r="A178" s="178"/>
      <c r="B178" s="181"/>
      <c r="C178" s="228" t="s">
        <v>318</v>
      </c>
      <c r="D178" s="229"/>
      <c r="E178" s="182">
        <v>3.275</v>
      </c>
      <c r="F178" s="183"/>
      <c r="G178" s="184"/>
      <c r="M178" s="180" t="s">
        <v>318</v>
      </c>
      <c r="O178" s="170"/>
    </row>
    <row r="179" spans="1:104" ht="12.75">
      <c r="A179" s="171">
        <v>68</v>
      </c>
      <c r="B179" s="172" t="s">
        <v>319</v>
      </c>
      <c r="C179" s="173" t="s">
        <v>320</v>
      </c>
      <c r="D179" s="174" t="s">
        <v>150</v>
      </c>
      <c r="E179" s="175">
        <v>23.275</v>
      </c>
      <c r="F179" s="175"/>
      <c r="G179" s="176">
        <f>E179*F179</f>
        <v>0</v>
      </c>
      <c r="O179" s="170">
        <v>2</v>
      </c>
      <c r="AA179" s="146">
        <v>1</v>
      </c>
      <c r="AB179" s="146">
        <v>7</v>
      </c>
      <c r="AC179" s="146">
        <v>7</v>
      </c>
      <c r="AZ179" s="146">
        <v>2</v>
      </c>
      <c r="BA179" s="146">
        <f>IF(AZ179=1,G179,0)</f>
        <v>0</v>
      </c>
      <c r="BB179" s="146">
        <f>IF(AZ179=2,G179,0)</f>
        <v>0</v>
      </c>
      <c r="BC179" s="146">
        <f>IF(AZ179=3,G179,0)</f>
        <v>0</v>
      </c>
      <c r="BD179" s="146">
        <f>IF(AZ179=4,G179,0)</f>
        <v>0</v>
      </c>
      <c r="BE179" s="146">
        <f>IF(AZ179=5,G179,0)</f>
        <v>0</v>
      </c>
      <c r="CA179" s="177">
        <v>1</v>
      </c>
      <c r="CB179" s="177">
        <v>7</v>
      </c>
      <c r="CZ179" s="146">
        <v>0</v>
      </c>
    </row>
    <row r="180" spans="1:104" ht="12.75">
      <c r="A180" s="171">
        <v>69</v>
      </c>
      <c r="B180" s="172" t="s">
        <v>321</v>
      </c>
      <c r="C180" s="173" t="s">
        <v>322</v>
      </c>
      <c r="D180" s="174" t="s">
        <v>98</v>
      </c>
      <c r="E180" s="175">
        <v>2.6068</v>
      </c>
      <c r="F180" s="175"/>
      <c r="G180" s="176">
        <f>E180*F180</f>
        <v>0</v>
      </c>
      <c r="O180" s="170">
        <v>2</v>
      </c>
      <c r="AA180" s="146">
        <v>3</v>
      </c>
      <c r="AB180" s="146">
        <v>7</v>
      </c>
      <c r="AC180" s="146">
        <v>597642020</v>
      </c>
      <c r="AZ180" s="146">
        <v>2</v>
      </c>
      <c r="BA180" s="146">
        <f>IF(AZ180=1,G180,0)</f>
        <v>0</v>
      </c>
      <c r="BB180" s="146">
        <f>IF(AZ180=2,G180,0)</f>
        <v>0</v>
      </c>
      <c r="BC180" s="146">
        <f>IF(AZ180=3,G180,0)</f>
        <v>0</v>
      </c>
      <c r="BD180" s="146">
        <f>IF(AZ180=4,G180,0)</f>
        <v>0</v>
      </c>
      <c r="BE180" s="146">
        <f>IF(AZ180=5,G180,0)</f>
        <v>0</v>
      </c>
      <c r="CA180" s="177">
        <v>3</v>
      </c>
      <c r="CB180" s="177">
        <v>7</v>
      </c>
      <c r="CZ180" s="146">
        <v>0.0192</v>
      </c>
    </row>
    <row r="181" spans="1:15" ht="12.75">
      <c r="A181" s="178"/>
      <c r="B181" s="181"/>
      <c r="C181" s="228" t="s">
        <v>323</v>
      </c>
      <c r="D181" s="229"/>
      <c r="E181" s="182">
        <v>2.6068</v>
      </c>
      <c r="F181" s="183"/>
      <c r="G181" s="184"/>
      <c r="M181" s="180" t="s">
        <v>323</v>
      </c>
      <c r="O181" s="170"/>
    </row>
    <row r="182" spans="1:104" ht="12.75">
      <c r="A182" s="171">
        <v>70</v>
      </c>
      <c r="B182" s="172" t="s">
        <v>324</v>
      </c>
      <c r="C182" s="173" t="s">
        <v>325</v>
      </c>
      <c r="D182" s="174" t="s">
        <v>62</v>
      </c>
      <c r="E182" s="175">
        <v>49.33439756</v>
      </c>
      <c r="F182" s="175"/>
      <c r="G182" s="176">
        <f>E182*F182</f>
        <v>0</v>
      </c>
      <c r="O182" s="170">
        <v>2</v>
      </c>
      <c r="AA182" s="146">
        <v>7</v>
      </c>
      <c r="AB182" s="146">
        <v>1002</v>
      </c>
      <c r="AC182" s="146">
        <v>5</v>
      </c>
      <c r="AZ182" s="146">
        <v>2</v>
      </c>
      <c r="BA182" s="146">
        <f>IF(AZ182=1,G182,0)</f>
        <v>0</v>
      </c>
      <c r="BB182" s="146">
        <f>IF(AZ182=2,G182,0)</f>
        <v>0</v>
      </c>
      <c r="BC182" s="146">
        <f>IF(AZ182=3,G182,0)</f>
        <v>0</v>
      </c>
      <c r="BD182" s="146">
        <f>IF(AZ182=4,G182,0)</f>
        <v>0</v>
      </c>
      <c r="BE182" s="146">
        <f>IF(AZ182=5,G182,0)</f>
        <v>0</v>
      </c>
      <c r="CA182" s="177">
        <v>7</v>
      </c>
      <c r="CB182" s="177">
        <v>1002</v>
      </c>
      <c r="CZ182" s="146">
        <v>0</v>
      </c>
    </row>
    <row r="183" spans="1:57" ht="12.75">
      <c r="A183" s="185"/>
      <c r="B183" s="186" t="s">
        <v>77</v>
      </c>
      <c r="C183" s="187" t="str">
        <f>CONCATENATE(B174," ",C174)</f>
        <v>771 Podlahy z dlaždic a obklady</v>
      </c>
      <c r="D183" s="188"/>
      <c r="E183" s="189"/>
      <c r="F183" s="190"/>
      <c r="G183" s="191">
        <f>SUM(G174:G182)</f>
        <v>0</v>
      </c>
      <c r="O183" s="170">
        <v>4</v>
      </c>
      <c r="BA183" s="192">
        <f>SUM(BA174:BA182)</f>
        <v>0</v>
      </c>
      <c r="BB183" s="192">
        <f>SUM(BB174:BB182)</f>
        <v>0</v>
      </c>
      <c r="BC183" s="192">
        <f>SUM(BC174:BC182)</f>
        <v>0</v>
      </c>
      <c r="BD183" s="192">
        <f>SUM(BD174:BD182)</f>
        <v>0</v>
      </c>
      <c r="BE183" s="192">
        <f>SUM(BE174:BE182)</f>
        <v>0</v>
      </c>
    </row>
    <row r="184" spans="1:15" ht="12.75">
      <c r="A184" s="163" t="s">
        <v>74</v>
      </c>
      <c r="B184" s="164" t="s">
        <v>326</v>
      </c>
      <c r="C184" s="165" t="s">
        <v>327</v>
      </c>
      <c r="D184" s="166"/>
      <c r="E184" s="167"/>
      <c r="F184" s="167"/>
      <c r="G184" s="168"/>
      <c r="H184" s="169"/>
      <c r="I184" s="169"/>
      <c r="O184" s="170">
        <v>1</v>
      </c>
    </row>
    <row r="185" spans="1:104" ht="12.75">
      <c r="A185" s="171">
        <v>71</v>
      </c>
      <c r="B185" s="172" t="s">
        <v>328</v>
      </c>
      <c r="C185" s="173" t="s">
        <v>329</v>
      </c>
      <c r="D185" s="174" t="s">
        <v>98</v>
      </c>
      <c r="E185" s="175">
        <v>66.5665</v>
      </c>
      <c r="F185" s="175"/>
      <c r="G185" s="176">
        <f>E185*F185</f>
        <v>0</v>
      </c>
      <c r="O185" s="170">
        <v>2</v>
      </c>
      <c r="AA185" s="146">
        <v>1</v>
      </c>
      <c r="AB185" s="146">
        <v>7</v>
      </c>
      <c r="AC185" s="146">
        <v>7</v>
      </c>
      <c r="AZ185" s="146">
        <v>2</v>
      </c>
      <c r="BA185" s="146">
        <f>IF(AZ185=1,G185,0)</f>
        <v>0</v>
      </c>
      <c r="BB185" s="146">
        <f>IF(AZ185=2,G185,0)</f>
        <v>0</v>
      </c>
      <c r="BC185" s="146">
        <f>IF(AZ185=3,G185,0)</f>
        <v>0</v>
      </c>
      <c r="BD185" s="146">
        <f>IF(AZ185=4,G185,0)</f>
        <v>0</v>
      </c>
      <c r="BE185" s="146">
        <f>IF(AZ185=5,G185,0)</f>
        <v>0</v>
      </c>
      <c r="CA185" s="177">
        <v>1</v>
      </c>
      <c r="CB185" s="177">
        <v>7</v>
      </c>
      <c r="CZ185" s="146">
        <v>0.00013</v>
      </c>
    </row>
    <row r="186" spans="1:15" ht="12.75">
      <c r="A186" s="178"/>
      <c r="B186" s="181"/>
      <c r="C186" s="228" t="s">
        <v>330</v>
      </c>
      <c r="D186" s="229"/>
      <c r="E186" s="182">
        <v>66.5665</v>
      </c>
      <c r="F186" s="183"/>
      <c r="G186" s="184"/>
      <c r="M186" s="180" t="s">
        <v>330</v>
      </c>
      <c r="O186" s="170"/>
    </row>
    <row r="187" spans="1:104" ht="12.75">
      <c r="A187" s="171">
        <v>72</v>
      </c>
      <c r="B187" s="172" t="s">
        <v>331</v>
      </c>
      <c r="C187" s="173" t="s">
        <v>332</v>
      </c>
      <c r="D187" s="174" t="s">
        <v>98</v>
      </c>
      <c r="E187" s="175">
        <v>66.5665</v>
      </c>
      <c r="F187" s="175"/>
      <c r="G187" s="176">
        <f>E187*F187</f>
        <v>0</v>
      </c>
      <c r="O187" s="170">
        <v>2</v>
      </c>
      <c r="AA187" s="146">
        <v>1</v>
      </c>
      <c r="AB187" s="146">
        <v>7</v>
      </c>
      <c r="AC187" s="146">
        <v>7</v>
      </c>
      <c r="AZ187" s="146">
        <v>2</v>
      </c>
      <c r="BA187" s="146">
        <f>IF(AZ187=1,G187,0)</f>
        <v>0</v>
      </c>
      <c r="BB187" s="146">
        <f>IF(AZ187=2,G187,0)</f>
        <v>0</v>
      </c>
      <c r="BC187" s="146">
        <f>IF(AZ187=3,G187,0)</f>
        <v>0</v>
      </c>
      <c r="BD187" s="146">
        <f>IF(AZ187=4,G187,0)</f>
        <v>0</v>
      </c>
      <c r="BE187" s="146">
        <f>IF(AZ187=5,G187,0)</f>
        <v>0</v>
      </c>
      <c r="CA187" s="177">
        <v>1</v>
      </c>
      <c r="CB187" s="177">
        <v>7</v>
      </c>
      <c r="CZ187" s="146">
        <v>0.00015</v>
      </c>
    </row>
    <row r="188" spans="1:57" ht="12.75">
      <c r="A188" s="185"/>
      <c r="B188" s="186" t="s">
        <v>77</v>
      </c>
      <c r="C188" s="187" t="str">
        <f>CONCATENATE(B184," ",C184)</f>
        <v>784 Malby</v>
      </c>
      <c r="D188" s="188"/>
      <c r="E188" s="189"/>
      <c r="F188" s="190"/>
      <c r="G188" s="191">
        <f>SUM(G184:G187)</f>
        <v>0</v>
      </c>
      <c r="O188" s="170">
        <v>4</v>
      </c>
      <c r="BA188" s="192">
        <f>SUM(BA184:BA187)</f>
        <v>0</v>
      </c>
      <c r="BB188" s="192">
        <f>SUM(BB184:BB187)</f>
        <v>0</v>
      </c>
      <c r="BC188" s="192">
        <f>SUM(BC184:BC187)</f>
        <v>0</v>
      </c>
      <c r="BD188" s="192">
        <f>SUM(BD184:BD187)</f>
        <v>0</v>
      </c>
      <c r="BE188" s="192">
        <f>SUM(BE184:BE187)</f>
        <v>0</v>
      </c>
    </row>
    <row r="189" spans="1:15" ht="12.75">
      <c r="A189" s="163" t="s">
        <v>74</v>
      </c>
      <c r="B189" s="164" t="s">
        <v>333</v>
      </c>
      <c r="C189" s="165" t="s">
        <v>334</v>
      </c>
      <c r="D189" s="166"/>
      <c r="E189" s="167"/>
      <c r="F189" s="167"/>
      <c r="G189" s="168"/>
      <c r="H189" s="169"/>
      <c r="I189" s="169"/>
      <c r="O189" s="170">
        <v>1</v>
      </c>
    </row>
    <row r="190" spans="1:104" ht="12.75">
      <c r="A190" s="171">
        <v>73</v>
      </c>
      <c r="B190" s="172" t="s">
        <v>335</v>
      </c>
      <c r="C190" s="173" t="s">
        <v>336</v>
      </c>
      <c r="D190" s="174" t="s">
        <v>128</v>
      </c>
      <c r="E190" s="175">
        <v>1</v>
      </c>
      <c r="F190" s="175"/>
      <c r="G190" s="176">
        <f>E190*F190</f>
        <v>0</v>
      </c>
      <c r="O190" s="170">
        <v>2</v>
      </c>
      <c r="AA190" s="146">
        <v>12</v>
      </c>
      <c r="AB190" s="146">
        <v>0</v>
      </c>
      <c r="AC190" s="146">
        <v>30</v>
      </c>
      <c r="AZ190" s="146">
        <v>4</v>
      </c>
      <c r="BA190" s="146">
        <f>IF(AZ190=1,G190,0)</f>
        <v>0</v>
      </c>
      <c r="BB190" s="146">
        <f>IF(AZ190=2,G190,0)</f>
        <v>0</v>
      </c>
      <c r="BC190" s="146">
        <f>IF(AZ190=3,G190,0)</f>
        <v>0</v>
      </c>
      <c r="BD190" s="146">
        <f>IF(AZ190=4,G190,0)</f>
        <v>0</v>
      </c>
      <c r="BE190" s="146">
        <f>IF(AZ190=5,G190,0)</f>
        <v>0</v>
      </c>
      <c r="CA190" s="177">
        <v>12</v>
      </c>
      <c r="CB190" s="177">
        <v>0</v>
      </c>
      <c r="CZ190" s="146">
        <v>0</v>
      </c>
    </row>
    <row r="191" spans="1:57" ht="12.75">
      <c r="A191" s="185"/>
      <c r="B191" s="186" t="s">
        <v>77</v>
      </c>
      <c r="C191" s="187" t="str">
        <f>CONCATENATE(B189," ",C189)</f>
        <v>M21 Elektromontáže</v>
      </c>
      <c r="D191" s="188"/>
      <c r="E191" s="189"/>
      <c r="F191" s="190"/>
      <c r="G191" s="191">
        <f>SUM(G189:G190)</f>
        <v>0</v>
      </c>
      <c r="O191" s="170">
        <v>4</v>
      </c>
      <c r="BA191" s="192">
        <f>SUM(BA189:BA190)</f>
        <v>0</v>
      </c>
      <c r="BB191" s="192">
        <f>SUM(BB189:BB190)</f>
        <v>0</v>
      </c>
      <c r="BC191" s="192">
        <f>SUM(BC189:BC190)</f>
        <v>0</v>
      </c>
      <c r="BD191" s="192">
        <f>SUM(BD189:BD190)</f>
        <v>0</v>
      </c>
      <c r="BE191" s="192">
        <f>SUM(BE189:BE190)</f>
        <v>0</v>
      </c>
    </row>
    <row r="192" spans="1:15" ht="12.75">
      <c r="A192" s="163" t="s">
        <v>74</v>
      </c>
      <c r="B192" s="164" t="s">
        <v>337</v>
      </c>
      <c r="C192" s="165" t="s">
        <v>338</v>
      </c>
      <c r="D192" s="166"/>
      <c r="E192" s="167"/>
      <c r="F192" s="167"/>
      <c r="G192" s="168"/>
      <c r="H192" s="169"/>
      <c r="I192" s="169"/>
      <c r="O192" s="170">
        <v>1</v>
      </c>
    </row>
    <row r="193" spans="1:104" ht="12.75">
      <c r="A193" s="171">
        <v>74</v>
      </c>
      <c r="B193" s="172" t="s">
        <v>339</v>
      </c>
      <c r="C193" s="173" t="s">
        <v>340</v>
      </c>
      <c r="D193" s="174" t="s">
        <v>133</v>
      </c>
      <c r="E193" s="175">
        <v>29.895266925</v>
      </c>
      <c r="F193" s="175"/>
      <c r="G193" s="176">
        <f aca="true" t="shared" si="6" ref="G193:G199">E193*F193</f>
        <v>0</v>
      </c>
      <c r="O193" s="170">
        <v>2</v>
      </c>
      <c r="AA193" s="146">
        <v>8</v>
      </c>
      <c r="AB193" s="146">
        <v>0</v>
      </c>
      <c r="AC193" s="146">
        <v>3</v>
      </c>
      <c r="AZ193" s="146">
        <v>1</v>
      </c>
      <c r="BA193" s="146">
        <f aca="true" t="shared" si="7" ref="BA193:BA199">IF(AZ193=1,G193,0)</f>
        <v>0</v>
      </c>
      <c r="BB193" s="146">
        <f aca="true" t="shared" si="8" ref="BB193:BB199">IF(AZ193=2,G193,0)</f>
        <v>0</v>
      </c>
      <c r="BC193" s="146">
        <f aca="true" t="shared" si="9" ref="BC193:BC199">IF(AZ193=3,G193,0)</f>
        <v>0</v>
      </c>
      <c r="BD193" s="146">
        <f aca="true" t="shared" si="10" ref="BD193:BD199">IF(AZ193=4,G193,0)</f>
        <v>0</v>
      </c>
      <c r="BE193" s="146">
        <f aca="true" t="shared" si="11" ref="BE193:BE199">IF(AZ193=5,G193,0)</f>
        <v>0</v>
      </c>
      <c r="CA193" s="177">
        <v>8</v>
      </c>
      <c r="CB193" s="177">
        <v>0</v>
      </c>
      <c r="CZ193" s="146">
        <v>0</v>
      </c>
    </row>
    <row r="194" spans="1:104" ht="12.75">
      <c r="A194" s="171">
        <v>75</v>
      </c>
      <c r="B194" s="172" t="s">
        <v>341</v>
      </c>
      <c r="C194" s="173" t="s">
        <v>342</v>
      </c>
      <c r="D194" s="174" t="s">
        <v>133</v>
      </c>
      <c r="E194" s="175">
        <v>29.895266925</v>
      </c>
      <c r="F194" s="175"/>
      <c r="G194" s="176">
        <f t="shared" si="6"/>
        <v>0</v>
      </c>
      <c r="O194" s="170">
        <v>2</v>
      </c>
      <c r="AA194" s="146">
        <v>8</v>
      </c>
      <c r="AB194" s="146">
        <v>0</v>
      </c>
      <c r="AC194" s="146">
        <v>3</v>
      </c>
      <c r="AZ194" s="146">
        <v>1</v>
      </c>
      <c r="BA194" s="146">
        <f t="shared" si="7"/>
        <v>0</v>
      </c>
      <c r="BB194" s="146">
        <f t="shared" si="8"/>
        <v>0</v>
      </c>
      <c r="BC194" s="146">
        <f t="shared" si="9"/>
        <v>0</v>
      </c>
      <c r="BD194" s="146">
        <f t="shared" si="10"/>
        <v>0</v>
      </c>
      <c r="BE194" s="146">
        <f t="shared" si="11"/>
        <v>0</v>
      </c>
      <c r="CA194" s="177">
        <v>8</v>
      </c>
      <c r="CB194" s="177">
        <v>0</v>
      </c>
      <c r="CZ194" s="146">
        <v>0</v>
      </c>
    </row>
    <row r="195" spans="1:104" ht="12.75">
      <c r="A195" s="171">
        <v>76</v>
      </c>
      <c r="B195" s="172" t="s">
        <v>343</v>
      </c>
      <c r="C195" s="173" t="s">
        <v>344</v>
      </c>
      <c r="D195" s="174" t="s">
        <v>133</v>
      </c>
      <c r="E195" s="175">
        <v>418.53373695</v>
      </c>
      <c r="F195" s="175"/>
      <c r="G195" s="176">
        <f t="shared" si="6"/>
        <v>0</v>
      </c>
      <c r="O195" s="170">
        <v>2</v>
      </c>
      <c r="AA195" s="146">
        <v>8</v>
      </c>
      <c r="AB195" s="146">
        <v>0</v>
      </c>
      <c r="AC195" s="146">
        <v>3</v>
      </c>
      <c r="AZ195" s="146">
        <v>1</v>
      </c>
      <c r="BA195" s="146">
        <f t="shared" si="7"/>
        <v>0</v>
      </c>
      <c r="BB195" s="146">
        <f t="shared" si="8"/>
        <v>0</v>
      </c>
      <c r="BC195" s="146">
        <f t="shared" si="9"/>
        <v>0</v>
      </c>
      <c r="BD195" s="146">
        <f t="shared" si="10"/>
        <v>0</v>
      </c>
      <c r="BE195" s="146">
        <f t="shared" si="11"/>
        <v>0</v>
      </c>
      <c r="CA195" s="177">
        <v>8</v>
      </c>
      <c r="CB195" s="177">
        <v>0</v>
      </c>
      <c r="CZ195" s="146">
        <v>0</v>
      </c>
    </row>
    <row r="196" spans="1:104" ht="12.75">
      <c r="A196" s="171">
        <v>77</v>
      </c>
      <c r="B196" s="172" t="s">
        <v>345</v>
      </c>
      <c r="C196" s="173" t="s">
        <v>346</v>
      </c>
      <c r="D196" s="174" t="s">
        <v>133</v>
      </c>
      <c r="E196" s="175">
        <v>29.895266925</v>
      </c>
      <c r="F196" s="175"/>
      <c r="G196" s="176">
        <f t="shared" si="6"/>
        <v>0</v>
      </c>
      <c r="O196" s="170">
        <v>2</v>
      </c>
      <c r="AA196" s="146">
        <v>8</v>
      </c>
      <c r="AB196" s="146">
        <v>0</v>
      </c>
      <c r="AC196" s="146">
        <v>3</v>
      </c>
      <c r="AZ196" s="146">
        <v>1</v>
      </c>
      <c r="BA196" s="146">
        <f t="shared" si="7"/>
        <v>0</v>
      </c>
      <c r="BB196" s="146">
        <f t="shared" si="8"/>
        <v>0</v>
      </c>
      <c r="BC196" s="146">
        <f t="shared" si="9"/>
        <v>0</v>
      </c>
      <c r="BD196" s="146">
        <f t="shared" si="10"/>
        <v>0</v>
      </c>
      <c r="BE196" s="146">
        <f t="shared" si="11"/>
        <v>0</v>
      </c>
      <c r="CA196" s="177">
        <v>8</v>
      </c>
      <c r="CB196" s="177">
        <v>0</v>
      </c>
      <c r="CZ196" s="146">
        <v>0</v>
      </c>
    </row>
    <row r="197" spans="1:104" ht="12.75">
      <c r="A197" s="171">
        <v>78</v>
      </c>
      <c r="B197" s="172" t="s">
        <v>347</v>
      </c>
      <c r="C197" s="173" t="s">
        <v>348</v>
      </c>
      <c r="D197" s="174" t="s">
        <v>133</v>
      </c>
      <c r="E197" s="175">
        <v>149.476334625</v>
      </c>
      <c r="F197" s="175"/>
      <c r="G197" s="176">
        <f t="shared" si="6"/>
        <v>0</v>
      </c>
      <c r="O197" s="170">
        <v>2</v>
      </c>
      <c r="AA197" s="146">
        <v>8</v>
      </c>
      <c r="AB197" s="146">
        <v>0</v>
      </c>
      <c r="AC197" s="146">
        <v>3</v>
      </c>
      <c r="AZ197" s="146">
        <v>1</v>
      </c>
      <c r="BA197" s="146">
        <f t="shared" si="7"/>
        <v>0</v>
      </c>
      <c r="BB197" s="146">
        <f t="shared" si="8"/>
        <v>0</v>
      </c>
      <c r="BC197" s="146">
        <f t="shared" si="9"/>
        <v>0</v>
      </c>
      <c r="BD197" s="146">
        <f t="shared" si="10"/>
        <v>0</v>
      </c>
      <c r="BE197" s="146">
        <f t="shared" si="11"/>
        <v>0</v>
      </c>
      <c r="CA197" s="177">
        <v>8</v>
      </c>
      <c r="CB197" s="177">
        <v>0</v>
      </c>
      <c r="CZ197" s="146">
        <v>0</v>
      </c>
    </row>
    <row r="198" spans="1:104" ht="12.75">
      <c r="A198" s="171">
        <v>79</v>
      </c>
      <c r="B198" s="172" t="s">
        <v>349</v>
      </c>
      <c r="C198" s="173" t="s">
        <v>350</v>
      </c>
      <c r="D198" s="174" t="s">
        <v>133</v>
      </c>
      <c r="E198" s="175">
        <v>29.895266925</v>
      </c>
      <c r="F198" s="175"/>
      <c r="G198" s="176">
        <f t="shared" si="6"/>
        <v>0</v>
      </c>
      <c r="O198" s="170">
        <v>2</v>
      </c>
      <c r="AA198" s="146">
        <v>8</v>
      </c>
      <c r="AB198" s="146">
        <v>0</v>
      </c>
      <c r="AC198" s="146">
        <v>3</v>
      </c>
      <c r="AZ198" s="146">
        <v>1</v>
      </c>
      <c r="BA198" s="146">
        <f t="shared" si="7"/>
        <v>0</v>
      </c>
      <c r="BB198" s="146">
        <f t="shared" si="8"/>
        <v>0</v>
      </c>
      <c r="BC198" s="146">
        <f t="shared" si="9"/>
        <v>0</v>
      </c>
      <c r="BD198" s="146">
        <f t="shared" si="10"/>
        <v>0</v>
      </c>
      <c r="BE198" s="146">
        <f t="shared" si="11"/>
        <v>0</v>
      </c>
      <c r="CA198" s="177">
        <v>8</v>
      </c>
      <c r="CB198" s="177">
        <v>0</v>
      </c>
      <c r="CZ198" s="146">
        <v>0</v>
      </c>
    </row>
    <row r="199" spans="1:104" ht="12.75">
      <c r="A199" s="171">
        <v>80</v>
      </c>
      <c r="B199" s="172" t="s">
        <v>351</v>
      </c>
      <c r="C199" s="173" t="s">
        <v>352</v>
      </c>
      <c r="D199" s="174" t="s">
        <v>133</v>
      </c>
      <c r="E199" s="175">
        <v>29.895266925</v>
      </c>
      <c r="F199" s="175"/>
      <c r="G199" s="176">
        <f t="shared" si="6"/>
        <v>0</v>
      </c>
      <c r="O199" s="170">
        <v>2</v>
      </c>
      <c r="AA199" s="146">
        <v>8</v>
      </c>
      <c r="AB199" s="146">
        <v>0</v>
      </c>
      <c r="AC199" s="146">
        <v>3</v>
      </c>
      <c r="AZ199" s="146">
        <v>1</v>
      </c>
      <c r="BA199" s="146">
        <f t="shared" si="7"/>
        <v>0</v>
      </c>
      <c r="BB199" s="146">
        <f t="shared" si="8"/>
        <v>0</v>
      </c>
      <c r="BC199" s="146">
        <f t="shared" si="9"/>
        <v>0</v>
      </c>
      <c r="BD199" s="146">
        <f t="shared" si="10"/>
        <v>0</v>
      </c>
      <c r="BE199" s="146">
        <f t="shared" si="11"/>
        <v>0</v>
      </c>
      <c r="CA199" s="177">
        <v>8</v>
      </c>
      <c r="CB199" s="177">
        <v>0</v>
      </c>
      <c r="CZ199" s="146">
        <v>0</v>
      </c>
    </row>
    <row r="200" spans="1:57" ht="12.75">
      <c r="A200" s="185"/>
      <c r="B200" s="186" t="s">
        <v>77</v>
      </c>
      <c r="C200" s="187" t="str">
        <f>CONCATENATE(B192," ",C192)</f>
        <v>D96 Přesuny suti a vybouraných hmot</v>
      </c>
      <c r="D200" s="188"/>
      <c r="E200" s="189"/>
      <c r="F200" s="190"/>
      <c r="G200" s="191">
        <f>SUM(G192:G199)</f>
        <v>0</v>
      </c>
      <c r="O200" s="170">
        <v>4</v>
      </c>
      <c r="BA200" s="192">
        <f>SUM(BA192:BA199)</f>
        <v>0</v>
      </c>
      <c r="BB200" s="192">
        <f>SUM(BB192:BB199)</f>
        <v>0</v>
      </c>
      <c r="BC200" s="192">
        <f>SUM(BC192:BC199)</f>
        <v>0</v>
      </c>
      <c r="BD200" s="192">
        <f>SUM(BD192:BD199)</f>
        <v>0</v>
      </c>
      <c r="BE200" s="192">
        <f>SUM(BE192:BE199)</f>
        <v>0</v>
      </c>
    </row>
    <row r="201" ht="12.75">
      <c r="E201" s="146"/>
    </row>
    <row r="202" ht="12.75">
      <c r="E202" s="146"/>
    </row>
    <row r="203" ht="12.75">
      <c r="E203" s="146"/>
    </row>
    <row r="204" ht="12.75">
      <c r="E204" s="146"/>
    </row>
    <row r="205" ht="12.75">
      <c r="E205" s="146"/>
    </row>
    <row r="206" ht="12.75">
      <c r="E206" s="146"/>
    </row>
    <row r="207" ht="12.75">
      <c r="E207" s="146"/>
    </row>
    <row r="208" ht="12.75">
      <c r="E208" s="146"/>
    </row>
    <row r="209" ht="12.75">
      <c r="E209" s="146"/>
    </row>
    <row r="210" ht="12.75">
      <c r="E210" s="146"/>
    </row>
    <row r="211" ht="12.75">
      <c r="E211" s="146"/>
    </row>
    <row r="212" ht="12.75">
      <c r="E212" s="146"/>
    </row>
    <row r="213" ht="12.75">
      <c r="E213" s="146"/>
    </row>
    <row r="214" ht="12.75">
      <c r="E214" s="146"/>
    </row>
    <row r="215" ht="12.75">
      <c r="E215" s="146"/>
    </row>
    <row r="216" ht="12.75">
      <c r="E216" s="146"/>
    </row>
    <row r="217" ht="12.75">
      <c r="E217" s="146"/>
    </row>
    <row r="218" ht="12.75">
      <c r="E218" s="146"/>
    </row>
    <row r="219" ht="12.75">
      <c r="E219" s="146"/>
    </row>
    <row r="220" ht="12.75">
      <c r="E220" s="146"/>
    </row>
    <row r="221" ht="12.75">
      <c r="E221" s="146"/>
    </row>
    <row r="222" ht="12.75">
      <c r="E222" s="146"/>
    </row>
    <row r="223" ht="12.75">
      <c r="E223" s="146"/>
    </row>
    <row r="224" spans="1:7" ht="12.75">
      <c r="A224" s="193"/>
      <c r="B224" s="193"/>
      <c r="C224" s="193"/>
      <c r="D224" s="193"/>
      <c r="E224" s="193"/>
      <c r="F224" s="193"/>
      <c r="G224" s="193"/>
    </row>
    <row r="225" spans="1:7" ht="12.75">
      <c r="A225" s="193"/>
      <c r="B225" s="193"/>
      <c r="C225" s="193"/>
      <c r="D225" s="193"/>
      <c r="E225" s="193"/>
      <c r="F225" s="193"/>
      <c r="G225" s="193"/>
    </row>
    <row r="226" spans="1:7" ht="12.75">
      <c r="A226" s="193"/>
      <c r="B226" s="193"/>
      <c r="C226" s="193"/>
      <c r="D226" s="193"/>
      <c r="E226" s="193"/>
      <c r="F226" s="193"/>
      <c r="G226" s="193"/>
    </row>
    <row r="227" spans="1:7" ht="12.75">
      <c r="A227" s="193"/>
      <c r="B227" s="193"/>
      <c r="C227" s="193"/>
      <c r="D227" s="193"/>
      <c r="E227" s="193"/>
      <c r="F227" s="193"/>
      <c r="G227" s="193"/>
    </row>
    <row r="228" ht="12.75">
      <c r="E228" s="146"/>
    </row>
    <row r="229" ht="12.75">
      <c r="E229" s="146"/>
    </row>
    <row r="230" ht="12.75">
      <c r="E230" s="146"/>
    </row>
    <row r="231" ht="12.75">
      <c r="E231" s="146"/>
    </row>
    <row r="232" ht="12.75">
      <c r="E232" s="146"/>
    </row>
    <row r="233" ht="12.75">
      <c r="E233" s="146"/>
    </row>
    <row r="234" ht="12.75">
      <c r="E234" s="146"/>
    </row>
    <row r="235" ht="12.75">
      <c r="E235" s="146"/>
    </row>
    <row r="236" ht="12.75">
      <c r="E236" s="146"/>
    </row>
    <row r="237" ht="12.75">
      <c r="E237" s="146"/>
    </row>
    <row r="238" ht="12.75">
      <c r="E238" s="146"/>
    </row>
    <row r="239" ht="12.75">
      <c r="E239" s="146"/>
    </row>
    <row r="240" ht="12.75">
      <c r="E240" s="146"/>
    </row>
    <row r="241" ht="12.75">
      <c r="E241" s="146"/>
    </row>
    <row r="242" ht="12.75">
      <c r="E242" s="146"/>
    </row>
    <row r="243" ht="12.75">
      <c r="E243" s="146"/>
    </row>
    <row r="244" ht="12.75">
      <c r="E244" s="146"/>
    </row>
    <row r="245" ht="12.75">
      <c r="E245" s="146"/>
    </row>
    <row r="246" ht="12.75">
      <c r="E246" s="146"/>
    </row>
    <row r="247" ht="12.75">
      <c r="E247" s="146"/>
    </row>
    <row r="248" ht="12.75">
      <c r="E248" s="146"/>
    </row>
    <row r="249" ht="12.75">
      <c r="E249" s="146"/>
    </row>
    <row r="250" ht="12.75">
      <c r="E250" s="146"/>
    </row>
    <row r="251" ht="12.75">
      <c r="E251" s="146"/>
    </row>
    <row r="252" ht="12.75">
      <c r="E252" s="146"/>
    </row>
    <row r="253" ht="12.75">
      <c r="E253" s="146"/>
    </row>
    <row r="254" ht="12.75">
      <c r="E254" s="146"/>
    </row>
    <row r="255" ht="12.75">
      <c r="E255" s="146"/>
    </row>
    <row r="256" ht="12.75">
      <c r="E256" s="146"/>
    </row>
    <row r="257" ht="12.75">
      <c r="E257" s="146"/>
    </row>
    <row r="258" ht="12.75">
      <c r="E258" s="146"/>
    </row>
    <row r="259" spans="1:2" ht="12.75">
      <c r="A259" s="194"/>
      <c r="B259" s="194"/>
    </row>
    <row r="260" spans="1:7" ht="12.75">
      <c r="A260" s="193"/>
      <c r="B260" s="193"/>
      <c r="C260" s="196"/>
      <c r="D260" s="196"/>
      <c r="E260" s="197"/>
      <c r="F260" s="196"/>
      <c r="G260" s="198"/>
    </row>
    <row r="261" spans="1:7" ht="12.75">
      <c r="A261" s="199"/>
      <c r="B261" s="199"/>
      <c r="C261" s="193"/>
      <c r="D261" s="193"/>
      <c r="E261" s="200"/>
      <c r="F261" s="193"/>
      <c r="G261" s="193"/>
    </row>
    <row r="262" spans="1:7" ht="12.75">
      <c r="A262" s="193"/>
      <c r="B262" s="193"/>
      <c r="C262" s="193"/>
      <c r="D262" s="193"/>
      <c r="E262" s="200"/>
      <c r="F262" s="193"/>
      <c r="G262" s="193"/>
    </row>
    <row r="263" spans="1:7" ht="12.75">
      <c r="A263" s="193"/>
      <c r="B263" s="193"/>
      <c r="C263" s="193"/>
      <c r="D263" s="193"/>
      <c r="E263" s="200"/>
      <c r="F263" s="193"/>
      <c r="G263" s="193"/>
    </row>
    <row r="264" spans="1:7" ht="12.75">
      <c r="A264" s="193"/>
      <c r="B264" s="193"/>
      <c r="C264" s="193"/>
      <c r="D264" s="193"/>
      <c r="E264" s="200"/>
      <c r="F264" s="193"/>
      <c r="G264" s="193"/>
    </row>
    <row r="265" spans="1:7" ht="12.75">
      <c r="A265" s="193"/>
      <c r="B265" s="193"/>
      <c r="C265" s="193"/>
      <c r="D265" s="193"/>
      <c r="E265" s="200"/>
      <c r="F265" s="193"/>
      <c r="G265" s="193"/>
    </row>
    <row r="266" spans="1:7" ht="12.75">
      <c r="A266" s="193"/>
      <c r="B266" s="193"/>
      <c r="C266" s="193"/>
      <c r="D266" s="193"/>
      <c r="E266" s="200"/>
      <c r="F266" s="193"/>
      <c r="G266" s="193"/>
    </row>
    <row r="267" spans="1:7" ht="12.75">
      <c r="A267" s="193"/>
      <c r="B267" s="193"/>
      <c r="C267" s="193"/>
      <c r="D267" s="193"/>
      <c r="E267" s="200"/>
      <c r="F267" s="193"/>
      <c r="G267" s="193"/>
    </row>
    <row r="268" spans="1:7" ht="12.75">
      <c r="A268" s="193"/>
      <c r="B268" s="193"/>
      <c r="C268" s="193"/>
      <c r="D268" s="193"/>
      <c r="E268" s="200"/>
      <c r="F268" s="193"/>
      <c r="G268" s="193"/>
    </row>
    <row r="269" spans="1:7" ht="12.75">
      <c r="A269" s="193"/>
      <c r="B269" s="193"/>
      <c r="C269" s="193"/>
      <c r="D269" s="193"/>
      <c r="E269" s="200"/>
      <c r="F269" s="193"/>
      <c r="G269" s="193"/>
    </row>
    <row r="270" spans="1:7" ht="12.75">
      <c r="A270" s="193"/>
      <c r="B270" s="193"/>
      <c r="C270" s="193"/>
      <c r="D270" s="193"/>
      <c r="E270" s="200"/>
      <c r="F270" s="193"/>
      <c r="G270" s="193"/>
    </row>
    <row r="271" spans="1:7" ht="12.75">
      <c r="A271" s="193"/>
      <c r="B271" s="193"/>
      <c r="C271" s="193"/>
      <c r="D271" s="193"/>
      <c r="E271" s="200"/>
      <c r="F271" s="193"/>
      <c r="G271" s="193"/>
    </row>
    <row r="272" spans="1:7" ht="12.75">
      <c r="A272" s="193"/>
      <c r="B272" s="193"/>
      <c r="C272" s="193"/>
      <c r="D272" s="193"/>
      <c r="E272" s="200"/>
      <c r="F272" s="193"/>
      <c r="G272" s="193"/>
    </row>
    <row r="273" spans="1:7" ht="12.75">
      <c r="A273" s="193"/>
      <c r="B273" s="193"/>
      <c r="C273" s="193"/>
      <c r="D273" s="193"/>
      <c r="E273" s="200"/>
      <c r="F273" s="193"/>
      <c r="G273" s="193"/>
    </row>
  </sheetData>
  <sheetProtection/>
  <mergeCells count="76">
    <mergeCell ref="C20:D20"/>
    <mergeCell ref="A1:G1"/>
    <mergeCell ref="A3:B3"/>
    <mergeCell ref="A4:B4"/>
    <mergeCell ref="E4:G4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39:D39"/>
    <mergeCell ref="C21:D21"/>
    <mergeCell ref="C25:D25"/>
    <mergeCell ref="C26:D26"/>
    <mergeCell ref="C28:D28"/>
    <mergeCell ref="C29:D29"/>
    <mergeCell ref="C31:D31"/>
    <mergeCell ref="C32:D32"/>
    <mergeCell ref="C34:D34"/>
    <mergeCell ref="C35:D35"/>
    <mergeCell ref="C36:D36"/>
    <mergeCell ref="C38:D38"/>
    <mergeCell ref="C80:D80"/>
    <mergeCell ref="C59:D59"/>
    <mergeCell ref="C60:D60"/>
    <mergeCell ref="C62:D62"/>
    <mergeCell ref="C45:D45"/>
    <mergeCell ref="C50:D50"/>
    <mergeCell ref="C51:D51"/>
    <mergeCell ref="C52:D52"/>
    <mergeCell ref="C53:D53"/>
    <mergeCell ref="C54:D54"/>
    <mergeCell ref="C55:D55"/>
    <mergeCell ref="C56:D56"/>
    <mergeCell ref="C71:G71"/>
    <mergeCell ref="C73:D73"/>
    <mergeCell ref="C77:D77"/>
    <mergeCell ref="C78:D78"/>
    <mergeCell ref="C79:D79"/>
    <mergeCell ref="C96:G96"/>
    <mergeCell ref="C106:D106"/>
    <mergeCell ref="C87:D87"/>
    <mergeCell ref="C89:D89"/>
    <mergeCell ref="C91:D91"/>
    <mergeCell ref="C130:D130"/>
    <mergeCell ref="C131:D131"/>
    <mergeCell ref="C132:D132"/>
    <mergeCell ref="C113:D113"/>
    <mergeCell ref="C115:D115"/>
    <mergeCell ref="C118:D118"/>
    <mergeCell ref="C120:D120"/>
    <mergeCell ref="C124:D124"/>
    <mergeCell ref="C125:D125"/>
    <mergeCell ref="C126:D126"/>
    <mergeCell ref="C128:D128"/>
    <mergeCell ref="C129:D129"/>
    <mergeCell ref="C135:D135"/>
    <mergeCell ref="C136:D136"/>
    <mergeCell ref="C137:D137"/>
    <mergeCell ref="C138:D138"/>
    <mergeCell ref="C139:D139"/>
    <mergeCell ref="C163:D163"/>
    <mergeCell ref="C164:D164"/>
    <mergeCell ref="C165:D165"/>
    <mergeCell ref="C146:D146"/>
    <mergeCell ref="C148:D148"/>
    <mergeCell ref="C151:D151"/>
    <mergeCell ref="C186:D186"/>
    <mergeCell ref="C176:D176"/>
    <mergeCell ref="C177:D177"/>
    <mergeCell ref="C178:D178"/>
    <mergeCell ref="C181:D18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Honza</cp:lastModifiedBy>
  <dcterms:created xsi:type="dcterms:W3CDTF">2016-04-28T07:38:17Z</dcterms:created>
  <dcterms:modified xsi:type="dcterms:W3CDTF">2016-04-28T07:57:09Z</dcterms:modified>
  <cp:category/>
  <cp:version/>
  <cp:contentType/>
  <cp:contentStatus/>
</cp:coreProperties>
</file>