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Work\-=GUŇKA=-\2025\014_2025 Studénka Vzorové byty\Profese\Elektro\Byt 3+1\EDIT\"/>
    </mc:Choice>
  </mc:AlternateContent>
  <xr:revisionPtr revIDLastSave="0" documentId="8_{67A83430-769F-4CCC-A665-BF9ED0FB9DEA}" xr6:coauthVersionLast="47" xr6:coauthVersionMax="47" xr10:uidLastSave="{00000000-0000-0000-0000-000000000000}"/>
  <bookViews>
    <workbookView xWindow="30612" yWindow="-108" windowWidth="30936" windowHeight="16776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3 D.1.2.5 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UzivDily" localSheetId="1">Stavba!$I$59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'3 D.1.2.5 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'3 D.1.2.5  Pol'!$A$1:$Y$66</definedName>
    <definedName name="_xlnm.Print_Area" localSheetId="1">Stavba!$A$1:$J$59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8" i="1" l="1"/>
  <c r="I57" i="1"/>
  <c r="I56" i="1"/>
  <c r="I55" i="1"/>
  <c r="I54" i="1"/>
  <c r="I53" i="1"/>
  <c r="I52" i="1"/>
  <c r="G41" i="1"/>
  <c r="F41" i="1"/>
  <c r="G40" i="1"/>
  <c r="H40" i="1" s="1"/>
  <c r="I40" i="1" s="1"/>
  <c r="F40" i="1"/>
  <c r="G39" i="1"/>
  <c r="G42" i="1" s="1"/>
  <c r="G25" i="1" s="1"/>
  <c r="A25" i="1" s="1"/>
  <c r="F39" i="1"/>
  <c r="G56" i="12"/>
  <c r="G8" i="12"/>
  <c r="V8" i="12"/>
  <c r="Q8" i="12"/>
  <c r="O8" i="12"/>
  <c r="M8" i="12"/>
  <c r="K8" i="12"/>
  <c r="I8" i="12"/>
  <c r="G13" i="12"/>
  <c r="V13" i="12"/>
  <c r="Q13" i="12"/>
  <c r="O13" i="12"/>
  <c r="M13" i="12"/>
  <c r="K13" i="12"/>
  <c r="I13" i="12"/>
  <c r="G22" i="12"/>
  <c r="V22" i="12"/>
  <c r="Q22" i="12"/>
  <c r="O22" i="12"/>
  <c r="M22" i="12"/>
  <c r="K22" i="12"/>
  <c r="I22" i="12"/>
  <c r="G26" i="12"/>
  <c r="V26" i="12"/>
  <c r="Q26" i="12"/>
  <c r="O26" i="12"/>
  <c r="M26" i="12"/>
  <c r="K26" i="12"/>
  <c r="I26" i="12"/>
  <c r="G34" i="12"/>
  <c r="V34" i="12"/>
  <c r="Q34" i="12"/>
  <c r="O34" i="12"/>
  <c r="M34" i="12"/>
  <c r="K34" i="12"/>
  <c r="I34" i="12"/>
  <c r="G50" i="12"/>
  <c r="V50" i="12"/>
  <c r="Q50" i="12"/>
  <c r="O50" i="12"/>
  <c r="M50" i="12"/>
  <c r="K50" i="12"/>
  <c r="I50" i="12"/>
  <c r="G52" i="12"/>
  <c r="V52" i="12"/>
  <c r="Q52" i="12"/>
  <c r="O52" i="12"/>
  <c r="M52" i="12"/>
  <c r="K52" i="12"/>
  <c r="I52" i="12"/>
  <c r="BA49" i="12"/>
  <c r="G9" i="12"/>
  <c r="M9" i="12" s="1"/>
  <c r="AB9" i="12" s="1"/>
  <c r="I9" i="12"/>
  <c r="K9" i="12"/>
  <c r="O9" i="12"/>
  <c r="AC9" i="12" s="1"/>
  <c r="Q9" i="12"/>
  <c r="AD9" i="12" s="1"/>
  <c r="V9" i="12"/>
  <c r="Z9" i="12"/>
  <c r="AA9" i="12"/>
  <c r="AE9" i="12"/>
  <c r="G10" i="12"/>
  <c r="M10" i="12" s="1"/>
  <c r="AB10" i="12" s="1"/>
  <c r="I10" i="12"/>
  <c r="K10" i="12"/>
  <c r="AA10" i="12" s="1"/>
  <c r="O10" i="12"/>
  <c r="Q10" i="12"/>
  <c r="AD10" i="12" s="1"/>
  <c r="V10" i="12"/>
  <c r="AE10" i="12" s="1"/>
  <c r="Z10" i="12"/>
  <c r="AC10" i="12"/>
  <c r="G11" i="12"/>
  <c r="AF11" i="12" s="1"/>
  <c r="I11" i="12"/>
  <c r="Z11" i="12" s="1"/>
  <c r="K11" i="12"/>
  <c r="M11" i="12"/>
  <c r="O11" i="12"/>
  <c r="AC11" i="12" s="1"/>
  <c r="Q11" i="12"/>
  <c r="V11" i="12"/>
  <c r="AA11" i="12"/>
  <c r="AB11" i="12"/>
  <c r="AD11" i="12"/>
  <c r="AE11" i="12"/>
  <c r="G12" i="12"/>
  <c r="I12" i="12"/>
  <c r="Z12" i="12" s="1"/>
  <c r="K12" i="12"/>
  <c r="AA12" i="12" s="1"/>
  <c r="M12" i="12"/>
  <c r="AB12" i="12" s="1"/>
  <c r="O12" i="12"/>
  <c r="Q12" i="12"/>
  <c r="V12" i="12"/>
  <c r="AE12" i="12" s="1"/>
  <c r="AC12" i="12"/>
  <c r="AD12" i="12"/>
  <c r="AF12" i="12"/>
  <c r="G14" i="12"/>
  <c r="AF14" i="12" s="1"/>
  <c r="I14" i="12"/>
  <c r="K14" i="12"/>
  <c r="O14" i="12"/>
  <c r="AC14" i="12" s="1"/>
  <c r="Q14" i="12"/>
  <c r="AD14" i="12" s="1"/>
  <c r="V14" i="12"/>
  <c r="Z14" i="12"/>
  <c r="AA14" i="12"/>
  <c r="AE14" i="12"/>
  <c r="G15" i="12"/>
  <c r="M15" i="12" s="1"/>
  <c r="AB15" i="12" s="1"/>
  <c r="I15" i="12"/>
  <c r="K15" i="12"/>
  <c r="AA15" i="12" s="1"/>
  <c r="O15" i="12"/>
  <c r="Q15" i="12"/>
  <c r="AD15" i="12" s="1"/>
  <c r="V15" i="12"/>
  <c r="AE15" i="12" s="1"/>
  <c r="Z15" i="12"/>
  <c r="AC15" i="12"/>
  <c r="G17" i="12"/>
  <c r="AF17" i="12" s="1"/>
  <c r="I17" i="12"/>
  <c r="Z17" i="12" s="1"/>
  <c r="K17" i="12"/>
  <c r="M17" i="12"/>
  <c r="O17" i="12"/>
  <c r="AC17" i="12" s="1"/>
  <c r="Q17" i="12"/>
  <c r="V17" i="12"/>
  <c r="AA17" i="12"/>
  <c r="AB17" i="12"/>
  <c r="AD17" i="12"/>
  <c r="AE17" i="12"/>
  <c r="G18" i="12"/>
  <c r="I18" i="12"/>
  <c r="Z18" i="12" s="1"/>
  <c r="K18" i="12"/>
  <c r="AA18" i="12" s="1"/>
  <c r="M18" i="12"/>
  <c r="AB18" i="12" s="1"/>
  <c r="O18" i="12"/>
  <c r="Q18" i="12"/>
  <c r="V18" i="12"/>
  <c r="AE18" i="12" s="1"/>
  <c r="AC18" i="12"/>
  <c r="AD18" i="12"/>
  <c r="AF18" i="12"/>
  <c r="G19" i="12"/>
  <c r="AF19" i="12" s="1"/>
  <c r="I19" i="12"/>
  <c r="K19" i="12"/>
  <c r="O19" i="12"/>
  <c r="AC19" i="12" s="1"/>
  <c r="Q19" i="12"/>
  <c r="AD19" i="12" s="1"/>
  <c r="V19" i="12"/>
  <c r="Z19" i="12"/>
  <c r="AA19" i="12"/>
  <c r="AE19" i="12"/>
  <c r="G20" i="12"/>
  <c r="M20" i="12" s="1"/>
  <c r="AB20" i="12" s="1"/>
  <c r="I20" i="12"/>
  <c r="K20" i="12"/>
  <c r="AA20" i="12" s="1"/>
  <c r="O20" i="12"/>
  <c r="Q20" i="12"/>
  <c r="AD20" i="12" s="1"/>
  <c r="V20" i="12"/>
  <c r="AE20" i="12" s="1"/>
  <c r="Z20" i="12"/>
  <c r="AC20" i="12"/>
  <c r="G21" i="12"/>
  <c r="AF21" i="12" s="1"/>
  <c r="I21" i="12"/>
  <c r="Z21" i="12" s="1"/>
  <c r="K21" i="12"/>
  <c r="M21" i="12"/>
  <c r="O21" i="12"/>
  <c r="AC21" i="12" s="1"/>
  <c r="Q21" i="12"/>
  <c r="V21" i="12"/>
  <c r="AA21" i="12"/>
  <c r="AB21" i="12"/>
  <c r="AD21" i="12"/>
  <c r="AE21" i="12"/>
  <c r="G23" i="12"/>
  <c r="I23" i="12"/>
  <c r="Z23" i="12" s="1"/>
  <c r="K23" i="12"/>
  <c r="AA23" i="12" s="1"/>
  <c r="M23" i="12"/>
  <c r="AB23" i="12" s="1"/>
  <c r="O23" i="12"/>
  <c r="Q23" i="12"/>
  <c r="V23" i="12"/>
  <c r="AE23" i="12" s="1"/>
  <c r="AC23" i="12"/>
  <c r="AD23" i="12"/>
  <c r="AF23" i="12"/>
  <c r="G24" i="12"/>
  <c r="AF24" i="12" s="1"/>
  <c r="I24" i="12"/>
  <c r="K24" i="12"/>
  <c r="O24" i="12"/>
  <c r="AC24" i="12" s="1"/>
  <c r="Q24" i="12"/>
  <c r="AD24" i="12" s="1"/>
  <c r="V24" i="12"/>
  <c r="Z24" i="12"/>
  <c r="AA24" i="12"/>
  <c r="AE24" i="12"/>
  <c r="G25" i="12"/>
  <c r="M25" i="12" s="1"/>
  <c r="AB25" i="12" s="1"/>
  <c r="I25" i="12"/>
  <c r="K25" i="12"/>
  <c r="AA25" i="12" s="1"/>
  <c r="O25" i="12"/>
  <c r="Q25" i="12"/>
  <c r="AD25" i="12" s="1"/>
  <c r="V25" i="12"/>
  <c r="AE25" i="12" s="1"/>
  <c r="Z25" i="12"/>
  <c r="AC25" i="12"/>
  <c r="G27" i="12"/>
  <c r="AF27" i="12" s="1"/>
  <c r="I27" i="12"/>
  <c r="Z27" i="12" s="1"/>
  <c r="K27" i="12"/>
  <c r="M27" i="12"/>
  <c r="O27" i="12"/>
  <c r="AC27" i="12" s="1"/>
  <c r="Q27" i="12"/>
  <c r="V27" i="12"/>
  <c r="AA27" i="12"/>
  <c r="AB27" i="12"/>
  <c r="AD27" i="12"/>
  <c r="AE27" i="12"/>
  <c r="G28" i="12"/>
  <c r="I28" i="12"/>
  <c r="Z28" i="12" s="1"/>
  <c r="K28" i="12"/>
  <c r="AA28" i="12" s="1"/>
  <c r="M28" i="12"/>
  <c r="AB28" i="12" s="1"/>
  <c r="O28" i="12"/>
  <c r="Q28" i="12"/>
  <c r="V28" i="12"/>
  <c r="AE28" i="12" s="1"/>
  <c r="AC28" i="12"/>
  <c r="AD28" i="12"/>
  <c r="AF28" i="12"/>
  <c r="G29" i="12"/>
  <c r="M29" i="12" s="1"/>
  <c r="AB29" i="12" s="1"/>
  <c r="I29" i="12"/>
  <c r="K29" i="12"/>
  <c r="O29" i="12"/>
  <c r="AC29" i="12" s="1"/>
  <c r="Q29" i="12"/>
  <c r="AD29" i="12" s="1"/>
  <c r="V29" i="12"/>
  <c r="Z29" i="12"/>
  <c r="AA29" i="12"/>
  <c r="AE29" i="12"/>
  <c r="G30" i="12"/>
  <c r="M30" i="12" s="1"/>
  <c r="AB30" i="12" s="1"/>
  <c r="I30" i="12"/>
  <c r="K30" i="12"/>
  <c r="AA30" i="12" s="1"/>
  <c r="O30" i="12"/>
  <c r="Q30" i="12"/>
  <c r="AD30" i="12" s="1"/>
  <c r="V30" i="12"/>
  <c r="AE30" i="12" s="1"/>
  <c r="Z30" i="12"/>
  <c r="AC30" i="12"/>
  <c r="G31" i="12"/>
  <c r="AF31" i="12" s="1"/>
  <c r="I31" i="12"/>
  <c r="Z31" i="12" s="1"/>
  <c r="K31" i="12"/>
  <c r="M31" i="12"/>
  <c r="O31" i="12"/>
  <c r="AC31" i="12" s="1"/>
  <c r="Q31" i="12"/>
  <c r="V31" i="12"/>
  <c r="AA31" i="12"/>
  <c r="AB31" i="12"/>
  <c r="AD31" i="12"/>
  <c r="AE31" i="12"/>
  <c r="G32" i="12"/>
  <c r="I32" i="12"/>
  <c r="Z32" i="12" s="1"/>
  <c r="K32" i="12"/>
  <c r="AA32" i="12" s="1"/>
  <c r="M32" i="12"/>
  <c r="AB32" i="12" s="1"/>
  <c r="O32" i="12"/>
  <c r="Q32" i="12"/>
  <c r="V32" i="12"/>
  <c r="AE32" i="12" s="1"/>
  <c r="AC32" i="12"/>
  <c r="AD32" i="12"/>
  <c r="AF32" i="12"/>
  <c r="G33" i="12"/>
  <c r="AF33" i="12" s="1"/>
  <c r="I33" i="12"/>
  <c r="K33" i="12"/>
  <c r="O33" i="12"/>
  <c r="AC33" i="12" s="1"/>
  <c r="Q33" i="12"/>
  <c r="AD33" i="12" s="1"/>
  <c r="V33" i="12"/>
  <c r="Z33" i="12"/>
  <c r="AA33" i="12"/>
  <c r="AE33" i="12"/>
  <c r="G35" i="12"/>
  <c r="M35" i="12" s="1"/>
  <c r="AB35" i="12" s="1"/>
  <c r="I35" i="12"/>
  <c r="K35" i="12"/>
  <c r="AA35" i="12" s="1"/>
  <c r="O35" i="12"/>
  <c r="Q35" i="12"/>
  <c r="AD35" i="12" s="1"/>
  <c r="V35" i="12"/>
  <c r="AE35" i="12" s="1"/>
  <c r="Z35" i="12"/>
  <c r="AC35" i="12"/>
  <c r="G36" i="12"/>
  <c r="AF36" i="12" s="1"/>
  <c r="I36" i="12"/>
  <c r="Z36" i="12" s="1"/>
  <c r="K36" i="12"/>
  <c r="M36" i="12"/>
  <c r="O36" i="12"/>
  <c r="AC36" i="12" s="1"/>
  <c r="Q36" i="12"/>
  <c r="V36" i="12"/>
  <c r="AA36" i="12"/>
  <c r="AB36" i="12"/>
  <c r="AD36" i="12"/>
  <c r="AE36" i="12"/>
  <c r="G37" i="12"/>
  <c r="I37" i="12"/>
  <c r="Z37" i="12" s="1"/>
  <c r="K37" i="12"/>
  <c r="AA37" i="12" s="1"/>
  <c r="M37" i="12"/>
  <c r="AB37" i="12" s="1"/>
  <c r="O37" i="12"/>
  <c r="Q37" i="12"/>
  <c r="V37" i="12"/>
  <c r="AE37" i="12" s="1"/>
  <c r="AC37" i="12"/>
  <c r="AD37" i="12"/>
  <c r="AF37" i="12"/>
  <c r="G38" i="12"/>
  <c r="M38" i="12" s="1"/>
  <c r="AB38" i="12" s="1"/>
  <c r="I38" i="12"/>
  <c r="K38" i="12"/>
  <c r="O38" i="12"/>
  <c r="AC38" i="12" s="1"/>
  <c r="Q38" i="12"/>
  <c r="AD38" i="12" s="1"/>
  <c r="V38" i="12"/>
  <c r="Z38" i="12"/>
  <c r="AA38" i="12"/>
  <c r="AE38" i="12"/>
  <c r="G39" i="12"/>
  <c r="M39" i="12" s="1"/>
  <c r="AB39" i="12" s="1"/>
  <c r="I39" i="12"/>
  <c r="K39" i="12"/>
  <c r="AA39" i="12" s="1"/>
  <c r="O39" i="12"/>
  <c r="Q39" i="12"/>
  <c r="AD39" i="12" s="1"/>
  <c r="V39" i="12"/>
  <c r="AE39" i="12" s="1"/>
  <c r="Z39" i="12"/>
  <c r="AC39" i="12"/>
  <c r="G40" i="12"/>
  <c r="AF40" i="12" s="1"/>
  <c r="I40" i="12"/>
  <c r="Z40" i="12" s="1"/>
  <c r="K40" i="12"/>
  <c r="M40" i="12"/>
  <c r="O40" i="12"/>
  <c r="AC40" i="12" s="1"/>
  <c r="Q40" i="12"/>
  <c r="V40" i="12"/>
  <c r="AA40" i="12"/>
  <c r="AB40" i="12"/>
  <c r="AD40" i="12"/>
  <c r="AE40" i="12"/>
  <c r="G42" i="12"/>
  <c r="I42" i="12"/>
  <c r="Z42" i="12" s="1"/>
  <c r="K42" i="12"/>
  <c r="AA42" i="12" s="1"/>
  <c r="M42" i="12"/>
  <c r="AB42" i="12" s="1"/>
  <c r="O42" i="12"/>
  <c r="Q42" i="12"/>
  <c r="V42" i="12"/>
  <c r="AE42" i="12" s="1"/>
  <c r="AC42" i="12"/>
  <c r="AD42" i="12"/>
  <c r="AF42" i="12"/>
  <c r="G43" i="12"/>
  <c r="AF43" i="12" s="1"/>
  <c r="I43" i="12"/>
  <c r="K43" i="12"/>
  <c r="O43" i="12"/>
  <c r="AC43" i="12" s="1"/>
  <c r="Q43" i="12"/>
  <c r="AD43" i="12" s="1"/>
  <c r="V43" i="12"/>
  <c r="Z43" i="12"/>
  <c r="AA43" i="12"/>
  <c r="AE43" i="12"/>
  <c r="G45" i="12"/>
  <c r="M45" i="12" s="1"/>
  <c r="AB45" i="12" s="1"/>
  <c r="I45" i="12"/>
  <c r="K45" i="12"/>
  <c r="AA45" i="12" s="1"/>
  <c r="O45" i="12"/>
  <c r="Q45" i="12"/>
  <c r="AD45" i="12" s="1"/>
  <c r="V45" i="12"/>
  <c r="AE45" i="12" s="1"/>
  <c r="Z45" i="12"/>
  <c r="AC45" i="12"/>
  <c r="G46" i="12"/>
  <c r="AF46" i="12" s="1"/>
  <c r="I46" i="12"/>
  <c r="Z46" i="12" s="1"/>
  <c r="K46" i="12"/>
  <c r="M46" i="12"/>
  <c r="O46" i="12"/>
  <c r="AC46" i="12" s="1"/>
  <c r="Q46" i="12"/>
  <c r="V46" i="12"/>
  <c r="AA46" i="12"/>
  <c r="AB46" i="12"/>
  <c r="AD46" i="12"/>
  <c r="AE46" i="12"/>
  <c r="G48" i="12"/>
  <c r="I48" i="12"/>
  <c r="Z48" i="12" s="1"/>
  <c r="K48" i="12"/>
  <c r="AA48" i="12" s="1"/>
  <c r="M48" i="12"/>
  <c r="AB48" i="12" s="1"/>
  <c r="O48" i="12"/>
  <c r="Q48" i="12"/>
  <c r="V48" i="12"/>
  <c r="AE48" i="12" s="1"/>
  <c r="AC48" i="12"/>
  <c r="AD48" i="12"/>
  <c r="AF48" i="12"/>
  <c r="G51" i="12"/>
  <c r="AF51" i="12" s="1"/>
  <c r="I51" i="12"/>
  <c r="K51" i="12"/>
  <c r="O51" i="12"/>
  <c r="AC51" i="12" s="1"/>
  <c r="Q51" i="12"/>
  <c r="AD51" i="12" s="1"/>
  <c r="V51" i="12"/>
  <c r="Z51" i="12"/>
  <c r="AA51" i="12"/>
  <c r="AE51" i="12"/>
  <c r="G53" i="12"/>
  <c r="M53" i="12" s="1"/>
  <c r="AB53" i="12" s="1"/>
  <c r="I53" i="12"/>
  <c r="K53" i="12"/>
  <c r="AA53" i="12" s="1"/>
  <c r="O53" i="12"/>
  <c r="Q53" i="12"/>
  <c r="AD53" i="12" s="1"/>
  <c r="V53" i="12"/>
  <c r="AE53" i="12" s="1"/>
  <c r="Z53" i="12"/>
  <c r="AC53" i="12"/>
  <c r="G54" i="12"/>
  <c r="AF54" i="12" s="1"/>
  <c r="I54" i="12"/>
  <c r="Z54" i="12" s="1"/>
  <c r="K54" i="12"/>
  <c r="M54" i="12"/>
  <c r="O54" i="12"/>
  <c r="AC54" i="12" s="1"/>
  <c r="Q54" i="12"/>
  <c r="V54" i="12"/>
  <c r="AA54" i="12"/>
  <c r="AB54" i="12"/>
  <c r="AD54" i="12"/>
  <c r="AE54" i="12"/>
  <c r="AE56" i="12"/>
  <c r="I59" i="1"/>
  <c r="J57" i="1" s="1"/>
  <c r="F42" i="1"/>
  <c r="H41" i="1"/>
  <c r="I41" i="1" s="1"/>
  <c r="H39" i="1"/>
  <c r="H42" i="1" s="1"/>
  <c r="G21" i="1"/>
  <c r="I21" i="1"/>
  <c r="E21" i="1"/>
  <c r="J28" i="1"/>
  <c r="J26" i="1"/>
  <c r="G38" i="1"/>
  <c r="F38" i="1"/>
  <c r="J23" i="1"/>
  <c r="J24" i="1"/>
  <c r="J25" i="1"/>
  <c r="J27" i="1"/>
  <c r="E24" i="1"/>
  <c r="E26" i="1"/>
  <c r="J58" i="1" l="1"/>
  <c r="J54" i="1"/>
  <c r="J56" i="1"/>
  <c r="J55" i="1"/>
  <c r="J52" i="1"/>
  <c r="J53" i="1"/>
  <c r="A26" i="1"/>
  <c r="G26" i="1"/>
  <c r="G28" i="1"/>
  <c r="G23" i="1"/>
  <c r="AF38" i="12"/>
  <c r="AF29" i="12"/>
  <c r="AF9" i="12"/>
  <c r="AF56" i="12"/>
  <c r="AF53" i="12"/>
  <c r="M51" i="12"/>
  <c r="AB51" i="12" s="1"/>
  <c r="AF45" i="12"/>
  <c r="M43" i="12"/>
  <c r="AB43" i="12" s="1"/>
  <c r="AF39" i="12"/>
  <c r="AF35" i="12"/>
  <c r="M33" i="12"/>
  <c r="AB33" i="12" s="1"/>
  <c r="AF30" i="12"/>
  <c r="AF25" i="12"/>
  <c r="M24" i="12"/>
  <c r="AB24" i="12" s="1"/>
  <c r="AF20" i="12"/>
  <c r="M19" i="12"/>
  <c r="AB19" i="12" s="1"/>
  <c r="AF15" i="12"/>
  <c r="M14" i="12"/>
  <c r="AB14" i="12" s="1"/>
  <c r="AF10" i="12"/>
  <c r="I39" i="1"/>
  <c r="I42" i="1" s="1"/>
  <c r="J40" i="1" s="1"/>
  <c r="J59" i="1" l="1"/>
  <c r="J39" i="1"/>
  <c r="J42" i="1" s="1"/>
  <c r="J41" i="1"/>
  <c r="A23" i="1"/>
  <c r="G24" i="1" l="1"/>
  <c r="A27" i="1" s="1"/>
  <c r="A24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Michal</author>
  </authors>
  <commentList>
    <comment ref="S6" authorId="0" shapeId="0" xr:uid="{D7E52E7D-6272-4DCB-9D6D-3249FC3A7DE5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DFC9E0B7-A8FB-4883-A136-549A11D7907C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<sst xmlns="http://schemas.openxmlformats.org/spreadsheetml/2006/main" count="461" uniqueCount="213">
  <si>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</si>
  <si>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</si>
  <si>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</si>
  <si>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</si>
  <si>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</si>
  <si>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</si>
  <si>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</si>
  <si>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</si>
  <si>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</si>
  <si>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</si>
  <si>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</si>
  <si>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</si>
  <si>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</si>
  <si>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</si>
  <si>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</si>
  <si>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</si>
  <si>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</si>
  <si>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</si>
  <si>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</si>
  <si>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</si>
  <si>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</si>
  <si>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</si>
  <si>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</si>
  <si>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</si>
  <si>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</si>
  <si>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</si>
  <si>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</si>
  <si>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</si>
  <si>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</si>
  <si>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</si>
  <si>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</si>
  <si>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</si>
  <si>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</si>
  <si>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</si>
  <si>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</si>
  <si>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</si>
  <si>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</si>
  <si>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</si>
  <si>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</si>
  <si>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</si>
  <si>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</si>
  <si>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</si>
  <si>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</si>
  <si>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 xml:space="preserve">D.1.2.5 </t>
  </si>
  <si>
    <t>Elektroinstalace</t>
  </si>
  <si>
    <t>3</t>
  </si>
  <si>
    <t>Byt 3+1</t>
  </si>
  <si>
    <t>Objekt:</t>
  </si>
  <si>
    <t>Rozpočet:</t>
  </si>
  <si>
    <t>014</t>
  </si>
  <si>
    <t>Studénka vzorové byty</t>
  </si>
  <si>
    <t>8.8.2025</t>
  </si>
  <si>
    <t>Stavba</t>
  </si>
  <si>
    <t>Celkem za stavbu</t>
  </si>
  <si>
    <t>CZK</t>
  </si>
  <si>
    <t>#POPS</t>
  </si>
  <si>
    <t>Popis stavby: 014 - Studénka vzorové byty</t>
  </si>
  <si>
    <t>#POPO</t>
  </si>
  <si>
    <t>Popis objektu: 3 - Byt 3+1</t>
  </si>
  <si>
    <t>#POPR</t>
  </si>
  <si>
    <t>Popis rozpočtu: D.1.2.5  - Elektroinstalace</t>
  </si>
  <si>
    <t>Rekapitulace uživatelských dílů</t>
  </si>
  <si>
    <t>M21-02</t>
  </si>
  <si>
    <t>Rozvaděče</t>
  </si>
  <si>
    <t>M21-03</t>
  </si>
  <si>
    <t>Kabeláž a HSV</t>
  </si>
  <si>
    <t>M21-05</t>
  </si>
  <si>
    <t>Osvětlení</t>
  </si>
  <si>
    <t>M21-06</t>
  </si>
  <si>
    <t>Zásuvky,spínače aj.</t>
  </si>
  <si>
    <t>M21-11</t>
  </si>
  <si>
    <t>M22-2</t>
  </si>
  <si>
    <t>Datové rozvody</t>
  </si>
  <si>
    <t>M22-5</t>
  </si>
  <si>
    <t>STA</t>
  </si>
  <si>
    <t>#TypZaznamu#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</si>
  <si>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</si>
  <si>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</si>
  <si>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</si>
  <si>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</si>
  <si>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</si>
  <si>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</si>
  <si>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</si>
  <si>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</si>
  <si>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</si>
  <si>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</si>
  <si>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</si>
  <si>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</si>
  <si>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</si>
  <si>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</si>
  <si>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</si>
  <si>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</si>
  <si>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</si>
  <si>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</si>
  <si>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</si>
  <si>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</si>
  <si>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</si>
  <si>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</si>
  <si>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</si>
  <si>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</si>
  <si>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</si>
  <si>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</si>
  <si>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210100001</t>
  </si>
  <si>
    <t>Ukončení vodičů v rozvaděči + zapojení do 2,5 mm2</t>
  </si>
  <si>
    <t>ks</t>
  </si>
  <si>
    <t>RTS 25/ II</t>
  </si>
  <si>
    <t>RTS 25/ I</t>
  </si>
  <si>
    <t>Práce</t>
  </si>
  <si>
    <t>Běžná</t>
  </si>
  <si>
    <t>POL1_</t>
  </si>
  <si>
    <t>210100002</t>
  </si>
  <si>
    <t>Ukončení vodičů v rozvaděči + zapojení do 6 mm2</t>
  </si>
  <si>
    <t>kus</t>
  </si>
  <si>
    <t>650031124</t>
  </si>
  <si>
    <t>Osazení rozvodnice na zeď, pl. do 0,5 m2</t>
  </si>
  <si>
    <t>RH</t>
  </si>
  <si>
    <t>Rozvaděč RH  výroba včetně materiálu a výrobní dokumentace</t>
  </si>
  <si>
    <t>komplet</t>
  </si>
  <si>
    <t>Vlastní</t>
  </si>
  <si>
    <t>Indiv</t>
  </si>
  <si>
    <t>612403382</t>
  </si>
  <si>
    <t>Hrubá výplň rýh ve stěnách do 5x5 cm maltou ze SMS zdicí maltou</t>
  </si>
  <si>
    <t>m</t>
  </si>
  <si>
    <t>974031132</t>
  </si>
  <si>
    <t>Vysekání rýh ve zdi cihelné 5 x 7 cm</t>
  </si>
  <si>
    <t>Včetně pomocného lešení o výšce podlahy do 1900 mm a pro zatížení do 1,5 kPa  (150 kg/m2).</t>
  </si>
  <si>
    <t>POP</t>
  </si>
  <si>
    <t>210800023</t>
  </si>
  <si>
    <t>Vodič CYBY (CYKYLO, CYKYLS) 3x1,5 mm2 pod omítkou včetně dodávky vodiče CYKYLo 3x1,5</t>
  </si>
  <si>
    <t>210800024</t>
  </si>
  <si>
    <t>Vodič CYBY (CYKYLO, CYKYLS) 3x2,5 mm2 pod omítkou včetně dodávky vodiče CYKYLo 3x2,5</t>
  </si>
  <si>
    <t>210802319</t>
  </si>
  <si>
    <t>Šňůra CYSY 5 x 2,50 mm2 volně uložená včetně dodávky šňůry</t>
  </si>
  <si>
    <t>210810016</t>
  </si>
  <si>
    <t>Kabel CYKY-m 750 V 5 x 2,5 mm2 volně uložený včetně dodávky kabelu</t>
  </si>
  <si>
    <t>220260022</t>
  </si>
  <si>
    <t>Krabice KP 68 ve zdi včetně vysekání lůžka</t>
  </si>
  <si>
    <t>210140031</t>
  </si>
  <si>
    <t xml:space="preserve">Objímka se žárovkou </t>
  </si>
  <si>
    <t>34513102</t>
  </si>
  <si>
    <t>Objímka žárovky E27 závěsná keramická 1332-407</t>
  </si>
  <si>
    <t>SPCM</t>
  </si>
  <si>
    <t>Specifikace</t>
  </si>
  <si>
    <t>POL3_</t>
  </si>
  <si>
    <t>34712012</t>
  </si>
  <si>
    <t>Žárovka průmyslová čirá 230V, A55, 40W, E27</t>
  </si>
  <si>
    <t>210110041</t>
  </si>
  <si>
    <t>Spínač zapuštěný jednopólový, řazení 1 vč. dodávky strojku, rámečku a krytu</t>
  </si>
  <si>
    <t>RTS 24/ I</t>
  </si>
  <si>
    <t>210110043</t>
  </si>
  <si>
    <t>Spínač zapuštěný seriový, řazení 5 vč. dodávky strojku, rámečku a krytu</t>
  </si>
  <si>
    <t>210110045</t>
  </si>
  <si>
    <t>Spínač zapuštěný střídavý, řazení 6 vč. dodávky strojku, rámečku a krytu</t>
  </si>
  <si>
    <t>210110046</t>
  </si>
  <si>
    <t>Spínač zapuštěný křížový, řazení 7 vč. dodávky strojku, rámečku a krytu</t>
  </si>
  <si>
    <t>210111011</t>
  </si>
  <si>
    <t>Zásuvka domovní zapuštěná - provedení 2P+PE včetně dodávky zásuvky a rámečku</t>
  </si>
  <si>
    <t>210111014</t>
  </si>
  <si>
    <t>Zásuvka domovní zapuštěná - provedení 2x (2P+PE) vč. dodávky zásuvky a rámečku</t>
  </si>
  <si>
    <t>vývodka</t>
  </si>
  <si>
    <t>Kabelová vývodka - pro napojení sklokeramické desky vč. dodávky krytu se svorkovnicí a rámečku</t>
  </si>
  <si>
    <t>998011002</t>
  </si>
  <si>
    <t>Přesun hmot pro budovy zděné výšky do 12 m</t>
  </si>
  <si>
    <t>t</t>
  </si>
  <si>
    <t>Přesun hmot</t>
  </si>
  <si>
    <t>POL7_</t>
  </si>
  <si>
    <t>220890202</t>
  </si>
  <si>
    <t>Revize</t>
  </si>
  <si>
    <t>soubor</t>
  </si>
  <si>
    <t xml:space="preserve">900      </t>
  </si>
  <si>
    <t>HZS Demontážní práce</t>
  </si>
  <si>
    <t>h</t>
  </si>
  <si>
    <t>Prav.M</t>
  </si>
  <si>
    <t>HZS</t>
  </si>
  <si>
    <t>POL10_</t>
  </si>
  <si>
    <t>979011211</t>
  </si>
  <si>
    <t>Svislá doprava suti a vybour. hmot za 2.NP nošením</t>
  </si>
  <si>
    <t>Přesun suti</t>
  </si>
  <si>
    <t>POL8_</t>
  </si>
  <si>
    <t>979011219</t>
  </si>
  <si>
    <t>Přípl.k svislé dopr.suti za každé další NP nošením</t>
  </si>
  <si>
    <t>979081111</t>
  </si>
  <si>
    <t>Odvoz suti a vybour. hmot na skládku do 1 km kontejnerem 4 t</t>
  </si>
  <si>
    <t>Včetně naložení na dopravní prostředek a složení na skládku, bez poplatku za skládku.</t>
  </si>
  <si>
    <t>979081121</t>
  </si>
  <si>
    <t>Příplatek k odvozu za každý další 1 km kontejnerem 4 t</t>
  </si>
  <si>
    <t>979990107</t>
  </si>
  <si>
    <t>Poplatek za uložení suti - směs betonu, cihel, dřeva, skupina odpadu 170904</t>
  </si>
  <si>
    <t>kategorie 17 09 04 smíšené stavební a demoliční odpady</t>
  </si>
  <si>
    <t>0001T</t>
  </si>
  <si>
    <t>Podružný instalační materiál - sádra, wago svorky, popisovací bužírky apod.</t>
  </si>
  <si>
    <t>VRN</t>
  </si>
  <si>
    <t>POL99_1</t>
  </si>
  <si>
    <t>005124010R</t>
  </si>
  <si>
    <t>Koordinační činnost</t>
  </si>
  <si>
    <t>Soubor</t>
  </si>
  <si>
    <t>POL99_2</t>
  </si>
  <si>
    <t>Koordinace stavebních a technologických dodávek stavby.</t>
  </si>
  <si>
    <t>005241010R</t>
  </si>
  <si>
    <t xml:space="preserve">Dokumentace skutečného provedení </t>
  </si>
  <si>
    <t>POL99_8</t>
  </si>
  <si>
    <t>Náklady na vyhotovení dokumentace skutečného provedení stavby a její předání objednateli v požadované formě a požadovaném počtu.</t>
  </si>
  <si>
    <t>210010002</t>
  </si>
  <si>
    <t xml:space="preserve">Trubka ohebná pod omítku, vnější průměr 20 mm včetně dodávky </t>
  </si>
  <si>
    <t>222730001</t>
  </si>
  <si>
    <t>Účastnická zásuvka TV+R+SAT koncová pod omítku</t>
  </si>
  <si>
    <t>452210</t>
  </si>
  <si>
    <t>Zas. antenni TV-R-SAT koncova 75 ohm</t>
  </si>
  <si>
    <t>RTS 22/ I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</si>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</sst>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3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10"/>
      <color indexed="8"/>
      <name val="Arial CE"/>
      <charset val="238"/>
    </font>
    <font>
      <sz val="8"/>
      <name val="Arial CE"/>
      <charset val="238"/>
    </font>
    <font>
      <sz val="8"/>
      <color indexed="8"/>
      <name val="Arial CE"/>
      <charset val="238"/>
    </font>
    <font>
      <b/>
      <sz val="8"/>
      <name val="Arial CE"/>
      <charset val="238"/>
    </font>
    <font>
      <b/>
      <sz val="8"/>
      <color indexed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9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1" fontId="7" fillId="0" borderId="26" xfId="0" applyNumberFormat="1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 shrinkToFi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0" borderId="34" xfId="0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horizontal="center" vertical="center" wrapText="1"/>
    </xf>
    <xf numFmtId="0" fontId="7" fillId="3" borderId="36" xfId="0" applyFont="1" applyFill="1" applyBorder="1" applyAlignment="1">
      <alignment vertical="center"/>
    </xf>
    <xf numFmtId="0" fontId="7" fillId="3" borderId="37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horizontal="center" vertical="center" wrapText="1"/>
    </xf>
    <xf numFmtId="3" fontId="7" fillId="0" borderId="35" xfId="0" applyNumberFormat="1" applyFont="1" applyBorder="1" applyAlignment="1">
      <alignment vertical="center" shrinkToFit="1"/>
    </xf>
    <xf numFmtId="3" fontId="7" fillId="0" borderId="35" xfId="0" applyNumberFormat="1" applyFont="1" applyBorder="1" applyAlignment="1">
      <alignment vertical="center"/>
    </xf>
    <xf numFmtId="3" fontId="7" fillId="3" borderId="39" xfId="0" applyNumberFormat="1" applyFont="1" applyFill="1" applyBorder="1" applyAlignment="1">
      <alignment vertical="center" shrinkToFit="1"/>
    </xf>
    <xf numFmtId="3" fontId="7" fillId="3" borderId="39" xfId="0" applyNumberFormat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0" fontId="16" fillId="5" borderId="21" xfId="0" applyFont="1" applyFill="1" applyBorder="1" applyAlignment="1">
      <alignment wrapText="1"/>
    </xf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4" fontId="16" fillId="0" borderId="0" xfId="0" applyNumberFormat="1" applyFon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4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49" fontId="18" fillId="0" borderId="0" xfId="0" applyNumberFormat="1" applyFont="1" applyBorder="1" applyAlignment="1">
      <alignment vertical="top" shrinkToFit="1"/>
    </xf>
    <xf numFmtId="4" fontId="18" fillId="0" borderId="0" xfId="0" applyNumberFormat="1" applyFont="1" applyBorder="1" applyAlignment="1">
      <alignment vertical="top" shrinkToFit="1"/>
    </xf>
    <xf numFmtId="4" fontId="19" fillId="3" borderId="0" xfId="0" applyNumberFormat="1" applyFont="1" applyFill="1" applyBorder="1" applyAlignment="1">
      <alignment vertical="top" shrinkToFit="1"/>
    </xf>
    <xf numFmtId="0" fontId="19" fillId="3" borderId="29" xfId="0" applyFont="1" applyFill="1" applyBorder="1" applyAlignment="1">
      <alignment vertical="top"/>
    </xf>
    <xf numFmtId="49" fontId="19" fillId="3" borderId="18" xfId="0" applyNumberFormat="1" applyFont="1" applyFill="1" applyBorder="1" applyAlignment="1">
      <alignment vertical="top"/>
    </xf>
    <xf numFmtId="0" fontId="19" fillId="3" borderId="18" xfId="0" applyFont="1" applyFill="1" applyBorder="1" applyAlignment="1">
      <alignment horizontal="center" vertical="top" shrinkToFit="1"/>
    </xf>
    <xf numFmtId="164" fontId="19" fillId="3" borderId="18" xfId="0" applyNumberFormat="1" applyFont="1" applyFill="1" applyBorder="1" applyAlignment="1">
      <alignment vertical="top" shrinkToFit="1"/>
    </xf>
    <xf numFmtId="4" fontId="19" fillId="3" borderId="18" xfId="0" applyNumberFormat="1" applyFont="1" applyFill="1" applyBorder="1" applyAlignment="1">
      <alignment vertical="top" shrinkToFit="1"/>
    </xf>
    <xf numFmtId="49" fontId="20" fillId="3" borderId="18" xfId="0" applyNumberFormat="1" applyFont="1" applyFill="1" applyBorder="1" applyAlignment="1">
      <alignment vertical="top" shrinkToFit="1"/>
    </xf>
    <xf numFmtId="4" fontId="20" fillId="3" borderId="18" xfId="0" applyNumberFormat="1" applyFont="1" applyFill="1" applyBorder="1" applyAlignment="1">
      <alignment vertical="top" shrinkToFit="1"/>
    </xf>
    <xf numFmtId="4" fontId="19" fillId="3" borderId="40" xfId="0" applyNumberFormat="1" applyFont="1" applyFill="1" applyBorder="1" applyAlignment="1">
      <alignment vertical="top" shrinkToFit="1"/>
    </xf>
    <xf numFmtId="0" fontId="17" fillId="0" borderId="44" xfId="0" applyFont="1" applyBorder="1" applyAlignment="1">
      <alignment vertical="top"/>
    </xf>
    <xf numFmtId="49" fontId="17" fillId="0" borderId="45" xfId="0" applyNumberFormat="1" applyFont="1" applyBorder="1" applyAlignment="1">
      <alignment vertical="top"/>
    </xf>
    <xf numFmtId="0" fontId="17" fillId="0" borderId="45" xfId="0" applyFont="1" applyBorder="1" applyAlignment="1">
      <alignment horizontal="center" vertical="top" shrinkToFit="1"/>
    </xf>
    <xf numFmtId="164" fontId="17" fillId="0" borderId="45" xfId="0" applyNumberFormat="1" applyFont="1" applyBorder="1" applyAlignment="1">
      <alignment vertical="top" shrinkToFit="1"/>
    </xf>
    <xf numFmtId="4" fontId="17" fillId="4" borderId="45" xfId="0" applyNumberFormat="1" applyFont="1" applyFill="1" applyBorder="1" applyAlignment="1" applyProtection="1">
      <alignment vertical="top" shrinkToFit="1"/>
      <protection locked="0"/>
    </xf>
    <xf numFmtId="4" fontId="17" fillId="0" borderId="45" xfId="0" applyNumberFormat="1" applyFont="1" applyBorder="1" applyAlignment="1">
      <alignment vertical="top" shrinkToFit="1"/>
    </xf>
    <xf numFmtId="49" fontId="18" fillId="4" borderId="45" xfId="0" applyNumberFormat="1" applyFont="1" applyFill="1" applyBorder="1" applyAlignment="1" applyProtection="1">
      <alignment vertical="top" shrinkToFit="1"/>
      <protection locked="0"/>
    </xf>
    <xf numFmtId="4" fontId="18" fillId="0" borderId="45" xfId="0" applyNumberFormat="1" applyFont="1" applyBorder="1" applyAlignment="1">
      <alignment vertical="top" shrinkToFit="1"/>
    </xf>
    <xf numFmtId="4" fontId="17" fillId="0" borderId="46" xfId="0" applyNumberFormat="1" applyFont="1" applyBorder="1" applyAlignment="1">
      <alignment vertical="top" shrinkToFit="1"/>
    </xf>
    <xf numFmtId="4" fontId="17" fillId="0" borderId="0" xfId="0" applyNumberFormat="1" applyFont="1"/>
    <xf numFmtId="164" fontId="17" fillId="0" borderId="0" xfId="0" applyNumberFormat="1" applyFont="1"/>
    <xf numFmtId="0" fontId="17" fillId="0" borderId="0" xfId="0" applyFont="1"/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4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9" fontId="18" fillId="4" borderId="42" xfId="0" applyNumberFormat="1" applyFont="1" applyFill="1" applyBorder="1" applyAlignment="1" applyProtection="1">
      <alignment vertical="top" shrinkToFit="1"/>
      <protection locked="0"/>
    </xf>
    <xf numFmtId="4" fontId="18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0" fontId="21" fillId="0" borderId="18" xfId="0" applyNumberFormat="1" applyFont="1" applyBorder="1" applyAlignment="1">
      <alignment vertical="top" wrapText="1"/>
    </xf>
    <xf numFmtId="0" fontId="22" fillId="0" borderId="0" xfId="0" applyNumberFormat="1" applyFont="1" applyAlignment="1">
      <alignment wrapText="1"/>
    </xf>
    <xf numFmtId="4" fontId="8" fillId="3" borderId="22" xfId="0" applyNumberFormat="1" applyFont="1" applyFill="1" applyBorder="1" applyAlignment="1">
      <alignment vertical="top" shrinkToFit="1"/>
    </xf>
    <xf numFmtId="49" fontId="19" fillId="3" borderId="18" xfId="0" applyNumberFormat="1" applyFont="1" applyFill="1" applyBorder="1" applyAlignment="1">
      <alignment horizontal="left" vertical="top" wrapText="1"/>
    </xf>
    <xf numFmtId="49" fontId="17" fillId="0" borderId="45" xfId="0" applyNumberFormat="1" applyFont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0" fontId="21" fillId="0" borderId="18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workbookViewId="0">
      <selection activeCell="A2" sqref="A2:G2"/>
    </sheetView>
  </sheetViews>
  <sheetFormatPr defaultRowHeight="13.2" x14ac:dyDescent="0.25"/>
  <sheetData>
    <row r="1" spans="1:7" x14ac:dyDescent="0.25">
      <c r="A1" s="21" t="s">
        <v>40</v>
      </c>
    </row>
    <row r="2" spans="1:7" ht="57.75" customHeight="1" x14ac:dyDescent="0.25">
      <c r="A2" s="76" t="s">
        <v>41</v>
      </c>
      <c r="B2" s="76"/>
      <c r="C2" s="76"/>
      <c r="D2" s="76"/>
      <c r="E2" s="76"/>
      <c r="F2" s="76"/>
      <c r="G2" s="7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2"/>
  <sheetViews>
    <sheetView showGridLines="0" topLeftCell="B1" zoomScaleNormal="100" zoomScaleSheetLayoutView="75" workbookViewId="0">
      <selection activeCell="A15" sqref="A15:A21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38</v>
      </c>
      <c r="B1" s="77" t="s">
        <v>4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5">
      <c r="A2" s="2"/>
      <c r="B2" s="112" t="s">
        <v>24</v>
      </c>
      <c r="C2" s="113"/>
      <c r="D2" s="114" t="s">
        <v>49</v>
      </c>
      <c r="E2" s="115" t="s">
        <v>50</v>
      </c>
      <c r="F2" s="116"/>
      <c r="G2" s="116"/>
      <c r="H2" s="116"/>
      <c r="I2" s="116"/>
      <c r="J2" s="117"/>
      <c r="O2" s="1"/>
    </row>
    <row r="3" spans="1:15" ht="27" customHeight="1" x14ac:dyDescent="0.25">
      <c r="A3" s="2"/>
      <c r="B3" s="118" t="s">
        <v>47</v>
      </c>
      <c r="C3" s="113"/>
      <c r="D3" s="119" t="s">
        <v>45</v>
      </c>
      <c r="E3" s="120" t="s">
        <v>46</v>
      </c>
      <c r="F3" s="121"/>
      <c r="G3" s="121"/>
      <c r="H3" s="121"/>
      <c r="I3" s="121"/>
      <c r="J3" s="122"/>
    </row>
    <row r="4" spans="1:15" ht="23.25" customHeight="1" x14ac:dyDescent="0.25">
      <c r="A4" s="111">
        <v>972</v>
      </c>
      <c r="B4" s="123" t="s">
        <v>48</v>
      </c>
      <c r="C4" s="124"/>
      <c r="D4" s="125" t="s">
        <v>43</v>
      </c>
      <c r="E4" s="126" t="s">
        <v>44</v>
      </c>
      <c r="F4" s="127"/>
      <c r="G4" s="127"/>
      <c r="H4" s="127"/>
      <c r="I4" s="127"/>
      <c r="J4" s="128"/>
    </row>
    <row r="5" spans="1:15" ht="24" customHeight="1" x14ac:dyDescent="0.25">
      <c r="A5" s="2"/>
      <c r="B5" s="31" t="s">
        <v>23</v>
      </c>
      <c r="D5" s="92"/>
      <c r="E5" s="93"/>
      <c r="F5" s="93"/>
      <c r="G5" s="93"/>
      <c r="H5" s="18" t="s">
        <v>42</v>
      </c>
      <c r="I5" s="22"/>
      <c r="J5" s="8"/>
    </row>
    <row r="6" spans="1:15" ht="15.75" customHeight="1" x14ac:dyDescent="0.25">
      <c r="A6" s="2"/>
      <c r="B6" s="28"/>
      <c r="C6" s="55"/>
      <c r="D6" s="86"/>
      <c r="E6" s="94"/>
      <c r="F6" s="94"/>
      <c r="G6" s="94"/>
      <c r="H6" s="18" t="s">
        <v>36</v>
      </c>
      <c r="I6" s="22"/>
      <c r="J6" s="8"/>
    </row>
    <row r="7" spans="1:15" ht="15.75" customHeight="1" x14ac:dyDescent="0.25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129"/>
      <c r="E11" s="129"/>
      <c r="F11" s="129"/>
      <c r="G11" s="129"/>
      <c r="H11" s="18" t="s">
        <v>42</v>
      </c>
      <c r="I11" s="134"/>
      <c r="J11" s="8"/>
    </row>
    <row r="12" spans="1:15" ht="15.75" customHeight="1" x14ac:dyDescent="0.25">
      <c r="A12" s="2"/>
      <c r="B12" s="28"/>
      <c r="C12" s="55"/>
      <c r="D12" s="130"/>
      <c r="E12" s="130"/>
      <c r="F12" s="130"/>
      <c r="G12" s="130"/>
      <c r="H12" s="18" t="s">
        <v>36</v>
      </c>
      <c r="I12" s="134"/>
      <c r="J12" s="8"/>
    </row>
    <row r="13" spans="1:15" ht="15.75" customHeight="1" x14ac:dyDescent="0.25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hidden="1" customHeight="1" x14ac:dyDescent="0.25">
      <c r="A15" s="2"/>
      <c r="B15" s="35" t="s">
        <v>34</v>
      </c>
      <c r="C15" s="61"/>
      <c r="D15" s="54"/>
      <c r="E15" s="87" t="s">
        <v>32</v>
      </c>
      <c r="F15" s="87"/>
      <c r="G15" s="88" t="s">
        <v>33</v>
      </c>
      <c r="H15" s="88"/>
      <c r="I15" s="88" t="s">
        <v>31</v>
      </c>
      <c r="J15" s="89"/>
    </row>
    <row r="16" spans="1:15" ht="23.25" hidden="1" customHeight="1" x14ac:dyDescent="0.25">
      <c r="A16" s="2"/>
      <c r="B16" s="38" t="s">
        <v>26</v>
      </c>
      <c r="C16" s="62"/>
      <c r="D16" s="63"/>
      <c r="E16" s="83"/>
      <c r="F16" s="84"/>
      <c r="G16" s="83"/>
      <c r="H16" s="84"/>
      <c r="I16" s="83"/>
      <c r="J16" s="85"/>
    </row>
    <row r="17" spans="1:10" ht="23.25" hidden="1" customHeight="1" x14ac:dyDescent="0.25">
      <c r="A17" s="2"/>
      <c r="B17" s="38" t="s">
        <v>27</v>
      </c>
      <c r="C17" s="62"/>
      <c r="D17" s="63"/>
      <c r="E17" s="83"/>
      <c r="F17" s="84"/>
      <c r="G17" s="83"/>
      <c r="H17" s="84"/>
      <c r="I17" s="83"/>
      <c r="J17" s="85"/>
    </row>
    <row r="18" spans="1:10" ht="23.25" hidden="1" customHeight="1" x14ac:dyDescent="0.25">
      <c r="A18" s="2"/>
      <c r="B18" s="38" t="s">
        <v>28</v>
      </c>
      <c r="C18" s="62"/>
      <c r="D18" s="63"/>
      <c r="E18" s="83"/>
      <c r="F18" s="84"/>
      <c r="G18" s="83"/>
      <c r="H18" s="84"/>
      <c r="I18" s="83"/>
      <c r="J18" s="85"/>
    </row>
    <row r="19" spans="1:10" ht="23.25" hidden="1" customHeight="1" x14ac:dyDescent="0.25">
      <c r="A19" s="2"/>
      <c r="B19" s="38" t="s">
        <v>29</v>
      </c>
      <c r="C19" s="62"/>
      <c r="D19" s="63"/>
      <c r="E19" s="83"/>
      <c r="F19" s="84"/>
      <c r="G19" s="83"/>
      <c r="H19" s="84"/>
      <c r="I19" s="83"/>
      <c r="J19" s="85"/>
    </row>
    <row r="20" spans="1:10" ht="23.25" hidden="1" customHeight="1" x14ac:dyDescent="0.25">
      <c r="A20" s="2"/>
      <c r="B20" s="38" t="s">
        <v>30</v>
      </c>
      <c r="C20" s="62"/>
      <c r="D20" s="63"/>
      <c r="E20" s="83"/>
      <c r="F20" s="84"/>
      <c r="G20" s="83"/>
      <c r="H20" s="84"/>
      <c r="I20" s="83"/>
      <c r="J20" s="85"/>
    </row>
    <row r="21" spans="1:10" ht="23.25" hidden="1" customHeight="1" x14ac:dyDescent="0.25">
      <c r="A21" s="2"/>
      <c r="B21" s="48" t="s">
        <v>31</v>
      </c>
      <c r="C21" s="64"/>
      <c r="D21" s="65"/>
      <c r="E21" s="90">
        <f>SUM(E16:F20)</f>
        <v>0</v>
      </c>
      <c r="F21" s="91"/>
      <c r="G21" s="90">
        <f>SUM(G16:H20)</f>
        <v>0</v>
      </c>
      <c r="H21" s="91"/>
      <c r="I21" s="90">
        <f>SUM(I16:J20)</f>
        <v>0</v>
      </c>
      <c r="J21" s="102"/>
    </row>
    <row r="22" spans="1:10" ht="33" customHeight="1" x14ac:dyDescent="0.25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98">
        <f>A23</f>
        <v>0</v>
      </c>
      <c r="H24" s="99"/>
      <c r="I24" s="99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3">
      <c r="A28" s="2"/>
      <c r="B28" s="165" t="s">
        <v>25</v>
      </c>
      <c r="C28" s="166"/>
      <c r="D28" s="166"/>
      <c r="E28" s="167"/>
      <c r="F28" s="168"/>
      <c r="G28" s="169">
        <f>ZakladDPHSniVypocet+ZakladDPHZaklVypocet</f>
        <v>0</v>
      </c>
      <c r="H28" s="169"/>
      <c r="I28" s="169"/>
      <c r="J28" s="170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65" t="s">
        <v>37</v>
      </c>
      <c r="C29" s="171"/>
      <c r="D29" s="171"/>
      <c r="E29" s="171"/>
      <c r="F29" s="172"/>
      <c r="G29" s="173">
        <f>A27</f>
        <v>0</v>
      </c>
      <c r="H29" s="173"/>
      <c r="I29" s="173"/>
      <c r="J29" s="174" t="s">
        <v>54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 t="s">
        <v>51</v>
      </c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5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137" t="s">
        <v>17</v>
      </c>
      <c r="C37" s="138"/>
      <c r="D37" s="138"/>
      <c r="E37" s="138"/>
      <c r="F37" s="139"/>
      <c r="G37" s="139"/>
      <c r="H37" s="139"/>
      <c r="I37" s="139"/>
      <c r="J37" s="140"/>
    </row>
    <row r="38" spans="1:10" ht="25.5" hidden="1" customHeight="1" x14ac:dyDescent="0.25">
      <c r="A38" s="136" t="s">
        <v>39</v>
      </c>
      <c r="B38" s="141" t="s">
        <v>18</v>
      </c>
      <c r="C38" s="142" t="s">
        <v>6</v>
      </c>
      <c r="D38" s="142"/>
      <c r="E38" s="142"/>
      <c r="F38" s="143" t="str">
        <f>B23</f>
        <v>Základ pro sníženou DPH</v>
      </c>
      <c r="G38" s="143" t="str">
        <f>B25</f>
        <v>Základ pro základní DPH</v>
      </c>
      <c r="H38" s="144" t="s">
        <v>19</v>
      </c>
      <c r="I38" s="144" t="s">
        <v>1</v>
      </c>
      <c r="J38" s="145" t="s">
        <v>0</v>
      </c>
    </row>
    <row r="39" spans="1:10" ht="25.5" hidden="1" customHeight="1" x14ac:dyDescent="0.25">
      <c r="A39" s="136">
        <v>1</v>
      </c>
      <c r="B39" s="146" t="s">
        <v>52</v>
      </c>
      <c r="C39" s="147"/>
      <c r="D39" s="147"/>
      <c r="E39" s="147"/>
      <c r="F39" s="148">
        <f>'3 D.1.2.5  Pol'!AE56</f>
        <v>0</v>
      </c>
      <c r="G39" s="149">
        <f>'3 D.1.2.5  Pol'!AF56</f>
        <v>0</v>
      </c>
      <c r="H39" s="150">
        <f>(F39*SazbaDPH1/100)+(G39*SazbaDPH2/100)</f>
        <v>0</v>
      </c>
      <c r="I39" s="150">
        <f>F39+G39+H39</f>
        <v>0</v>
      </c>
      <c r="J39" s="151" t="str">
        <f>IF(CenaCelkemVypocet=0,"",I39/CenaCelkemVypocet*100)</f>
        <v/>
      </c>
    </row>
    <row r="40" spans="1:10" ht="25.5" hidden="1" customHeight="1" x14ac:dyDescent="0.25">
      <c r="A40" s="136">
        <v>2</v>
      </c>
      <c r="B40" s="152" t="s">
        <v>45</v>
      </c>
      <c r="C40" s="153" t="s">
        <v>46</v>
      </c>
      <c r="D40" s="153"/>
      <c r="E40" s="153"/>
      <c r="F40" s="154">
        <f>'3 D.1.2.5  Pol'!AE56</f>
        <v>0</v>
      </c>
      <c r="G40" s="155">
        <f>'3 D.1.2.5  Pol'!AF56</f>
        <v>0</v>
      </c>
      <c r="H40" s="155">
        <f>(F40*SazbaDPH1/100)+(G40*SazbaDPH2/100)</f>
        <v>0</v>
      </c>
      <c r="I40" s="155">
        <f>F40+G40+H40</f>
        <v>0</v>
      </c>
      <c r="J40" s="156" t="str">
        <f>IF(CenaCelkemVypocet=0,"",I40/CenaCelkemVypocet*100)</f>
        <v/>
      </c>
    </row>
    <row r="41" spans="1:10" ht="25.5" hidden="1" customHeight="1" x14ac:dyDescent="0.25">
      <c r="A41" s="136">
        <v>3</v>
      </c>
      <c r="B41" s="157" t="s">
        <v>43</v>
      </c>
      <c r="C41" s="147" t="s">
        <v>44</v>
      </c>
      <c r="D41" s="147"/>
      <c r="E41" s="147"/>
      <c r="F41" s="158">
        <f>'3 D.1.2.5  Pol'!AE56</f>
        <v>0</v>
      </c>
      <c r="G41" s="150">
        <f>'3 D.1.2.5  Pol'!AF56</f>
        <v>0</v>
      </c>
      <c r="H41" s="150">
        <f>(F41*SazbaDPH1/100)+(G41*SazbaDPH2/100)</f>
        <v>0</v>
      </c>
      <c r="I41" s="150">
        <f>F41+G41+H41</f>
        <v>0</v>
      </c>
      <c r="J41" s="151" t="str">
        <f>IF(CenaCelkemVypocet=0,"",I41/CenaCelkemVypocet*100)</f>
        <v/>
      </c>
    </row>
    <row r="42" spans="1:10" ht="25.5" hidden="1" customHeight="1" x14ac:dyDescent="0.25">
      <c r="A42" s="136"/>
      <c r="B42" s="159" t="s">
        <v>53</v>
      </c>
      <c r="C42" s="160"/>
      <c r="D42" s="160"/>
      <c r="E42" s="161"/>
      <c r="F42" s="162">
        <f>SUMIF(A39:A41,"=1",F39:F41)</f>
        <v>0</v>
      </c>
      <c r="G42" s="163">
        <f>SUMIF(A39:A41,"=1",G39:G41)</f>
        <v>0</v>
      </c>
      <c r="H42" s="163">
        <f>SUMIF(A39:A41,"=1",H39:H41)</f>
        <v>0</v>
      </c>
      <c r="I42" s="163">
        <f>SUMIF(A39:A41,"=1",I39:I41)</f>
        <v>0</v>
      </c>
      <c r="J42" s="164">
        <f>SUMIF(A39:A41,"=1",J39:J41)</f>
        <v>0</v>
      </c>
    </row>
    <row r="44" spans="1:10" x14ac:dyDescent="0.25">
      <c r="A44" t="s">
        <v>55</v>
      </c>
      <c r="B44" t="s">
        <v>56</v>
      </c>
    </row>
    <row r="45" spans="1:10" x14ac:dyDescent="0.25">
      <c r="A45" t="s">
        <v>57</v>
      </c>
      <c r="B45" t="s">
        <v>58</v>
      </c>
    </row>
    <row r="46" spans="1:10" x14ac:dyDescent="0.25">
      <c r="A46" t="s">
        <v>59</v>
      </c>
      <c r="B46" t="s">
        <v>60</v>
      </c>
    </row>
    <row r="49" spans="1:10" ht="15.6" x14ac:dyDescent="0.3">
      <c r="B49" s="175" t="s">
        <v>61</v>
      </c>
    </row>
    <row r="51" spans="1:10" ht="25.5" customHeight="1" x14ac:dyDescent="0.25">
      <c r="A51" s="177"/>
      <c r="B51" s="180" t="s">
        <v>18</v>
      </c>
      <c r="C51" s="181"/>
      <c r="D51" s="181" t="s">
        <v>6</v>
      </c>
      <c r="E51" s="181"/>
      <c r="F51" s="181"/>
      <c r="G51" s="182"/>
      <c r="H51" s="182"/>
      <c r="I51" s="182" t="s">
        <v>31</v>
      </c>
      <c r="J51" s="183" t="s">
        <v>0</v>
      </c>
    </row>
    <row r="52" spans="1:10" ht="25.5" customHeight="1" x14ac:dyDescent="0.25">
      <c r="A52" s="178">
        <v>0</v>
      </c>
      <c r="B52" s="184" t="s">
        <v>62</v>
      </c>
      <c r="C52" s="185"/>
      <c r="D52" s="186" t="s">
        <v>63</v>
      </c>
      <c r="E52" s="186"/>
      <c r="F52" s="187"/>
      <c r="G52" s="191"/>
      <c r="H52" s="191"/>
      <c r="I52" s="191">
        <f>'3 D.1.2.5  Pol'!G8</f>
        <v>0</v>
      </c>
      <c r="J52" s="192" t="str">
        <f>IF(CenaCelkemUzivDily=0,"",I52/CenaCelkemUzivDily*100)</f>
        <v/>
      </c>
    </row>
    <row r="53" spans="1:10" ht="25.5" customHeight="1" x14ac:dyDescent="0.25">
      <c r="A53" s="178">
        <v>0</v>
      </c>
      <c r="B53" s="184" t="s">
        <v>64</v>
      </c>
      <c r="C53" s="185"/>
      <c r="D53" s="186" t="s">
        <v>65</v>
      </c>
      <c r="E53" s="186"/>
      <c r="F53" s="187"/>
      <c r="G53" s="191"/>
      <c r="H53" s="191"/>
      <c r="I53" s="191">
        <f>'3 D.1.2.5  Pol'!G13</f>
        <v>0</v>
      </c>
      <c r="J53" s="192" t="str">
        <f>IF(CenaCelkemUzivDily=0,"",I53/CenaCelkemUzivDily*100)</f>
        <v/>
      </c>
    </row>
    <row r="54" spans="1:10" ht="25.5" customHeight="1" x14ac:dyDescent="0.25">
      <c r="A54" s="178">
        <v>0</v>
      </c>
      <c r="B54" s="184" t="s">
        <v>66</v>
      </c>
      <c r="C54" s="185"/>
      <c r="D54" s="186" t="s">
        <v>67</v>
      </c>
      <c r="E54" s="186"/>
      <c r="F54" s="187"/>
      <c r="G54" s="191"/>
      <c r="H54" s="191"/>
      <c r="I54" s="191">
        <f>'3 D.1.2.5  Pol'!G22</f>
        <v>0</v>
      </c>
      <c r="J54" s="192" t="str">
        <f>IF(CenaCelkemUzivDily=0,"",I54/CenaCelkemUzivDily*100)</f>
        <v/>
      </c>
    </row>
    <row r="55" spans="1:10" ht="25.5" customHeight="1" x14ac:dyDescent="0.25">
      <c r="A55" s="178">
        <v>0</v>
      </c>
      <c r="B55" s="184" t="s">
        <v>68</v>
      </c>
      <c r="C55" s="185"/>
      <c r="D55" s="186" t="s">
        <v>69</v>
      </c>
      <c r="E55" s="186"/>
      <c r="F55" s="187"/>
      <c r="G55" s="191"/>
      <c r="H55" s="191"/>
      <c r="I55" s="191">
        <f>'3 D.1.2.5  Pol'!G26</f>
        <v>0</v>
      </c>
      <c r="J55" s="192" t="str">
        <f>IF(CenaCelkemUzivDily=0,"",I55/CenaCelkemUzivDily*100)</f>
        <v/>
      </c>
    </row>
    <row r="56" spans="1:10" ht="25.5" customHeight="1" x14ac:dyDescent="0.25">
      <c r="A56" s="178">
        <v>0</v>
      </c>
      <c r="B56" s="184" t="s">
        <v>70</v>
      </c>
      <c r="C56" s="185"/>
      <c r="D56" s="186" t="s">
        <v>30</v>
      </c>
      <c r="E56" s="186"/>
      <c r="F56" s="187"/>
      <c r="G56" s="191"/>
      <c r="H56" s="191"/>
      <c r="I56" s="191">
        <f>'3 D.1.2.5  Pol'!G34</f>
        <v>0</v>
      </c>
      <c r="J56" s="192" t="str">
        <f>IF(CenaCelkemUzivDily=0,"",I56/CenaCelkemUzivDily*100)</f>
        <v/>
      </c>
    </row>
    <row r="57" spans="1:10" ht="25.5" customHeight="1" x14ac:dyDescent="0.25">
      <c r="A57" s="178">
        <v>0</v>
      </c>
      <c r="B57" s="184" t="s">
        <v>71</v>
      </c>
      <c r="C57" s="185"/>
      <c r="D57" s="186" t="s">
        <v>72</v>
      </c>
      <c r="E57" s="186"/>
      <c r="F57" s="187"/>
      <c r="G57" s="191"/>
      <c r="H57" s="191"/>
      <c r="I57" s="191">
        <f>'3 D.1.2.5  Pol'!G50</f>
        <v>0</v>
      </c>
      <c r="J57" s="192" t="str">
        <f>IF(CenaCelkemUzivDily=0,"",I57/CenaCelkemUzivDily*100)</f>
        <v/>
      </c>
    </row>
    <row r="58" spans="1:10" ht="25.5" customHeight="1" x14ac:dyDescent="0.25">
      <c r="A58" s="178">
        <v>0</v>
      </c>
      <c r="B58" s="184" t="s">
        <v>73</v>
      </c>
      <c r="C58" s="185"/>
      <c r="D58" s="186" t="s">
        <v>74</v>
      </c>
      <c r="E58" s="186"/>
      <c r="F58" s="187"/>
      <c r="G58" s="191"/>
      <c r="H58" s="191"/>
      <c r="I58" s="191">
        <f>'3 D.1.2.5  Pol'!G52</f>
        <v>0</v>
      </c>
      <c r="J58" s="192" t="str">
        <f>IF(CenaCelkemUzivDily=0,"",I58/CenaCelkemUzivDily*100)</f>
        <v/>
      </c>
    </row>
    <row r="59" spans="1:10" ht="25.5" customHeight="1" x14ac:dyDescent="0.25">
      <c r="A59" s="179"/>
      <c r="B59" s="188" t="s">
        <v>1</v>
      </c>
      <c r="C59" s="189"/>
      <c r="D59" s="189"/>
      <c r="E59" s="189"/>
      <c r="F59" s="190"/>
      <c r="G59" s="193"/>
      <c r="H59" s="193"/>
      <c r="I59" s="193">
        <f>SUMIF(A52:A58,"=0",I52:I58)</f>
        <v>0</v>
      </c>
      <c r="J59" s="194">
        <f>SUMIF(A52:A58,"=0",J52:J58)</f>
        <v>0</v>
      </c>
    </row>
    <row r="60" spans="1:10" x14ac:dyDescent="0.25">
      <c r="G60" s="135"/>
      <c r="H60" s="135"/>
      <c r="I60" s="135"/>
      <c r="J60" s="135"/>
    </row>
    <row r="61" spans="1:10" x14ac:dyDescent="0.25">
      <c r="G61" s="135"/>
      <c r="H61" s="135"/>
      <c r="I61" s="135"/>
      <c r="J61" s="135"/>
    </row>
    <row r="62" spans="1:10" x14ac:dyDescent="0.25">
      <c r="G62" s="135"/>
      <c r="H62" s="135"/>
      <c r="I62" s="135"/>
      <c r="J62" s="135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2">
    <mergeCell ref="D58:F58"/>
    <mergeCell ref="D53:F53"/>
    <mergeCell ref="D54:F54"/>
    <mergeCell ref="D55:F55"/>
    <mergeCell ref="D56:F56"/>
    <mergeCell ref="D57:F57"/>
    <mergeCell ref="C39:E39"/>
    <mergeCell ref="C40:E40"/>
    <mergeCell ref="C41:E41"/>
    <mergeCell ref="B42:E42"/>
    <mergeCell ref="D52:F52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107" t="s">
        <v>7</v>
      </c>
      <c r="B1" s="107"/>
      <c r="C1" s="108"/>
      <c r="D1" s="107"/>
      <c r="E1" s="107"/>
      <c r="F1" s="107"/>
      <c r="G1" s="107"/>
    </row>
    <row r="2" spans="1:7" ht="24.9" customHeight="1" x14ac:dyDescent="0.25">
      <c r="A2" s="50" t="s">
        <v>8</v>
      </c>
      <c r="B2" s="49"/>
      <c r="C2" s="109"/>
      <c r="D2" s="109"/>
      <c r="E2" s="109"/>
      <c r="F2" s="109"/>
      <c r="G2" s="110"/>
    </row>
    <row r="3" spans="1:7" ht="24.9" customHeight="1" x14ac:dyDescent="0.25">
      <c r="A3" s="50" t="s">
        <v>9</v>
      </c>
      <c r="B3" s="49"/>
      <c r="C3" s="109"/>
      <c r="D3" s="109"/>
      <c r="E3" s="109"/>
      <c r="F3" s="109"/>
      <c r="G3" s="110"/>
    </row>
    <row r="4" spans="1:7" ht="24.9" customHeight="1" x14ac:dyDescent="0.25">
      <c r="A4" s="50" t="s">
        <v>10</v>
      </c>
      <c r="B4" s="49"/>
      <c r="C4" s="109"/>
      <c r="D4" s="109"/>
      <c r="E4" s="109"/>
      <c r="F4" s="109"/>
      <c r="G4" s="110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BF8A1-7DCC-4765-8612-2E665FD203E0}">
  <sheetPr>
    <outlinePr summaryBelow="0"/>
  </sheetPr>
  <dimension ref="A1:BH5000"/>
  <sheetViews>
    <sheetView topLeftCell="A2" workbookViewId="0">
      <pane ySplit="6" topLeftCell="A8" activePane="bottomLeft" state="frozen"/>
      <selection activeCell="A2" sqref="A2"/>
      <selection pane="bottomLeft" sqref="A1:G1"/>
    </sheetView>
  </sheetViews>
  <sheetFormatPr defaultRowHeight="13.2" outlineLevelRow="2" x14ac:dyDescent="0.25"/>
  <cols>
    <col min="1" max="1" width="3.44140625" customWidth="1"/>
    <col min="2" max="2" width="9.77734375" style="176" customWidth="1"/>
    <col min="3" max="3" width="38.33203125" style="176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23" width="0" hidden="1" customWidth="1"/>
    <col min="25" max="41" width="0" hidden="1" customWidth="1"/>
    <col min="53" max="53" width="73.6640625" customWidth="1"/>
  </cols>
  <sheetData>
    <row r="1" spans="1:60" ht="15.75" customHeight="1" x14ac:dyDescent="0.3">
      <c r="A1" s="195" t="s">
        <v>7</v>
      </c>
      <c r="B1" s="195"/>
      <c r="C1" s="195"/>
      <c r="D1" s="195"/>
      <c r="E1" s="195"/>
      <c r="F1" s="195"/>
      <c r="G1" s="195"/>
      <c r="H1" s="210"/>
      <c r="I1" s="210"/>
      <c r="AG1" t="s">
        <v>75</v>
      </c>
    </row>
    <row r="2" spans="1:60" ht="25.05" customHeight="1" x14ac:dyDescent="0.25">
      <c r="A2" s="196" t="s">
        <v>8</v>
      </c>
      <c r="B2" s="49" t="s">
        <v>49</v>
      </c>
      <c r="C2" s="199" t="s">
        <v>50</v>
      </c>
      <c r="D2" s="197"/>
      <c r="E2" s="197"/>
      <c r="F2" s="197"/>
      <c r="G2" s="198"/>
      <c r="H2" s="210"/>
      <c r="I2" s="210"/>
      <c r="AG2" t="s">
        <v>74</v>
      </c>
    </row>
    <row r="3" spans="1:60" ht="25.05" customHeight="1" x14ac:dyDescent="0.25">
      <c r="A3" s="196" t="s">
        <v>9</v>
      </c>
      <c r="B3" s="49" t="s">
        <v>45</v>
      </c>
      <c r="C3" s="199" t="s">
        <v>46</v>
      </c>
      <c r="D3" s="197"/>
      <c r="E3" s="197"/>
      <c r="F3" s="197"/>
      <c r="G3" s="198"/>
      <c r="H3" s="210"/>
      <c r="I3" s="210"/>
      <c r="AC3" s="176" t="s">
        <v>74</v>
      </c>
      <c r="AG3" t="s">
        <v>76</v>
      </c>
    </row>
    <row r="4" spans="1:60" ht="25.05" customHeight="1" x14ac:dyDescent="0.25">
      <c r="A4" s="200" t="s">
        <v>10</v>
      </c>
      <c r="B4" s="201" t="s">
        <v>43</v>
      </c>
      <c r="C4" s="202" t="s">
        <v>44</v>
      </c>
      <c r="D4" s="203"/>
      <c r="E4" s="203"/>
      <c r="F4" s="203"/>
      <c r="G4" s="204"/>
      <c r="H4" s="210"/>
      <c r="I4" s="210"/>
      <c r="AG4" t="s">
        <v>77</v>
      </c>
    </row>
    <row r="5" spans="1:60" x14ac:dyDescent="0.25">
      <c r="D5" s="10"/>
      <c r="H5" s="210"/>
      <c r="I5" s="210"/>
    </row>
    <row r="6" spans="1:60" ht="39.6" x14ac:dyDescent="0.25">
      <c r="A6" s="206" t="s">
        <v>78</v>
      </c>
      <c r="B6" s="208" t="s">
        <v>79</v>
      </c>
      <c r="C6" s="208" t="s">
        <v>80</v>
      </c>
      <c r="D6" s="207" t="s">
        <v>81</v>
      </c>
      <c r="E6" s="206" t="s">
        <v>82</v>
      </c>
      <c r="F6" s="205" t="s">
        <v>83</v>
      </c>
      <c r="G6" s="206" t="s">
        <v>31</v>
      </c>
      <c r="H6" s="211" t="s">
        <v>32</v>
      </c>
      <c r="I6" s="211" t="s">
        <v>84</v>
      </c>
      <c r="J6" s="209" t="s">
        <v>33</v>
      </c>
      <c r="K6" s="209" t="s">
        <v>85</v>
      </c>
      <c r="L6" s="209" t="s">
        <v>86</v>
      </c>
      <c r="M6" s="209" t="s">
        <v>87</v>
      </c>
      <c r="N6" s="209" t="s">
        <v>88</v>
      </c>
      <c r="O6" s="209" t="s">
        <v>89</v>
      </c>
      <c r="P6" s="209" t="s">
        <v>90</v>
      </c>
      <c r="Q6" s="209" t="s">
        <v>91</v>
      </c>
      <c r="R6" s="209" t="s">
        <v>92</v>
      </c>
      <c r="S6" s="209" t="s">
        <v>93</v>
      </c>
      <c r="T6" s="209" t="s">
        <v>94</v>
      </c>
      <c r="U6" s="209" t="s">
        <v>95</v>
      </c>
      <c r="V6" s="209" t="s">
        <v>96</v>
      </c>
      <c r="W6" s="209" t="s">
        <v>97</v>
      </c>
      <c r="X6" s="209" t="s">
        <v>98</v>
      </c>
      <c r="Y6" s="209" t="s">
        <v>99</v>
      </c>
    </row>
    <row r="7" spans="1:60" hidden="1" x14ac:dyDescent="0.25">
      <c r="A7" s="3"/>
      <c r="B7" s="4"/>
      <c r="C7" s="4"/>
      <c r="D7" s="6"/>
      <c r="E7" s="212"/>
      <c r="F7" s="213"/>
      <c r="G7" s="213"/>
      <c r="H7" s="214"/>
      <c r="I7" s="214"/>
      <c r="J7" s="213"/>
      <c r="K7" s="213"/>
      <c r="L7" s="213"/>
      <c r="M7" s="213"/>
      <c r="N7" s="212"/>
      <c r="O7" s="212"/>
      <c r="P7" s="212"/>
      <c r="Q7" s="212"/>
      <c r="R7" s="213"/>
      <c r="S7" s="213"/>
      <c r="T7" s="213"/>
      <c r="U7" s="213"/>
      <c r="V7" s="213"/>
      <c r="W7" s="213"/>
      <c r="X7" s="213"/>
      <c r="Y7" s="213"/>
    </row>
    <row r="8" spans="1:60" x14ac:dyDescent="0.25">
      <c r="A8" s="236" t="s">
        <v>100</v>
      </c>
      <c r="B8" s="237" t="s">
        <v>62</v>
      </c>
      <c r="C8" s="268" t="s">
        <v>63</v>
      </c>
      <c r="D8" s="238"/>
      <c r="E8" s="239"/>
      <c r="F8" s="240"/>
      <c r="G8" s="240">
        <f>SUM(AF9:AF12)</f>
        <v>0</v>
      </c>
      <c r="H8" s="241"/>
      <c r="I8" s="242">
        <f>SUM(Z9:Z12)</f>
        <v>0</v>
      </c>
      <c r="J8" s="240"/>
      <c r="K8" s="240">
        <f>SUM(AA9:AA12)</f>
        <v>0</v>
      </c>
      <c r="L8" s="240"/>
      <c r="M8" s="240">
        <f>SUM(AB9:AB12)</f>
        <v>0</v>
      </c>
      <c r="N8" s="239"/>
      <c r="O8" s="239">
        <f>SUM(AC9:AC12)</f>
        <v>0</v>
      </c>
      <c r="P8" s="239"/>
      <c r="Q8" s="239">
        <f>SUM(AD9:AD12)</f>
        <v>0</v>
      </c>
      <c r="R8" s="240"/>
      <c r="S8" s="240"/>
      <c r="T8" s="240"/>
      <c r="U8" s="240"/>
      <c r="V8" s="240">
        <f>SUM(AE9:AE12)</f>
        <v>3.53</v>
      </c>
      <c r="W8" s="240"/>
      <c r="X8" s="243"/>
      <c r="Y8" s="235"/>
      <c r="AG8" t="s">
        <v>101</v>
      </c>
    </row>
    <row r="9" spans="1:60" outlineLevel="1" x14ac:dyDescent="0.25">
      <c r="A9" s="244">
        <v>5</v>
      </c>
      <c r="B9" s="245" t="s">
        <v>102</v>
      </c>
      <c r="C9" s="269" t="s">
        <v>103</v>
      </c>
      <c r="D9" s="246" t="s">
        <v>104</v>
      </c>
      <c r="E9" s="247">
        <v>47</v>
      </c>
      <c r="F9" s="248"/>
      <c r="G9" s="249">
        <f>ROUND(E9*F9,2)</f>
        <v>0</v>
      </c>
      <c r="H9" s="250"/>
      <c r="I9" s="251">
        <f>ROUND(E9*H9,2)</f>
        <v>0</v>
      </c>
      <c r="J9" s="248"/>
      <c r="K9" s="249">
        <f>ROUND(E9*J9,2)</f>
        <v>0</v>
      </c>
      <c r="L9" s="249">
        <v>21</v>
      </c>
      <c r="M9" s="249">
        <f>G9*(1+L9/100)</f>
        <v>0</v>
      </c>
      <c r="N9" s="247">
        <v>0</v>
      </c>
      <c r="O9" s="247">
        <f>ROUND(E9*N9,2)</f>
        <v>0</v>
      </c>
      <c r="P9" s="247">
        <v>0</v>
      </c>
      <c r="Q9" s="247">
        <f>ROUND(E9*P9,2)</f>
        <v>0</v>
      </c>
      <c r="R9" s="249"/>
      <c r="S9" s="249" t="s">
        <v>105</v>
      </c>
      <c r="T9" s="249" t="s">
        <v>106</v>
      </c>
      <c r="U9" s="249">
        <v>0.05</v>
      </c>
      <c r="V9" s="249">
        <f>ROUND(E9*U9,2)</f>
        <v>2.35</v>
      </c>
      <c r="W9" s="249"/>
      <c r="X9" s="252" t="s">
        <v>107</v>
      </c>
      <c r="Y9" s="232" t="s">
        <v>108</v>
      </c>
      <c r="Z9" s="253">
        <f>I9</f>
        <v>0</v>
      </c>
      <c r="AA9" s="253">
        <f>K9</f>
        <v>0</v>
      </c>
      <c r="AB9" s="253">
        <f>M9</f>
        <v>0</v>
      </c>
      <c r="AC9" s="254">
        <f>O9</f>
        <v>0</v>
      </c>
      <c r="AD9" s="254">
        <f>Q9</f>
        <v>0</v>
      </c>
      <c r="AE9" s="253">
        <f>V9</f>
        <v>2.35</v>
      </c>
      <c r="AF9" s="253">
        <f>G9</f>
        <v>0</v>
      </c>
      <c r="AG9" s="255" t="s">
        <v>109</v>
      </c>
      <c r="AH9" s="255"/>
      <c r="AI9" s="255"/>
      <c r="AJ9" s="255"/>
      <c r="AK9" s="255"/>
      <c r="AL9" s="255"/>
      <c r="AM9" s="255"/>
      <c r="AN9" s="255"/>
      <c r="AO9" s="255"/>
      <c r="AP9" s="255"/>
      <c r="AQ9" s="255"/>
      <c r="AR9" s="255"/>
      <c r="AS9" s="255"/>
      <c r="AT9" s="255"/>
      <c r="AU9" s="255"/>
      <c r="AV9" s="255"/>
      <c r="AW9" s="255"/>
      <c r="AX9" s="255"/>
      <c r="AY9" s="255"/>
      <c r="AZ9" s="255"/>
      <c r="BA9" s="255"/>
      <c r="BB9" s="255"/>
      <c r="BC9" s="255"/>
      <c r="BD9" s="255"/>
      <c r="BE9" s="255"/>
      <c r="BF9" s="255"/>
      <c r="BG9" s="255"/>
      <c r="BH9" s="255"/>
    </row>
    <row r="10" spans="1:60" outlineLevel="1" x14ac:dyDescent="0.25">
      <c r="A10" s="244">
        <v>6</v>
      </c>
      <c r="B10" s="245" t="s">
        <v>110</v>
      </c>
      <c r="C10" s="269" t="s">
        <v>111</v>
      </c>
      <c r="D10" s="246" t="s">
        <v>112</v>
      </c>
      <c r="E10" s="247">
        <v>5</v>
      </c>
      <c r="F10" s="248"/>
      <c r="G10" s="249">
        <f>ROUND(E10*F10,2)</f>
        <v>0</v>
      </c>
      <c r="H10" s="250"/>
      <c r="I10" s="251">
        <f>ROUND(E10*H10,2)</f>
        <v>0</v>
      </c>
      <c r="J10" s="248"/>
      <c r="K10" s="249">
        <f>ROUND(E10*J10,2)</f>
        <v>0</v>
      </c>
      <c r="L10" s="249">
        <v>21</v>
      </c>
      <c r="M10" s="249">
        <f>G10*(1+L10/100)</f>
        <v>0</v>
      </c>
      <c r="N10" s="247">
        <v>0</v>
      </c>
      <c r="O10" s="247">
        <f>ROUND(E10*N10,2)</f>
        <v>0</v>
      </c>
      <c r="P10" s="247">
        <v>0</v>
      </c>
      <c r="Q10" s="247">
        <f>ROUND(E10*P10,2)</f>
        <v>0</v>
      </c>
      <c r="R10" s="249"/>
      <c r="S10" s="249" t="s">
        <v>105</v>
      </c>
      <c r="T10" s="249" t="s">
        <v>105</v>
      </c>
      <c r="U10" s="249">
        <v>0.06</v>
      </c>
      <c r="V10" s="249">
        <f>ROUND(E10*U10,2)</f>
        <v>0.3</v>
      </c>
      <c r="W10" s="249"/>
      <c r="X10" s="252" t="s">
        <v>107</v>
      </c>
      <c r="Y10" s="232" t="s">
        <v>108</v>
      </c>
      <c r="Z10" s="253">
        <f>I10</f>
        <v>0</v>
      </c>
      <c r="AA10" s="253">
        <f>K10</f>
        <v>0</v>
      </c>
      <c r="AB10" s="253">
        <f>M10</f>
        <v>0</v>
      </c>
      <c r="AC10" s="254">
        <f>O10</f>
        <v>0</v>
      </c>
      <c r="AD10" s="254">
        <f>Q10</f>
        <v>0</v>
      </c>
      <c r="AE10" s="253">
        <f>V10</f>
        <v>0.3</v>
      </c>
      <c r="AF10" s="253">
        <f>G10</f>
        <v>0</v>
      </c>
      <c r="AG10" s="255" t="s">
        <v>109</v>
      </c>
      <c r="AH10" s="255"/>
      <c r="AI10" s="255"/>
      <c r="AJ10" s="255"/>
      <c r="AK10" s="255"/>
      <c r="AL10" s="255"/>
      <c r="AM10" s="255"/>
      <c r="AN10" s="255"/>
      <c r="AO10" s="255"/>
      <c r="AP10" s="255"/>
      <c r="AQ10" s="255"/>
      <c r="AR10" s="255"/>
      <c r="AS10" s="255"/>
      <c r="AT10" s="255"/>
      <c r="AU10" s="255"/>
      <c r="AV10" s="255"/>
      <c r="AW10" s="255"/>
      <c r="AX10" s="255"/>
      <c r="AY10" s="255"/>
      <c r="AZ10" s="255"/>
      <c r="BA10" s="255"/>
      <c r="BB10" s="255"/>
      <c r="BC10" s="255"/>
      <c r="BD10" s="255"/>
      <c r="BE10" s="255"/>
      <c r="BF10" s="255"/>
      <c r="BG10" s="255"/>
      <c r="BH10" s="255"/>
    </row>
    <row r="11" spans="1:60" outlineLevel="1" x14ac:dyDescent="0.25">
      <c r="A11" s="244">
        <v>21</v>
      </c>
      <c r="B11" s="245" t="s">
        <v>113</v>
      </c>
      <c r="C11" s="269" t="s">
        <v>114</v>
      </c>
      <c r="D11" s="246" t="s">
        <v>112</v>
      </c>
      <c r="E11" s="247">
        <v>1</v>
      </c>
      <c r="F11" s="248"/>
      <c r="G11" s="249">
        <f>ROUND(E11*F11,2)</f>
        <v>0</v>
      </c>
      <c r="H11" s="250"/>
      <c r="I11" s="251">
        <f>ROUND(E11*H11,2)</f>
        <v>0</v>
      </c>
      <c r="J11" s="248"/>
      <c r="K11" s="249">
        <f>ROUND(E11*J11,2)</f>
        <v>0</v>
      </c>
      <c r="L11" s="249">
        <v>21</v>
      </c>
      <c r="M11" s="249">
        <f>G11*(1+L11/100)</f>
        <v>0</v>
      </c>
      <c r="N11" s="247">
        <v>0</v>
      </c>
      <c r="O11" s="247">
        <f>ROUND(E11*N11,2)</f>
        <v>0</v>
      </c>
      <c r="P11" s="247">
        <v>0</v>
      </c>
      <c r="Q11" s="247">
        <f>ROUND(E11*P11,2)</f>
        <v>0</v>
      </c>
      <c r="R11" s="249"/>
      <c r="S11" s="249" t="s">
        <v>105</v>
      </c>
      <c r="T11" s="249" t="s">
        <v>105</v>
      </c>
      <c r="U11" s="249">
        <v>0.88</v>
      </c>
      <c r="V11" s="249">
        <f>ROUND(E11*U11,2)</f>
        <v>0.88</v>
      </c>
      <c r="W11" s="249"/>
      <c r="X11" s="252" t="s">
        <v>107</v>
      </c>
      <c r="Y11" s="232" t="s">
        <v>108</v>
      </c>
      <c r="Z11" s="253">
        <f>I11</f>
        <v>0</v>
      </c>
      <c r="AA11" s="253">
        <f>K11</f>
        <v>0</v>
      </c>
      <c r="AB11" s="253">
        <f>M11</f>
        <v>0</v>
      </c>
      <c r="AC11" s="254">
        <f>O11</f>
        <v>0</v>
      </c>
      <c r="AD11" s="254">
        <f>Q11</f>
        <v>0</v>
      </c>
      <c r="AE11" s="253">
        <f>V11</f>
        <v>0.88</v>
      </c>
      <c r="AF11" s="253">
        <f>G11</f>
        <v>0</v>
      </c>
      <c r="AG11" s="255" t="s">
        <v>109</v>
      </c>
      <c r="AH11" s="255"/>
      <c r="AI11" s="255"/>
      <c r="AJ11" s="255"/>
      <c r="AK11" s="255"/>
      <c r="AL11" s="255"/>
      <c r="AM11" s="255"/>
      <c r="AN11" s="255"/>
      <c r="AO11" s="255"/>
      <c r="AP11" s="255"/>
      <c r="AQ11" s="255"/>
      <c r="AR11" s="255"/>
      <c r="AS11" s="255"/>
      <c r="AT11" s="255"/>
      <c r="AU11" s="255"/>
      <c r="AV11" s="255"/>
      <c r="AW11" s="255"/>
      <c r="AX11" s="255"/>
      <c r="AY11" s="255"/>
      <c r="AZ11" s="255"/>
      <c r="BA11" s="255"/>
      <c r="BB11" s="255"/>
      <c r="BC11" s="255"/>
      <c r="BD11" s="255"/>
      <c r="BE11" s="255"/>
      <c r="BF11" s="255"/>
      <c r="BG11" s="255"/>
      <c r="BH11" s="255"/>
    </row>
    <row r="12" spans="1:60" ht="20.399999999999999" outlineLevel="1" x14ac:dyDescent="0.25">
      <c r="A12" s="244">
        <v>22</v>
      </c>
      <c r="B12" s="245" t="s">
        <v>115</v>
      </c>
      <c r="C12" s="269" t="s">
        <v>116</v>
      </c>
      <c r="D12" s="246" t="s">
        <v>117</v>
      </c>
      <c r="E12" s="247">
        <v>1</v>
      </c>
      <c r="F12" s="248"/>
      <c r="G12" s="249">
        <f>ROUND(E12*F12,2)</f>
        <v>0</v>
      </c>
      <c r="H12" s="250"/>
      <c r="I12" s="251">
        <f>ROUND(E12*H12,2)</f>
        <v>0</v>
      </c>
      <c r="J12" s="248"/>
      <c r="K12" s="249">
        <f>ROUND(E12*J12,2)</f>
        <v>0</v>
      </c>
      <c r="L12" s="249">
        <v>21</v>
      </c>
      <c r="M12" s="249">
        <f>G12*(1+L12/100)</f>
        <v>0</v>
      </c>
      <c r="N12" s="247">
        <v>0</v>
      </c>
      <c r="O12" s="247">
        <f>ROUND(E12*N12,2)</f>
        <v>0</v>
      </c>
      <c r="P12" s="247">
        <v>0</v>
      </c>
      <c r="Q12" s="247">
        <f>ROUND(E12*P12,2)</f>
        <v>0</v>
      </c>
      <c r="R12" s="249"/>
      <c r="S12" s="249" t="s">
        <v>118</v>
      </c>
      <c r="T12" s="249" t="s">
        <v>119</v>
      </c>
      <c r="U12" s="249">
        <v>0</v>
      </c>
      <c r="V12" s="249">
        <f>ROUND(E12*U12,2)</f>
        <v>0</v>
      </c>
      <c r="W12" s="249"/>
      <c r="X12" s="252" t="s">
        <v>107</v>
      </c>
      <c r="Y12" s="232" t="s">
        <v>108</v>
      </c>
      <c r="Z12" s="253">
        <f>I12</f>
        <v>0</v>
      </c>
      <c r="AA12" s="253">
        <f>K12</f>
        <v>0</v>
      </c>
      <c r="AB12" s="253">
        <f>M12</f>
        <v>0</v>
      </c>
      <c r="AC12" s="254">
        <f>O12</f>
        <v>0</v>
      </c>
      <c r="AD12" s="254">
        <f>Q12</f>
        <v>0</v>
      </c>
      <c r="AE12" s="253">
        <f>V12</f>
        <v>0</v>
      </c>
      <c r="AF12" s="253">
        <f>G12</f>
        <v>0</v>
      </c>
      <c r="AG12" s="255" t="s">
        <v>109</v>
      </c>
      <c r="AH12" s="255"/>
      <c r="AI12" s="255"/>
      <c r="AJ12" s="255"/>
      <c r="AK12" s="255"/>
      <c r="AL12" s="255"/>
      <c r="AM12" s="255"/>
      <c r="AN12" s="255"/>
      <c r="AO12" s="255"/>
      <c r="AP12" s="255"/>
      <c r="AQ12" s="255"/>
      <c r="AR12" s="255"/>
      <c r="AS12" s="255"/>
      <c r="AT12" s="255"/>
      <c r="AU12" s="255"/>
      <c r="AV12" s="255"/>
      <c r="AW12" s="255"/>
      <c r="AX12" s="255"/>
      <c r="AY12" s="255"/>
      <c r="AZ12" s="255"/>
      <c r="BA12" s="255"/>
      <c r="BB12" s="255"/>
      <c r="BC12" s="255"/>
      <c r="BD12" s="255"/>
      <c r="BE12" s="255"/>
      <c r="BF12" s="255"/>
      <c r="BG12" s="255"/>
      <c r="BH12" s="255"/>
    </row>
    <row r="13" spans="1:60" x14ac:dyDescent="0.25">
      <c r="A13" s="236" t="s">
        <v>100</v>
      </c>
      <c r="B13" s="237" t="s">
        <v>64</v>
      </c>
      <c r="C13" s="268" t="s">
        <v>65</v>
      </c>
      <c r="D13" s="238"/>
      <c r="E13" s="239"/>
      <c r="F13" s="240"/>
      <c r="G13" s="240">
        <f>SUM(AF14:AF21)</f>
        <v>0</v>
      </c>
      <c r="H13" s="241"/>
      <c r="I13" s="242">
        <f>SUM(Z14:Z21)</f>
        <v>0</v>
      </c>
      <c r="J13" s="240"/>
      <c r="K13" s="240">
        <f>SUM(AA14:AA21)</f>
        <v>0</v>
      </c>
      <c r="L13" s="240"/>
      <c r="M13" s="240">
        <f>SUM(AB14:AB21)</f>
        <v>0</v>
      </c>
      <c r="N13" s="239"/>
      <c r="O13" s="239">
        <f>SUM(AC14:AC21)</f>
        <v>1.2200000000000002</v>
      </c>
      <c r="P13" s="239"/>
      <c r="Q13" s="239">
        <f>SUM(AD14:AD21)</f>
        <v>1.5</v>
      </c>
      <c r="R13" s="240"/>
      <c r="S13" s="240"/>
      <c r="T13" s="240"/>
      <c r="U13" s="240"/>
      <c r="V13" s="240">
        <f>SUM(AE14:AE21)</f>
        <v>149.98000000000002</v>
      </c>
      <c r="W13" s="240"/>
      <c r="X13" s="243"/>
      <c r="Y13" s="235"/>
      <c r="AG13" t="s">
        <v>101</v>
      </c>
    </row>
    <row r="14" spans="1:60" ht="20.399999999999999" outlineLevel="1" x14ac:dyDescent="0.25">
      <c r="A14" s="244">
        <v>1</v>
      </c>
      <c r="B14" s="245" t="s">
        <v>120</v>
      </c>
      <c r="C14" s="269" t="s">
        <v>121</v>
      </c>
      <c r="D14" s="246" t="s">
        <v>122</v>
      </c>
      <c r="E14" s="247">
        <v>250</v>
      </c>
      <c r="F14" s="248"/>
      <c r="G14" s="249">
        <f>ROUND(E14*F14,2)</f>
        <v>0</v>
      </c>
      <c r="H14" s="250"/>
      <c r="I14" s="251">
        <f>ROUND(E14*H14,2)</f>
        <v>0</v>
      </c>
      <c r="J14" s="248"/>
      <c r="K14" s="249">
        <f>ROUND(E14*J14,2)</f>
        <v>0</v>
      </c>
      <c r="L14" s="249">
        <v>21</v>
      </c>
      <c r="M14" s="249">
        <f>G14*(1+L14/100)</f>
        <v>0</v>
      </c>
      <c r="N14" s="247">
        <v>4.0800000000000003E-3</v>
      </c>
      <c r="O14" s="247">
        <f>ROUND(E14*N14,2)</f>
        <v>1.02</v>
      </c>
      <c r="P14" s="247">
        <v>0</v>
      </c>
      <c r="Q14" s="247">
        <f>ROUND(E14*P14,2)</f>
        <v>0</v>
      </c>
      <c r="R14" s="249"/>
      <c r="S14" s="249" t="s">
        <v>105</v>
      </c>
      <c r="T14" s="249" t="s">
        <v>105</v>
      </c>
      <c r="U14" s="249">
        <v>0.152</v>
      </c>
      <c r="V14" s="249">
        <f>ROUND(E14*U14,2)</f>
        <v>38</v>
      </c>
      <c r="W14" s="249"/>
      <c r="X14" s="252" t="s">
        <v>107</v>
      </c>
      <c r="Y14" s="232" t="s">
        <v>108</v>
      </c>
      <c r="Z14" s="253">
        <f>I14</f>
        <v>0</v>
      </c>
      <c r="AA14" s="253">
        <f>K14</f>
        <v>0</v>
      </c>
      <c r="AB14" s="253">
        <f>M14</f>
        <v>0</v>
      </c>
      <c r="AC14" s="254">
        <f>O14</f>
        <v>1.02</v>
      </c>
      <c r="AD14" s="254">
        <f>Q14</f>
        <v>0</v>
      </c>
      <c r="AE14" s="253">
        <f>V14</f>
        <v>38</v>
      </c>
      <c r="AF14" s="253">
        <f>G14</f>
        <v>0</v>
      </c>
      <c r="AG14" s="255" t="s">
        <v>109</v>
      </c>
      <c r="AH14" s="255"/>
      <c r="AI14" s="255"/>
      <c r="AJ14" s="255"/>
      <c r="AK14" s="255"/>
      <c r="AL14" s="255"/>
      <c r="AM14" s="255"/>
      <c r="AN14" s="255"/>
      <c r="AO14" s="255"/>
      <c r="AP14" s="255"/>
      <c r="AQ14" s="255"/>
      <c r="AR14" s="255"/>
      <c r="AS14" s="255"/>
      <c r="AT14" s="255"/>
      <c r="AU14" s="255"/>
      <c r="AV14" s="255"/>
      <c r="AW14" s="255"/>
      <c r="AX14" s="255"/>
      <c r="AY14" s="255"/>
      <c r="AZ14" s="255"/>
      <c r="BA14" s="255"/>
      <c r="BB14" s="255"/>
      <c r="BC14" s="255"/>
      <c r="BD14" s="255"/>
      <c r="BE14" s="255"/>
      <c r="BF14" s="255"/>
      <c r="BG14" s="255"/>
      <c r="BH14" s="255"/>
    </row>
    <row r="15" spans="1:60" outlineLevel="1" x14ac:dyDescent="0.25">
      <c r="A15" s="256">
        <v>2</v>
      </c>
      <c r="B15" s="257" t="s">
        <v>123</v>
      </c>
      <c r="C15" s="270" t="s">
        <v>124</v>
      </c>
      <c r="D15" s="258" t="s">
        <v>122</v>
      </c>
      <c r="E15" s="259">
        <v>250</v>
      </c>
      <c r="F15" s="260"/>
      <c r="G15" s="261">
        <f>ROUND(E15*F15,2)</f>
        <v>0</v>
      </c>
      <c r="H15" s="262"/>
      <c r="I15" s="263">
        <f>ROUND(E15*H15,2)</f>
        <v>0</v>
      </c>
      <c r="J15" s="260"/>
      <c r="K15" s="261">
        <f>ROUND(E15*J15,2)</f>
        <v>0</v>
      </c>
      <c r="L15" s="261">
        <v>21</v>
      </c>
      <c r="M15" s="261">
        <f>G15*(1+L15/100)</f>
        <v>0</v>
      </c>
      <c r="N15" s="259">
        <v>4.8999999999999998E-4</v>
      </c>
      <c r="O15" s="259">
        <f>ROUND(E15*N15,2)</f>
        <v>0.12</v>
      </c>
      <c r="P15" s="259">
        <v>6.0000000000000001E-3</v>
      </c>
      <c r="Q15" s="259">
        <f>ROUND(E15*P15,2)</f>
        <v>1.5</v>
      </c>
      <c r="R15" s="261"/>
      <c r="S15" s="261" t="s">
        <v>105</v>
      </c>
      <c r="T15" s="261" t="s">
        <v>105</v>
      </c>
      <c r="U15" s="261">
        <v>0.27</v>
      </c>
      <c r="V15" s="261">
        <f>ROUND(E15*U15,2)</f>
        <v>67.5</v>
      </c>
      <c r="W15" s="261"/>
      <c r="X15" s="264" t="s">
        <v>107</v>
      </c>
      <c r="Y15" s="232" t="s">
        <v>108</v>
      </c>
      <c r="Z15" s="253">
        <f>I15</f>
        <v>0</v>
      </c>
      <c r="AA15" s="253">
        <f>K15</f>
        <v>0</v>
      </c>
      <c r="AB15" s="253">
        <f>M15</f>
        <v>0</v>
      </c>
      <c r="AC15" s="254">
        <f>O15</f>
        <v>0.12</v>
      </c>
      <c r="AD15" s="254">
        <f>Q15</f>
        <v>1.5</v>
      </c>
      <c r="AE15" s="253">
        <f>V15</f>
        <v>67.5</v>
      </c>
      <c r="AF15" s="253">
        <f>G15</f>
        <v>0</v>
      </c>
      <c r="AG15" s="255" t="s">
        <v>109</v>
      </c>
      <c r="AH15" s="255"/>
      <c r="AI15" s="255"/>
      <c r="AJ15" s="255"/>
      <c r="AK15" s="255"/>
      <c r="AL15" s="255"/>
      <c r="AM15" s="255"/>
      <c r="AN15" s="255"/>
      <c r="AO15" s="255"/>
      <c r="AP15" s="255"/>
      <c r="AQ15" s="255"/>
      <c r="AR15" s="255"/>
      <c r="AS15" s="255"/>
      <c r="AT15" s="255"/>
      <c r="AU15" s="255"/>
      <c r="AV15" s="255"/>
      <c r="AW15" s="255"/>
      <c r="AX15" s="255"/>
      <c r="AY15" s="255"/>
      <c r="AZ15" s="255"/>
      <c r="BA15" s="255"/>
      <c r="BB15" s="255"/>
      <c r="BC15" s="255"/>
      <c r="BD15" s="255"/>
      <c r="BE15" s="255"/>
      <c r="BF15" s="255"/>
      <c r="BG15" s="255"/>
      <c r="BH15" s="255"/>
    </row>
    <row r="16" spans="1:60" outlineLevel="2" x14ac:dyDescent="0.25">
      <c r="A16" s="229"/>
      <c r="B16" s="230"/>
      <c r="C16" s="271" t="s">
        <v>125</v>
      </c>
      <c r="D16" s="265"/>
      <c r="E16" s="265"/>
      <c r="F16" s="265"/>
      <c r="G16" s="265"/>
      <c r="H16" s="233"/>
      <c r="I16" s="234"/>
      <c r="J16" s="232"/>
      <c r="K16" s="232"/>
      <c r="L16" s="232"/>
      <c r="M16" s="232"/>
      <c r="N16" s="231"/>
      <c r="O16" s="231"/>
      <c r="P16" s="231"/>
      <c r="Q16" s="231"/>
      <c r="R16" s="232"/>
      <c r="S16" s="232"/>
      <c r="T16" s="232"/>
      <c r="U16" s="232"/>
      <c r="V16" s="232"/>
      <c r="W16" s="232"/>
      <c r="X16" s="232"/>
      <c r="Y16" s="232"/>
      <c r="Z16" s="255"/>
      <c r="AA16" s="255"/>
      <c r="AB16" s="255"/>
      <c r="AC16" s="255"/>
      <c r="AD16" s="255"/>
      <c r="AE16" s="255"/>
      <c r="AF16" s="255"/>
      <c r="AG16" s="255" t="s">
        <v>126</v>
      </c>
      <c r="AH16" s="255"/>
      <c r="AI16" s="255"/>
      <c r="AJ16" s="255"/>
      <c r="AK16" s="255"/>
      <c r="AL16" s="255"/>
      <c r="AM16" s="255"/>
      <c r="AN16" s="255"/>
      <c r="AO16" s="255"/>
      <c r="AP16" s="255"/>
      <c r="AQ16" s="255"/>
      <c r="AR16" s="255"/>
      <c r="AS16" s="255"/>
      <c r="AT16" s="255"/>
      <c r="AU16" s="255"/>
      <c r="AV16" s="255"/>
      <c r="AW16" s="255"/>
      <c r="AX16" s="255"/>
      <c r="AY16" s="255"/>
      <c r="AZ16" s="255"/>
      <c r="BA16" s="255"/>
      <c r="BB16" s="255"/>
      <c r="BC16" s="255"/>
      <c r="BD16" s="255"/>
      <c r="BE16" s="255"/>
      <c r="BF16" s="255"/>
      <c r="BG16" s="255"/>
      <c r="BH16" s="255"/>
    </row>
    <row r="17" spans="1:60" ht="20.399999999999999" outlineLevel="1" x14ac:dyDescent="0.25">
      <c r="A17" s="244">
        <v>14</v>
      </c>
      <c r="B17" s="245" t="s">
        <v>127</v>
      </c>
      <c r="C17" s="269" t="s">
        <v>128</v>
      </c>
      <c r="D17" s="246" t="s">
        <v>122</v>
      </c>
      <c r="E17" s="247">
        <v>200</v>
      </c>
      <c r="F17" s="248"/>
      <c r="G17" s="249">
        <f>ROUND(E17*F17,2)</f>
        <v>0</v>
      </c>
      <c r="H17" s="250"/>
      <c r="I17" s="251">
        <f>ROUND(E17*H17,2)</f>
        <v>0</v>
      </c>
      <c r="J17" s="248"/>
      <c r="K17" s="249">
        <f>ROUND(E17*J17,2)</f>
        <v>0</v>
      </c>
      <c r="L17" s="249">
        <v>21</v>
      </c>
      <c r="M17" s="249">
        <f>G17*(1+L17/100)</f>
        <v>0</v>
      </c>
      <c r="N17" s="247">
        <v>9.0000000000000006E-5</v>
      </c>
      <c r="O17" s="247">
        <f>ROUND(E17*N17,2)</f>
        <v>0.02</v>
      </c>
      <c r="P17" s="247">
        <v>0</v>
      </c>
      <c r="Q17" s="247">
        <f>ROUND(E17*P17,2)</f>
        <v>0</v>
      </c>
      <c r="R17" s="249"/>
      <c r="S17" s="249" t="s">
        <v>105</v>
      </c>
      <c r="T17" s="249" t="s">
        <v>105</v>
      </c>
      <c r="U17" s="249">
        <v>6.4149999999999999E-2</v>
      </c>
      <c r="V17" s="249">
        <f>ROUND(E17*U17,2)</f>
        <v>12.83</v>
      </c>
      <c r="W17" s="249"/>
      <c r="X17" s="252" t="s">
        <v>107</v>
      </c>
      <c r="Y17" s="232" t="s">
        <v>108</v>
      </c>
      <c r="Z17" s="253">
        <f>I17</f>
        <v>0</v>
      </c>
      <c r="AA17" s="253">
        <f>K17</f>
        <v>0</v>
      </c>
      <c r="AB17" s="253">
        <f>M17</f>
        <v>0</v>
      </c>
      <c r="AC17" s="254">
        <f>O17</f>
        <v>0.02</v>
      </c>
      <c r="AD17" s="254">
        <f>Q17</f>
        <v>0</v>
      </c>
      <c r="AE17" s="253">
        <f>V17</f>
        <v>12.83</v>
      </c>
      <c r="AF17" s="253">
        <f>G17</f>
        <v>0</v>
      </c>
      <c r="AG17" s="255" t="s">
        <v>109</v>
      </c>
      <c r="AH17" s="255"/>
      <c r="AI17" s="255"/>
      <c r="AJ17" s="255"/>
      <c r="AK17" s="255"/>
      <c r="AL17" s="255"/>
      <c r="AM17" s="255"/>
      <c r="AN17" s="255"/>
      <c r="AO17" s="255"/>
      <c r="AP17" s="255"/>
      <c r="AQ17" s="255"/>
      <c r="AR17" s="255"/>
      <c r="AS17" s="255"/>
      <c r="AT17" s="255"/>
      <c r="AU17" s="255"/>
      <c r="AV17" s="255"/>
      <c r="AW17" s="255"/>
      <c r="AX17" s="255"/>
      <c r="AY17" s="255"/>
      <c r="AZ17" s="255"/>
      <c r="BA17" s="255"/>
      <c r="BB17" s="255"/>
      <c r="BC17" s="255"/>
      <c r="BD17" s="255"/>
      <c r="BE17" s="255"/>
      <c r="BF17" s="255"/>
      <c r="BG17" s="255"/>
      <c r="BH17" s="255"/>
    </row>
    <row r="18" spans="1:60" ht="20.399999999999999" outlineLevel="1" x14ac:dyDescent="0.25">
      <c r="A18" s="244">
        <v>15</v>
      </c>
      <c r="B18" s="245" t="s">
        <v>129</v>
      </c>
      <c r="C18" s="269" t="s">
        <v>130</v>
      </c>
      <c r="D18" s="246" t="s">
        <v>122</v>
      </c>
      <c r="E18" s="247">
        <v>250</v>
      </c>
      <c r="F18" s="248"/>
      <c r="G18" s="249">
        <f>ROUND(E18*F18,2)</f>
        <v>0</v>
      </c>
      <c r="H18" s="250"/>
      <c r="I18" s="251">
        <f>ROUND(E18*H18,2)</f>
        <v>0</v>
      </c>
      <c r="J18" s="248"/>
      <c r="K18" s="249">
        <f>ROUND(E18*J18,2)</f>
        <v>0</v>
      </c>
      <c r="L18" s="249">
        <v>21</v>
      </c>
      <c r="M18" s="249">
        <f>G18*(1+L18/100)</f>
        <v>0</v>
      </c>
      <c r="N18" s="247">
        <v>1.3999999999999999E-4</v>
      </c>
      <c r="O18" s="247">
        <f>ROUND(E18*N18,2)</f>
        <v>0.04</v>
      </c>
      <c r="P18" s="247">
        <v>0</v>
      </c>
      <c r="Q18" s="247">
        <f>ROUND(E18*P18,2)</f>
        <v>0</v>
      </c>
      <c r="R18" s="249"/>
      <c r="S18" s="249" t="s">
        <v>105</v>
      </c>
      <c r="T18" s="249" t="s">
        <v>105</v>
      </c>
      <c r="U18" s="249">
        <v>6.4149999999999999E-2</v>
      </c>
      <c r="V18" s="249">
        <f>ROUND(E18*U18,2)</f>
        <v>16.04</v>
      </c>
      <c r="W18" s="249"/>
      <c r="X18" s="252" t="s">
        <v>107</v>
      </c>
      <c r="Y18" s="232" t="s">
        <v>108</v>
      </c>
      <c r="Z18" s="253">
        <f>I18</f>
        <v>0</v>
      </c>
      <c r="AA18" s="253">
        <f>K18</f>
        <v>0</v>
      </c>
      <c r="AB18" s="253">
        <f>M18</f>
        <v>0</v>
      </c>
      <c r="AC18" s="254">
        <f>O18</f>
        <v>0.04</v>
      </c>
      <c r="AD18" s="254">
        <f>Q18</f>
        <v>0</v>
      </c>
      <c r="AE18" s="253">
        <f>V18</f>
        <v>16.04</v>
      </c>
      <c r="AF18" s="253">
        <f>G18</f>
        <v>0</v>
      </c>
      <c r="AG18" s="255" t="s">
        <v>109</v>
      </c>
      <c r="AH18" s="255"/>
      <c r="AI18" s="255"/>
      <c r="AJ18" s="255"/>
      <c r="AK18" s="255"/>
      <c r="AL18" s="255"/>
      <c r="AM18" s="255"/>
      <c r="AN18" s="255"/>
      <c r="AO18" s="255"/>
      <c r="AP18" s="255"/>
      <c r="AQ18" s="255"/>
      <c r="AR18" s="255"/>
      <c r="AS18" s="255"/>
      <c r="AT18" s="255"/>
      <c r="AU18" s="255"/>
      <c r="AV18" s="255"/>
      <c r="AW18" s="255"/>
      <c r="AX18" s="255"/>
      <c r="AY18" s="255"/>
      <c r="AZ18" s="255"/>
      <c r="BA18" s="255"/>
      <c r="BB18" s="255"/>
      <c r="BC18" s="255"/>
      <c r="BD18" s="255"/>
      <c r="BE18" s="255"/>
      <c r="BF18" s="255"/>
      <c r="BG18" s="255"/>
      <c r="BH18" s="255"/>
    </row>
    <row r="19" spans="1:60" ht="20.399999999999999" outlineLevel="1" x14ac:dyDescent="0.25">
      <c r="A19" s="244">
        <v>16</v>
      </c>
      <c r="B19" s="245" t="s">
        <v>131</v>
      </c>
      <c r="C19" s="269" t="s">
        <v>132</v>
      </c>
      <c r="D19" s="246" t="s">
        <v>122</v>
      </c>
      <c r="E19" s="247">
        <v>2</v>
      </c>
      <c r="F19" s="248"/>
      <c r="G19" s="249">
        <f>ROUND(E19*F19,2)</f>
        <v>0</v>
      </c>
      <c r="H19" s="250"/>
      <c r="I19" s="251">
        <f>ROUND(E19*H19,2)</f>
        <v>0</v>
      </c>
      <c r="J19" s="248"/>
      <c r="K19" s="249">
        <f>ROUND(E19*J19,2)</f>
        <v>0</v>
      </c>
      <c r="L19" s="249">
        <v>21</v>
      </c>
      <c r="M19" s="249">
        <f>G19*(1+L19/100)</f>
        <v>0</v>
      </c>
      <c r="N19" s="247">
        <v>2.7999999999999998E-4</v>
      </c>
      <c r="O19" s="247">
        <f>ROUND(E19*N19,2)</f>
        <v>0</v>
      </c>
      <c r="P19" s="247">
        <v>0</v>
      </c>
      <c r="Q19" s="247">
        <f>ROUND(E19*P19,2)</f>
        <v>0</v>
      </c>
      <c r="R19" s="249"/>
      <c r="S19" s="249" t="s">
        <v>105</v>
      </c>
      <c r="T19" s="249" t="s">
        <v>105</v>
      </c>
      <c r="U19" s="249">
        <v>4.6330000000000003E-2</v>
      </c>
      <c r="V19" s="249">
        <f>ROUND(E19*U19,2)</f>
        <v>0.09</v>
      </c>
      <c r="W19" s="249"/>
      <c r="X19" s="252" t="s">
        <v>107</v>
      </c>
      <c r="Y19" s="232" t="s">
        <v>108</v>
      </c>
      <c r="Z19" s="253">
        <f>I19</f>
        <v>0</v>
      </c>
      <c r="AA19" s="253">
        <f>K19</f>
        <v>0</v>
      </c>
      <c r="AB19" s="253">
        <f>M19</f>
        <v>0</v>
      </c>
      <c r="AC19" s="254">
        <f>O19</f>
        <v>0</v>
      </c>
      <c r="AD19" s="254">
        <f>Q19</f>
        <v>0</v>
      </c>
      <c r="AE19" s="253">
        <f>V19</f>
        <v>0.09</v>
      </c>
      <c r="AF19" s="253">
        <f>G19</f>
        <v>0</v>
      </c>
      <c r="AG19" s="255" t="s">
        <v>109</v>
      </c>
      <c r="AH19" s="255"/>
      <c r="AI19" s="255"/>
      <c r="AJ19" s="255"/>
      <c r="AK19" s="255"/>
      <c r="AL19" s="255"/>
      <c r="AM19" s="255"/>
      <c r="AN19" s="255"/>
      <c r="AO19" s="255"/>
      <c r="AP19" s="255"/>
      <c r="AQ19" s="255"/>
      <c r="AR19" s="255"/>
      <c r="AS19" s="255"/>
      <c r="AT19" s="255"/>
      <c r="AU19" s="255"/>
      <c r="AV19" s="255"/>
      <c r="AW19" s="255"/>
      <c r="AX19" s="255"/>
      <c r="AY19" s="255"/>
      <c r="AZ19" s="255"/>
      <c r="BA19" s="255"/>
      <c r="BB19" s="255"/>
      <c r="BC19" s="255"/>
      <c r="BD19" s="255"/>
      <c r="BE19" s="255"/>
      <c r="BF19" s="255"/>
      <c r="BG19" s="255"/>
      <c r="BH19" s="255"/>
    </row>
    <row r="20" spans="1:60" ht="20.399999999999999" outlineLevel="1" x14ac:dyDescent="0.25">
      <c r="A20" s="244">
        <v>17</v>
      </c>
      <c r="B20" s="245" t="s">
        <v>133</v>
      </c>
      <c r="C20" s="269" t="s">
        <v>134</v>
      </c>
      <c r="D20" s="246" t="s">
        <v>122</v>
      </c>
      <c r="E20" s="247">
        <v>20</v>
      </c>
      <c r="F20" s="248"/>
      <c r="G20" s="249">
        <f>ROUND(E20*F20,2)</f>
        <v>0</v>
      </c>
      <c r="H20" s="250"/>
      <c r="I20" s="251">
        <f>ROUND(E20*H20,2)</f>
        <v>0</v>
      </c>
      <c r="J20" s="248"/>
      <c r="K20" s="249">
        <f>ROUND(E20*J20,2)</f>
        <v>0</v>
      </c>
      <c r="L20" s="249">
        <v>21</v>
      </c>
      <c r="M20" s="249">
        <f>G20*(1+L20/100)</f>
        <v>0</v>
      </c>
      <c r="N20" s="247">
        <v>3.2000000000000003E-4</v>
      </c>
      <c r="O20" s="247">
        <f>ROUND(E20*N20,2)</f>
        <v>0.01</v>
      </c>
      <c r="P20" s="247">
        <v>0</v>
      </c>
      <c r="Q20" s="247">
        <f>ROUND(E20*P20,2)</f>
        <v>0</v>
      </c>
      <c r="R20" s="249"/>
      <c r="S20" s="249" t="s">
        <v>105</v>
      </c>
      <c r="T20" s="249" t="s">
        <v>106</v>
      </c>
      <c r="U20" s="249">
        <v>0.05</v>
      </c>
      <c r="V20" s="249">
        <f>ROUND(E20*U20,2)</f>
        <v>1</v>
      </c>
      <c r="W20" s="249"/>
      <c r="X20" s="252" t="s">
        <v>107</v>
      </c>
      <c r="Y20" s="232" t="s">
        <v>108</v>
      </c>
      <c r="Z20" s="253">
        <f>I20</f>
        <v>0</v>
      </c>
      <c r="AA20" s="253">
        <f>K20</f>
        <v>0</v>
      </c>
      <c r="AB20" s="253">
        <f>M20</f>
        <v>0</v>
      </c>
      <c r="AC20" s="254">
        <f>O20</f>
        <v>0.01</v>
      </c>
      <c r="AD20" s="254">
        <f>Q20</f>
        <v>0</v>
      </c>
      <c r="AE20" s="253">
        <f>V20</f>
        <v>1</v>
      </c>
      <c r="AF20" s="253">
        <f>G20</f>
        <v>0</v>
      </c>
      <c r="AG20" s="255" t="s">
        <v>109</v>
      </c>
      <c r="AH20" s="255"/>
      <c r="AI20" s="255"/>
      <c r="AJ20" s="255"/>
      <c r="AK20" s="255"/>
      <c r="AL20" s="255"/>
      <c r="AM20" s="255"/>
      <c r="AN20" s="255"/>
      <c r="AO20" s="255"/>
      <c r="AP20" s="255"/>
      <c r="AQ20" s="255"/>
      <c r="AR20" s="255"/>
      <c r="AS20" s="255"/>
      <c r="AT20" s="255"/>
      <c r="AU20" s="255"/>
      <c r="AV20" s="255"/>
      <c r="AW20" s="255"/>
      <c r="AX20" s="255"/>
      <c r="AY20" s="255"/>
      <c r="AZ20" s="255"/>
      <c r="BA20" s="255"/>
      <c r="BB20" s="255"/>
      <c r="BC20" s="255"/>
      <c r="BD20" s="255"/>
      <c r="BE20" s="255"/>
      <c r="BF20" s="255"/>
      <c r="BG20" s="255"/>
      <c r="BH20" s="255"/>
    </row>
    <row r="21" spans="1:60" outlineLevel="1" x14ac:dyDescent="0.25">
      <c r="A21" s="244">
        <v>18</v>
      </c>
      <c r="B21" s="245" t="s">
        <v>135</v>
      </c>
      <c r="C21" s="269" t="s">
        <v>136</v>
      </c>
      <c r="D21" s="246" t="s">
        <v>104</v>
      </c>
      <c r="E21" s="247">
        <v>44</v>
      </c>
      <c r="F21" s="248"/>
      <c r="G21" s="249">
        <f>ROUND(E21*F21,2)</f>
        <v>0</v>
      </c>
      <c r="H21" s="250"/>
      <c r="I21" s="251">
        <f>ROUND(E21*H21,2)</f>
        <v>0</v>
      </c>
      <c r="J21" s="248"/>
      <c r="K21" s="249">
        <f>ROUND(E21*J21,2)</f>
        <v>0</v>
      </c>
      <c r="L21" s="249">
        <v>21</v>
      </c>
      <c r="M21" s="249">
        <f>G21*(1+L21/100)</f>
        <v>0</v>
      </c>
      <c r="N21" s="247">
        <v>1.2E-4</v>
      </c>
      <c r="O21" s="247">
        <f>ROUND(E21*N21,2)</f>
        <v>0.01</v>
      </c>
      <c r="P21" s="247">
        <v>0</v>
      </c>
      <c r="Q21" s="247">
        <f>ROUND(E21*P21,2)</f>
        <v>0</v>
      </c>
      <c r="R21" s="249"/>
      <c r="S21" s="249" t="s">
        <v>105</v>
      </c>
      <c r="T21" s="249" t="s">
        <v>106</v>
      </c>
      <c r="U21" s="249">
        <v>0.33</v>
      </c>
      <c r="V21" s="249">
        <f>ROUND(E21*U21,2)</f>
        <v>14.52</v>
      </c>
      <c r="W21" s="249"/>
      <c r="X21" s="252" t="s">
        <v>107</v>
      </c>
      <c r="Y21" s="232" t="s">
        <v>108</v>
      </c>
      <c r="Z21" s="253">
        <f>I21</f>
        <v>0</v>
      </c>
      <c r="AA21" s="253">
        <f>K21</f>
        <v>0</v>
      </c>
      <c r="AB21" s="253">
        <f>M21</f>
        <v>0</v>
      </c>
      <c r="AC21" s="254">
        <f>O21</f>
        <v>0.01</v>
      </c>
      <c r="AD21" s="254">
        <f>Q21</f>
        <v>0</v>
      </c>
      <c r="AE21" s="253">
        <f>V21</f>
        <v>14.52</v>
      </c>
      <c r="AF21" s="253">
        <f>G21</f>
        <v>0</v>
      </c>
      <c r="AG21" s="255" t="s">
        <v>109</v>
      </c>
      <c r="AH21" s="255"/>
      <c r="AI21" s="255"/>
      <c r="AJ21" s="255"/>
      <c r="AK21" s="255"/>
      <c r="AL21" s="255"/>
      <c r="AM21" s="255"/>
      <c r="AN21" s="255"/>
      <c r="AO21" s="255"/>
      <c r="AP21" s="255"/>
      <c r="AQ21" s="255"/>
      <c r="AR21" s="255"/>
      <c r="AS21" s="255"/>
      <c r="AT21" s="255"/>
      <c r="AU21" s="255"/>
      <c r="AV21" s="255"/>
      <c r="AW21" s="255"/>
      <c r="AX21" s="255"/>
      <c r="AY21" s="255"/>
      <c r="AZ21" s="255"/>
      <c r="BA21" s="255"/>
      <c r="BB21" s="255"/>
      <c r="BC21" s="255"/>
      <c r="BD21" s="255"/>
      <c r="BE21" s="255"/>
      <c r="BF21" s="255"/>
      <c r="BG21" s="255"/>
      <c r="BH21" s="255"/>
    </row>
    <row r="22" spans="1:60" x14ac:dyDescent="0.25">
      <c r="A22" s="236" t="s">
        <v>100</v>
      </c>
      <c r="B22" s="237" t="s">
        <v>66</v>
      </c>
      <c r="C22" s="268" t="s">
        <v>67</v>
      </c>
      <c r="D22" s="238"/>
      <c r="E22" s="239"/>
      <c r="F22" s="240"/>
      <c r="G22" s="240">
        <f>SUM(AF23:AF25)</f>
        <v>0</v>
      </c>
      <c r="H22" s="241"/>
      <c r="I22" s="242">
        <f>SUM(Z23:Z25)</f>
        <v>0</v>
      </c>
      <c r="J22" s="240"/>
      <c r="K22" s="240">
        <f>SUM(AA23:AA25)</f>
        <v>0</v>
      </c>
      <c r="L22" s="240"/>
      <c r="M22" s="240">
        <f>SUM(AB23:AB25)</f>
        <v>0</v>
      </c>
      <c r="N22" s="239"/>
      <c r="O22" s="239">
        <f>SUM(AC23:AC25)</f>
        <v>0</v>
      </c>
      <c r="P22" s="239"/>
      <c r="Q22" s="239">
        <f>SUM(AD23:AD25)</f>
        <v>0</v>
      </c>
      <c r="R22" s="240"/>
      <c r="S22" s="240"/>
      <c r="T22" s="240"/>
      <c r="U22" s="240"/>
      <c r="V22" s="240">
        <f>SUM(AE23:AE25)</f>
        <v>2.64</v>
      </c>
      <c r="W22" s="240"/>
      <c r="X22" s="243"/>
      <c r="Y22" s="235"/>
      <c r="AG22" t="s">
        <v>101</v>
      </c>
    </row>
    <row r="23" spans="1:60" outlineLevel="1" x14ac:dyDescent="0.25">
      <c r="A23" s="244">
        <v>13</v>
      </c>
      <c r="B23" s="245" t="s">
        <v>137</v>
      </c>
      <c r="C23" s="269" t="s">
        <v>138</v>
      </c>
      <c r="D23" s="246" t="s">
        <v>112</v>
      </c>
      <c r="E23" s="247">
        <v>22</v>
      </c>
      <c r="F23" s="248"/>
      <c r="G23" s="249">
        <f>ROUND(E23*F23,2)</f>
        <v>0</v>
      </c>
      <c r="H23" s="250"/>
      <c r="I23" s="251">
        <f>ROUND(E23*H23,2)</f>
        <v>0</v>
      </c>
      <c r="J23" s="248"/>
      <c r="K23" s="249">
        <f>ROUND(E23*J23,2)</f>
        <v>0</v>
      </c>
      <c r="L23" s="249">
        <v>21</v>
      </c>
      <c r="M23" s="249">
        <f>G23*(1+L23/100)</f>
        <v>0</v>
      </c>
      <c r="N23" s="247">
        <v>0</v>
      </c>
      <c r="O23" s="247">
        <f>ROUND(E23*N23,2)</f>
        <v>0</v>
      </c>
      <c r="P23" s="247">
        <v>0</v>
      </c>
      <c r="Q23" s="247">
        <f>ROUND(E23*P23,2)</f>
        <v>0</v>
      </c>
      <c r="R23" s="249"/>
      <c r="S23" s="249" t="s">
        <v>105</v>
      </c>
      <c r="T23" s="249" t="s">
        <v>105</v>
      </c>
      <c r="U23" s="249">
        <v>0.12</v>
      </c>
      <c r="V23" s="249">
        <f>ROUND(E23*U23,2)</f>
        <v>2.64</v>
      </c>
      <c r="W23" s="249"/>
      <c r="X23" s="252" t="s">
        <v>107</v>
      </c>
      <c r="Y23" s="232" t="s">
        <v>108</v>
      </c>
      <c r="Z23" s="253">
        <f>I23</f>
        <v>0</v>
      </c>
      <c r="AA23" s="253">
        <f>K23</f>
        <v>0</v>
      </c>
      <c r="AB23" s="253">
        <f>M23</f>
        <v>0</v>
      </c>
      <c r="AC23" s="254">
        <f>O23</f>
        <v>0</v>
      </c>
      <c r="AD23" s="254">
        <f>Q23</f>
        <v>0</v>
      </c>
      <c r="AE23" s="253">
        <f>V23</f>
        <v>2.64</v>
      </c>
      <c r="AF23" s="253">
        <f>G23</f>
        <v>0</v>
      </c>
      <c r="AG23" s="255" t="s">
        <v>109</v>
      </c>
      <c r="AH23" s="255"/>
      <c r="AI23" s="255"/>
      <c r="AJ23" s="255"/>
      <c r="AK23" s="255"/>
      <c r="AL23" s="255"/>
      <c r="AM23" s="255"/>
      <c r="AN23" s="255"/>
      <c r="AO23" s="255"/>
      <c r="AP23" s="255"/>
      <c r="AQ23" s="255"/>
      <c r="AR23" s="255"/>
      <c r="AS23" s="255"/>
      <c r="AT23" s="255"/>
      <c r="AU23" s="255"/>
      <c r="AV23" s="255"/>
      <c r="AW23" s="255"/>
      <c r="AX23" s="255"/>
      <c r="AY23" s="255"/>
      <c r="AZ23" s="255"/>
      <c r="BA23" s="255"/>
      <c r="BB23" s="255"/>
      <c r="BC23" s="255"/>
      <c r="BD23" s="255"/>
      <c r="BE23" s="255"/>
      <c r="BF23" s="255"/>
      <c r="BG23" s="255"/>
      <c r="BH23" s="255"/>
    </row>
    <row r="24" spans="1:60" outlineLevel="1" x14ac:dyDescent="0.25">
      <c r="A24" s="244">
        <v>25</v>
      </c>
      <c r="B24" s="245" t="s">
        <v>139</v>
      </c>
      <c r="C24" s="269" t="s">
        <v>140</v>
      </c>
      <c r="D24" s="246" t="s">
        <v>112</v>
      </c>
      <c r="E24" s="247">
        <v>22</v>
      </c>
      <c r="F24" s="248"/>
      <c r="G24" s="249">
        <f>ROUND(E24*F24,2)</f>
        <v>0</v>
      </c>
      <c r="H24" s="250"/>
      <c r="I24" s="251">
        <f>ROUND(E24*H24,2)</f>
        <v>0</v>
      </c>
      <c r="J24" s="248"/>
      <c r="K24" s="249">
        <f>ROUND(E24*J24,2)</f>
        <v>0</v>
      </c>
      <c r="L24" s="249">
        <v>21</v>
      </c>
      <c r="M24" s="249">
        <f>G24*(1+L24/100)</f>
        <v>0</v>
      </c>
      <c r="N24" s="247">
        <v>0</v>
      </c>
      <c r="O24" s="247">
        <f>ROUND(E24*N24,2)</f>
        <v>0</v>
      </c>
      <c r="P24" s="247">
        <v>0</v>
      </c>
      <c r="Q24" s="247">
        <f>ROUND(E24*P24,2)</f>
        <v>0</v>
      </c>
      <c r="R24" s="249" t="s">
        <v>141</v>
      </c>
      <c r="S24" s="249" t="s">
        <v>105</v>
      </c>
      <c r="T24" s="249" t="s">
        <v>105</v>
      </c>
      <c r="U24" s="249">
        <v>0</v>
      </c>
      <c r="V24" s="249">
        <f>ROUND(E24*U24,2)</f>
        <v>0</v>
      </c>
      <c r="W24" s="249"/>
      <c r="X24" s="252" t="s">
        <v>142</v>
      </c>
      <c r="Y24" s="232" t="s">
        <v>108</v>
      </c>
      <c r="Z24" s="253">
        <f>I24</f>
        <v>0</v>
      </c>
      <c r="AA24" s="253">
        <f>K24</f>
        <v>0</v>
      </c>
      <c r="AB24" s="253">
        <f>M24</f>
        <v>0</v>
      </c>
      <c r="AC24" s="254">
        <f>O24</f>
        <v>0</v>
      </c>
      <c r="AD24" s="254">
        <f>Q24</f>
        <v>0</v>
      </c>
      <c r="AE24" s="253">
        <f>V24</f>
        <v>0</v>
      </c>
      <c r="AF24" s="253">
        <f>G24</f>
        <v>0</v>
      </c>
      <c r="AG24" s="255" t="s">
        <v>143</v>
      </c>
      <c r="AH24" s="255"/>
      <c r="AI24" s="255"/>
      <c r="AJ24" s="255"/>
      <c r="AK24" s="255"/>
      <c r="AL24" s="255"/>
      <c r="AM24" s="255"/>
      <c r="AN24" s="255"/>
      <c r="AO24" s="255"/>
      <c r="AP24" s="255"/>
      <c r="AQ24" s="255"/>
      <c r="AR24" s="255"/>
      <c r="AS24" s="255"/>
      <c r="AT24" s="255"/>
      <c r="AU24" s="255"/>
      <c r="AV24" s="255"/>
      <c r="AW24" s="255"/>
      <c r="AX24" s="255"/>
      <c r="AY24" s="255"/>
      <c r="AZ24" s="255"/>
      <c r="BA24" s="255"/>
      <c r="BB24" s="255"/>
      <c r="BC24" s="255"/>
      <c r="BD24" s="255"/>
      <c r="BE24" s="255"/>
      <c r="BF24" s="255"/>
      <c r="BG24" s="255"/>
      <c r="BH24" s="255"/>
    </row>
    <row r="25" spans="1:60" outlineLevel="1" x14ac:dyDescent="0.25">
      <c r="A25" s="244">
        <v>26</v>
      </c>
      <c r="B25" s="245" t="s">
        <v>144</v>
      </c>
      <c r="C25" s="269" t="s">
        <v>145</v>
      </c>
      <c r="D25" s="246" t="s">
        <v>112</v>
      </c>
      <c r="E25" s="247">
        <v>22</v>
      </c>
      <c r="F25" s="248"/>
      <c r="G25" s="249">
        <f>ROUND(E25*F25,2)</f>
        <v>0</v>
      </c>
      <c r="H25" s="250"/>
      <c r="I25" s="251">
        <f>ROUND(E25*H25,2)</f>
        <v>0</v>
      </c>
      <c r="J25" s="248"/>
      <c r="K25" s="249">
        <f>ROUND(E25*J25,2)</f>
        <v>0</v>
      </c>
      <c r="L25" s="249">
        <v>21</v>
      </c>
      <c r="M25" s="249">
        <f>G25*(1+L25/100)</f>
        <v>0</v>
      </c>
      <c r="N25" s="247">
        <v>3.0000000000000001E-5</v>
      </c>
      <c r="O25" s="247">
        <f>ROUND(E25*N25,2)</f>
        <v>0</v>
      </c>
      <c r="P25" s="247">
        <v>0</v>
      </c>
      <c r="Q25" s="247">
        <f>ROUND(E25*P25,2)</f>
        <v>0</v>
      </c>
      <c r="R25" s="249" t="s">
        <v>141</v>
      </c>
      <c r="S25" s="249" t="s">
        <v>105</v>
      </c>
      <c r="T25" s="249" t="s">
        <v>105</v>
      </c>
      <c r="U25" s="249">
        <v>0</v>
      </c>
      <c r="V25" s="249">
        <f>ROUND(E25*U25,2)</f>
        <v>0</v>
      </c>
      <c r="W25" s="249"/>
      <c r="X25" s="252" t="s">
        <v>142</v>
      </c>
      <c r="Y25" s="232" t="s">
        <v>108</v>
      </c>
      <c r="Z25" s="253">
        <f>I25</f>
        <v>0</v>
      </c>
      <c r="AA25" s="253">
        <f>K25</f>
        <v>0</v>
      </c>
      <c r="AB25" s="253">
        <f>M25</f>
        <v>0</v>
      </c>
      <c r="AC25" s="254">
        <f>O25</f>
        <v>0</v>
      </c>
      <c r="AD25" s="254">
        <f>Q25</f>
        <v>0</v>
      </c>
      <c r="AE25" s="253">
        <f>V25</f>
        <v>0</v>
      </c>
      <c r="AF25" s="253">
        <f>G25</f>
        <v>0</v>
      </c>
      <c r="AG25" s="255" t="s">
        <v>143</v>
      </c>
      <c r="AH25" s="255"/>
      <c r="AI25" s="255"/>
      <c r="AJ25" s="255"/>
      <c r="AK25" s="255"/>
      <c r="AL25" s="255"/>
      <c r="AM25" s="255"/>
      <c r="AN25" s="255"/>
      <c r="AO25" s="255"/>
      <c r="AP25" s="255"/>
      <c r="AQ25" s="255"/>
      <c r="AR25" s="255"/>
      <c r="AS25" s="255"/>
      <c r="AT25" s="255"/>
      <c r="AU25" s="255"/>
      <c r="AV25" s="255"/>
      <c r="AW25" s="255"/>
      <c r="AX25" s="255"/>
      <c r="AY25" s="255"/>
      <c r="AZ25" s="255"/>
      <c r="BA25" s="255"/>
      <c r="BB25" s="255"/>
      <c r="BC25" s="255"/>
      <c r="BD25" s="255"/>
      <c r="BE25" s="255"/>
      <c r="BF25" s="255"/>
      <c r="BG25" s="255"/>
      <c r="BH25" s="255"/>
    </row>
    <row r="26" spans="1:60" x14ac:dyDescent="0.25">
      <c r="A26" s="236" t="s">
        <v>100</v>
      </c>
      <c r="B26" s="237" t="s">
        <v>68</v>
      </c>
      <c r="C26" s="268" t="s">
        <v>69</v>
      </c>
      <c r="D26" s="238"/>
      <c r="E26" s="239"/>
      <c r="F26" s="240"/>
      <c r="G26" s="240">
        <f>SUM(AF27:AF33)</f>
        <v>0</v>
      </c>
      <c r="H26" s="241"/>
      <c r="I26" s="242">
        <f>SUM(Z27:Z33)</f>
        <v>0</v>
      </c>
      <c r="J26" s="240"/>
      <c r="K26" s="240">
        <f>SUM(AA27:AA33)</f>
        <v>0</v>
      </c>
      <c r="L26" s="240"/>
      <c r="M26" s="240">
        <f>SUM(AB27:AB33)</f>
        <v>0</v>
      </c>
      <c r="N26" s="239"/>
      <c r="O26" s="239">
        <f>SUM(AC27:AC33)</f>
        <v>0</v>
      </c>
      <c r="P26" s="239"/>
      <c r="Q26" s="239">
        <f>SUM(AD27:AD33)</f>
        <v>0</v>
      </c>
      <c r="R26" s="240"/>
      <c r="S26" s="240"/>
      <c r="T26" s="240"/>
      <c r="U26" s="240"/>
      <c r="V26" s="240">
        <f>SUM(AE27:AE33)</f>
        <v>10.59</v>
      </c>
      <c r="W26" s="240"/>
      <c r="X26" s="243"/>
      <c r="Y26" s="235"/>
      <c r="AG26" t="s">
        <v>101</v>
      </c>
    </row>
    <row r="27" spans="1:60" ht="20.399999999999999" outlineLevel="1" x14ac:dyDescent="0.25">
      <c r="A27" s="244">
        <v>7</v>
      </c>
      <c r="B27" s="245" t="s">
        <v>146</v>
      </c>
      <c r="C27" s="269" t="s">
        <v>147</v>
      </c>
      <c r="D27" s="246" t="s">
        <v>112</v>
      </c>
      <c r="E27" s="247">
        <v>2</v>
      </c>
      <c r="F27" s="248"/>
      <c r="G27" s="249">
        <f>ROUND(E27*F27,2)</f>
        <v>0</v>
      </c>
      <c r="H27" s="250"/>
      <c r="I27" s="251">
        <f>ROUND(E27*H27,2)</f>
        <v>0</v>
      </c>
      <c r="J27" s="248"/>
      <c r="K27" s="249">
        <f>ROUND(E27*J27,2)</f>
        <v>0</v>
      </c>
      <c r="L27" s="249">
        <v>21</v>
      </c>
      <c r="M27" s="249">
        <f>G27*(1+L27/100)</f>
        <v>0</v>
      </c>
      <c r="N27" s="247">
        <v>1.1E-4</v>
      </c>
      <c r="O27" s="247">
        <f>ROUND(E27*N27,2)</f>
        <v>0</v>
      </c>
      <c r="P27" s="247">
        <v>0</v>
      </c>
      <c r="Q27" s="247">
        <f>ROUND(E27*P27,2)</f>
        <v>0</v>
      </c>
      <c r="R27" s="249"/>
      <c r="S27" s="249" t="s">
        <v>105</v>
      </c>
      <c r="T27" s="249" t="s">
        <v>148</v>
      </c>
      <c r="U27" s="249">
        <v>0.13</v>
      </c>
      <c r="V27" s="249">
        <f>ROUND(E27*U27,2)</f>
        <v>0.26</v>
      </c>
      <c r="W27" s="249"/>
      <c r="X27" s="252" t="s">
        <v>107</v>
      </c>
      <c r="Y27" s="232" t="s">
        <v>108</v>
      </c>
      <c r="Z27" s="253">
        <f>I27</f>
        <v>0</v>
      </c>
      <c r="AA27" s="253">
        <f>K27</f>
        <v>0</v>
      </c>
      <c r="AB27" s="253">
        <f>M27</f>
        <v>0</v>
      </c>
      <c r="AC27" s="254">
        <f>O27</f>
        <v>0</v>
      </c>
      <c r="AD27" s="254">
        <f>Q27</f>
        <v>0</v>
      </c>
      <c r="AE27" s="253">
        <f>V27</f>
        <v>0.26</v>
      </c>
      <c r="AF27" s="253">
        <f>G27</f>
        <v>0</v>
      </c>
      <c r="AG27" s="255" t="s">
        <v>109</v>
      </c>
      <c r="AH27" s="255"/>
      <c r="AI27" s="255"/>
      <c r="AJ27" s="255"/>
      <c r="AK27" s="255"/>
      <c r="AL27" s="255"/>
      <c r="AM27" s="255"/>
      <c r="AN27" s="255"/>
      <c r="AO27" s="255"/>
      <c r="AP27" s="255"/>
      <c r="AQ27" s="255"/>
      <c r="AR27" s="255"/>
      <c r="AS27" s="255"/>
      <c r="AT27" s="255"/>
      <c r="AU27" s="255"/>
      <c r="AV27" s="255"/>
      <c r="AW27" s="255"/>
      <c r="AX27" s="255"/>
      <c r="AY27" s="255"/>
      <c r="AZ27" s="255"/>
      <c r="BA27" s="255"/>
      <c r="BB27" s="255"/>
      <c r="BC27" s="255"/>
      <c r="BD27" s="255"/>
      <c r="BE27" s="255"/>
      <c r="BF27" s="255"/>
      <c r="BG27" s="255"/>
      <c r="BH27" s="255"/>
    </row>
    <row r="28" spans="1:60" ht="20.399999999999999" outlineLevel="1" x14ac:dyDescent="0.25">
      <c r="A28" s="244">
        <v>8</v>
      </c>
      <c r="B28" s="245" t="s">
        <v>149</v>
      </c>
      <c r="C28" s="269" t="s">
        <v>150</v>
      </c>
      <c r="D28" s="246" t="s">
        <v>112</v>
      </c>
      <c r="E28" s="247">
        <v>3</v>
      </c>
      <c r="F28" s="248"/>
      <c r="G28" s="249">
        <f>ROUND(E28*F28,2)</f>
        <v>0</v>
      </c>
      <c r="H28" s="250"/>
      <c r="I28" s="251">
        <f>ROUND(E28*H28,2)</f>
        <v>0</v>
      </c>
      <c r="J28" s="248"/>
      <c r="K28" s="249">
        <f>ROUND(E28*J28,2)</f>
        <v>0</v>
      </c>
      <c r="L28" s="249">
        <v>21</v>
      </c>
      <c r="M28" s="249">
        <f>G28*(1+L28/100)</f>
        <v>0</v>
      </c>
      <c r="N28" s="247">
        <v>1.1E-4</v>
      </c>
      <c r="O28" s="247">
        <f>ROUND(E28*N28,2)</f>
        <v>0</v>
      </c>
      <c r="P28" s="247">
        <v>0</v>
      </c>
      <c r="Q28" s="247">
        <f>ROUND(E28*P28,2)</f>
        <v>0</v>
      </c>
      <c r="R28" s="249"/>
      <c r="S28" s="249" t="s">
        <v>105</v>
      </c>
      <c r="T28" s="249" t="s">
        <v>148</v>
      </c>
      <c r="U28" s="249">
        <v>0.16</v>
      </c>
      <c r="V28" s="249">
        <f>ROUND(E28*U28,2)</f>
        <v>0.48</v>
      </c>
      <c r="W28" s="249"/>
      <c r="X28" s="252" t="s">
        <v>107</v>
      </c>
      <c r="Y28" s="232" t="s">
        <v>108</v>
      </c>
      <c r="Z28" s="253">
        <f>I28</f>
        <v>0</v>
      </c>
      <c r="AA28" s="253">
        <f>K28</f>
        <v>0</v>
      </c>
      <c r="AB28" s="253">
        <f>M28</f>
        <v>0</v>
      </c>
      <c r="AC28" s="254">
        <f>O28</f>
        <v>0</v>
      </c>
      <c r="AD28" s="254">
        <f>Q28</f>
        <v>0</v>
      </c>
      <c r="AE28" s="253">
        <f>V28</f>
        <v>0.48</v>
      </c>
      <c r="AF28" s="253">
        <f>G28</f>
        <v>0</v>
      </c>
      <c r="AG28" s="255" t="s">
        <v>109</v>
      </c>
      <c r="AH28" s="255"/>
      <c r="AI28" s="255"/>
      <c r="AJ28" s="255"/>
      <c r="AK28" s="255"/>
      <c r="AL28" s="255"/>
      <c r="AM28" s="255"/>
      <c r="AN28" s="255"/>
      <c r="AO28" s="255"/>
      <c r="AP28" s="255"/>
      <c r="AQ28" s="255"/>
      <c r="AR28" s="255"/>
      <c r="AS28" s="255"/>
      <c r="AT28" s="255"/>
      <c r="AU28" s="255"/>
      <c r="AV28" s="255"/>
      <c r="AW28" s="255"/>
      <c r="AX28" s="255"/>
      <c r="AY28" s="255"/>
      <c r="AZ28" s="255"/>
      <c r="BA28" s="255"/>
      <c r="BB28" s="255"/>
      <c r="BC28" s="255"/>
      <c r="BD28" s="255"/>
      <c r="BE28" s="255"/>
      <c r="BF28" s="255"/>
      <c r="BG28" s="255"/>
      <c r="BH28" s="255"/>
    </row>
    <row r="29" spans="1:60" ht="20.399999999999999" outlineLevel="1" x14ac:dyDescent="0.25">
      <c r="A29" s="244">
        <v>9</v>
      </c>
      <c r="B29" s="245" t="s">
        <v>151</v>
      </c>
      <c r="C29" s="269" t="s">
        <v>152</v>
      </c>
      <c r="D29" s="246" t="s">
        <v>112</v>
      </c>
      <c r="E29" s="247">
        <v>4</v>
      </c>
      <c r="F29" s="248"/>
      <c r="G29" s="249">
        <f>ROUND(E29*F29,2)</f>
        <v>0</v>
      </c>
      <c r="H29" s="250"/>
      <c r="I29" s="251">
        <f>ROUND(E29*H29,2)</f>
        <v>0</v>
      </c>
      <c r="J29" s="248"/>
      <c r="K29" s="249">
        <f>ROUND(E29*J29,2)</f>
        <v>0</v>
      </c>
      <c r="L29" s="249">
        <v>21</v>
      </c>
      <c r="M29" s="249">
        <f>G29*(1+L29/100)</f>
        <v>0</v>
      </c>
      <c r="N29" s="247">
        <v>1.1E-4</v>
      </c>
      <c r="O29" s="247">
        <f>ROUND(E29*N29,2)</f>
        <v>0</v>
      </c>
      <c r="P29" s="247">
        <v>0</v>
      </c>
      <c r="Q29" s="247">
        <f>ROUND(E29*P29,2)</f>
        <v>0</v>
      </c>
      <c r="R29" s="249"/>
      <c r="S29" s="249" t="s">
        <v>105</v>
      </c>
      <c r="T29" s="249" t="s">
        <v>148</v>
      </c>
      <c r="U29" s="249">
        <v>0.16</v>
      </c>
      <c r="V29" s="249">
        <f>ROUND(E29*U29,2)</f>
        <v>0.64</v>
      </c>
      <c r="W29" s="249"/>
      <c r="X29" s="252" t="s">
        <v>107</v>
      </c>
      <c r="Y29" s="232" t="s">
        <v>108</v>
      </c>
      <c r="Z29" s="253">
        <f>I29</f>
        <v>0</v>
      </c>
      <c r="AA29" s="253">
        <f>K29</f>
        <v>0</v>
      </c>
      <c r="AB29" s="253">
        <f>M29</f>
        <v>0</v>
      </c>
      <c r="AC29" s="254">
        <f>O29</f>
        <v>0</v>
      </c>
      <c r="AD29" s="254">
        <f>Q29</f>
        <v>0</v>
      </c>
      <c r="AE29" s="253">
        <f>V29</f>
        <v>0.64</v>
      </c>
      <c r="AF29" s="253">
        <f>G29</f>
        <v>0</v>
      </c>
      <c r="AG29" s="255" t="s">
        <v>109</v>
      </c>
      <c r="AH29" s="255"/>
      <c r="AI29" s="255"/>
      <c r="AJ29" s="255"/>
      <c r="AK29" s="255"/>
      <c r="AL29" s="255"/>
      <c r="AM29" s="255"/>
      <c r="AN29" s="255"/>
      <c r="AO29" s="255"/>
      <c r="AP29" s="255"/>
      <c r="AQ29" s="255"/>
      <c r="AR29" s="255"/>
      <c r="AS29" s="255"/>
      <c r="AT29" s="255"/>
      <c r="AU29" s="255"/>
      <c r="AV29" s="255"/>
      <c r="AW29" s="255"/>
      <c r="AX29" s="255"/>
      <c r="AY29" s="255"/>
      <c r="AZ29" s="255"/>
      <c r="BA29" s="255"/>
      <c r="BB29" s="255"/>
      <c r="BC29" s="255"/>
      <c r="BD29" s="255"/>
      <c r="BE29" s="255"/>
      <c r="BF29" s="255"/>
      <c r="BG29" s="255"/>
      <c r="BH29" s="255"/>
    </row>
    <row r="30" spans="1:60" ht="20.399999999999999" outlineLevel="1" x14ac:dyDescent="0.25">
      <c r="A30" s="244">
        <v>10</v>
      </c>
      <c r="B30" s="245" t="s">
        <v>153</v>
      </c>
      <c r="C30" s="269" t="s">
        <v>154</v>
      </c>
      <c r="D30" s="246" t="s">
        <v>112</v>
      </c>
      <c r="E30" s="247">
        <v>4</v>
      </c>
      <c r="F30" s="248"/>
      <c r="G30" s="249">
        <f>ROUND(E30*F30,2)</f>
        <v>0</v>
      </c>
      <c r="H30" s="250"/>
      <c r="I30" s="251">
        <f>ROUND(E30*H30,2)</f>
        <v>0</v>
      </c>
      <c r="J30" s="248"/>
      <c r="K30" s="249">
        <f>ROUND(E30*J30,2)</f>
        <v>0</v>
      </c>
      <c r="L30" s="249">
        <v>21</v>
      </c>
      <c r="M30" s="249">
        <f>G30*(1+L30/100)</f>
        <v>0</v>
      </c>
      <c r="N30" s="247">
        <v>1.1E-4</v>
      </c>
      <c r="O30" s="247">
        <f>ROUND(E30*N30,2)</f>
        <v>0</v>
      </c>
      <c r="P30" s="247">
        <v>0</v>
      </c>
      <c r="Q30" s="247">
        <f>ROUND(E30*P30,2)</f>
        <v>0</v>
      </c>
      <c r="R30" s="249"/>
      <c r="S30" s="249" t="s">
        <v>105</v>
      </c>
      <c r="T30" s="249" t="s">
        <v>105</v>
      </c>
      <c r="U30" s="249">
        <v>0.1772</v>
      </c>
      <c r="V30" s="249">
        <f>ROUND(E30*U30,2)</f>
        <v>0.71</v>
      </c>
      <c r="W30" s="249"/>
      <c r="X30" s="252" t="s">
        <v>107</v>
      </c>
      <c r="Y30" s="232" t="s">
        <v>108</v>
      </c>
      <c r="Z30" s="253">
        <f>I30</f>
        <v>0</v>
      </c>
      <c r="AA30" s="253">
        <f>K30</f>
        <v>0</v>
      </c>
      <c r="AB30" s="253">
        <f>M30</f>
        <v>0</v>
      </c>
      <c r="AC30" s="254">
        <f>O30</f>
        <v>0</v>
      </c>
      <c r="AD30" s="254">
        <f>Q30</f>
        <v>0</v>
      </c>
      <c r="AE30" s="253">
        <f>V30</f>
        <v>0.71</v>
      </c>
      <c r="AF30" s="253">
        <f>G30</f>
        <v>0</v>
      </c>
      <c r="AG30" s="255" t="s">
        <v>109</v>
      </c>
      <c r="AH30" s="255"/>
      <c r="AI30" s="255"/>
      <c r="AJ30" s="255"/>
      <c r="AK30" s="255"/>
      <c r="AL30" s="255"/>
      <c r="AM30" s="255"/>
      <c r="AN30" s="255"/>
      <c r="AO30" s="255"/>
      <c r="AP30" s="255"/>
      <c r="AQ30" s="255"/>
      <c r="AR30" s="255"/>
      <c r="AS30" s="255"/>
      <c r="AT30" s="255"/>
      <c r="AU30" s="255"/>
      <c r="AV30" s="255"/>
      <c r="AW30" s="255"/>
      <c r="AX30" s="255"/>
      <c r="AY30" s="255"/>
      <c r="AZ30" s="255"/>
      <c r="BA30" s="255"/>
      <c r="BB30" s="255"/>
      <c r="BC30" s="255"/>
      <c r="BD30" s="255"/>
      <c r="BE30" s="255"/>
      <c r="BF30" s="255"/>
      <c r="BG30" s="255"/>
      <c r="BH30" s="255"/>
    </row>
    <row r="31" spans="1:60" ht="20.399999999999999" outlineLevel="1" x14ac:dyDescent="0.25">
      <c r="A31" s="244">
        <v>11</v>
      </c>
      <c r="B31" s="245" t="s">
        <v>155</v>
      </c>
      <c r="C31" s="269" t="s">
        <v>156</v>
      </c>
      <c r="D31" s="246" t="s">
        <v>104</v>
      </c>
      <c r="E31" s="247">
        <v>33</v>
      </c>
      <c r="F31" s="248"/>
      <c r="G31" s="249">
        <f>ROUND(E31*F31,2)</f>
        <v>0</v>
      </c>
      <c r="H31" s="250"/>
      <c r="I31" s="251">
        <f>ROUND(E31*H31,2)</f>
        <v>0</v>
      </c>
      <c r="J31" s="248"/>
      <c r="K31" s="249">
        <f>ROUND(E31*J31,2)</f>
        <v>0</v>
      </c>
      <c r="L31" s="249">
        <v>21</v>
      </c>
      <c r="M31" s="249">
        <f>G31*(1+L31/100)</f>
        <v>0</v>
      </c>
      <c r="N31" s="247">
        <v>9.0000000000000006E-5</v>
      </c>
      <c r="O31" s="247">
        <f>ROUND(E31*N31,2)</f>
        <v>0</v>
      </c>
      <c r="P31" s="247">
        <v>0</v>
      </c>
      <c r="Q31" s="247">
        <f>ROUND(E31*P31,2)</f>
        <v>0</v>
      </c>
      <c r="R31" s="249"/>
      <c r="S31" s="249" t="s">
        <v>105</v>
      </c>
      <c r="T31" s="249" t="s">
        <v>106</v>
      </c>
      <c r="U31" s="249">
        <v>0.25</v>
      </c>
      <c r="V31" s="249">
        <f>ROUND(E31*U31,2)</f>
        <v>8.25</v>
      </c>
      <c r="W31" s="249"/>
      <c r="X31" s="252" t="s">
        <v>107</v>
      </c>
      <c r="Y31" s="232" t="s">
        <v>108</v>
      </c>
      <c r="Z31" s="253">
        <f>I31</f>
        <v>0</v>
      </c>
      <c r="AA31" s="253">
        <f>K31</f>
        <v>0</v>
      </c>
      <c r="AB31" s="253">
        <f>M31</f>
        <v>0</v>
      </c>
      <c r="AC31" s="254">
        <f>O31</f>
        <v>0</v>
      </c>
      <c r="AD31" s="254">
        <f>Q31</f>
        <v>0</v>
      </c>
      <c r="AE31" s="253">
        <f>V31</f>
        <v>8.25</v>
      </c>
      <c r="AF31" s="253">
        <f>G31</f>
        <v>0</v>
      </c>
      <c r="AG31" s="255" t="s">
        <v>109</v>
      </c>
      <c r="AH31" s="255"/>
      <c r="AI31" s="255"/>
      <c r="AJ31" s="255"/>
      <c r="AK31" s="255"/>
      <c r="AL31" s="255"/>
      <c r="AM31" s="255"/>
      <c r="AN31" s="255"/>
      <c r="AO31" s="255"/>
      <c r="AP31" s="255"/>
      <c r="AQ31" s="255"/>
      <c r="AR31" s="255"/>
      <c r="AS31" s="255"/>
      <c r="AT31" s="255"/>
      <c r="AU31" s="255"/>
      <c r="AV31" s="255"/>
      <c r="AW31" s="255"/>
      <c r="AX31" s="255"/>
      <c r="AY31" s="255"/>
      <c r="AZ31" s="255"/>
      <c r="BA31" s="255"/>
      <c r="BB31" s="255"/>
      <c r="BC31" s="255"/>
      <c r="BD31" s="255"/>
      <c r="BE31" s="255"/>
      <c r="BF31" s="255"/>
      <c r="BG31" s="255"/>
      <c r="BH31" s="255"/>
    </row>
    <row r="32" spans="1:60" ht="20.399999999999999" outlineLevel="1" x14ac:dyDescent="0.25">
      <c r="A32" s="244">
        <v>12</v>
      </c>
      <c r="B32" s="245" t="s">
        <v>157</v>
      </c>
      <c r="C32" s="269" t="s">
        <v>158</v>
      </c>
      <c r="D32" s="246" t="s">
        <v>104</v>
      </c>
      <c r="E32" s="247">
        <v>1</v>
      </c>
      <c r="F32" s="248"/>
      <c r="G32" s="249">
        <f>ROUND(E32*F32,2)</f>
        <v>0</v>
      </c>
      <c r="H32" s="250"/>
      <c r="I32" s="251">
        <f>ROUND(E32*H32,2)</f>
        <v>0</v>
      </c>
      <c r="J32" s="248"/>
      <c r="K32" s="249">
        <f>ROUND(E32*J32,2)</f>
        <v>0</v>
      </c>
      <c r="L32" s="249">
        <v>21</v>
      </c>
      <c r="M32" s="249">
        <f>G32*(1+L32/100)</f>
        <v>0</v>
      </c>
      <c r="N32" s="247">
        <v>5.0000000000000002E-5</v>
      </c>
      <c r="O32" s="247">
        <f>ROUND(E32*N32,2)</f>
        <v>0</v>
      </c>
      <c r="P32" s="247">
        <v>0</v>
      </c>
      <c r="Q32" s="247">
        <f>ROUND(E32*P32,2)</f>
        <v>0</v>
      </c>
      <c r="R32" s="249"/>
      <c r="S32" s="249" t="s">
        <v>105</v>
      </c>
      <c r="T32" s="249" t="s">
        <v>106</v>
      </c>
      <c r="U32" s="249">
        <v>0.25</v>
      </c>
      <c r="V32" s="249">
        <f>ROUND(E32*U32,2)</f>
        <v>0.25</v>
      </c>
      <c r="W32" s="249"/>
      <c r="X32" s="252" t="s">
        <v>107</v>
      </c>
      <c r="Y32" s="232" t="s">
        <v>108</v>
      </c>
      <c r="Z32" s="253">
        <f>I32</f>
        <v>0</v>
      </c>
      <c r="AA32" s="253">
        <f>K32</f>
        <v>0</v>
      </c>
      <c r="AB32" s="253">
        <f>M32</f>
        <v>0</v>
      </c>
      <c r="AC32" s="254">
        <f>O32</f>
        <v>0</v>
      </c>
      <c r="AD32" s="254">
        <f>Q32</f>
        <v>0</v>
      </c>
      <c r="AE32" s="253">
        <f>V32</f>
        <v>0.25</v>
      </c>
      <c r="AF32" s="253">
        <f>G32</f>
        <v>0</v>
      </c>
      <c r="AG32" s="255" t="s">
        <v>109</v>
      </c>
      <c r="AH32" s="255"/>
      <c r="AI32" s="255"/>
      <c r="AJ32" s="255"/>
      <c r="AK32" s="255"/>
      <c r="AL32" s="255"/>
      <c r="AM32" s="255"/>
      <c r="AN32" s="255"/>
      <c r="AO32" s="255"/>
      <c r="AP32" s="255"/>
      <c r="AQ32" s="255"/>
      <c r="AR32" s="255"/>
      <c r="AS32" s="255"/>
      <c r="AT32" s="255"/>
      <c r="AU32" s="255"/>
      <c r="AV32" s="255"/>
      <c r="AW32" s="255"/>
      <c r="AX32" s="255"/>
      <c r="AY32" s="255"/>
      <c r="AZ32" s="255"/>
      <c r="BA32" s="255"/>
      <c r="BB32" s="255"/>
      <c r="BC32" s="255"/>
      <c r="BD32" s="255"/>
      <c r="BE32" s="255"/>
      <c r="BF32" s="255"/>
      <c r="BG32" s="255"/>
      <c r="BH32" s="255"/>
    </row>
    <row r="33" spans="1:60" ht="20.399999999999999" outlineLevel="1" x14ac:dyDescent="0.25">
      <c r="A33" s="244">
        <v>23</v>
      </c>
      <c r="B33" s="245" t="s">
        <v>159</v>
      </c>
      <c r="C33" s="269" t="s">
        <v>160</v>
      </c>
      <c r="D33" s="246" t="s">
        <v>104</v>
      </c>
      <c r="E33" s="247">
        <v>1</v>
      </c>
      <c r="F33" s="248"/>
      <c r="G33" s="249">
        <f>ROUND(E33*F33,2)</f>
        <v>0</v>
      </c>
      <c r="H33" s="250"/>
      <c r="I33" s="251">
        <f>ROUND(E33*H33,2)</f>
        <v>0</v>
      </c>
      <c r="J33" s="248"/>
      <c r="K33" s="249">
        <f>ROUND(E33*J33,2)</f>
        <v>0</v>
      </c>
      <c r="L33" s="249">
        <v>21</v>
      </c>
      <c r="M33" s="249">
        <f>G33*(1+L33/100)</f>
        <v>0</v>
      </c>
      <c r="N33" s="247">
        <v>0</v>
      </c>
      <c r="O33" s="247">
        <f>ROUND(E33*N33,2)</f>
        <v>0</v>
      </c>
      <c r="P33" s="247">
        <v>0</v>
      </c>
      <c r="Q33" s="247">
        <f>ROUND(E33*P33,2)</f>
        <v>0</v>
      </c>
      <c r="R33" s="249"/>
      <c r="S33" s="249" t="s">
        <v>118</v>
      </c>
      <c r="T33" s="249" t="s">
        <v>119</v>
      </c>
      <c r="U33" s="249">
        <v>0</v>
      </c>
      <c r="V33" s="249">
        <f>ROUND(E33*U33,2)</f>
        <v>0</v>
      </c>
      <c r="W33" s="249"/>
      <c r="X33" s="252" t="s">
        <v>107</v>
      </c>
      <c r="Y33" s="232" t="s">
        <v>108</v>
      </c>
      <c r="Z33" s="253">
        <f>I33</f>
        <v>0</v>
      </c>
      <c r="AA33" s="253">
        <f>K33</f>
        <v>0</v>
      </c>
      <c r="AB33" s="253">
        <f>M33</f>
        <v>0</v>
      </c>
      <c r="AC33" s="254">
        <f>O33</f>
        <v>0</v>
      </c>
      <c r="AD33" s="254">
        <f>Q33</f>
        <v>0</v>
      </c>
      <c r="AE33" s="253">
        <f>V33</f>
        <v>0</v>
      </c>
      <c r="AF33" s="253">
        <f>G33</f>
        <v>0</v>
      </c>
      <c r="AG33" s="255" t="s">
        <v>109</v>
      </c>
      <c r="AH33" s="255"/>
      <c r="AI33" s="255"/>
      <c r="AJ33" s="255"/>
      <c r="AK33" s="255"/>
      <c r="AL33" s="255"/>
      <c r="AM33" s="255"/>
      <c r="AN33" s="255"/>
      <c r="AO33" s="255"/>
      <c r="AP33" s="255"/>
      <c r="AQ33" s="255"/>
      <c r="AR33" s="255"/>
      <c r="AS33" s="255"/>
      <c r="AT33" s="255"/>
      <c r="AU33" s="255"/>
      <c r="AV33" s="255"/>
      <c r="AW33" s="255"/>
      <c r="AX33" s="255"/>
      <c r="AY33" s="255"/>
      <c r="AZ33" s="255"/>
      <c r="BA33" s="255"/>
      <c r="BB33" s="255"/>
      <c r="BC33" s="255"/>
      <c r="BD33" s="255"/>
      <c r="BE33" s="255"/>
      <c r="BF33" s="255"/>
      <c r="BG33" s="255"/>
      <c r="BH33" s="255"/>
    </row>
    <row r="34" spans="1:60" x14ac:dyDescent="0.25">
      <c r="A34" s="236" t="s">
        <v>100</v>
      </c>
      <c r="B34" s="237" t="s">
        <v>70</v>
      </c>
      <c r="C34" s="268" t="s">
        <v>30</v>
      </c>
      <c r="D34" s="238"/>
      <c r="E34" s="239"/>
      <c r="F34" s="240"/>
      <c r="G34" s="240">
        <f>SUM(AF35:AF49)</f>
        <v>0</v>
      </c>
      <c r="H34" s="241"/>
      <c r="I34" s="242">
        <f>SUM(Z35:Z49)</f>
        <v>0</v>
      </c>
      <c r="J34" s="240"/>
      <c r="K34" s="240">
        <f>SUM(AA35:AA49)</f>
        <v>0</v>
      </c>
      <c r="L34" s="240"/>
      <c r="M34" s="240">
        <f>SUM(AB35:AB49)</f>
        <v>0</v>
      </c>
      <c r="N34" s="239"/>
      <c r="O34" s="239">
        <f>SUM(AC35:AC49)</f>
        <v>0</v>
      </c>
      <c r="P34" s="239"/>
      <c r="Q34" s="239">
        <f>SUM(AD35:AD49)</f>
        <v>0</v>
      </c>
      <c r="R34" s="240"/>
      <c r="S34" s="240"/>
      <c r="T34" s="240"/>
      <c r="U34" s="240"/>
      <c r="V34" s="240">
        <f>SUM(AE35:AE49)</f>
        <v>22.54</v>
      </c>
      <c r="W34" s="240"/>
      <c r="X34" s="243"/>
      <c r="Y34" s="235"/>
      <c r="AG34" t="s">
        <v>101</v>
      </c>
    </row>
    <row r="35" spans="1:60" outlineLevel="1" x14ac:dyDescent="0.25">
      <c r="A35" s="244">
        <v>3</v>
      </c>
      <c r="B35" s="245" t="s">
        <v>161</v>
      </c>
      <c r="C35" s="269" t="s">
        <v>162</v>
      </c>
      <c r="D35" s="246" t="s">
        <v>163</v>
      </c>
      <c r="E35" s="247">
        <v>1.1425000000000001</v>
      </c>
      <c r="F35" s="248"/>
      <c r="G35" s="249">
        <f>ROUND(E35*F35,2)</f>
        <v>0</v>
      </c>
      <c r="H35" s="250"/>
      <c r="I35" s="251">
        <f>ROUND(E35*H35,2)</f>
        <v>0</v>
      </c>
      <c r="J35" s="248"/>
      <c r="K35" s="249">
        <f>ROUND(E35*J35,2)</f>
        <v>0</v>
      </c>
      <c r="L35" s="249">
        <v>21</v>
      </c>
      <c r="M35" s="249">
        <f>G35*(1+L35/100)</f>
        <v>0</v>
      </c>
      <c r="N35" s="247">
        <v>0</v>
      </c>
      <c r="O35" s="247">
        <f>ROUND(E35*N35,2)</f>
        <v>0</v>
      </c>
      <c r="P35" s="247">
        <v>0</v>
      </c>
      <c r="Q35" s="247">
        <f>ROUND(E35*P35,2)</f>
        <v>0</v>
      </c>
      <c r="R35" s="249"/>
      <c r="S35" s="249" t="s">
        <v>105</v>
      </c>
      <c r="T35" s="249" t="s">
        <v>105</v>
      </c>
      <c r="U35" s="249">
        <v>0.307</v>
      </c>
      <c r="V35" s="249">
        <f>ROUND(E35*U35,2)</f>
        <v>0.35</v>
      </c>
      <c r="W35" s="249"/>
      <c r="X35" s="252" t="s">
        <v>164</v>
      </c>
      <c r="Y35" s="232" t="s">
        <v>108</v>
      </c>
      <c r="Z35" s="253">
        <f>I35</f>
        <v>0</v>
      </c>
      <c r="AA35" s="253">
        <f>K35</f>
        <v>0</v>
      </c>
      <c r="AB35" s="253">
        <f>M35</f>
        <v>0</v>
      </c>
      <c r="AC35" s="254">
        <f>O35</f>
        <v>0</v>
      </c>
      <c r="AD35" s="254">
        <f>Q35</f>
        <v>0</v>
      </c>
      <c r="AE35" s="253">
        <f>V35</f>
        <v>0.35</v>
      </c>
      <c r="AF35" s="253">
        <f>G35</f>
        <v>0</v>
      </c>
      <c r="AG35" s="255" t="s">
        <v>165</v>
      </c>
      <c r="AH35" s="255"/>
      <c r="AI35" s="255"/>
      <c r="AJ35" s="255"/>
      <c r="AK35" s="255"/>
      <c r="AL35" s="255"/>
      <c r="AM35" s="255"/>
      <c r="AN35" s="255"/>
      <c r="AO35" s="255"/>
      <c r="AP35" s="255"/>
      <c r="AQ35" s="255"/>
      <c r="AR35" s="255"/>
      <c r="AS35" s="255"/>
      <c r="AT35" s="255"/>
      <c r="AU35" s="255"/>
      <c r="AV35" s="255"/>
      <c r="AW35" s="255"/>
      <c r="AX35" s="255"/>
      <c r="AY35" s="255"/>
      <c r="AZ35" s="255"/>
      <c r="BA35" s="255"/>
      <c r="BB35" s="255"/>
      <c r="BC35" s="255"/>
      <c r="BD35" s="255"/>
      <c r="BE35" s="255"/>
      <c r="BF35" s="255"/>
      <c r="BG35" s="255"/>
      <c r="BH35" s="255"/>
    </row>
    <row r="36" spans="1:60" outlineLevel="1" x14ac:dyDescent="0.25">
      <c r="A36" s="244">
        <v>19</v>
      </c>
      <c r="B36" s="245" t="s">
        <v>166</v>
      </c>
      <c r="C36" s="269" t="s">
        <v>167</v>
      </c>
      <c r="D36" s="246" t="s">
        <v>168</v>
      </c>
      <c r="E36" s="247">
        <v>1</v>
      </c>
      <c r="F36" s="248"/>
      <c r="G36" s="249">
        <f>ROUND(E36*F36,2)</f>
        <v>0</v>
      </c>
      <c r="H36" s="250"/>
      <c r="I36" s="251">
        <f>ROUND(E36*H36,2)</f>
        <v>0</v>
      </c>
      <c r="J36" s="248"/>
      <c r="K36" s="249">
        <f>ROUND(E36*J36,2)</f>
        <v>0</v>
      </c>
      <c r="L36" s="249">
        <v>21</v>
      </c>
      <c r="M36" s="249">
        <f>G36*(1+L36/100)</f>
        <v>0</v>
      </c>
      <c r="N36" s="247">
        <v>0</v>
      </c>
      <c r="O36" s="247">
        <f>ROUND(E36*N36,2)</f>
        <v>0</v>
      </c>
      <c r="P36" s="247">
        <v>0</v>
      </c>
      <c r="Q36" s="247">
        <f>ROUND(E36*P36,2)</f>
        <v>0</v>
      </c>
      <c r="R36" s="249"/>
      <c r="S36" s="249" t="s">
        <v>105</v>
      </c>
      <c r="T36" s="249" t="s">
        <v>119</v>
      </c>
      <c r="U36" s="249">
        <v>1</v>
      </c>
      <c r="V36" s="249">
        <f>ROUND(E36*U36,2)</f>
        <v>1</v>
      </c>
      <c r="W36" s="249"/>
      <c r="X36" s="252" t="s">
        <v>107</v>
      </c>
      <c r="Y36" s="232" t="s">
        <v>108</v>
      </c>
      <c r="Z36" s="253">
        <f>I36</f>
        <v>0</v>
      </c>
      <c r="AA36" s="253">
        <f>K36</f>
        <v>0</v>
      </c>
      <c r="AB36" s="253">
        <f>M36</f>
        <v>0</v>
      </c>
      <c r="AC36" s="254">
        <f>O36</f>
        <v>0</v>
      </c>
      <c r="AD36" s="254">
        <f>Q36</f>
        <v>0</v>
      </c>
      <c r="AE36" s="253">
        <f>V36</f>
        <v>1</v>
      </c>
      <c r="AF36" s="253">
        <f>G36</f>
        <v>0</v>
      </c>
      <c r="AG36" s="255" t="s">
        <v>109</v>
      </c>
      <c r="AH36" s="255"/>
      <c r="AI36" s="255"/>
      <c r="AJ36" s="255"/>
      <c r="AK36" s="255"/>
      <c r="AL36" s="255"/>
      <c r="AM36" s="255"/>
      <c r="AN36" s="255"/>
      <c r="AO36" s="255"/>
      <c r="AP36" s="255"/>
      <c r="AQ36" s="255"/>
      <c r="AR36" s="255"/>
      <c r="AS36" s="255"/>
      <c r="AT36" s="255"/>
      <c r="AU36" s="255"/>
      <c r="AV36" s="255"/>
      <c r="AW36" s="255"/>
      <c r="AX36" s="255"/>
      <c r="AY36" s="255"/>
      <c r="AZ36" s="255"/>
      <c r="BA36" s="255"/>
      <c r="BB36" s="255"/>
      <c r="BC36" s="255"/>
      <c r="BD36" s="255"/>
      <c r="BE36" s="255"/>
      <c r="BF36" s="255"/>
      <c r="BG36" s="255"/>
      <c r="BH36" s="255"/>
    </row>
    <row r="37" spans="1:60" outlineLevel="1" x14ac:dyDescent="0.25">
      <c r="A37" s="244">
        <v>24</v>
      </c>
      <c r="B37" s="245" t="s">
        <v>169</v>
      </c>
      <c r="C37" s="269" t="s">
        <v>170</v>
      </c>
      <c r="D37" s="246" t="s">
        <v>171</v>
      </c>
      <c r="E37" s="247">
        <v>16</v>
      </c>
      <c r="F37" s="248"/>
      <c r="G37" s="249">
        <f>ROUND(E37*F37,2)</f>
        <v>0</v>
      </c>
      <c r="H37" s="250"/>
      <c r="I37" s="251">
        <f>ROUND(E37*H37,2)</f>
        <v>0</v>
      </c>
      <c r="J37" s="248"/>
      <c r="K37" s="249">
        <f>ROUND(E37*J37,2)</f>
        <v>0</v>
      </c>
      <c r="L37" s="249">
        <v>21</v>
      </c>
      <c r="M37" s="249">
        <f>G37*(1+L37/100)</f>
        <v>0</v>
      </c>
      <c r="N37" s="247">
        <v>0</v>
      </c>
      <c r="O37" s="247">
        <f>ROUND(E37*N37,2)</f>
        <v>0</v>
      </c>
      <c r="P37" s="247">
        <v>0</v>
      </c>
      <c r="Q37" s="247">
        <f>ROUND(E37*P37,2)</f>
        <v>0</v>
      </c>
      <c r="R37" s="249" t="s">
        <v>172</v>
      </c>
      <c r="S37" s="249" t="s">
        <v>105</v>
      </c>
      <c r="T37" s="249" t="s">
        <v>105</v>
      </c>
      <c r="U37" s="249">
        <v>1</v>
      </c>
      <c r="V37" s="249">
        <f>ROUND(E37*U37,2)</f>
        <v>16</v>
      </c>
      <c r="W37" s="249"/>
      <c r="X37" s="252" t="s">
        <v>173</v>
      </c>
      <c r="Y37" s="232" t="s">
        <v>108</v>
      </c>
      <c r="Z37" s="253">
        <f>I37</f>
        <v>0</v>
      </c>
      <c r="AA37" s="253">
        <f>K37</f>
        <v>0</v>
      </c>
      <c r="AB37" s="253">
        <f>M37</f>
        <v>0</v>
      </c>
      <c r="AC37" s="254">
        <f>O37</f>
        <v>0</v>
      </c>
      <c r="AD37" s="254">
        <f>Q37</f>
        <v>0</v>
      </c>
      <c r="AE37" s="253">
        <f>V37</f>
        <v>16</v>
      </c>
      <c r="AF37" s="253">
        <f>G37</f>
        <v>0</v>
      </c>
      <c r="AG37" s="255" t="s">
        <v>174</v>
      </c>
      <c r="AH37" s="255"/>
      <c r="AI37" s="255"/>
      <c r="AJ37" s="255"/>
      <c r="AK37" s="255"/>
      <c r="AL37" s="255"/>
      <c r="AM37" s="255"/>
      <c r="AN37" s="255"/>
      <c r="AO37" s="255"/>
      <c r="AP37" s="255"/>
      <c r="AQ37" s="255"/>
      <c r="AR37" s="255"/>
      <c r="AS37" s="255"/>
      <c r="AT37" s="255"/>
      <c r="AU37" s="255"/>
      <c r="AV37" s="255"/>
      <c r="AW37" s="255"/>
      <c r="AX37" s="255"/>
      <c r="AY37" s="255"/>
      <c r="AZ37" s="255"/>
      <c r="BA37" s="255"/>
      <c r="BB37" s="255"/>
      <c r="BC37" s="255"/>
      <c r="BD37" s="255"/>
      <c r="BE37" s="255"/>
      <c r="BF37" s="255"/>
      <c r="BG37" s="255"/>
      <c r="BH37" s="255"/>
    </row>
    <row r="38" spans="1:60" outlineLevel="1" x14ac:dyDescent="0.25">
      <c r="A38" s="244">
        <v>28</v>
      </c>
      <c r="B38" s="245" t="s">
        <v>175</v>
      </c>
      <c r="C38" s="269" t="s">
        <v>176</v>
      </c>
      <c r="D38" s="246" t="s">
        <v>163</v>
      </c>
      <c r="E38" s="247">
        <v>1.5</v>
      </c>
      <c r="F38" s="248"/>
      <c r="G38" s="249">
        <f>ROUND(E38*F38,2)</f>
        <v>0</v>
      </c>
      <c r="H38" s="250"/>
      <c r="I38" s="251">
        <f>ROUND(E38*H38,2)</f>
        <v>0</v>
      </c>
      <c r="J38" s="248"/>
      <c r="K38" s="249">
        <f>ROUND(E38*J38,2)</f>
        <v>0</v>
      </c>
      <c r="L38" s="249">
        <v>21</v>
      </c>
      <c r="M38" s="249">
        <f>G38*(1+L38/100)</f>
        <v>0</v>
      </c>
      <c r="N38" s="247">
        <v>0</v>
      </c>
      <c r="O38" s="247">
        <f>ROUND(E38*N38,2)</f>
        <v>0</v>
      </c>
      <c r="P38" s="247">
        <v>0</v>
      </c>
      <c r="Q38" s="247">
        <f>ROUND(E38*P38,2)</f>
        <v>0</v>
      </c>
      <c r="R38" s="249"/>
      <c r="S38" s="249" t="s">
        <v>105</v>
      </c>
      <c r="T38" s="249" t="s">
        <v>106</v>
      </c>
      <c r="U38" s="249">
        <v>2.0089999999999999</v>
      </c>
      <c r="V38" s="249">
        <f>ROUND(E38*U38,2)</f>
        <v>3.01</v>
      </c>
      <c r="W38" s="249"/>
      <c r="X38" s="252" t="s">
        <v>177</v>
      </c>
      <c r="Y38" s="232" t="s">
        <v>108</v>
      </c>
      <c r="Z38" s="253">
        <f>I38</f>
        <v>0</v>
      </c>
      <c r="AA38" s="253">
        <f>K38</f>
        <v>0</v>
      </c>
      <c r="AB38" s="253">
        <f>M38</f>
        <v>0</v>
      </c>
      <c r="AC38" s="254">
        <f>O38</f>
        <v>0</v>
      </c>
      <c r="AD38" s="254">
        <f>Q38</f>
        <v>0</v>
      </c>
      <c r="AE38" s="253">
        <f>V38</f>
        <v>3.01</v>
      </c>
      <c r="AF38" s="253">
        <f>G38</f>
        <v>0</v>
      </c>
      <c r="AG38" s="255" t="s">
        <v>178</v>
      </c>
      <c r="AH38" s="255"/>
      <c r="AI38" s="255"/>
      <c r="AJ38" s="255"/>
      <c r="AK38" s="255"/>
      <c r="AL38" s="255"/>
      <c r="AM38" s="255"/>
      <c r="AN38" s="255"/>
      <c r="AO38" s="255"/>
      <c r="AP38" s="255"/>
      <c r="AQ38" s="255"/>
      <c r="AR38" s="255"/>
      <c r="AS38" s="255"/>
      <c r="AT38" s="255"/>
      <c r="AU38" s="255"/>
      <c r="AV38" s="255"/>
      <c r="AW38" s="255"/>
      <c r="AX38" s="255"/>
      <c r="AY38" s="255"/>
      <c r="AZ38" s="255"/>
      <c r="BA38" s="255"/>
      <c r="BB38" s="255"/>
      <c r="BC38" s="255"/>
      <c r="BD38" s="255"/>
      <c r="BE38" s="255"/>
      <c r="BF38" s="255"/>
      <c r="BG38" s="255"/>
      <c r="BH38" s="255"/>
    </row>
    <row r="39" spans="1:60" outlineLevel="1" x14ac:dyDescent="0.25">
      <c r="A39" s="244">
        <v>29</v>
      </c>
      <c r="B39" s="245" t="s">
        <v>179</v>
      </c>
      <c r="C39" s="269" t="s">
        <v>180</v>
      </c>
      <c r="D39" s="246" t="s">
        <v>163</v>
      </c>
      <c r="E39" s="247">
        <v>1.5</v>
      </c>
      <c r="F39" s="248"/>
      <c r="G39" s="249">
        <f>ROUND(E39*F39,2)</f>
        <v>0</v>
      </c>
      <c r="H39" s="250"/>
      <c r="I39" s="251">
        <f>ROUND(E39*H39,2)</f>
        <v>0</v>
      </c>
      <c r="J39" s="248"/>
      <c r="K39" s="249">
        <f>ROUND(E39*J39,2)</f>
        <v>0</v>
      </c>
      <c r="L39" s="249">
        <v>21</v>
      </c>
      <c r="M39" s="249">
        <f>G39*(1+L39/100)</f>
        <v>0</v>
      </c>
      <c r="N39" s="247">
        <v>0</v>
      </c>
      <c r="O39" s="247">
        <f>ROUND(E39*N39,2)</f>
        <v>0</v>
      </c>
      <c r="P39" s="247">
        <v>0</v>
      </c>
      <c r="Q39" s="247">
        <f>ROUND(E39*P39,2)</f>
        <v>0</v>
      </c>
      <c r="R39" s="249"/>
      <c r="S39" s="249" t="s">
        <v>105</v>
      </c>
      <c r="T39" s="249" t="s">
        <v>106</v>
      </c>
      <c r="U39" s="249">
        <v>0.96</v>
      </c>
      <c r="V39" s="249">
        <f>ROUND(E39*U39,2)</f>
        <v>1.44</v>
      </c>
      <c r="W39" s="249"/>
      <c r="X39" s="252" t="s">
        <v>177</v>
      </c>
      <c r="Y39" s="232" t="s">
        <v>108</v>
      </c>
      <c r="Z39" s="253">
        <f>I39</f>
        <v>0</v>
      </c>
      <c r="AA39" s="253">
        <f>K39</f>
        <v>0</v>
      </c>
      <c r="AB39" s="253">
        <f>M39</f>
        <v>0</v>
      </c>
      <c r="AC39" s="254">
        <f>O39</f>
        <v>0</v>
      </c>
      <c r="AD39" s="254">
        <f>Q39</f>
        <v>0</v>
      </c>
      <c r="AE39" s="253">
        <f>V39</f>
        <v>1.44</v>
      </c>
      <c r="AF39" s="253">
        <f>G39</f>
        <v>0</v>
      </c>
      <c r="AG39" s="255" t="s">
        <v>178</v>
      </c>
      <c r="AH39" s="255"/>
      <c r="AI39" s="255"/>
      <c r="AJ39" s="255"/>
      <c r="AK39" s="255"/>
      <c r="AL39" s="255"/>
      <c r="AM39" s="255"/>
      <c r="AN39" s="255"/>
      <c r="AO39" s="255"/>
      <c r="AP39" s="255"/>
      <c r="AQ39" s="255"/>
      <c r="AR39" s="255"/>
      <c r="AS39" s="255"/>
      <c r="AT39" s="255"/>
      <c r="AU39" s="255"/>
      <c r="AV39" s="255"/>
      <c r="AW39" s="255"/>
      <c r="AX39" s="255"/>
      <c r="AY39" s="255"/>
      <c r="AZ39" s="255"/>
      <c r="BA39" s="255"/>
      <c r="BB39" s="255"/>
      <c r="BC39" s="255"/>
      <c r="BD39" s="255"/>
      <c r="BE39" s="255"/>
      <c r="BF39" s="255"/>
      <c r="BG39" s="255"/>
      <c r="BH39" s="255"/>
    </row>
    <row r="40" spans="1:60" ht="20.399999999999999" outlineLevel="1" x14ac:dyDescent="0.25">
      <c r="A40" s="256">
        <v>30</v>
      </c>
      <c r="B40" s="257" t="s">
        <v>181</v>
      </c>
      <c r="C40" s="270" t="s">
        <v>182</v>
      </c>
      <c r="D40" s="258" t="s">
        <v>163</v>
      </c>
      <c r="E40" s="259">
        <v>1.5</v>
      </c>
      <c r="F40" s="260"/>
      <c r="G40" s="261">
        <f>ROUND(E40*F40,2)</f>
        <v>0</v>
      </c>
      <c r="H40" s="262"/>
      <c r="I40" s="263">
        <f>ROUND(E40*H40,2)</f>
        <v>0</v>
      </c>
      <c r="J40" s="260"/>
      <c r="K40" s="261">
        <f>ROUND(E40*J40,2)</f>
        <v>0</v>
      </c>
      <c r="L40" s="261">
        <v>21</v>
      </c>
      <c r="M40" s="261">
        <f>G40*(1+L40/100)</f>
        <v>0</v>
      </c>
      <c r="N40" s="259">
        <v>0</v>
      </c>
      <c r="O40" s="259">
        <f>ROUND(E40*N40,2)</f>
        <v>0</v>
      </c>
      <c r="P40" s="259">
        <v>0</v>
      </c>
      <c r="Q40" s="259">
        <f>ROUND(E40*P40,2)</f>
        <v>0</v>
      </c>
      <c r="R40" s="261"/>
      <c r="S40" s="261" t="s">
        <v>105</v>
      </c>
      <c r="T40" s="261" t="s">
        <v>106</v>
      </c>
      <c r="U40" s="261">
        <v>0.49</v>
      </c>
      <c r="V40" s="261">
        <f>ROUND(E40*U40,2)</f>
        <v>0.74</v>
      </c>
      <c r="W40" s="261"/>
      <c r="X40" s="264" t="s">
        <v>177</v>
      </c>
      <c r="Y40" s="232" t="s">
        <v>108</v>
      </c>
      <c r="Z40" s="253">
        <f>I40</f>
        <v>0</v>
      </c>
      <c r="AA40" s="253">
        <f>K40</f>
        <v>0</v>
      </c>
      <c r="AB40" s="253">
        <f>M40</f>
        <v>0</v>
      </c>
      <c r="AC40" s="254">
        <f>O40</f>
        <v>0</v>
      </c>
      <c r="AD40" s="254">
        <f>Q40</f>
        <v>0</v>
      </c>
      <c r="AE40" s="253">
        <f>V40</f>
        <v>0.74</v>
      </c>
      <c r="AF40" s="253">
        <f>G40</f>
        <v>0</v>
      </c>
      <c r="AG40" s="255" t="s">
        <v>178</v>
      </c>
      <c r="AH40" s="255"/>
      <c r="AI40" s="255"/>
      <c r="AJ40" s="255"/>
      <c r="AK40" s="255"/>
      <c r="AL40" s="255"/>
      <c r="AM40" s="255"/>
      <c r="AN40" s="255"/>
      <c r="AO40" s="255"/>
      <c r="AP40" s="255"/>
      <c r="AQ40" s="255"/>
      <c r="AR40" s="255"/>
      <c r="AS40" s="255"/>
      <c r="AT40" s="255"/>
      <c r="AU40" s="255"/>
      <c r="AV40" s="255"/>
      <c r="AW40" s="255"/>
      <c r="AX40" s="255"/>
      <c r="AY40" s="255"/>
      <c r="AZ40" s="255"/>
      <c r="BA40" s="255"/>
      <c r="BB40" s="255"/>
      <c r="BC40" s="255"/>
      <c r="BD40" s="255"/>
      <c r="BE40" s="255"/>
      <c r="BF40" s="255"/>
      <c r="BG40" s="255"/>
      <c r="BH40" s="255"/>
    </row>
    <row r="41" spans="1:60" outlineLevel="2" x14ac:dyDescent="0.25">
      <c r="A41" s="229"/>
      <c r="B41" s="230"/>
      <c r="C41" s="271" t="s">
        <v>183</v>
      </c>
      <c r="D41" s="265"/>
      <c r="E41" s="265"/>
      <c r="F41" s="265"/>
      <c r="G41" s="265"/>
      <c r="H41" s="233"/>
      <c r="I41" s="234"/>
      <c r="J41" s="232"/>
      <c r="K41" s="232"/>
      <c r="L41" s="232"/>
      <c r="M41" s="232"/>
      <c r="N41" s="231"/>
      <c r="O41" s="231"/>
      <c r="P41" s="231"/>
      <c r="Q41" s="231"/>
      <c r="R41" s="232"/>
      <c r="S41" s="232"/>
      <c r="T41" s="232"/>
      <c r="U41" s="232"/>
      <c r="V41" s="232"/>
      <c r="W41" s="232"/>
      <c r="X41" s="232"/>
      <c r="Y41" s="232"/>
      <c r="Z41" s="255"/>
      <c r="AA41" s="255"/>
      <c r="AB41" s="255"/>
      <c r="AC41" s="255"/>
      <c r="AD41" s="255"/>
      <c r="AE41" s="255"/>
      <c r="AF41" s="255"/>
      <c r="AG41" s="255" t="s">
        <v>126</v>
      </c>
      <c r="AH41" s="255"/>
      <c r="AI41" s="255"/>
      <c r="AJ41" s="255"/>
      <c r="AK41" s="255"/>
      <c r="AL41" s="255"/>
      <c r="AM41" s="255"/>
      <c r="AN41" s="255"/>
      <c r="AO41" s="255"/>
      <c r="AP41" s="255"/>
      <c r="AQ41" s="255"/>
      <c r="AR41" s="255"/>
      <c r="AS41" s="255"/>
      <c r="AT41" s="255"/>
      <c r="AU41" s="255"/>
      <c r="AV41" s="255"/>
      <c r="AW41" s="255"/>
      <c r="AX41" s="255"/>
      <c r="AY41" s="255"/>
      <c r="AZ41" s="255"/>
      <c r="BA41" s="255"/>
      <c r="BB41" s="255"/>
      <c r="BC41" s="255"/>
      <c r="BD41" s="255"/>
      <c r="BE41" s="255"/>
      <c r="BF41" s="255"/>
      <c r="BG41" s="255"/>
      <c r="BH41" s="255"/>
    </row>
    <row r="42" spans="1:60" outlineLevel="1" x14ac:dyDescent="0.25">
      <c r="A42" s="244">
        <v>31</v>
      </c>
      <c r="B42" s="245" t="s">
        <v>184</v>
      </c>
      <c r="C42" s="269" t="s">
        <v>185</v>
      </c>
      <c r="D42" s="246" t="s">
        <v>163</v>
      </c>
      <c r="E42" s="247">
        <v>1.5</v>
      </c>
      <c r="F42" s="248"/>
      <c r="G42" s="249">
        <f>ROUND(E42*F42,2)</f>
        <v>0</v>
      </c>
      <c r="H42" s="250"/>
      <c r="I42" s="251">
        <f>ROUND(E42*H42,2)</f>
        <v>0</v>
      </c>
      <c r="J42" s="248"/>
      <c r="K42" s="249">
        <f>ROUND(E42*J42,2)</f>
        <v>0</v>
      </c>
      <c r="L42" s="249">
        <v>21</v>
      </c>
      <c r="M42" s="249">
        <f>G42*(1+L42/100)</f>
        <v>0</v>
      </c>
      <c r="N42" s="247">
        <v>0</v>
      </c>
      <c r="O42" s="247">
        <f>ROUND(E42*N42,2)</f>
        <v>0</v>
      </c>
      <c r="P42" s="247">
        <v>0</v>
      </c>
      <c r="Q42" s="247">
        <f>ROUND(E42*P42,2)</f>
        <v>0</v>
      </c>
      <c r="R42" s="249"/>
      <c r="S42" s="249" t="s">
        <v>105</v>
      </c>
      <c r="T42" s="249" t="s">
        <v>106</v>
      </c>
      <c r="U42" s="249">
        <v>0</v>
      </c>
      <c r="V42" s="249">
        <f>ROUND(E42*U42,2)</f>
        <v>0</v>
      </c>
      <c r="W42" s="249"/>
      <c r="X42" s="252" t="s">
        <v>177</v>
      </c>
      <c r="Y42" s="232" t="s">
        <v>108</v>
      </c>
      <c r="Z42" s="253">
        <f>I42</f>
        <v>0</v>
      </c>
      <c r="AA42" s="253">
        <f>K42</f>
        <v>0</v>
      </c>
      <c r="AB42" s="253">
        <f>M42</f>
        <v>0</v>
      </c>
      <c r="AC42" s="254">
        <f>O42</f>
        <v>0</v>
      </c>
      <c r="AD42" s="254">
        <f>Q42</f>
        <v>0</v>
      </c>
      <c r="AE42" s="253">
        <f>V42</f>
        <v>0</v>
      </c>
      <c r="AF42" s="253">
        <f>G42</f>
        <v>0</v>
      </c>
      <c r="AG42" s="255" t="s">
        <v>178</v>
      </c>
      <c r="AH42" s="255"/>
      <c r="AI42" s="255"/>
      <c r="AJ42" s="255"/>
      <c r="AK42" s="255"/>
      <c r="AL42" s="255"/>
      <c r="AM42" s="255"/>
      <c r="AN42" s="255"/>
      <c r="AO42" s="255"/>
      <c r="AP42" s="255"/>
      <c r="AQ42" s="255"/>
      <c r="AR42" s="255"/>
      <c r="AS42" s="255"/>
      <c r="AT42" s="255"/>
      <c r="AU42" s="255"/>
      <c r="AV42" s="255"/>
      <c r="AW42" s="255"/>
      <c r="AX42" s="255"/>
      <c r="AY42" s="255"/>
      <c r="AZ42" s="255"/>
      <c r="BA42" s="255"/>
      <c r="BB42" s="255"/>
      <c r="BC42" s="255"/>
      <c r="BD42" s="255"/>
      <c r="BE42" s="255"/>
      <c r="BF42" s="255"/>
      <c r="BG42" s="255"/>
      <c r="BH42" s="255"/>
    </row>
    <row r="43" spans="1:60" ht="20.399999999999999" outlineLevel="1" x14ac:dyDescent="0.25">
      <c r="A43" s="256">
        <v>32</v>
      </c>
      <c r="B43" s="257" t="s">
        <v>186</v>
      </c>
      <c r="C43" s="270" t="s">
        <v>187</v>
      </c>
      <c r="D43" s="258" t="s">
        <v>163</v>
      </c>
      <c r="E43" s="259">
        <v>1.5</v>
      </c>
      <c r="F43" s="260"/>
      <c r="G43" s="261">
        <f>ROUND(E43*F43,2)</f>
        <v>0</v>
      </c>
      <c r="H43" s="262"/>
      <c r="I43" s="263">
        <f>ROUND(E43*H43,2)</f>
        <v>0</v>
      </c>
      <c r="J43" s="260"/>
      <c r="K43" s="261">
        <f>ROUND(E43*J43,2)</f>
        <v>0</v>
      </c>
      <c r="L43" s="261">
        <v>21</v>
      </c>
      <c r="M43" s="261">
        <f>G43*(1+L43/100)</f>
        <v>0</v>
      </c>
      <c r="N43" s="259">
        <v>0</v>
      </c>
      <c r="O43" s="259">
        <f>ROUND(E43*N43,2)</f>
        <v>0</v>
      </c>
      <c r="P43" s="259">
        <v>0</v>
      </c>
      <c r="Q43" s="259">
        <f>ROUND(E43*P43,2)</f>
        <v>0</v>
      </c>
      <c r="R43" s="261"/>
      <c r="S43" s="261" t="s">
        <v>105</v>
      </c>
      <c r="T43" s="261" t="s">
        <v>106</v>
      </c>
      <c r="U43" s="261">
        <v>0</v>
      </c>
      <c r="V43" s="261">
        <f>ROUND(E43*U43,2)</f>
        <v>0</v>
      </c>
      <c r="W43" s="261"/>
      <c r="X43" s="264" t="s">
        <v>177</v>
      </c>
      <c r="Y43" s="232" t="s">
        <v>108</v>
      </c>
      <c r="Z43" s="253">
        <f>I43</f>
        <v>0</v>
      </c>
      <c r="AA43" s="253">
        <f>K43</f>
        <v>0</v>
      </c>
      <c r="AB43" s="253">
        <f>M43</f>
        <v>0</v>
      </c>
      <c r="AC43" s="254">
        <f>O43</f>
        <v>0</v>
      </c>
      <c r="AD43" s="254">
        <f>Q43</f>
        <v>0</v>
      </c>
      <c r="AE43" s="253">
        <f>V43</f>
        <v>0</v>
      </c>
      <c r="AF43" s="253">
        <f>G43</f>
        <v>0</v>
      </c>
      <c r="AG43" s="255" t="s">
        <v>178</v>
      </c>
      <c r="AH43" s="255"/>
      <c r="AI43" s="255"/>
      <c r="AJ43" s="255"/>
      <c r="AK43" s="255"/>
      <c r="AL43" s="255"/>
      <c r="AM43" s="255"/>
      <c r="AN43" s="255"/>
      <c r="AO43" s="255"/>
      <c r="AP43" s="255"/>
      <c r="AQ43" s="255"/>
      <c r="AR43" s="255"/>
      <c r="AS43" s="255"/>
      <c r="AT43" s="255"/>
      <c r="AU43" s="255"/>
      <c r="AV43" s="255"/>
      <c r="AW43" s="255"/>
      <c r="AX43" s="255"/>
      <c r="AY43" s="255"/>
      <c r="AZ43" s="255"/>
      <c r="BA43" s="255"/>
      <c r="BB43" s="255"/>
      <c r="BC43" s="255"/>
      <c r="BD43" s="255"/>
      <c r="BE43" s="255"/>
      <c r="BF43" s="255"/>
      <c r="BG43" s="255"/>
      <c r="BH43" s="255"/>
    </row>
    <row r="44" spans="1:60" outlineLevel="2" x14ac:dyDescent="0.25">
      <c r="A44" s="229"/>
      <c r="B44" s="230"/>
      <c r="C44" s="271" t="s">
        <v>188</v>
      </c>
      <c r="D44" s="265"/>
      <c r="E44" s="265"/>
      <c r="F44" s="265"/>
      <c r="G44" s="265"/>
      <c r="H44" s="233"/>
      <c r="I44" s="234"/>
      <c r="J44" s="232"/>
      <c r="K44" s="232"/>
      <c r="L44" s="232"/>
      <c r="M44" s="232"/>
      <c r="N44" s="231"/>
      <c r="O44" s="231"/>
      <c r="P44" s="231"/>
      <c r="Q44" s="231"/>
      <c r="R44" s="232"/>
      <c r="S44" s="232"/>
      <c r="T44" s="232"/>
      <c r="U44" s="232"/>
      <c r="V44" s="232"/>
      <c r="W44" s="232"/>
      <c r="X44" s="232"/>
      <c r="Y44" s="232"/>
      <c r="Z44" s="255"/>
      <c r="AA44" s="255"/>
      <c r="AB44" s="255"/>
      <c r="AC44" s="255"/>
      <c r="AD44" s="255"/>
      <c r="AE44" s="255"/>
      <c r="AF44" s="255"/>
      <c r="AG44" s="255" t="s">
        <v>126</v>
      </c>
      <c r="AH44" s="255"/>
      <c r="AI44" s="255"/>
      <c r="AJ44" s="255"/>
      <c r="AK44" s="255"/>
      <c r="AL44" s="255"/>
      <c r="AM44" s="255"/>
      <c r="AN44" s="255"/>
      <c r="AO44" s="255"/>
      <c r="AP44" s="255"/>
      <c r="AQ44" s="255"/>
      <c r="AR44" s="255"/>
      <c r="AS44" s="255"/>
      <c r="AT44" s="255"/>
      <c r="AU44" s="255"/>
      <c r="AV44" s="255"/>
      <c r="AW44" s="255"/>
      <c r="AX44" s="255"/>
      <c r="AY44" s="255"/>
      <c r="AZ44" s="255"/>
      <c r="BA44" s="255"/>
      <c r="BB44" s="255"/>
      <c r="BC44" s="255"/>
      <c r="BD44" s="255"/>
      <c r="BE44" s="255"/>
      <c r="BF44" s="255"/>
      <c r="BG44" s="255"/>
      <c r="BH44" s="255"/>
    </row>
    <row r="45" spans="1:60" ht="20.399999999999999" outlineLevel="1" x14ac:dyDescent="0.25">
      <c r="A45" s="244">
        <v>33</v>
      </c>
      <c r="B45" s="245" t="s">
        <v>189</v>
      </c>
      <c r="C45" s="269" t="s">
        <v>190</v>
      </c>
      <c r="D45" s="246" t="s">
        <v>117</v>
      </c>
      <c r="E45" s="247">
        <v>1</v>
      </c>
      <c r="F45" s="248"/>
      <c r="G45" s="249">
        <f>ROUND(E45*F45,2)</f>
        <v>0</v>
      </c>
      <c r="H45" s="250"/>
      <c r="I45" s="251">
        <f>ROUND(E45*H45,2)</f>
        <v>0</v>
      </c>
      <c r="J45" s="248"/>
      <c r="K45" s="249">
        <f>ROUND(E45*J45,2)</f>
        <v>0</v>
      </c>
      <c r="L45" s="249">
        <v>21</v>
      </c>
      <c r="M45" s="249">
        <f>G45*(1+L45/100)</f>
        <v>0</v>
      </c>
      <c r="N45" s="247">
        <v>0</v>
      </c>
      <c r="O45" s="247">
        <f>ROUND(E45*N45,2)</f>
        <v>0</v>
      </c>
      <c r="P45" s="247">
        <v>0</v>
      </c>
      <c r="Q45" s="247">
        <f>ROUND(E45*P45,2)</f>
        <v>0</v>
      </c>
      <c r="R45" s="249"/>
      <c r="S45" s="249" t="s">
        <v>118</v>
      </c>
      <c r="T45" s="249" t="s">
        <v>119</v>
      </c>
      <c r="U45" s="249">
        <v>0</v>
      </c>
      <c r="V45" s="249">
        <f>ROUND(E45*U45,2)</f>
        <v>0</v>
      </c>
      <c r="W45" s="249"/>
      <c r="X45" s="252" t="s">
        <v>191</v>
      </c>
      <c r="Y45" s="232" t="s">
        <v>108</v>
      </c>
      <c r="Z45" s="253">
        <f>I45</f>
        <v>0</v>
      </c>
      <c r="AA45" s="253">
        <f>K45</f>
        <v>0</v>
      </c>
      <c r="AB45" s="253">
        <f>M45</f>
        <v>0</v>
      </c>
      <c r="AC45" s="254">
        <f>O45</f>
        <v>0</v>
      </c>
      <c r="AD45" s="254">
        <f>Q45</f>
        <v>0</v>
      </c>
      <c r="AE45" s="253">
        <f>V45</f>
        <v>0</v>
      </c>
      <c r="AF45" s="253">
        <f>G45</f>
        <v>0</v>
      </c>
      <c r="AG45" s="255" t="s">
        <v>192</v>
      </c>
      <c r="AH45" s="255"/>
      <c r="AI45" s="255"/>
      <c r="AJ45" s="255"/>
      <c r="AK45" s="255"/>
      <c r="AL45" s="255"/>
      <c r="AM45" s="255"/>
      <c r="AN45" s="255"/>
      <c r="AO45" s="255"/>
      <c r="AP45" s="255"/>
      <c r="AQ45" s="255"/>
      <c r="AR45" s="255"/>
      <c r="AS45" s="255"/>
      <c r="AT45" s="255"/>
      <c r="AU45" s="255"/>
      <c r="AV45" s="255"/>
      <c r="AW45" s="255"/>
      <c r="AX45" s="255"/>
      <c r="AY45" s="255"/>
      <c r="AZ45" s="255"/>
      <c r="BA45" s="255"/>
      <c r="BB45" s="255"/>
      <c r="BC45" s="255"/>
      <c r="BD45" s="255"/>
      <c r="BE45" s="255"/>
      <c r="BF45" s="255"/>
      <c r="BG45" s="255"/>
      <c r="BH45" s="255"/>
    </row>
    <row r="46" spans="1:60" outlineLevel="1" x14ac:dyDescent="0.25">
      <c r="A46" s="256">
        <v>34</v>
      </c>
      <c r="B46" s="257" t="s">
        <v>193</v>
      </c>
      <c r="C46" s="270" t="s">
        <v>194</v>
      </c>
      <c r="D46" s="258" t="s">
        <v>195</v>
      </c>
      <c r="E46" s="259">
        <v>1</v>
      </c>
      <c r="F46" s="260"/>
      <c r="G46" s="261">
        <f>ROUND(E46*F46,2)</f>
        <v>0</v>
      </c>
      <c r="H46" s="262"/>
      <c r="I46" s="263">
        <f>ROUND(E46*H46,2)</f>
        <v>0</v>
      </c>
      <c r="J46" s="260"/>
      <c r="K46" s="261">
        <f>ROUND(E46*J46,2)</f>
        <v>0</v>
      </c>
      <c r="L46" s="261">
        <v>21</v>
      </c>
      <c r="M46" s="261">
        <f>G46*(1+L46/100)</f>
        <v>0</v>
      </c>
      <c r="N46" s="259">
        <v>0</v>
      </c>
      <c r="O46" s="259">
        <f>ROUND(E46*N46,2)</f>
        <v>0</v>
      </c>
      <c r="P46" s="259">
        <v>0</v>
      </c>
      <c r="Q46" s="259">
        <f>ROUND(E46*P46,2)</f>
        <v>0</v>
      </c>
      <c r="R46" s="261"/>
      <c r="S46" s="261" t="s">
        <v>105</v>
      </c>
      <c r="T46" s="261" t="s">
        <v>119</v>
      </c>
      <c r="U46" s="261">
        <v>0</v>
      </c>
      <c r="V46" s="261">
        <f>ROUND(E46*U46,2)</f>
        <v>0</v>
      </c>
      <c r="W46" s="261"/>
      <c r="X46" s="264" t="s">
        <v>191</v>
      </c>
      <c r="Y46" s="232" t="s">
        <v>108</v>
      </c>
      <c r="Z46" s="253">
        <f>I46</f>
        <v>0</v>
      </c>
      <c r="AA46" s="253">
        <f>K46</f>
        <v>0</v>
      </c>
      <c r="AB46" s="253">
        <f>M46</f>
        <v>0</v>
      </c>
      <c r="AC46" s="254">
        <f>O46</f>
        <v>0</v>
      </c>
      <c r="AD46" s="254">
        <f>Q46</f>
        <v>0</v>
      </c>
      <c r="AE46" s="253">
        <f>V46</f>
        <v>0</v>
      </c>
      <c r="AF46" s="253">
        <f>G46</f>
        <v>0</v>
      </c>
      <c r="AG46" s="255" t="s">
        <v>196</v>
      </c>
      <c r="AH46" s="255"/>
      <c r="AI46" s="255"/>
      <c r="AJ46" s="255"/>
      <c r="AK46" s="255"/>
      <c r="AL46" s="255"/>
      <c r="AM46" s="255"/>
      <c r="AN46" s="255"/>
      <c r="AO46" s="255"/>
      <c r="AP46" s="255"/>
      <c r="AQ46" s="255"/>
      <c r="AR46" s="255"/>
      <c r="AS46" s="255"/>
      <c r="AT46" s="255"/>
      <c r="AU46" s="255"/>
      <c r="AV46" s="255"/>
      <c r="AW46" s="255"/>
      <c r="AX46" s="255"/>
      <c r="AY46" s="255"/>
      <c r="AZ46" s="255"/>
      <c r="BA46" s="255"/>
      <c r="BB46" s="255"/>
      <c r="BC46" s="255"/>
      <c r="BD46" s="255"/>
      <c r="BE46" s="255"/>
      <c r="BF46" s="255"/>
      <c r="BG46" s="255"/>
      <c r="BH46" s="255"/>
    </row>
    <row r="47" spans="1:60" outlineLevel="2" x14ac:dyDescent="0.25">
      <c r="A47" s="229"/>
      <c r="B47" s="230"/>
      <c r="C47" s="271" t="s">
        <v>197</v>
      </c>
      <c r="D47" s="265"/>
      <c r="E47" s="265"/>
      <c r="F47" s="265"/>
      <c r="G47" s="265"/>
      <c r="H47" s="233"/>
      <c r="I47" s="234"/>
      <c r="J47" s="232"/>
      <c r="K47" s="232"/>
      <c r="L47" s="232"/>
      <c r="M47" s="232"/>
      <c r="N47" s="231"/>
      <c r="O47" s="231"/>
      <c r="P47" s="231"/>
      <c r="Q47" s="231"/>
      <c r="R47" s="232"/>
      <c r="S47" s="232"/>
      <c r="T47" s="232"/>
      <c r="U47" s="232"/>
      <c r="V47" s="232"/>
      <c r="W47" s="232"/>
      <c r="X47" s="232"/>
      <c r="Y47" s="232"/>
      <c r="Z47" s="255"/>
      <c r="AA47" s="255"/>
      <c r="AB47" s="255"/>
      <c r="AC47" s="255"/>
      <c r="AD47" s="255"/>
      <c r="AE47" s="255"/>
      <c r="AF47" s="255"/>
      <c r="AG47" s="255" t="s">
        <v>126</v>
      </c>
      <c r="AH47" s="255"/>
      <c r="AI47" s="255"/>
      <c r="AJ47" s="255"/>
      <c r="AK47" s="255"/>
      <c r="AL47" s="255"/>
      <c r="AM47" s="255"/>
      <c r="AN47" s="255"/>
      <c r="AO47" s="255"/>
      <c r="AP47" s="255"/>
      <c r="AQ47" s="255"/>
      <c r="AR47" s="255"/>
      <c r="AS47" s="255"/>
      <c r="AT47" s="255"/>
      <c r="AU47" s="255"/>
      <c r="AV47" s="255"/>
      <c r="AW47" s="255"/>
      <c r="AX47" s="255"/>
      <c r="AY47" s="255"/>
      <c r="AZ47" s="255"/>
      <c r="BA47" s="255"/>
      <c r="BB47" s="255"/>
      <c r="BC47" s="255"/>
      <c r="BD47" s="255"/>
      <c r="BE47" s="255"/>
      <c r="BF47" s="255"/>
      <c r="BG47" s="255"/>
      <c r="BH47" s="255"/>
    </row>
    <row r="48" spans="1:60" outlineLevel="1" x14ac:dyDescent="0.25">
      <c r="A48" s="256">
        <v>35</v>
      </c>
      <c r="B48" s="257" t="s">
        <v>198</v>
      </c>
      <c r="C48" s="270" t="s">
        <v>199</v>
      </c>
      <c r="D48" s="258" t="s">
        <v>195</v>
      </c>
      <c r="E48" s="259">
        <v>1</v>
      </c>
      <c r="F48" s="260"/>
      <c r="G48" s="261">
        <f>ROUND(E48*F48,2)</f>
        <v>0</v>
      </c>
      <c r="H48" s="262"/>
      <c r="I48" s="263">
        <f>ROUND(E48*H48,2)</f>
        <v>0</v>
      </c>
      <c r="J48" s="260"/>
      <c r="K48" s="261">
        <f>ROUND(E48*J48,2)</f>
        <v>0</v>
      </c>
      <c r="L48" s="261">
        <v>21</v>
      </c>
      <c r="M48" s="261">
        <f>G48*(1+L48/100)</f>
        <v>0</v>
      </c>
      <c r="N48" s="259">
        <v>0</v>
      </c>
      <c r="O48" s="259">
        <f>ROUND(E48*N48,2)</f>
        <v>0</v>
      </c>
      <c r="P48" s="259">
        <v>0</v>
      </c>
      <c r="Q48" s="259">
        <f>ROUND(E48*P48,2)</f>
        <v>0</v>
      </c>
      <c r="R48" s="261"/>
      <c r="S48" s="261" t="s">
        <v>105</v>
      </c>
      <c r="T48" s="261" t="s">
        <v>119</v>
      </c>
      <c r="U48" s="261">
        <v>0</v>
      </c>
      <c r="V48" s="261">
        <f>ROUND(E48*U48,2)</f>
        <v>0</v>
      </c>
      <c r="W48" s="261"/>
      <c r="X48" s="264" t="s">
        <v>191</v>
      </c>
      <c r="Y48" s="232" t="s">
        <v>108</v>
      </c>
      <c r="Z48" s="253">
        <f>I48</f>
        <v>0</v>
      </c>
      <c r="AA48" s="253">
        <f>K48</f>
        <v>0</v>
      </c>
      <c r="AB48" s="253">
        <f>M48</f>
        <v>0</v>
      </c>
      <c r="AC48" s="254">
        <f>O48</f>
        <v>0</v>
      </c>
      <c r="AD48" s="254">
        <f>Q48</f>
        <v>0</v>
      </c>
      <c r="AE48" s="253">
        <f>V48</f>
        <v>0</v>
      </c>
      <c r="AF48" s="253">
        <f>G48</f>
        <v>0</v>
      </c>
      <c r="AG48" s="255" t="s">
        <v>200</v>
      </c>
      <c r="AH48" s="255"/>
      <c r="AI48" s="255"/>
      <c r="AJ48" s="255"/>
      <c r="AK48" s="255"/>
      <c r="AL48" s="255"/>
      <c r="AM48" s="255"/>
      <c r="AN48" s="255"/>
      <c r="AO48" s="255"/>
      <c r="AP48" s="255"/>
      <c r="AQ48" s="255"/>
      <c r="AR48" s="255"/>
      <c r="AS48" s="255"/>
      <c r="AT48" s="255"/>
      <c r="AU48" s="255"/>
      <c r="AV48" s="255"/>
      <c r="AW48" s="255"/>
      <c r="AX48" s="255"/>
      <c r="AY48" s="255"/>
      <c r="AZ48" s="255"/>
      <c r="BA48" s="255"/>
      <c r="BB48" s="255"/>
      <c r="BC48" s="255"/>
      <c r="BD48" s="255"/>
      <c r="BE48" s="255"/>
      <c r="BF48" s="255"/>
      <c r="BG48" s="255"/>
      <c r="BH48" s="255"/>
    </row>
    <row r="49" spans="1:60" ht="21" outlineLevel="2" x14ac:dyDescent="0.25">
      <c r="A49" s="229"/>
      <c r="B49" s="230"/>
      <c r="C49" s="271" t="s">
        <v>201</v>
      </c>
      <c r="D49" s="265"/>
      <c r="E49" s="265"/>
      <c r="F49" s="265"/>
      <c r="G49" s="265"/>
      <c r="H49" s="233"/>
      <c r="I49" s="234"/>
      <c r="J49" s="232"/>
      <c r="K49" s="232"/>
      <c r="L49" s="232"/>
      <c r="M49" s="232"/>
      <c r="N49" s="231"/>
      <c r="O49" s="231"/>
      <c r="P49" s="231"/>
      <c r="Q49" s="231"/>
      <c r="R49" s="232"/>
      <c r="S49" s="232"/>
      <c r="T49" s="232"/>
      <c r="U49" s="232"/>
      <c r="V49" s="232"/>
      <c r="W49" s="232"/>
      <c r="X49" s="232"/>
      <c r="Y49" s="232"/>
      <c r="Z49" s="255"/>
      <c r="AA49" s="255"/>
      <c r="AB49" s="255"/>
      <c r="AC49" s="255"/>
      <c r="AD49" s="255"/>
      <c r="AE49" s="255"/>
      <c r="AF49" s="255"/>
      <c r="AG49" s="255" t="s">
        <v>126</v>
      </c>
      <c r="AH49" s="255"/>
      <c r="AI49" s="255"/>
      <c r="AJ49" s="255"/>
      <c r="AK49" s="255"/>
      <c r="AL49" s="255"/>
      <c r="AM49" s="255"/>
      <c r="AN49" s="255"/>
      <c r="AO49" s="255"/>
      <c r="AP49" s="255"/>
      <c r="AQ49" s="255"/>
      <c r="AR49" s="255"/>
      <c r="AS49" s="255"/>
      <c r="AT49" s="255"/>
      <c r="AU49" s="255"/>
      <c r="AV49" s="255"/>
      <c r="AW49" s="255"/>
      <c r="AX49" s="255"/>
      <c r="AY49" s="255"/>
      <c r="AZ49" s="255"/>
      <c r="BA49" s="266" t="str">
        <f>C49</f>
        <v>Náklady na vyhotovení dokumentace skutečného provedení stavby a její předání objednateli v požadované formě a požadovaném počtu.</v>
      </c>
      <c r="BB49" s="255"/>
      <c r="BC49" s="255"/>
      <c r="BD49" s="255"/>
      <c r="BE49" s="255"/>
      <c r="BF49" s="255"/>
      <c r="BG49" s="255"/>
      <c r="BH49" s="255"/>
    </row>
    <row r="50" spans="1:60" x14ac:dyDescent="0.25">
      <c r="A50" s="236" t="s">
        <v>100</v>
      </c>
      <c r="B50" s="237" t="s">
        <v>71</v>
      </c>
      <c r="C50" s="268" t="s">
        <v>72</v>
      </c>
      <c r="D50" s="238"/>
      <c r="E50" s="239"/>
      <c r="F50" s="240"/>
      <c r="G50" s="240">
        <f>AF51</f>
        <v>0</v>
      </c>
      <c r="H50" s="241"/>
      <c r="I50" s="242">
        <f>Z51</f>
        <v>0</v>
      </c>
      <c r="J50" s="240"/>
      <c r="K50" s="240">
        <f>AA51</f>
        <v>0</v>
      </c>
      <c r="L50" s="240"/>
      <c r="M50" s="240">
        <f>AB51</f>
        <v>0</v>
      </c>
      <c r="N50" s="239"/>
      <c r="O50" s="239">
        <f>AC51</f>
        <v>0</v>
      </c>
      <c r="P50" s="239"/>
      <c r="Q50" s="239">
        <f>AD51</f>
        <v>0</v>
      </c>
      <c r="R50" s="240"/>
      <c r="S50" s="240"/>
      <c r="T50" s="240"/>
      <c r="U50" s="240"/>
      <c r="V50" s="240">
        <f>AE51</f>
        <v>1.6</v>
      </c>
      <c r="W50" s="240"/>
      <c r="X50" s="243"/>
      <c r="Y50" s="235"/>
      <c r="AG50" t="s">
        <v>101</v>
      </c>
    </row>
    <row r="51" spans="1:60" ht="20.399999999999999" outlineLevel="1" x14ac:dyDescent="0.25">
      <c r="A51" s="244">
        <v>4</v>
      </c>
      <c r="B51" s="245" t="s">
        <v>202</v>
      </c>
      <c r="C51" s="269" t="s">
        <v>203</v>
      </c>
      <c r="D51" s="246" t="s">
        <v>122</v>
      </c>
      <c r="E51" s="247">
        <v>20</v>
      </c>
      <c r="F51" s="248"/>
      <c r="G51" s="249">
        <f>ROUND(E51*F51,2)</f>
        <v>0</v>
      </c>
      <c r="H51" s="250"/>
      <c r="I51" s="251">
        <f>ROUND(E51*H51,2)</f>
        <v>0</v>
      </c>
      <c r="J51" s="248"/>
      <c r="K51" s="249">
        <f>ROUND(E51*J51,2)</f>
        <v>0</v>
      </c>
      <c r="L51" s="249">
        <v>21</v>
      </c>
      <c r="M51" s="249">
        <f>G51*(1+L51/100)</f>
        <v>0</v>
      </c>
      <c r="N51" s="247">
        <v>6.0000000000000002E-5</v>
      </c>
      <c r="O51" s="247">
        <f>ROUND(E51*N51,2)</f>
        <v>0</v>
      </c>
      <c r="P51" s="247">
        <v>0</v>
      </c>
      <c r="Q51" s="247">
        <f>ROUND(E51*P51,2)</f>
        <v>0</v>
      </c>
      <c r="R51" s="249"/>
      <c r="S51" s="249" t="s">
        <v>105</v>
      </c>
      <c r="T51" s="249" t="s">
        <v>106</v>
      </c>
      <c r="U51" s="249">
        <v>0.08</v>
      </c>
      <c r="V51" s="249">
        <f>ROUND(E51*U51,2)</f>
        <v>1.6</v>
      </c>
      <c r="W51" s="249"/>
      <c r="X51" s="252" t="s">
        <v>107</v>
      </c>
      <c r="Y51" s="232" t="s">
        <v>108</v>
      </c>
      <c r="Z51" s="253">
        <f>I51</f>
        <v>0</v>
      </c>
      <c r="AA51" s="253">
        <f>K51</f>
        <v>0</v>
      </c>
      <c r="AB51" s="253">
        <f>M51</f>
        <v>0</v>
      </c>
      <c r="AC51" s="254">
        <f>O51</f>
        <v>0</v>
      </c>
      <c r="AD51" s="254">
        <f>Q51</f>
        <v>0</v>
      </c>
      <c r="AE51" s="253">
        <f>V51</f>
        <v>1.6</v>
      </c>
      <c r="AF51" s="253">
        <f>G51</f>
        <v>0</v>
      </c>
      <c r="AG51" s="255" t="s">
        <v>109</v>
      </c>
      <c r="AH51" s="255"/>
      <c r="AI51" s="255"/>
      <c r="AJ51" s="255"/>
      <c r="AK51" s="255"/>
      <c r="AL51" s="255"/>
      <c r="AM51" s="255"/>
      <c r="AN51" s="255"/>
      <c r="AO51" s="255"/>
      <c r="AP51" s="255"/>
      <c r="AQ51" s="255"/>
      <c r="AR51" s="255"/>
      <c r="AS51" s="255"/>
      <c r="AT51" s="255"/>
      <c r="AU51" s="255"/>
      <c r="AV51" s="255"/>
      <c r="AW51" s="255"/>
      <c r="AX51" s="255"/>
      <c r="AY51" s="255"/>
      <c r="AZ51" s="255"/>
      <c r="BA51" s="255"/>
      <c r="BB51" s="255"/>
      <c r="BC51" s="255"/>
      <c r="BD51" s="255"/>
      <c r="BE51" s="255"/>
      <c r="BF51" s="255"/>
      <c r="BG51" s="255"/>
      <c r="BH51" s="255"/>
    </row>
    <row r="52" spans="1:60" x14ac:dyDescent="0.25">
      <c r="A52" s="236" t="s">
        <v>100</v>
      </c>
      <c r="B52" s="237" t="s">
        <v>73</v>
      </c>
      <c r="C52" s="268" t="s">
        <v>74</v>
      </c>
      <c r="D52" s="238"/>
      <c r="E52" s="239"/>
      <c r="F52" s="240"/>
      <c r="G52" s="240">
        <f>SUM(AF53:AF54)</f>
        <v>0</v>
      </c>
      <c r="H52" s="241"/>
      <c r="I52" s="242">
        <f>SUM(Z53:Z54)</f>
        <v>0</v>
      </c>
      <c r="J52" s="240"/>
      <c r="K52" s="240">
        <f>SUM(AA53:AA54)</f>
        <v>0</v>
      </c>
      <c r="L52" s="240"/>
      <c r="M52" s="240">
        <f>SUM(AB53:AB54)</f>
        <v>0</v>
      </c>
      <c r="N52" s="239"/>
      <c r="O52" s="239">
        <f>SUM(AC53:AC54)</f>
        <v>0</v>
      </c>
      <c r="P52" s="239"/>
      <c r="Q52" s="239">
        <f>SUM(AD53:AD54)</f>
        <v>0</v>
      </c>
      <c r="R52" s="240"/>
      <c r="S52" s="240"/>
      <c r="T52" s="240"/>
      <c r="U52" s="240"/>
      <c r="V52" s="240">
        <f>SUM(AE53:AE54)</f>
        <v>0.2</v>
      </c>
      <c r="W52" s="240"/>
      <c r="X52" s="243"/>
      <c r="Y52" s="235"/>
      <c r="AG52" t="s">
        <v>101</v>
      </c>
    </row>
    <row r="53" spans="1:60" outlineLevel="1" x14ac:dyDescent="0.25">
      <c r="A53" s="244">
        <v>20</v>
      </c>
      <c r="B53" s="245" t="s">
        <v>204</v>
      </c>
      <c r="C53" s="269" t="s">
        <v>205</v>
      </c>
      <c r="D53" s="246" t="s">
        <v>104</v>
      </c>
      <c r="E53" s="247">
        <v>1</v>
      </c>
      <c r="F53" s="248"/>
      <c r="G53" s="249">
        <f>ROUND(E53*F53,2)</f>
        <v>0</v>
      </c>
      <c r="H53" s="250"/>
      <c r="I53" s="251">
        <f>ROUND(E53*H53,2)</f>
        <v>0</v>
      </c>
      <c r="J53" s="248"/>
      <c r="K53" s="249">
        <f>ROUND(E53*J53,2)</f>
        <v>0</v>
      </c>
      <c r="L53" s="249">
        <v>21</v>
      </c>
      <c r="M53" s="249">
        <f>G53*(1+L53/100)</f>
        <v>0</v>
      </c>
      <c r="N53" s="247">
        <v>0</v>
      </c>
      <c r="O53" s="247">
        <f>ROUND(E53*N53,2)</f>
        <v>0</v>
      </c>
      <c r="P53" s="247">
        <v>0</v>
      </c>
      <c r="Q53" s="247">
        <f>ROUND(E53*P53,2)</f>
        <v>0</v>
      </c>
      <c r="R53" s="249"/>
      <c r="S53" s="249" t="s">
        <v>105</v>
      </c>
      <c r="T53" s="249" t="s">
        <v>106</v>
      </c>
      <c r="U53" s="249">
        <v>0.2</v>
      </c>
      <c r="V53" s="249">
        <f>ROUND(E53*U53,2)</f>
        <v>0.2</v>
      </c>
      <c r="W53" s="249"/>
      <c r="X53" s="252" t="s">
        <v>107</v>
      </c>
      <c r="Y53" s="232" t="s">
        <v>108</v>
      </c>
      <c r="Z53" s="253">
        <f>I53</f>
        <v>0</v>
      </c>
      <c r="AA53" s="253">
        <f>K53</f>
        <v>0</v>
      </c>
      <c r="AB53" s="253">
        <f>M53</f>
        <v>0</v>
      </c>
      <c r="AC53" s="254">
        <f>O53</f>
        <v>0</v>
      </c>
      <c r="AD53" s="254">
        <f>Q53</f>
        <v>0</v>
      </c>
      <c r="AE53" s="253">
        <f>V53</f>
        <v>0.2</v>
      </c>
      <c r="AF53" s="253">
        <f>G53</f>
        <v>0</v>
      </c>
      <c r="AG53" s="255" t="s">
        <v>109</v>
      </c>
      <c r="AH53" s="255"/>
      <c r="AI53" s="255"/>
      <c r="AJ53" s="255"/>
      <c r="AK53" s="255"/>
      <c r="AL53" s="255"/>
      <c r="AM53" s="255"/>
      <c r="AN53" s="255"/>
      <c r="AO53" s="255"/>
      <c r="AP53" s="255"/>
      <c r="AQ53" s="255"/>
      <c r="AR53" s="255"/>
      <c r="AS53" s="255"/>
      <c r="AT53" s="255"/>
      <c r="AU53" s="255"/>
      <c r="AV53" s="255"/>
      <c r="AW53" s="255"/>
      <c r="AX53" s="255"/>
      <c r="AY53" s="255"/>
      <c r="AZ53" s="255"/>
      <c r="BA53" s="255"/>
      <c r="BB53" s="255"/>
      <c r="BC53" s="255"/>
      <c r="BD53" s="255"/>
      <c r="BE53" s="255"/>
      <c r="BF53" s="255"/>
      <c r="BG53" s="255"/>
      <c r="BH53" s="255"/>
    </row>
    <row r="54" spans="1:60" outlineLevel="1" x14ac:dyDescent="0.25">
      <c r="A54" s="256">
        <v>27</v>
      </c>
      <c r="B54" s="257" t="s">
        <v>206</v>
      </c>
      <c r="C54" s="270" t="s">
        <v>207</v>
      </c>
      <c r="D54" s="258" t="s">
        <v>104</v>
      </c>
      <c r="E54" s="259">
        <v>1</v>
      </c>
      <c r="F54" s="260"/>
      <c r="G54" s="261">
        <f>ROUND(E54*F54,2)</f>
        <v>0</v>
      </c>
      <c r="H54" s="262"/>
      <c r="I54" s="263">
        <f>ROUND(E54*H54,2)</f>
        <v>0</v>
      </c>
      <c r="J54" s="260"/>
      <c r="K54" s="261">
        <f>ROUND(E54*J54,2)</f>
        <v>0</v>
      </c>
      <c r="L54" s="261">
        <v>21</v>
      </c>
      <c r="M54" s="261">
        <f>G54*(1+L54/100)</f>
        <v>0</v>
      </c>
      <c r="N54" s="259">
        <v>0</v>
      </c>
      <c r="O54" s="259">
        <f>ROUND(E54*N54,2)</f>
        <v>0</v>
      </c>
      <c r="P54" s="259">
        <v>0</v>
      </c>
      <c r="Q54" s="259">
        <f>ROUND(E54*P54,2)</f>
        <v>0</v>
      </c>
      <c r="R54" s="261"/>
      <c r="S54" s="261" t="s">
        <v>118</v>
      </c>
      <c r="T54" s="261" t="s">
        <v>208</v>
      </c>
      <c r="U54" s="261">
        <v>0</v>
      </c>
      <c r="V54" s="261">
        <f>ROUND(E54*U54,2)</f>
        <v>0</v>
      </c>
      <c r="W54" s="261"/>
      <c r="X54" s="264" t="s">
        <v>142</v>
      </c>
      <c r="Y54" s="232" t="s">
        <v>108</v>
      </c>
      <c r="Z54" s="253">
        <f>I54</f>
        <v>0</v>
      </c>
      <c r="AA54" s="253">
        <f>K54</f>
        <v>0</v>
      </c>
      <c r="AB54" s="253">
        <f>M54</f>
        <v>0</v>
      </c>
      <c r="AC54" s="254">
        <f>O54</f>
        <v>0</v>
      </c>
      <c r="AD54" s="254">
        <f>Q54</f>
        <v>0</v>
      </c>
      <c r="AE54" s="253">
        <f>V54</f>
        <v>0</v>
      </c>
      <c r="AF54" s="253">
        <f>G54</f>
        <v>0</v>
      </c>
      <c r="AG54" s="255" t="s">
        <v>143</v>
      </c>
      <c r="AH54" s="255"/>
      <c r="AI54" s="255"/>
      <c r="AJ54" s="255"/>
      <c r="AK54" s="255"/>
      <c r="AL54" s="255"/>
      <c r="AM54" s="255"/>
      <c r="AN54" s="255"/>
      <c r="AO54" s="255"/>
      <c r="AP54" s="255"/>
      <c r="AQ54" s="255"/>
      <c r="AR54" s="255"/>
      <c r="AS54" s="255"/>
      <c r="AT54" s="255"/>
      <c r="AU54" s="255"/>
      <c r="AV54" s="255"/>
      <c r="AW54" s="255"/>
      <c r="AX54" s="255"/>
      <c r="AY54" s="255"/>
      <c r="AZ54" s="255"/>
      <c r="BA54" s="255"/>
      <c r="BB54" s="255"/>
      <c r="BC54" s="255"/>
      <c r="BD54" s="255"/>
      <c r="BE54" s="255"/>
      <c r="BF54" s="255"/>
      <c r="BG54" s="255"/>
      <c r="BH54" s="255"/>
    </row>
    <row r="55" spans="1:60" x14ac:dyDescent="0.25">
      <c r="A55" s="3"/>
      <c r="B55" s="4"/>
      <c r="C55" s="272"/>
      <c r="D55" s="6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AE55">
        <v>12</v>
      </c>
      <c r="AF55">
        <v>21</v>
      </c>
      <c r="AG55" t="s">
        <v>86</v>
      </c>
    </row>
    <row r="56" spans="1:60" x14ac:dyDescent="0.25">
      <c r="A56" s="215"/>
      <c r="B56" s="216" t="s">
        <v>31</v>
      </c>
      <c r="C56" s="273"/>
      <c r="D56" s="217"/>
      <c r="E56" s="218"/>
      <c r="F56" s="218"/>
      <c r="G56" s="267">
        <f>G8+G13+G22+G26+G34+G50+G52</f>
        <v>0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AE56">
        <f>SUMIF(L7:L54,AE55,G7:G54)</f>
        <v>0</v>
      </c>
      <c r="AF56">
        <f>SUMIF(L7:L54,AF55,G7:G54)</f>
        <v>0</v>
      </c>
      <c r="AG56" t="s">
        <v>209</v>
      </c>
    </row>
    <row r="57" spans="1:60" x14ac:dyDescent="0.25">
      <c r="A57" s="3"/>
      <c r="B57" s="4"/>
      <c r="C57" s="272"/>
      <c r="D57" s="6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60" x14ac:dyDescent="0.25">
      <c r="A58" s="3"/>
      <c r="B58" s="4"/>
      <c r="C58" s="272"/>
      <c r="D58" s="6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60" x14ac:dyDescent="0.25">
      <c r="A59" s="219" t="s">
        <v>210</v>
      </c>
      <c r="B59" s="219"/>
      <c r="C59" s="274"/>
      <c r="D59" s="6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60" x14ac:dyDescent="0.25">
      <c r="A60" s="220"/>
      <c r="B60" s="221"/>
      <c r="C60" s="275"/>
      <c r="D60" s="221"/>
      <c r="E60" s="221"/>
      <c r="F60" s="221"/>
      <c r="G60" s="222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AG60" t="s">
        <v>211</v>
      </c>
    </row>
    <row r="61" spans="1:60" x14ac:dyDescent="0.25">
      <c r="A61" s="223"/>
      <c r="B61" s="224"/>
      <c r="C61" s="276"/>
      <c r="D61" s="224"/>
      <c r="E61" s="224"/>
      <c r="F61" s="224"/>
      <c r="G61" s="225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60" x14ac:dyDescent="0.25">
      <c r="A62" s="223"/>
      <c r="B62" s="224"/>
      <c r="C62" s="276"/>
      <c r="D62" s="224"/>
      <c r="E62" s="224"/>
      <c r="F62" s="224"/>
      <c r="G62" s="225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60" x14ac:dyDescent="0.25">
      <c r="A63" s="223"/>
      <c r="B63" s="224"/>
      <c r="C63" s="276"/>
      <c r="D63" s="224"/>
      <c r="E63" s="224"/>
      <c r="F63" s="224"/>
      <c r="G63" s="225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60" x14ac:dyDescent="0.25">
      <c r="A64" s="226"/>
      <c r="B64" s="227"/>
      <c r="C64" s="277"/>
      <c r="D64" s="227"/>
      <c r="E64" s="227"/>
      <c r="F64" s="227"/>
      <c r="G64" s="228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33" x14ac:dyDescent="0.25">
      <c r="A65" s="3"/>
      <c r="B65" s="4"/>
      <c r="C65" s="272"/>
      <c r="D65" s="6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33" x14ac:dyDescent="0.25">
      <c r="C66" s="278"/>
      <c r="D66" s="10"/>
      <c r="AG66" t="s">
        <v>212</v>
      </c>
    </row>
    <row r="67" spans="1:33" x14ac:dyDescent="0.25">
      <c r="D67" s="10"/>
    </row>
    <row r="68" spans="1:33" x14ac:dyDescent="0.25">
      <c r="D68" s="10"/>
    </row>
    <row r="69" spans="1:33" x14ac:dyDescent="0.25">
      <c r="D69" s="10"/>
    </row>
    <row r="70" spans="1:33" x14ac:dyDescent="0.25">
      <c r="D70" s="10"/>
    </row>
    <row r="71" spans="1:33" x14ac:dyDescent="0.25">
      <c r="D71" s="10"/>
    </row>
    <row r="72" spans="1:33" x14ac:dyDescent="0.25">
      <c r="D72" s="10"/>
    </row>
    <row r="73" spans="1:33" x14ac:dyDescent="0.25">
      <c r="D73" s="10"/>
    </row>
    <row r="74" spans="1:33" x14ac:dyDescent="0.25">
      <c r="D74" s="10"/>
    </row>
    <row r="75" spans="1:33" x14ac:dyDescent="0.25">
      <c r="D75" s="10"/>
    </row>
    <row r="76" spans="1:33" x14ac:dyDescent="0.25">
      <c r="D76" s="10"/>
    </row>
    <row r="77" spans="1:33" x14ac:dyDescent="0.25">
      <c r="D77" s="10"/>
    </row>
    <row r="78" spans="1:33" x14ac:dyDescent="0.25">
      <c r="D78" s="10"/>
    </row>
    <row r="79" spans="1:33" x14ac:dyDescent="0.25">
      <c r="D79" s="10"/>
    </row>
    <row r="80" spans="1:33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11">
    <mergeCell ref="C49:G49"/>
    <mergeCell ref="A1:G1"/>
    <mergeCell ref="C2:G2"/>
    <mergeCell ref="C3:G3"/>
    <mergeCell ref="C4:G4"/>
    <mergeCell ref="A59:C59"/>
    <mergeCell ref="A60:G64"/>
    <mergeCell ref="C16:G16"/>
    <mergeCell ref="C41:G41"/>
    <mergeCell ref="C44:G44"/>
    <mergeCell ref="C47:G47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49</vt:i4>
      </vt:variant>
    </vt:vector>
  </HeadingPairs>
  <TitlesOfParts>
    <vt:vector size="53" baseType="lpstr">
      <vt:lpstr>Pokyny pro vyplnění</vt:lpstr>
      <vt:lpstr>Stavba</vt:lpstr>
      <vt:lpstr>VzorPolozky</vt:lpstr>
      <vt:lpstr>3 D.1.2.5  Pol</vt:lpstr>
      <vt:lpstr>Stavba!CelkemDPHVypocet</vt:lpstr>
      <vt:lpstr>CenaCelkem</vt:lpstr>
      <vt:lpstr>CenaCelkemBezDPH</vt:lpstr>
      <vt:lpstr>Stavba!CenaCelkemUzivDily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'3 D.1.2.5  Pol'!Názvy_tisku</vt:lpstr>
      <vt:lpstr>oadresa</vt:lpstr>
      <vt:lpstr>Stavba!Objednatel</vt:lpstr>
      <vt:lpstr>Stavba!Objekt</vt:lpstr>
      <vt:lpstr>'3 D.1.2.5 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Zubalík</dc:creator>
  <cp:lastModifiedBy>Michal Zubalík</cp:lastModifiedBy>
  <cp:lastPrinted>2019-03-19T12:27:02Z</cp:lastPrinted>
  <dcterms:created xsi:type="dcterms:W3CDTF">2009-04-08T07:15:50Z</dcterms:created>
  <dcterms:modified xsi:type="dcterms:W3CDTF">2025-08-08T06:03:38Z</dcterms:modified>
</cp:coreProperties>
</file>