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Elektro\Byt 1+1\EDIT\"/>
    </mc:Choice>
  </mc:AlternateContent>
  <xr:revisionPtr revIDLastSave="0" documentId="8_{E5380CDE-61D6-491B-A350-04DC9DB8B00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D.1.2.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UzivDily" localSheetId="1">Stavba!$I$59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D.1.2.5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D.1.2.5 Pol'!$A$1:$Y$65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G41" i="1"/>
  <c r="F41" i="1"/>
  <c r="G40" i="1"/>
  <c r="F40" i="1"/>
  <c r="G39" i="1"/>
  <c r="F39" i="1"/>
  <c r="H39" i="1" s="1"/>
  <c r="G55" i="12"/>
  <c r="G8" i="12"/>
  <c r="V8" i="12"/>
  <c r="Q8" i="12"/>
  <c r="O8" i="12"/>
  <c r="M8" i="12"/>
  <c r="K8" i="12"/>
  <c r="I8" i="12"/>
  <c r="G13" i="12"/>
  <c r="V13" i="12"/>
  <c r="Q13" i="12"/>
  <c r="O13" i="12"/>
  <c r="M13" i="12"/>
  <c r="K13" i="12"/>
  <c r="I13" i="12"/>
  <c r="G22" i="12"/>
  <c r="V22" i="12"/>
  <c r="Q22" i="12"/>
  <c r="O22" i="12"/>
  <c r="M22" i="12"/>
  <c r="K22" i="12"/>
  <c r="I22" i="12"/>
  <c r="G26" i="12"/>
  <c r="V26" i="12"/>
  <c r="Q26" i="12"/>
  <c r="O26" i="12"/>
  <c r="M26" i="12"/>
  <c r="K26" i="12"/>
  <c r="I26" i="12"/>
  <c r="G33" i="12"/>
  <c r="V33" i="12"/>
  <c r="Q33" i="12"/>
  <c r="O33" i="12"/>
  <c r="M33" i="12"/>
  <c r="K33" i="12"/>
  <c r="I33" i="12"/>
  <c r="G49" i="12"/>
  <c r="V49" i="12"/>
  <c r="Q49" i="12"/>
  <c r="O49" i="12"/>
  <c r="M49" i="12"/>
  <c r="K49" i="12"/>
  <c r="I49" i="12"/>
  <c r="G51" i="12"/>
  <c r="V51" i="12"/>
  <c r="Q51" i="12"/>
  <c r="O51" i="12"/>
  <c r="M51" i="12"/>
  <c r="K51" i="12"/>
  <c r="I51" i="12"/>
  <c r="BA48" i="12"/>
  <c r="G9" i="12"/>
  <c r="M9" i="12" s="1"/>
  <c r="AB9" i="12" s="1"/>
  <c r="I9" i="12"/>
  <c r="Z9" i="12" s="1"/>
  <c r="K9" i="12"/>
  <c r="AA9" i="12" s="1"/>
  <c r="O9" i="12"/>
  <c r="Q9" i="12"/>
  <c r="AD9" i="12" s="1"/>
  <c r="V9" i="12"/>
  <c r="AE9" i="12" s="1"/>
  <c r="AC9" i="12"/>
  <c r="G10" i="12"/>
  <c r="AF10" i="12" s="1"/>
  <c r="I10" i="12"/>
  <c r="Z10" i="12" s="1"/>
  <c r="K10" i="12"/>
  <c r="AA10" i="12" s="1"/>
  <c r="M10" i="12"/>
  <c r="AB10" i="12" s="1"/>
  <c r="O10" i="12"/>
  <c r="AC10" i="12" s="1"/>
  <c r="Q10" i="12"/>
  <c r="V10" i="12"/>
  <c r="AD10" i="12"/>
  <c r="AE10" i="12"/>
  <c r="G11" i="12"/>
  <c r="I11" i="12"/>
  <c r="Z11" i="12" s="1"/>
  <c r="K11" i="12"/>
  <c r="AA11" i="12" s="1"/>
  <c r="M11" i="12"/>
  <c r="AB11" i="12" s="1"/>
  <c r="O11" i="12"/>
  <c r="AC11" i="12" s="1"/>
  <c r="Q11" i="12"/>
  <c r="AD11" i="12" s="1"/>
  <c r="V11" i="12"/>
  <c r="AE11" i="12" s="1"/>
  <c r="AF11" i="12"/>
  <c r="G12" i="12"/>
  <c r="M12" i="12" s="1"/>
  <c r="AB12" i="12" s="1"/>
  <c r="I12" i="12"/>
  <c r="K12" i="12"/>
  <c r="O12" i="12"/>
  <c r="AC12" i="12" s="1"/>
  <c r="Q12" i="12"/>
  <c r="AD12" i="12" s="1"/>
  <c r="V12" i="12"/>
  <c r="AE12" i="12" s="1"/>
  <c r="Z12" i="12"/>
  <c r="AA12" i="12"/>
  <c r="G14" i="12"/>
  <c r="M14" i="12" s="1"/>
  <c r="AB14" i="12" s="1"/>
  <c r="I14" i="12"/>
  <c r="Z14" i="12" s="1"/>
  <c r="K14" i="12"/>
  <c r="AA14" i="12" s="1"/>
  <c r="O14" i="12"/>
  <c r="Q14" i="12"/>
  <c r="AD14" i="12" s="1"/>
  <c r="V14" i="12"/>
  <c r="AE14" i="12" s="1"/>
  <c r="AC14" i="12"/>
  <c r="G15" i="12"/>
  <c r="AF15" i="12" s="1"/>
  <c r="I15" i="12"/>
  <c r="Z15" i="12" s="1"/>
  <c r="K15" i="12"/>
  <c r="AA15" i="12" s="1"/>
  <c r="M15" i="12"/>
  <c r="AB15" i="12" s="1"/>
  <c r="O15" i="12"/>
  <c r="AC15" i="12" s="1"/>
  <c r="Q15" i="12"/>
  <c r="V15" i="12"/>
  <c r="AD15" i="12"/>
  <c r="AE15" i="12"/>
  <c r="G17" i="12"/>
  <c r="I17" i="12"/>
  <c r="Z17" i="12" s="1"/>
  <c r="K17" i="12"/>
  <c r="AA17" i="12" s="1"/>
  <c r="M17" i="12"/>
  <c r="AB17" i="12" s="1"/>
  <c r="O17" i="12"/>
  <c r="AC17" i="12" s="1"/>
  <c r="Q17" i="12"/>
  <c r="AD17" i="12" s="1"/>
  <c r="V17" i="12"/>
  <c r="AE17" i="12" s="1"/>
  <c r="AF17" i="12"/>
  <c r="G18" i="12"/>
  <c r="M18" i="12" s="1"/>
  <c r="AB18" i="12" s="1"/>
  <c r="I18" i="12"/>
  <c r="K18" i="12"/>
  <c r="O18" i="12"/>
  <c r="AC18" i="12" s="1"/>
  <c r="Q18" i="12"/>
  <c r="AD18" i="12" s="1"/>
  <c r="V18" i="12"/>
  <c r="AE18" i="12" s="1"/>
  <c r="Z18" i="12"/>
  <c r="AA18" i="12"/>
  <c r="G19" i="12"/>
  <c r="M19" i="12" s="1"/>
  <c r="AB19" i="12" s="1"/>
  <c r="I19" i="12"/>
  <c r="Z19" i="12" s="1"/>
  <c r="K19" i="12"/>
  <c r="AA19" i="12" s="1"/>
  <c r="O19" i="12"/>
  <c r="Q19" i="12"/>
  <c r="AD19" i="12" s="1"/>
  <c r="V19" i="12"/>
  <c r="AE19" i="12" s="1"/>
  <c r="AC19" i="12"/>
  <c r="G20" i="12"/>
  <c r="AF20" i="12" s="1"/>
  <c r="I20" i="12"/>
  <c r="Z20" i="12" s="1"/>
  <c r="K20" i="12"/>
  <c r="AA20" i="12" s="1"/>
  <c r="M20" i="12"/>
  <c r="AB20" i="12" s="1"/>
  <c r="O20" i="12"/>
  <c r="AC20" i="12" s="1"/>
  <c r="Q20" i="12"/>
  <c r="V20" i="12"/>
  <c r="AD20" i="12"/>
  <c r="AE20" i="12"/>
  <c r="G21" i="12"/>
  <c r="I21" i="12"/>
  <c r="Z21" i="12" s="1"/>
  <c r="K21" i="12"/>
  <c r="AA21" i="12" s="1"/>
  <c r="M21" i="12"/>
  <c r="AB21" i="12" s="1"/>
  <c r="O21" i="12"/>
  <c r="AC21" i="12" s="1"/>
  <c r="Q21" i="12"/>
  <c r="AD21" i="12" s="1"/>
  <c r="V21" i="12"/>
  <c r="AE21" i="12" s="1"/>
  <c r="AF21" i="12"/>
  <c r="G23" i="12"/>
  <c r="M23" i="12" s="1"/>
  <c r="AB23" i="12" s="1"/>
  <c r="I23" i="12"/>
  <c r="K23" i="12"/>
  <c r="O23" i="12"/>
  <c r="AC23" i="12" s="1"/>
  <c r="Q23" i="12"/>
  <c r="AD23" i="12" s="1"/>
  <c r="V23" i="12"/>
  <c r="AE23" i="12" s="1"/>
  <c r="Z23" i="12"/>
  <c r="AA23" i="12"/>
  <c r="G24" i="12"/>
  <c r="M24" i="12" s="1"/>
  <c r="AB24" i="12" s="1"/>
  <c r="I24" i="12"/>
  <c r="Z24" i="12" s="1"/>
  <c r="K24" i="12"/>
  <c r="AA24" i="12" s="1"/>
  <c r="O24" i="12"/>
  <c r="Q24" i="12"/>
  <c r="AD24" i="12" s="1"/>
  <c r="V24" i="12"/>
  <c r="AE24" i="12" s="1"/>
  <c r="AC24" i="12"/>
  <c r="G25" i="12"/>
  <c r="AF25" i="12" s="1"/>
  <c r="I25" i="12"/>
  <c r="Z25" i="12" s="1"/>
  <c r="K25" i="12"/>
  <c r="AA25" i="12" s="1"/>
  <c r="M25" i="12"/>
  <c r="AB25" i="12" s="1"/>
  <c r="O25" i="12"/>
  <c r="AC25" i="12" s="1"/>
  <c r="Q25" i="12"/>
  <c r="V25" i="12"/>
  <c r="AD25" i="12"/>
  <c r="AE25" i="12"/>
  <c r="G27" i="12"/>
  <c r="I27" i="12"/>
  <c r="Z27" i="12" s="1"/>
  <c r="K27" i="12"/>
  <c r="M27" i="12"/>
  <c r="AB27" i="12" s="1"/>
  <c r="O27" i="12"/>
  <c r="AC27" i="12" s="1"/>
  <c r="Q27" i="12"/>
  <c r="AD27" i="12" s="1"/>
  <c r="V27" i="12"/>
  <c r="AE27" i="12" s="1"/>
  <c r="AA27" i="12"/>
  <c r="AF27" i="12"/>
  <c r="G28" i="12"/>
  <c r="M28" i="12" s="1"/>
  <c r="AB28" i="12" s="1"/>
  <c r="I28" i="12"/>
  <c r="K28" i="12"/>
  <c r="O28" i="12"/>
  <c r="Q28" i="12"/>
  <c r="AD28" i="12" s="1"/>
  <c r="V28" i="12"/>
  <c r="AE28" i="12" s="1"/>
  <c r="Z28" i="12"/>
  <c r="AA28" i="12"/>
  <c r="AC28" i="12"/>
  <c r="G29" i="12"/>
  <c r="M29" i="12" s="1"/>
  <c r="AB29" i="12" s="1"/>
  <c r="I29" i="12"/>
  <c r="Z29" i="12" s="1"/>
  <c r="K29" i="12"/>
  <c r="AA29" i="12" s="1"/>
  <c r="O29" i="12"/>
  <c r="Q29" i="12"/>
  <c r="AD29" i="12" s="1"/>
  <c r="V29" i="12"/>
  <c r="AC29" i="12"/>
  <c r="AE29" i="12"/>
  <c r="G30" i="12"/>
  <c r="AF30" i="12" s="1"/>
  <c r="I30" i="12"/>
  <c r="Z30" i="12" s="1"/>
  <c r="K30" i="12"/>
  <c r="AA30" i="12" s="1"/>
  <c r="M30" i="12"/>
  <c r="AB30" i="12" s="1"/>
  <c r="O30" i="12"/>
  <c r="AC30" i="12" s="1"/>
  <c r="Q30" i="12"/>
  <c r="V30" i="12"/>
  <c r="AD30" i="12"/>
  <c r="AE30" i="12"/>
  <c r="G31" i="12"/>
  <c r="I31" i="12"/>
  <c r="Z31" i="12" s="1"/>
  <c r="K31" i="12"/>
  <c r="M31" i="12"/>
  <c r="AB31" i="12" s="1"/>
  <c r="O31" i="12"/>
  <c r="AC31" i="12" s="1"/>
  <c r="Q31" i="12"/>
  <c r="AD31" i="12" s="1"/>
  <c r="V31" i="12"/>
  <c r="AE31" i="12" s="1"/>
  <c r="AA31" i="12"/>
  <c r="AF31" i="12"/>
  <c r="G32" i="12"/>
  <c r="M32" i="12" s="1"/>
  <c r="AB32" i="12" s="1"/>
  <c r="I32" i="12"/>
  <c r="K32" i="12"/>
  <c r="O32" i="12"/>
  <c r="Q32" i="12"/>
  <c r="AD32" i="12" s="1"/>
  <c r="V32" i="12"/>
  <c r="AE32" i="12" s="1"/>
  <c r="Z32" i="12"/>
  <c r="AA32" i="12"/>
  <c r="AC32" i="12"/>
  <c r="G34" i="12"/>
  <c r="M34" i="12" s="1"/>
  <c r="AB34" i="12" s="1"/>
  <c r="I34" i="12"/>
  <c r="Z34" i="12" s="1"/>
  <c r="K34" i="12"/>
  <c r="AA34" i="12" s="1"/>
  <c r="O34" i="12"/>
  <c r="Q34" i="12"/>
  <c r="AD34" i="12" s="1"/>
  <c r="V34" i="12"/>
  <c r="AC34" i="12"/>
  <c r="AE34" i="12"/>
  <c r="G35" i="12"/>
  <c r="AF35" i="12" s="1"/>
  <c r="I35" i="12"/>
  <c r="Z35" i="12" s="1"/>
  <c r="K35" i="12"/>
  <c r="AA35" i="12" s="1"/>
  <c r="M35" i="12"/>
  <c r="AB35" i="12" s="1"/>
  <c r="O35" i="12"/>
  <c r="AC35" i="12" s="1"/>
  <c r="Q35" i="12"/>
  <c r="V35" i="12"/>
  <c r="AD35" i="12"/>
  <c r="AE35" i="12"/>
  <c r="G36" i="12"/>
  <c r="I36" i="12"/>
  <c r="Z36" i="12" s="1"/>
  <c r="K36" i="12"/>
  <c r="M36" i="12"/>
  <c r="AB36" i="12" s="1"/>
  <c r="O36" i="12"/>
  <c r="AC36" i="12" s="1"/>
  <c r="Q36" i="12"/>
  <c r="AD36" i="12" s="1"/>
  <c r="V36" i="12"/>
  <c r="AE36" i="12" s="1"/>
  <c r="AA36" i="12"/>
  <c r="AF36" i="12"/>
  <c r="G37" i="12"/>
  <c r="M37" i="12" s="1"/>
  <c r="AB37" i="12" s="1"/>
  <c r="I37" i="12"/>
  <c r="K37" i="12"/>
  <c r="O37" i="12"/>
  <c r="Q37" i="12"/>
  <c r="AD37" i="12" s="1"/>
  <c r="V37" i="12"/>
  <c r="AE37" i="12" s="1"/>
  <c r="Z37" i="12"/>
  <c r="AA37" i="12"/>
  <c r="AC37" i="12"/>
  <c r="G38" i="12"/>
  <c r="M38" i="12" s="1"/>
  <c r="AB38" i="12" s="1"/>
  <c r="I38" i="12"/>
  <c r="Z38" i="12" s="1"/>
  <c r="K38" i="12"/>
  <c r="AA38" i="12" s="1"/>
  <c r="O38" i="12"/>
  <c r="Q38" i="12"/>
  <c r="AD38" i="12" s="1"/>
  <c r="V38" i="12"/>
  <c r="AC38" i="12"/>
  <c r="AE38" i="12"/>
  <c r="G39" i="12"/>
  <c r="AF39" i="12" s="1"/>
  <c r="I39" i="12"/>
  <c r="Z39" i="12" s="1"/>
  <c r="K39" i="12"/>
  <c r="AA39" i="12" s="1"/>
  <c r="M39" i="12"/>
  <c r="AB39" i="12" s="1"/>
  <c r="O39" i="12"/>
  <c r="AC39" i="12" s="1"/>
  <c r="Q39" i="12"/>
  <c r="V39" i="12"/>
  <c r="AD39" i="12"/>
  <c r="AE39" i="12"/>
  <c r="G41" i="12"/>
  <c r="I41" i="12"/>
  <c r="Z41" i="12" s="1"/>
  <c r="K41" i="12"/>
  <c r="M41" i="12"/>
  <c r="AB41" i="12" s="1"/>
  <c r="O41" i="12"/>
  <c r="AC41" i="12" s="1"/>
  <c r="Q41" i="12"/>
  <c r="AD41" i="12" s="1"/>
  <c r="V41" i="12"/>
  <c r="AE41" i="12" s="1"/>
  <c r="AA41" i="12"/>
  <c r="AF41" i="12"/>
  <c r="G42" i="12"/>
  <c r="M42" i="12" s="1"/>
  <c r="AB42" i="12" s="1"/>
  <c r="I42" i="12"/>
  <c r="K42" i="12"/>
  <c r="O42" i="12"/>
  <c r="Q42" i="12"/>
  <c r="AD42" i="12" s="1"/>
  <c r="V42" i="12"/>
  <c r="AE42" i="12" s="1"/>
  <c r="Z42" i="12"/>
  <c r="AA42" i="12"/>
  <c r="AC42" i="12"/>
  <c r="G44" i="12"/>
  <c r="M44" i="12" s="1"/>
  <c r="AB44" i="12" s="1"/>
  <c r="I44" i="12"/>
  <c r="Z44" i="12" s="1"/>
  <c r="K44" i="12"/>
  <c r="AA44" i="12" s="1"/>
  <c r="O44" i="12"/>
  <c r="Q44" i="12"/>
  <c r="AD44" i="12" s="1"/>
  <c r="V44" i="12"/>
  <c r="AC44" i="12"/>
  <c r="AE44" i="12"/>
  <c r="G45" i="12"/>
  <c r="AF45" i="12" s="1"/>
  <c r="I45" i="12"/>
  <c r="Z45" i="12" s="1"/>
  <c r="K45" i="12"/>
  <c r="AA45" i="12" s="1"/>
  <c r="M45" i="12"/>
  <c r="AB45" i="12" s="1"/>
  <c r="O45" i="12"/>
  <c r="AC45" i="12" s="1"/>
  <c r="Q45" i="12"/>
  <c r="V45" i="12"/>
  <c r="AD45" i="12"/>
  <c r="AE45" i="12"/>
  <c r="G47" i="12"/>
  <c r="I47" i="12"/>
  <c r="Z47" i="12" s="1"/>
  <c r="K47" i="12"/>
  <c r="M47" i="12"/>
  <c r="AB47" i="12" s="1"/>
  <c r="O47" i="12"/>
  <c r="AC47" i="12" s="1"/>
  <c r="Q47" i="12"/>
  <c r="AD47" i="12" s="1"/>
  <c r="V47" i="12"/>
  <c r="AE47" i="12" s="1"/>
  <c r="AA47" i="12"/>
  <c r="AF47" i="12"/>
  <c r="G50" i="12"/>
  <c r="M50" i="12" s="1"/>
  <c r="AB50" i="12" s="1"/>
  <c r="I50" i="12"/>
  <c r="K50" i="12"/>
  <c r="O50" i="12"/>
  <c r="AC50" i="12" s="1"/>
  <c r="Q50" i="12"/>
  <c r="AD50" i="12" s="1"/>
  <c r="V50" i="12"/>
  <c r="AE50" i="12" s="1"/>
  <c r="Z50" i="12"/>
  <c r="AA50" i="12"/>
  <c r="G52" i="12"/>
  <c r="M52" i="12" s="1"/>
  <c r="AB52" i="12" s="1"/>
  <c r="I52" i="12"/>
  <c r="Z52" i="12" s="1"/>
  <c r="K52" i="12"/>
  <c r="AA52" i="12" s="1"/>
  <c r="O52" i="12"/>
  <c r="Q52" i="12"/>
  <c r="AD52" i="12" s="1"/>
  <c r="V52" i="12"/>
  <c r="AE52" i="12" s="1"/>
  <c r="AC52" i="12"/>
  <c r="G53" i="12"/>
  <c r="AF53" i="12" s="1"/>
  <c r="I53" i="12"/>
  <c r="Z53" i="12" s="1"/>
  <c r="K53" i="12"/>
  <c r="AA53" i="12" s="1"/>
  <c r="M53" i="12"/>
  <c r="AB53" i="12" s="1"/>
  <c r="O53" i="12"/>
  <c r="AC53" i="12" s="1"/>
  <c r="Q53" i="12"/>
  <c r="V53" i="12"/>
  <c r="AD53" i="12"/>
  <c r="AE53" i="12"/>
  <c r="AF55" i="12"/>
  <c r="F42" i="1"/>
  <c r="G42" i="1"/>
  <c r="G25" i="1" s="1"/>
  <c r="A25" i="1" s="1"/>
  <c r="H41" i="1"/>
  <c r="I41" i="1" s="1"/>
  <c r="H40" i="1"/>
  <c r="I40" i="1" s="1"/>
  <c r="G21" i="1"/>
  <c r="I21" i="1"/>
  <c r="E21" i="1"/>
  <c r="J28" i="1"/>
  <c r="J26" i="1"/>
  <c r="G38" i="1"/>
  <c r="F38" i="1"/>
  <c r="J23" i="1"/>
  <c r="J24" i="1"/>
  <c r="J25" i="1"/>
  <c r="J27" i="1"/>
  <c r="E24" i="1"/>
  <c r="E26" i="1"/>
  <c r="I59" i="1" l="1"/>
  <c r="J58" i="1" s="1"/>
  <c r="A26" i="1"/>
  <c r="G26" i="1"/>
  <c r="G28" i="1"/>
  <c r="I39" i="1"/>
  <c r="I42" i="1" s="1"/>
  <c r="J39" i="1" s="1"/>
  <c r="J42" i="1" s="1"/>
  <c r="H42" i="1"/>
  <c r="G23" i="1"/>
  <c r="AF37" i="12"/>
  <c r="AF32" i="12"/>
  <c r="AF28" i="12"/>
  <c r="AF23" i="12"/>
  <c r="AF18" i="12"/>
  <c r="AF12" i="12"/>
  <c r="AF50" i="12"/>
  <c r="AF42" i="12"/>
  <c r="AF52" i="12"/>
  <c r="AF34" i="12"/>
  <c r="AF29" i="12"/>
  <c r="AE55" i="12"/>
  <c r="AF44" i="12"/>
  <c r="AF38" i="12"/>
  <c r="AF24" i="12"/>
  <c r="AF19" i="12"/>
  <c r="AF14" i="12"/>
  <c r="AF9" i="12"/>
  <c r="J56" i="1" l="1"/>
  <c r="J57" i="1"/>
  <c r="J55" i="1"/>
  <c r="J59" i="1" s="1"/>
  <c r="J54" i="1"/>
  <c r="J52" i="1"/>
  <c r="J53" i="1"/>
  <c r="A23" i="1"/>
  <c r="J40" i="1"/>
  <c r="J41" i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</author>
  </authors>
  <commentList>
    <comment ref="S6" authorId="0" shapeId="0" xr:uid="{EE04A59C-A255-4DBF-A2C5-CC298812D13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CDD4BB6-669D-4FF3-8C4A-85EF43AF76B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<sst xmlns="http://schemas.openxmlformats.org/spreadsheetml/2006/main" count="453" uniqueCount="211">
  <si>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</si>
  <si>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</si>
  <si>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</si>
  <si>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</si>
  <si>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</si>
  <si>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</si>
  <si>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</si>
  <si>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</si>
  <si>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</si>
  <si>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</si>
  <si>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</si>
  <si>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</si>
  <si>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</si>
  <si>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</si>
  <si>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</si>
  <si>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</si>
  <si>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</si>
  <si>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</si>
  <si>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</si>
  <si>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</si>
  <si>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</si>
  <si>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</si>
  <si>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</si>
  <si>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</si>
  <si>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</si>
  <si>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</si>
  <si>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</si>
  <si>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</si>
  <si>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</si>
  <si>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</si>
  <si>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</si>
  <si>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</si>
  <si>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</si>
  <si>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</si>
  <si>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</si>
  <si>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</si>
  <si>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</si>
  <si>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</si>
  <si>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</si>
  <si>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</si>
  <si>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</si>
  <si>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</si>
  <si>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</si>
  <si>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D.1.2.5</t>
  </si>
  <si>
    <t>Elektroinstalace</t>
  </si>
  <si>
    <t>1</t>
  </si>
  <si>
    <t>Byt 1+1</t>
  </si>
  <si>
    <t>Objekt:</t>
  </si>
  <si>
    <t>Rozpočet:</t>
  </si>
  <si>
    <t>014</t>
  </si>
  <si>
    <t>Studénka vzorové byty</t>
  </si>
  <si>
    <t>8.8.2025</t>
  </si>
  <si>
    <t>Stavba</t>
  </si>
  <si>
    <t>Celkem za stavbu</t>
  </si>
  <si>
    <t>CZK</t>
  </si>
  <si>
    <t>#POPS</t>
  </si>
  <si>
    <t>Popis stavby: 014 - Studénka vzorové byty</t>
  </si>
  <si>
    <t>#POPO</t>
  </si>
  <si>
    <t>Popis objektu: 1 - Byt 1+1</t>
  </si>
  <si>
    <t>#POPR</t>
  </si>
  <si>
    <t>Popis rozpočtu: D.1.2.5 - Elektroinstalace</t>
  </si>
  <si>
    <t>Rekapitulace uživatelských dílů</t>
  </si>
  <si>
    <t>M21-02</t>
  </si>
  <si>
    <t>Rozvaděče</t>
  </si>
  <si>
    <t>M21-03</t>
  </si>
  <si>
    <t>Kabeláž a HSV</t>
  </si>
  <si>
    <t>M21-05</t>
  </si>
  <si>
    <t>Osvětlení</t>
  </si>
  <si>
    <t>M21-06</t>
  </si>
  <si>
    <t>Zásuvky,spínače aj.</t>
  </si>
  <si>
    <t>M21-11</t>
  </si>
  <si>
    <t>M22-2</t>
  </si>
  <si>
    <t>Datové rozvody</t>
  </si>
  <si>
    <t>M22-5</t>
  </si>
  <si>
    <t>STA</t>
  </si>
  <si>
    <t>#TypZaznamu#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</si>
  <si>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</si>
  <si>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</si>
  <si>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</si>
  <si>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</si>
  <si>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</si>
  <si>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</si>
  <si>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</si>
  <si>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</si>
  <si>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</si>
  <si>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</si>
  <si>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</si>
  <si>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</si>
  <si>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</si>
  <si>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</si>
  <si>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</si>
  <si>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</si>
  <si>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</si>
  <si>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</si>
  <si>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</si>
  <si>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</si>
  <si>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</si>
  <si>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</si>
  <si>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</si>
  <si>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</si>
  <si>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</si>
  <si>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</si>
  <si>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210100001</t>
  </si>
  <si>
    <t>Ukončení vodičů v rozvaděči + zapojení do 2,5 mm2</t>
  </si>
  <si>
    <t>ks</t>
  </si>
  <si>
    <t>RTS 25/ II</t>
  </si>
  <si>
    <t>RTS 25/ I</t>
  </si>
  <si>
    <t>Práce</t>
  </si>
  <si>
    <t>Běžná</t>
  </si>
  <si>
    <t>POL1_</t>
  </si>
  <si>
    <t>210100002</t>
  </si>
  <si>
    <t>Ukončení vodičů v rozvaděči + zapojení do 6 mm2</t>
  </si>
  <si>
    <t>kus</t>
  </si>
  <si>
    <t>RH</t>
  </si>
  <si>
    <t>Rozvaděč RH  výroba včetně materiálu a výrobní dokumentace</t>
  </si>
  <si>
    <t>komplet</t>
  </si>
  <si>
    <t>Vlastní</t>
  </si>
  <si>
    <t>Indiv</t>
  </si>
  <si>
    <t>650031124</t>
  </si>
  <si>
    <t>Osazení rozvodnice na zeď, pl. do 0,5 m2</t>
  </si>
  <si>
    <t>612403382</t>
  </si>
  <si>
    <t>Hrubá výplň rýh ve stěnách do 5x5 cm maltou ze SMS zdicí maltou</t>
  </si>
  <si>
    <t>m</t>
  </si>
  <si>
    <t>974031132</t>
  </si>
  <si>
    <t>Vysekání rýh ve zdi cihelné 5 x 7 cm</t>
  </si>
  <si>
    <t>Včetně pomocného lešení o výšce podlahy do 1900 mm a pro zatížení do 1,5 kPa  (150 kg/m2).</t>
  </si>
  <si>
    <t>POP</t>
  </si>
  <si>
    <t>210800023</t>
  </si>
  <si>
    <t>Vodič CYBY (CYKYLO, CYKYLS) 3x1,5 mm2 pod omítkou včetně dodávky vodiče CYKYLo 3x1,5</t>
  </si>
  <si>
    <t>210800024</t>
  </si>
  <si>
    <t>Vodič CYBY (CYKYLO, CYKYLS) 3x2,5 mm2 pod omítkou</t>
  </si>
  <si>
    <t>210802319</t>
  </si>
  <si>
    <t>Šňůra CYSY 5 x 2,50 mm2 volně uložená včetně dodávky šňůry</t>
  </si>
  <si>
    <t>210810016</t>
  </si>
  <si>
    <t>Kabel CYKY-m 750 V 5 x 2,5 mm2 volně uložený včetně dodávky kabelu</t>
  </si>
  <si>
    <t>220260022</t>
  </si>
  <si>
    <t>Krabice KP 68 ve zdi včetně vysekání lůžka</t>
  </si>
  <si>
    <t>210140031</t>
  </si>
  <si>
    <t xml:space="preserve">Objímka se žárovkou </t>
  </si>
  <si>
    <t>34513102</t>
  </si>
  <si>
    <t>Objímka žárovky E27 závěsná keramická 1332-407</t>
  </si>
  <si>
    <t>SPCM</t>
  </si>
  <si>
    <t>Specifikace</t>
  </si>
  <si>
    <t>POL3_</t>
  </si>
  <si>
    <t>34712012</t>
  </si>
  <si>
    <t>Žárovka průmyslová čirá 230V, A55, 40W, E27</t>
  </si>
  <si>
    <t>210110041</t>
  </si>
  <si>
    <t>Spínač zapuštěný jednopólový, řazení 1 vč. dodávky strojku, rámečku a krytu</t>
  </si>
  <si>
    <t>RTS 24/ I</t>
  </si>
  <si>
    <t>210110043</t>
  </si>
  <si>
    <t>Spínač zapuštěný seriový, řazení 5 vč. dodávky strojku, rámečku a krytu</t>
  </si>
  <si>
    <t>210110045</t>
  </si>
  <si>
    <t>Spínač zapuštěný střídavý, řazení 6 vč. dodávky strojku, rámečku a krytu</t>
  </si>
  <si>
    <t>210111011</t>
  </si>
  <si>
    <t>Zásuvka domovní zapuštěná - provedení 2P+PE včetně dodávky zásuvky a rámečku</t>
  </si>
  <si>
    <t>210111014</t>
  </si>
  <si>
    <t>Zásuvka domovní zapuštěná - provedení 2x (2P+PE) vč. dodávky zásuvky a rámečku</t>
  </si>
  <si>
    <t>vývodka</t>
  </si>
  <si>
    <t>Kabelová vývodka - pro napojení sklokeramické desky vč. dodávky krytu se svorkovnicí a rámečku</t>
  </si>
  <si>
    <t>998011002</t>
  </si>
  <si>
    <t>Přesun hmot pro budovy zděné výšky do 12 m</t>
  </si>
  <si>
    <t>t</t>
  </si>
  <si>
    <t>Přesun hmot</t>
  </si>
  <si>
    <t>POL7_</t>
  </si>
  <si>
    <t>220890202</t>
  </si>
  <si>
    <t>Revize</t>
  </si>
  <si>
    <t xml:space="preserve">hod   </t>
  </si>
  <si>
    <t xml:space="preserve">900      </t>
  </si>
  <si>
    <t>HZS Demontážní práce</t>
  </si>
  <si>
    <t>h</t>
  </si>
  <si>
    <t>Prav.M</t>
  </si>
  <si>
    <t>HZS</t>
  </si>
  <si>
    <t>POL10_</t>
  </si>
  <si>
    <t>979011211</t>
  </si>
  <si>
    <t>Svislá doprava suti a vybour. hmot za 2.NP nošením</t>
  </si>
  <si>
    <t>Přesun suti</t>
  </si>
  <si>
    <t>POL8_</t>
  </si>
  <si>
    <t>979011219</t>
  </si>
  <si>
    <t>Přípl.k svislé dopr.suti za každé další NP nošením</t>
  </si>
  <si>
    <t>979081111</t>
  </si>
  <si>
    <t>Odvoz suti a vybour. hmot na skládku do 1 km kontejnerem 4 t</t>
  </si>
  <si>
    <t>Včetně naložení na dopravní prostředek a složení na skládku, bez poplatku za skládku.</t>
  </si>
  <si>
    <t>979081121</t>
  </si>
  <si>
    <t>Příplatek k odvozu za každý další 1 km kontejnerem 4 t</t>
  </si>
  <si>
    <t>979990107</t>
  </si>
  <si>
    <t>Poplatek za uložení suti - směs betonu, cihel, dřeva, skupina odpadu 170904</t>
  </si>
  <si>
    <t>kategorie 17 09 04 smíšené stavební a demoliční odpady</t>
  </si>
  <si>
    <t>0001T</t>
  </si>
  <si>
    <t>Podružný instalační materiál - sádra, wago svorky, popisovací bužírky apod.</t>
  </si>
  <si>
    <t>VRN</t>
  </si>
  <si>
    <t>POL99_1</t>
  </si>
  <si>
    <t>005124010R</t>
  </si>
  <si>
    <t>Koordinační činnost</t>
  </si>
  <si>
    <t>Soubor</t>
  </si>
  <si>
    <t>POL99_2</t>
  </si>
  <si>
    <t>Koordinace stavebních a technologických dodávek stavby.</t>
  </si>
  <si>
    <t>005241010R</t>
  </si>
  <si>
    <t xml:space="preserve">Dokumentace skutečného provedení </t>
  </si>
  <si>
    <t>POL99_8</t>
  </si>
  <si>
    <t>Náklady na vyhotovení dokumentace skutečného provedení stavby a její předání objednateli v požadované formě a požadovaném počtu.</t>
  </si>
  <si>
    <t>210010002</t>
  </si>
  <si>
    <t xml:space="preserve">Trubka ohebná pod omítku, vnější průměr 20 mm včetně dodávky </t>
  </si>
  <si>
    <t>222730001</t>
  </si>
  <si>
    <t>Účastnická zásuvka TV+R+SAT koncová pod omítku</t>
  </si>
  <si>
    <t>452210</t>
  </si>
  <si>
    <t>Zas. antenni TV-R-SAT koncova 75 ohm</t>
  </si>
  <si>
    <t>RTS 22/ I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</si>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</sst>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vertical="center" shrinkToFi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 shrinkToFit="1"/>
    </xf>
    <xf numFmtId="3" fontId="7" fillId="3" borderId="3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0" fontId="16" fillId="5" borderId="21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9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9" fillId="3" borderId="0" xfId="0" applyNumberFormat="1" applyFont="1" applyFill="1" applyBorder="1" applyAlignment="1">
      <alignment vertical="top" shrinkToFit="1"/>
    </xf>
    <xf numFmtId="0" fontId="19" fillId="3" borderId="29" xfId="0" applyFont="1" applyFill="1" applyBorder="1" applyAlignment="1">
      <alignment vertical="top"/>
    </xf>
    <xf numFmtId="49" fontId="19" fillId="3" borderId="18" xfId="0" applyNumberFormat="1" applyFont="1" applyFill="1" applyBorder="1" applyAlignment="1">
      <alignment vertical="top"/>
    </xf>
    <xf numFmtId="0" fontId="19" fillId="3" borderId="18" xfId="0" applyFont="1" applyFill="1" applyBorder="1" applyAlignment="1">
      <alignment horizontal="center" vertical="top" shrinkToFit="1"/>
    </xf>
    <xf numFmtId="164" fontId="19" fillId="3" borderId="18" xfId="0" applyNumberFormat="1" applyFont="1" applyFill="1" applyBorder="1" applyAlignment="1">
      <alignment vertical="top" shrinkToFit="1"/>
    </xf>
    <xf numFmtId="4" fontId="19" fillId="3" borderId="18" xfId="0" applyNumberFormat="1" applyFont="1" applyFill="1" applyBorder="1" applyAlignment="1">
      <alignment vertical="top" shrinkToFit="1"/>
    </xf>
    <xf numFmtId="49" fontId="20" fillId="3" borderId="18" xfId="0" applyNumberFormat="1" applyFont="1" applyFill="1" applyBorder="1" applyAlignment="1">
      <alignment vertical="top" shrinkToFit="1"/>
    </xf>
    <xf numFmtId="4" fontId="20" fillId="3" borderId="18" xfId="0" applyNumberFormat="1" applyFont="1" applyFill="1" applyBorder="1" applyAlignment="1">
      <alignment vertical="top" shrinkToFit="1"/>
    </xf>
    <xf numFmtId="4" fontId="19" fillId="3" borderId="40" xfId="0" applyNumberFormat="1" applyFont="1" applyFill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8" fillId="4" borderId="45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9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18" xfId="0" applyNumberFormat="1" applyFont="1" applyBorder="1" applyAlignment="1">
      <alignment vertical="top" wrapText="1"/>
    </xf>
    <xf numFmtId="0" fontId="22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 shrinkToFit="1"/>
    </xf>
    <xf numFmtId="49" fontId="19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21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1" zoomScaleNormal="100" zoomScaleSheetLayoutView="75" workbookViewId="0">
      <selection activeCell="A15" sqref="A15:A2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969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hidden="1" customHeight="1" x14ac:dyDescent="0.25">
      <c r="A15" s="2"/>
      <c r="B15" s="35" t="s">
        <v>34</v>
      </c>
      <c r="C15" s="61"/>
      <c r="D15" s="54"/>
      <c r="E15" s="87" t="s">
        <v>32</v>
      </c>
      <c r="F15" s="87"/>
      <c r="G15" s="88" t="s">
        <v>33</v>
      </c>
      <c r="H15" s="88"/>
      <c r="I15" s="88" t="s">
        <v>31</v>
      </c>
      <c r="J15" s="89"/>
    </row>
    <row r="16" spans="1:15" ht="23.25" hidden="1" customHeight="1" x14ac:dyDescent="0.25">
      <c r="A16" s="2"/>
      <c r="B16" s="38" t="s">
        <v>26</v>
      </c>
      <c r="C16" s="62"/>
      <c r="D16" s="63"/>
      <c r="E16" s="83"/>
      <c r="F16" s="84"/>
      <c r="G16" s="83"/>
      <c r="H16" s="84"/>
      <c r="I16" s="83"/>
      <c r="J16" s="85"/>
    </row>
    <row r="17" spans="1:10" ht="23.25" hidden="1" customHeight="1" x14ac:dyDescent="0.25">
      <c r="A17" s="2"/>
      <c r="B17" s="38" t="s">
        <v>27</v>
      </c>
      <c r="C17" s="62"/>
      <c r="D17" s="63"/>
      <c r="E17" s="83"/>
      <c r="F17" s="84"/>
      <c r="G17" s="83"/>
      <c r="H17" s="84"/>
      <c r="I17" s="83"/>
      <c r="J17" s="85"/>
    </row>
    <row r="18" spans="1:10" ht="23.25" hidden="1" customHeight="1" x14ac:dyDescent="0.25">
      <c r="A18" s="2"/>
      <c r="B18" s="38" t="s">
        <v>28</v>
      </c>
      <c r="C18" s="62"/>
      <c r="D18" s="63"/>
      <c r="E18" s="83"/>
      <c r="F18" s="84"/>
      <c r="G18" s="83"/>
      <c r="H18" s="84"/>
      <c r="I18" s="83"/>
      <c r="J18" s="85"/>
    </row>
    <row r="19" spans="1:10" ht="23.25" hidden="1" customHeight="1" x14ac:dyDescent="0.25">
      <c r="A19" s="2"/>
      <c r="B19" s="38" t="s">
        <v>29</v>
      </c>
      <c r="C19" s="62"/>
      <c r="D19" s="63"/>
      <c r="E19" s="83"/>
      <c r="F19" s="84"/>
      <c r="G19" s="83"/>
      <c r="H19" s="84"/>
      <c r="I19" s="83"/>
      <c r="J19" s="85"/>
    </row>
    <row r="20" spans="1:10" ht="23.25" hidden="1" customHeight="1" x14ac:dyDescent="0.25">
      <c r="A20" s="2"/>
      <c r="B20" s="38" t="s">
        <v>30</v>
      </c>
      <c r="C20" s="62"/>
      <c r="D20" s="63"/>
      <c r="E20" s="83"/>
      <c r="F20" s="84"/>
      <c r="G20" s="83"/>
      <c r="H20" s="84"/>
      <c r="I20" s="83"/>
      <c r="J20" s="85"/>
    </row>
    <row r="21" spans="1:10" ht="23.25" hidden="1" customHeight="1" x14ac:dyDescent="0.25">
      <c r="A21" s="2"/>
      <c r="B21" s="48" t="s">
        <v>31</v>
      </c>
      <c r="C21" s="64"/>
      <c r="D21" s="65"/>
      <c r="E21" s="90">
        <f>SUM(E16:F20)</f>
        <v>0</v>
      </c>
      <c r="F21" s="91"/>
      <c r="G21" s="90">
        <f>SUM(G16:H20)</f>
        <v>0</v>
      </c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'1 D.1.2.5 Pol'!AE55</f>
        <v>0</v>
      </c>
      <c r="G39" s="149">
        <f>'1 D.1.2.5 Pol'!AF55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'1 D.1.2.5 Pol'!AE55</f>
        <v>0</v>
      </c>
      <c r="G40" s="155">
        <f>'1 D.1.2.5 Pol'!AF55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'1 D.1.2.5 Pol'!AE55</f>
        <v>0</v>
      </c>
      <c r="G41" s="150">
        <f>'1 D.1.2.5 Pol'!AF55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5">
      <c r="A42" s="136"/>
      <c r="B42" s="159" t="s">
        <v>53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55</v>
      </c>
      <c r="B44" t="s">
        <v>56</v>
      </c>
    </row>
    <row r="45" spans="1:10" x14ac:dyDescent="0.25">
      <c r="A45" t="s">
        <v>57</v>
      </c>
      <c r="B45" t="s">
        <v>58</v>
      </c>
    </row>
    <row r="46" spans="1:10" x14ac:dyDescent="0.25">
      <c r="A46" t="s">
        <v>59</v>
      </c>
      <c r="B46" t="s">
        <v>60</v>
      </c>
    </row>
    <row r="49" spans="1:10" ht="15.6" x14ac:dyDescent="0.3">
      <c r="B49" s="175" t="s">
        <v>61</v>
      </c>
    </row>
    <row r="51" spans="1:10" ht="25.5" customHeight="1" x14ac:dyDescent="0.25">
      <c r="A51" s="177"/>
      <c r="B51" s="180" t="s">
        <v>18</v>
      </c>
      <c r="C51" s="181"/>
      <c r="D51" s="181" t="s">
        <v>6</v>
      </c>
      <c r="E51" s="181"/>
      <c r="F51" s="181"/>
      <c r="G51" s="182"/>
      <c r="H51" s="182"/>
      <c r="I51" s="182" t="s">
        <v>31</v>
      </c>
      <c r="J51" s="183" t="s">
        <v>0</v>
      </c>
    </row>
    <row r="52" spans="1:10" ht="25.5" customHeight="1" x14ac:dyDescent="0.25">
      <c r="A52" s="178">
        <v>0</v>
      </c>
      <c r="B52" s="184" t="s">
        <v>62</v>
      </c>
      <c r="C52" s="185"/>
      <c r="D52" s="186" t="s">
        <v>63</v>
      </c>
      <c r="E52" s="186"/>
      <c r="F52" s="187"/>
      <c r="G52" s="191"/>
      <c r="H52" s="191"/>
      <c r="I52" s="191">
        <f>'1 D.1.2.5 Pol'!G8</f>
        <v>0</v>
      </c>
      <c r="J52" s="192" t="str">
        <f>IF(CenaCelkemUzivDily=0,"",I52/CenaCelkemUzivDily*100)</f>
        <v/>
      </c>
    </row>
    <row r="53" spans="1:10" ht="25.5" customHeight="1" x14ac:dyDescent="0.25">
      <c r="A53" s="178">
        <v>0</v>
      </c>
      <c r="B53" s="184" t="s">
        <v>64</v>
      </c>
      <c r="C53" s="185"/>
      <c r="D53" s="186" t="s">
        <v>65</v>
      </c>
      <c r="E53" s="186"/>
      <c r="F53" s="187"/>
      <c r="G53" s="191"/>
      <c r="H53" s="191"/>
      <c r="I53" s="191">
        <f>'1 D.1.2.5 Pol'!G13</f>
        <v>0</v>
      </c>
      <c r="J53" s="192" t="str">
        <f>IF(CenaCelkemUzivDily=0,"",I53/CenaCelkemUzivDily*100)</f>
        <v/>
      </c>
    </row>
    <row r="54" spans="1:10" ht="25.5" customHeight="1" x14ac:dyDescent="0.25">
      <c r="A54" s="178">
        <v>0</v>
      </c>
      <c r="B54" s="184" t="s">
        <v>66</v>
      </c>
      <c r="C54" s="185"/>
      <c r="D54" s="186" t="s">
        <v>67</v>
      </c>
      <c r="E54" s="186"/>
      <c r="F54" s="187"/>
      <c r="G54" s="191"/>
      <c r="H54" s="191"/>
      <c r="I54" s="191">
        <f>'1 D.1.2.5 Pol'!G22</f>
        <v>0</v>
      </c>
      <c r="J54" s="192" t="str">
        <f>IF(CenaCelkemUzivDily=0,"",I54/CenaCelkemUzivDily*100)</f>
        <v/>
      </c>
    </row>
    <row r="55" spans="1:10" ht="25.5" customHeight="1" x14ac:dyDescent="0.25">
      <c r="A55" s="178">
        <v>0</v>
      </c>
      <c r="B55" s="184" t="s">
        <v>68</v>
      </c>
      <c r="C55" s="185"/>
      <c r="D55" s="186" t="s">
        <v>69</v>
      </c>
      <c r="E55" s="186"/>
      <c r="F55" s="187"/>
      <c r="G55" s="191"/>
      <c r="H55" s="191"/>
      <c r="I55" s="191">
        <f>'1 D.1.2.5 Pol'!G26</f>
        <v>0</v>
      </c>
      <c r="J55" s="192" t="str">
        <f>IF(CenaCelkemUzivDily=0,"",I55/CenaCelkemUzivDily*100)</f>
        <v/>
      </c>
    </row>
    <row r="56" spans="1:10" ht="25.5" customHeight="1" x14ac:dyDescent="0.25">
      <c r="A56" s="178">
        <v>0</v>
      </c>
      <c r="B56" s="184" t="s">
        <v>70</v>
      </c>
      <c r="C56" s="185"/>
      <c r="D56" s="186" t="s">
        <v>30</v>
      </c>
      <c r="E56" s="186"/>
      <c r="F56" s="187"/>
      <c r="G56" s="191"/>
      <c r="H56" s="191"/>
      <c r="I56" s="191">
        <f>'1 D.1.2.5 Pol'!G33</f>
        <v>0</v>
      </c>
      <c r="J56" s="192" t="str">
        <f>IF(CenaCelkemUzivDily=0,"",I56/CenaCelkemUzivDily*100)</f>
        <v/>
      </c>
    </row>
    <row r="57" spans="1:10" ht="25.5" customHeight="1" x14ac:dyDescent="0.25">
      <c r="A57" s="178">
        <v>0</v>
      </c>
      <c r="B57" s="184" t="s">
        <v>71</v>
      </c>
      <c r="C57" s="185"/>
      <c r="D57" s="186" t="s">
        <v>72</v>
      </c>
      <c r="E57" s="186"/>
      <c r="F57" s="187"/>
      <c r="G57" s="191"/>
      <c r="H57" s="191"/>
      <c r="I57" s="191">
        <f>'1 D.1.2.5 Pol'!G49</f>
        <v>0</v>
      </c>
      <c r="J57" s="192" t="str">
        <f>IF(CenaCelkemUzivDily=0,"",I57/CenaCelkemUzivDily*100)</f>
        <v/>
      </c>
    </row>
    <row r="58" spans="1:10" ht="25.5" customHeight="1" x14ac:dyDescent="0.25">
      <c r="A58" s="178">
        <v>0</v>
      </c>
      <c r="B58" s="184" t="s">
        <v>73</v>
      </c>
      <c r="C58" s="185"/>
      <c r="D58" s="186" t="s">
        <v>74</v>
      </c>
      <c r="E58" s="186"/>
      <c r="F58" s="187"/>
      <c r="G58" s="191"/>
      <c r="H58" s="191"/>
      <c r="I58" s="191">
        <f>'1 D.1.2.5 Pol'!G51</f>
        <v>0</v>
      </c>
      <c r="J58" s="192" t="str">
        <f>IF(CenaCelkemUzivDily=0,"",I58/CenaCelkemUzivDily*100)</f>
        <v/>
      </c>
    </row>
    <row r="59" spans="1:10" ht="25.5" customHeight="1" x14ac:dyDescent="0.25">
      <c r="A59" s="179"/>
      <c r="B59" s="188" t="s">
        <v>1</v>
      </c>
      <c r="C59" s="189"/>
      <c r="D59" s="189"/>
      <c r="E59" s="189"/>
      <c r="F59" s="190"/>
      <c r="G59" s="193"/>
      <c r="H59" s="193"/>
      <c r="I59" s="193">
        <f>SUMIF(A52:A58,"=0",I52:I58)</f>
        <v>0</v>
      </c>
      <c r="J59" s="194">
        <f>SUMIF(A52:A58,"=0",J52:J58)</f>
        <v>0</v>
      </c>
    </row>
    <row r="60" spans="1:10" x14ac:dyDescent="0.25">
      <c r="G60" s="135"/>
      <c r="H60" s="135"/>
      <c r="I60" s="135"/>
      <c r="J60" s="135"/>
    </row>
    <row r="61" spans="1:10" x14ac:dyDescent="0.25">
      <c r="G61" s="135"/>
      <c r="H61" s="135"/>
      <c r="I61" s="135"/>
      <c r="J61" s="135"/>
    </row>
    <row r="62" spans="1:10" x14ac:dyDescent="0.25">
      <c r="G62" s="135"/>
      <c r="H62" s="135"/>
      <c r="I62" s="135"/>
      <c r="J6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58:F58"/>
    <mergeCell ref="D53:F53"/>
    <mergeCell ref="D54:F54"/>
    <mergeCell ref="D55:F55"/>
    <mergeCell ref="D56:F56"/>
    <mergeCell ref="D57:F57"/>
    <mergeCell ref="C39:E39"/>
    <mergeCell ref="C40:E40"/>
    <mergeCell ref="C41:E41"/>
    <mergeCell ref="B42:E42"/>
    <mergeCell ref="D52:F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D917-8C15-461F-BE9B-878D8AFFD1BA}">
  <sheetPr>
    <outlinePr summaryBelow="0"/>
  </sheetPr>
  <dimension ref="A1:BH5000"/>
  <sheetViews>
    <sheetView topLeftCell="A2" workbookViewId="0">
      <pane ySplit="6" topLeftCell="A8" activePane="bottomLeft" state="frozen"/>
      <selection activeCell="A2" sqref="A2"/>
      <selection pane="bottomLeft" sqref="A1:G1"/>
    </sheetView>
  </sheetViews>
  <sheetFormatPr defaultRowHeight="13.2" outlineLevelRow="2" x14ac:dyDescent="0.25"/>
  <cols>
    <col min="1" max="1" width="3.44140625" customWidth="1"/>
    <col min="2" max="2" width="9.7773437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5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H1" s="210"/>
      <c r="I1" s="210"/>
      <c r="AG1" t="s">
        <v>75</v>
      </c>
    </row>
    <row r="2" spans="1:60" ht="25.05" customHeight="1" x14ac:dyDescent="0.25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H2" s="210"/>
      <c r="I2" s="210"/>
      <c r="AG2" t="s">
        <v>74</v>
      </c>
    </row>
    <row r="3" spans="1:60" ht="25.05" customHeight="1" x14ac:dyDescent="0.25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H3" s="210"/>
      <c r="I3" s="210"/>
      <c r="AC3" s="176" t="s">
        <v>74</v>
      </c>
      <c r="AG3" t="s">
        <v>76</v>
      </c>
    </row>
    <row r="4" spans="1:60" ht="25.05" customHeight="1" x14ac:dyDescent="0.25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H4" s="210"/>
      <c r="I4" s="210"/>
      <c r="AG4" t="s">
        <v>77</v>
      </c>
    </row>
    <row r="5" spans="1:60" x14ac:dyDescent="0.25">
      <c r="D5" s="10"/>
      <c r="H5" s="210"/>
      <c r="I5" s="210"/>
    </row>
    <row r="6" spans="1:60" ht="39.6" x14ac:dyDescent="0.25">
      <c r="A6" s="206" t="s">
        <v>78</v>
      </c>
      <c r="B6" s="208" t="s">
        <v>79</v>
      </c>
      <c r="C6" s="208" t="s">
        <v>80</v>
      </c>
      <c r="D6" s="207" t="s">
        <v>81</v>
      </c>
      <c r="E6" s="206" t="s">
        <v>82</v>
      </c>
      <c r="F6" s="205" t="s">
        <v>83</v>
      </c>
      <c r="G6" s="206" t="s">
        <v>31</v>
      </c>
      <c r="H6" s="211" t="s">
        <v>32</v>
      </c>
      <c r="I6" s="211" t="s">
        <v>84</v>
      </c>
      <c r="J6" s="209" t="s">
        <v>33</v>
      </c>
      <c r="K6" s="209" t="s">
        <v>85</v>
      </c>
      <c r="L6" s="209" t="s">
        <v>86</v>
      </c>
      <c r="M6" s="209" t="s">
        <v>87</v>
      </c>
      <c r="N6" s="209" t="s">
        <v>88</v>
      </c>
      <c r="O6" s="209" t="s">
        <v>89</v>
      </c>
      <c r="P6" s="209" t="s">
        <v>90</v>
      </c>
      <c r="Q6" s="209" t="s">
        <v>91</v>
      </c>
      <c r="R6" s="209" t="s">
        <v>92</v>
      </c>
      <c r="S6" s="209" t="s">
        <v>93</v>
      </c>
      <c r="T6" s="209" t="s">
        <v>94</v>
      </c>
      <c r="U6" s="209" t="s">
        <v>95</v>
      </c>
      <c r="V6" s="209" t="s">
        <v>96</v>
      </c>
      <c r="W6" s="209" t="s">
        <v>97</v>
      </c>
      <c r="X6" s="209" t="s">
        <v>98</v>
      </c>
      <c r="Y6" s="209" t="s">
        <v>99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4"/>
      <c r="I7" s="214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6" t="s">
        <v>100</v>
      </c>
      <c r="B8" s="237" t="s">
        <v>62</v>
      </c>
      <c r="C8" s="268" t="s">
        <v>63</v>
      </c>
      <c r="D8" s="238"/>
      <c r="E8" s="239"/>
      <c r="F8" s="240"/>
      <c r="G8" s="240">
        <f>SUM(AF9:AF12)</f>
        <v>0</v>
      </c>
      <c r="H8" s="241"/>
      <c r="I8" s="242">
        <f>SUM(Z9:Z12)</f>
        <v>0</v>
      </c>
      <c r="J8" s="240"/>
      <c r="K8" s="240">
        <f>SUM(AA9:AA12)</f>
        <v>0</v>
      </c>
      <c r="L8" s="240"/>
      <c r="M8" s="240">
        <f>SUM(AB9:AB12)</f>
        <v>0</v>
      </c>
      <c r="N8" s="239"/>
      <c r="O8" s="239">
        <f>SUM(AC9:AC12)</f>
        <v>0</v>
      </c>
      <c r="P8" s="239"/>
      <c r="Q8" s="239">
        <f>SUM(AD9:AD12)</f>
        <v>0</v>
      </c>
      <c r="R8" s="240"/>
      <c r="S8" s="240"/>
      <c r="T8" s="240"/>
      <c r="U8" s="240"/>
      <c r="V8" s="240">
        <f>SUM(AE9:AE12)</f>
        <v>3.2299999999999995</v>
      </c>
      <c r="W8" s="240"/>
      <c r="X8" s="243"/>
      <c r="Y8" s="235"/>
      <c r="AG8" t="s">
        <v>101</v>
      </c>
    </row>
    <row r="9" spans="1:60" outlineLevel="1" x14ac:dyDescent="0.25">
      <c r="A9" s="244">
        <v>5</v>
      </c>
      <c r="B9" s="245" t="s">
        <v>102</v>
      </c>
      <c r="C9" s="269" t="s">
        <v>103</v>
      </c>
      <c r="D9" s="246" t="s">
        <v>104</v>
      </c>
      <c r="E9" s="247">
        <v>41</v>
      </c>
      <c r="F9" s="248"/>
      <c r="G9" s="249">
        <f>ROUND(E9*F9,2)</f>
        <v>0</v>
      </c>
      <c r="H9" s="250"/>
      <c r="I9" s="251">
        <f>ROUND(E9*H9,2)</f>
        <v>0</v>
      </c>
      <c r="J9" s="248"/>
      <c r="K9" s="249">
        <f>ROUND(E9*J9,2)</f>
        <v>0</v>
      </c>
      <c r="L9" s="249">
        <v>12</v>
      </c>
      <c r="M9" s="249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9"/>
      <c r="S9" s="249" t="s">
        <v>105</v>
      </c>
      <c r="T9" s="249" t="s">
        <v>106</v>
      </c>
      <c r="U9" s="249">
        <v>0.05</v>
      </c>
      <c r="V9" s="249">
        <f>ROUND(E9*U9,2)</f>
        <v>2.0499999999999998</v>
      </c>
      <c r="W9" s="249"/>
      <c r="X9" s="252" t="s">
        <v>107</v>
      </c>
      <c r="Y9" s="232" t="s">
        <v>108</v>
      </c>
      <c r="Z9" s="253">
        <f>I9</f>
        <v>0</v>
      </c>
      <c r="AA9" s="253">
        <f>K9</f>
        <v>0</v>
      </c>
      <c r="AB9" s="253">
        <f>M9</f>
        <v>0</v>
      </c>
      <c r="AC9" s="254">
        <f>O9</f>
        <v>0</v>
      </c>
      <c r="AD9" s="254">
        <f>Q9</f>
        <v>0</v>
      </c>
      <c r="AE9" s="253">
        <f>V9</f>
        <v>2.0499999999999998</v>
      </c>
      <c r="AF9" s="253">
        <f>G9</f>
        <v>0</v>
      </c>
      <c r="AG9" s="255" t="s">
        <v>109</v>
      </c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</row>
    <row r="10" spans="1:60" outlineLevel="1" x14ac:dyDescent="0.25">
      <c r="A10" s="244">
        <v>6</v>
      </c>
      <c r="B10" s="245" t="s">
        <v>110</v>
      </c>
      <c r="C10" s="269" t="s">
        <v>111</v>
      </c>
      <c r="D10" s="246" t="s">
        <v>112</v>
      </c>
      <c r="E10" s="247">
        <v>5</v>
      </c>
      <c r="F10" s="248"/>
      <c r="G10" s="249">
        <f>ROUND(E10*F10,2)</f>
        <v>0</v>
      </c>
      <c r="H10" s="250"/>
      <c r="I10" s="251">
        <f>ROUND(E10*H10,2)</f>
        <v>0</v>
      </c>
      <c r="J10" s="248"/>
      <c r="K10" s="249">
        <f>ROUND(E10*J10,2)</f>
        <v>0</v>
      </c>
      <c r="L10" s="249">
        <v>12</v>
      </c>
      <c r="M10" s="249">
        <f>G10*(1+L10/100)</f>
        <v>0</v>
      </c>
      <c r="N10" s="247">
        <v>0</v>
      </c>
      <c r="O10" s="247">
        <f>ROUND(E10*N10,2)</f>
        <v>0</v>
      </c>
      <c r="P10" s="247">
        <v>0</v>
      </c>
      <c r="Q10" s="247">
        <f>ROUND(E10*P10,2)</f>
        <v>0</v>
      </c>
      <c r="R10" s="249"/>
      <c r="S10" s="249" t="s">
        <v>105</v>
      </c>
      <c r="T10" s="249" t="s">
        <v>105</v>
      </c>
      <c r="U10" s="249">
        <v>0.06</v>
      </c>
      <c r="V10" s="249">
        <f>ROUND(E10*U10,2)</f>
        <v>0.3</v>
      </c>
      <c r="W10" s="249"/>
      <c r="X10" s="252" t="s">
        <v>107</v>
      </c>
      <c r="Y10" s="232" t="s">
        <v>108</v>
      </c>
      <c r="Z10" s="253">
        <f>I10</f>
        <v>0</v>
      </c>
      <c r="AA10" s="253">
        <f>K10</f>
        <v>0</v>
      </c>
      <c r="AB10" s="253">
        <f>M10</f>
        <v>0</v>
      </c>
      <c r="AC10" s="254">
        <f>O10</f>
        <v>0</v>
      </c>
      <c r="AD10" s="254">
        <f>Q10</f>
        <v>0</v>
      </c>
      <c r="AE10" s="253">
        <f>V10</f>
        <v>0.3</v>
      </c>
      <c r="AF10" s="253">
        <f>G10</f>
        <v>0</v>
      </c>
      <c r="AG10" s="255" t="s">
        <v>109</v>
      </c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</row>
    <row r="11" spans="1:60" ht="20.399999999999999" outlineLevel="1" x14ac:dyDescent="0.25">
      <c r="A11" s="244">
        <v>20</v>
      </c>
      <c r="B11" s="245" t="s">
        <v>113</v>
      </c>
      <c r="C11" s="269" t="s">
        <v>114</v>
      </c>
      <c r="D11" s="246" t="s">
        <v>115</v>
      </c>
      <c r="E11" s="247">
        <v>1</v>
      </c>
      <c r="F11" s="248"/>
      <c r="G11" s="249">
        <f>ROUND(E11*F11,2)</f>
        <v>0</v>
      </c>
      <c r="H11" s="250"/>
      <c r="I11" s="251">
        <f>ROUND(E11*H11,2)</f>
        <v>0</v>
      </c>
      <c r="J11" s="248"/>
      <c r="K11" s="249">
        <f>ROUND(E11*J11,2)</f>
        <v>0</v>
      </c>
      <c r="L11" s="249">
        <v>12</v>
      </c>
      <c r="M11" s="249">
        <f>G11*(1+L11/100)</f>
        <v>0</v>
      </c>
      <c r="N11" s="247">
        <v>0</v>
      </c>
      <c r="O11" s="247">
        <f>ROUND(E11*N11,2)</f>
        <v>0</v>
      </c>
      <c r="P11" s="247">
        <v>0</v>
      </c>
      <c r="Q11" s="247">
        <f>ROUND(E11*P11,2)</f>
        <v>0</v>
      </c>
      <c r="R11" s="249"/>
      <c r="S11" s="249" t="s">
        <v>116</v>
      </c>
      <c r="T11" s="249" t="s">
        <v>117</v>
      </c>
      <c r="U11" s="249">
        <v>0</v>
      </c>
      <c r="V11" s="249">
        <f>ROUND(E11*U11,2)</f>
        <v>0</v>
      </c>
      <c r="W11" s="249"/>
      <c r="X11" s="252" t="s">
        <v>107</v>
      </c>
      <c r="Y11" s="232" t="s">
        <v>108</v>
      </c>
      <c r="Z11" s="253">
        <f>I11</f>
        <v>0</v>
      </c>
      <c r="AA11" s="253">
        <f>K11</f>
        <v>0</v>
      </c>
      <c r="AB11" s="253">
        <f>M11</f>
        <v>0</v>
      </c>
      <c r="AC11" s="254">
        <f>O11</f>
        <v>0</v>
      </c>
      <c r="AD11" s="254">
        <f>Q11</f>
        <v>0</v>
      </c>
      <c r="AE11" s="253">
        <f>V11</f>
        <v>0</v>
      </c>
      <c r="AF11" s="253">
        <f>G11</f>
        <v>0</v>
      </c>
      <c r="AG11" s="255" t="s">
        <v>109</v>
      </c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</row>
    <row r="12" spans="1:60" outlineLevel="1" x14ac:dyDescent="0.25">
      <c r="A12" s="244">
        <v>34</v>
      </c>
      <c r="B12" s="245" t="s">
        <v>118</v>
      </c>
      <c r="C12" s="269" t="s">
        <v>119</v>
      </c>
      <c r="D12" s="246" t="s">
        <v>112</v>
      </c>
      <c r="E12" s="247">
        <v>1</v>
      </c>
      <c r="F12" s="248"/>
      <c r="G12" s="249">
        <f>ROUND(E12*F12,2)</f>
        <v>0</v>
      </c>
      <c r="H12" s="250"/>
      <c r="I12" s="251">
        <f>ROUND(E12*H12,2)</f>
        <v>0</v>
      </c>
      <c r="J12" s="248"/>
      <c r="K12" s="249">
        <f>ROUND(E12*J12,2)</f>
        <v>0</v>
      </c>
      <c r="L12" s="249">
        <v>12</v>
      </c>
      <c r="M12" s="249">
        <f>G12*(1+L12/100)</f>
        <v>0</v>
      </c>
      <c r="N12" s="247">
        <v>0</v>
      </c>
      <c r="O12" s="247">
        <f>ROUND(E12*N12,2)</f>
        <v>0</v>
      </c>
      <c r="P12" s="247">
        <v>0</v>
      </c>
      <c r="Q12" s="247">
        <f>ROUND(E12*P12,2)</f>
        <v>0</v>
      </c>
      <c r="R12" s="249"/>
      <c r="S12" s="249" t="s">
        <v>105</v>
      </c>
      <c r="T12" s="249" t="s">
        <v>105</v>
      </c>
      <c r="U12" s="249">
        <v>0.88</v>
      </c>
      <c r="V12" s="249">
        <f>ROUND(E12*U12,2)</f>
        <v>0.88</v>
      </c>
      <c r="W12" s="249"/>
      <c r="X12" s="252" t="s">
        <v>107</v>
      </c>
      <c r="Y12" s="232" t="s">
        <v>108</v>
      </c>
      <c r="Z12" s="253">
        <f>I12</f>
        <v>0</v>
      </c>
      <c r="AA12" s="253">
        <f>K12</f>
        <v>0</v>
      </c>
      <c r="AB12" s="253">
        <f>M12</f>
        <v>0</v>
      </c>
      <c r="AC12" s="254">
        <f>O12</f>
        <v>0</v>
      </c>
      <c r="AD12" s="254">
        <f>Q12</f>
        <v>0</v>
      </c>
      <c r="AE12" s="253">
        <f>V12</f>
        <v>0.88</v>
      </c>
      <c r="AF12" s="253">
        <f>G12</f>
        <v>0</v>
      </c>
      <c r="AG12" s="255" t="s">
        <v>109</v>
      </c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</row>
    <row r="13" spans="1:60" x14ac:dyDescent="0.25">
      <c r="A13" s="236" t="s">
        <v>100</v>
      </c>
      <c r="B13" s="237" t="s">
        <v>64</v>
      </c>
      <c r="C13" s="268" t="s">
        <v>65</v>
      </c>
      <c r="D13" s="238"/>
      <c r="E13" s="239"/>
      <c r="F13" s="240"/>
      <c r="G13" s="240">
        <f>SUM(AF14:AF21)</f>
        <v>0</v>
      </c>
      <c r="H13" s="241"/>
      <c r="I13" s="242">
        <f>SUM(Z14:Z21)</f>
        <v>0</v>
      </c>
      <c r="J13" s="240"/>
      <c r="K13" s="240">
        <f>SUM(AA14:AA21)</f>
        <v>0</v>
      </c>
      <c r="L13" s="240"/>
      <c r="M13" s="240">
        <f>SUM(AB14:AB21)</f>
        <v>0</v>
      </c>
      <c r="N13" s="239"/>
      <c r="O13" s="239">
        <f>SUM(AC14:AC21)</f>
        <v>0.94</v>
      </c>
      <c r="P13" s="239"/>
      <c r="Q13" s="239">
        <f>SUM(AD14:AD21)</f>
        <v>1.2</v>
      </c>
      <c r="R13" s="240"/>
      <c r="S13" s="240"/>
      <c r="T13" s="240"/>
      <c r="U13" s="240"/>
      <c r="V13" s="240">
        <f>SUM(AE14:AE21)</f>
        <v>117.64999999999999</v>
      </c>
      <c r="W13" s="240"/>
      <c r="X13" s="243"/>
      <c r="Y13" s="235"/>
      <c r="AG13" t="s">
        <v>101</v>
      </c>
    </row>
    <row r="14" spans="1:60" ht="20.399999999999999" outlineLevel="1" x14ac:dyDescent="0.25">
      <c r="A14" s="244">
        <v>1</v>
      </c>
      <c r="B14" s="245" t="s">
        <v>120</v>
      </c>
      <c r="C14" s="269" t="s">
        <v>121</v>
      </c>
      <c r="D14" s="246" t="s">
        <v>122</v>
      </c>
      <c r="E14" s="247">
        <v>200</v>
      </c>
      <c r="F14" s="248"/>
      <c r="G14" s="249">
        <f>ROUND(E14*F14,2)</f>
        <v>0</v>
      </c>
      <c r="H14" s="250"/>
      <c r="I14" s="251">
        <f>ROUND(E14*H14,2)</f>
        <v>0</v>
      </c>
      <c r="J14" s="248"/>
      <c r="K14" s="249">
        <f>ROUND(E14*J14,2)</f>
        <v>0</v>
      </c>
      <c r="L14" s="249">
        <v>12</v>
      </c>
      <c r="M14" s="249">
        <f>G14*(1+L14/100)</f>
        <v>0</v>
      </c>
      <c r="N14" s="247">
        <v>4.0800000000000003E-3</v>
      </c>
      <c r="O14" s="247">
        <f>ROUND(E14*N14,2)</f>
        <v>0.82</v>
      </c>
      <c r="P14" s="247">
        <v>0</v>
      </c>
      <c r="Q14" s="247">
        <f>ROUND(E14*P14,2)</f>
        <v>0</v>
      </c>
      <c r="R14" s="249"/>
      <c r="S14" s="249" t="s">
        <v>105</v>
      </c>
      <c r="T14" s="249" t="s">
        <v>105</v>
      </c>
      <c r="U14" s="249">
        <v>0.152</v>
      </c>
      <c r="V14" s="249">
        <f>ROUND(E14*U14,2)</f>
        <v>30.4</v>
      </c>
      <c r="W14" s="249"/>
      <c r="X14" s="252" t="s">
        <v>107</v>
      </c>
      <c r="Y14" s="232" t="s">
        <v>108</v>
      </c>
      <c r="Z14" s="253">
        <f>I14</f>
        <v>0</v>
      </c>
      <c r="AA14" s="253">
        <f>K14</f>
        <v>0</v>
      </c>
      <c r="AB14" s="253">
        <f>M14</f>
        <v>0</v>
      </c>
      <c r="AC14" s="254">
        <f>O14</f>
        <v>0.82</v>
      </c>
      <c r="AD14" s="254">
        <f>Q14</f>
        <v>0</v>
      </c>
      <c r="AE14" s="253">
        <f>V14</f>
        <v>30.4</v>
      </c>
      <c r="AF14" s="253">
        <f>G14</f>
        <v>0</v>
      </c>
      <c r="AG14" s="255" t="s">
        <v>109</v>
      </c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</row>
    <row r="15" spans="1:60" outlineLevel="1" x14ac:dyDescent="0.25">
      <c r="A15" s="256">
        <v>2</v>
      </c>
      <c r="B15" s="257" t="s">
        <v>123</v>
      </c>
      <c r="C15" s="270" t="s">
        <v>124</v>
      </c>
      <c r="D15" s="258" t="s">
        <v>122</v>
      </c>
      <c r="E15" s="259">
        <v>200</v>
      </c>
      <c r="F15" s="260"/>
      <c r="G15" s="261">
        <f>ROUND(E15*F15,2)</f>
        <v>0</v>
      </c>
      <c r="H15" s="262"/>
      <c r="I15" s="263">
        <f>ROUND(E15*H15,2)</f>
        <v>0</v>
      </c>
      <c r="J15" s="260"/>
      <c r="K15" s="261">
        <f>ROUND(E15*J15,2)</f>
        <v>0</v>
      </c>
      <c r="L15" s="261">
        <v>12</v>
      </c>
      <c r="M15" s="261">
        <f>G15*(1+L15/100)</f>
        <v>0</v>
      </c>
      <c r="N15" s="259">
        <v>4.8999999999999998E-4</v>
      </c>
      <c r="O15" s="259">
        <f>ROUND(E15*N15,2)</f>
        <v>0.1</v>
      </c>
      <c r="P15" s="259">
        <v>6.0000000000000001E-3</v>
      </c>
      <c r="Q15" s="259">
        <f>ROUND(E15*P15,2)</f>
        <v>1.2</v>
      </c>
      <c r="R15" s="261"/>
      <c r="S15" s="261" t="s">
        <v>105</v>
      </c>
      <c r="T15" s="261" t="s">
        <v>105</v>
      </c>
      <c r="U15" s="261">
        <v>0.27400000000000002</v>
      </c>
      <c r="V15" s="261">
        <f>ROUND(E15*U15,2)</f>
        <v>54.8</v>
      </c>
      <c r="W15" s="261"/>
      <c r="X15" s="264" t="s">
        <v>107</v>
      </c>
      <c r="Y15" s="232" t="s">
        <v>108</v>
      </c>
      <c r="Z15" s="253">
        <f>I15</f>
        <v>0</v>
      </c>
      <c r="AA15" s="253">
        <f>K15</f>
        <v>0</v>
      </c>
      <c r="AB15" s="253">
        <f>M15</f>
        <v>0</v>
      </c>
      <c r="AC15" s="254">
        <f>O15</f>
        <v>0.1</v>
      </c>
      <c r="AD15" s="254">
        <f>Q15</f>
        <v>1.2</v>
      </c>
      <c r="AE15" s="253">
        <f>V15</f>
        <v>54.8</v>
      </c>
      <c r="AF15" s="253">
        <f>G15</f>
        <v>0</v>
      </c>
      <c r="AG15" s="255" t="s">
        <v>109</v>
      </c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</row>
    <row r="16" spans="1:60" outlineLevel="2" x14ac:dyDescent="0.25">
      <c r="A16" s="229"/>
      <c r="B16" s="230"/>
      <c r="C16" s="271" t="s">
        <v>125</v>
      </c>
      <c r="D16" s="265"/>
      <c r="E16" s="265"/>
      <c r="F16" s="265"/>
      <c r="G16" s="265"/>
      <c r="H16" s="233"/>
      <c r="I16" s="234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55"/>
      <c r="AA16" s="255"/>
      <c r="AB16" s="255"/>
      <c r="AC16" s="255"/>
      <c r="AD16" s="255"/>
      <c r="AE16" s="255"/>
      <c r="AF16" s="255"/>
      <c r="AG16" s="255" t="s">
        <v>126</v>
      </c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</row>
    <row r="17" spans="1:60" ht="20.399999999999999" outlineLevel="1" x14ac:dyDescent="0.25">
      <c r="A17" s="244">
        <v>13</v>
      </c>
      <c r="B17" s="245" t="s">
        <v>127</v>
      </c>
      <c r="C17" s="269" t="s">
        <v>128</v>
      </c>
      <c r="D17" s="246" t="s">
        <v>122</v>
      </c>
      <c r="E17" s="247">
        <v>150</v>
      </c>
      <c r="F17" s="248"/>
      <c r="G17" s="249">
        <f>ROUND(E17*F17,2)</f>
        <v>0</v>
      </c>
      <c r="H17" s="250"/>
      <c r="I17" s="251">
        <f>ROUND(E17*H17,2)</f>
        <v>0</v>
      </c>
      <c r="J17" s="248"/>
      <c r="K17" s="249">
        <f>ROUND(E17*J17,2)</f>
        <v>0</v>
      </c>
      <c r="L17" s="249">
        <v>12</v>
      </c>
      <c r="M17" s="249">
        <f>G17*(1+L17/100)</f>
        <v>0</v>
      </c>
      <c r="N17" s="247">
        <v>9.0000000000000006E-5</v>
      </c>
      <c r="O17" s="247">
        <f>ROUND(E17*N17,2)</f>
        <v>0.01</v>
      </c>
      <c r="P17" s="247">
        <v>0</v>
      </c>
      <c r="Q17" s="247">
        <f>ROUND(E17*P17,2)</f>
        <v>0</v>
      </c>
      <c r="R17" s="249"/>
      <c r="S17" s="249" t="s">
        <v>105</v>
      </c>
      <c r="T17" s="249" t="s">
        <v>105</v>
      </c>
      <c r="U17" s="249">
        <v>6.4149999999999999E-2</v>
      </c>
      <c r="V17" s="249">
        <f>ROUND(E17*U17,2)</f>
        <v>9.6199999999999992</v>
      </c>
      <c r="W17" s="249"/>
      <c r="X17" s="252" t="s">
        <v>107</v>
      </c>
      <c r="Y17" s="232" t="s">
        <v>108</v>
      </c>
      <c r="Z17" s="253">
        <f>I17</f>
        <v>0</v>
      </c>
      <c r="AA17" s="253">
        <f>K17</f>
        <v>0</v>
      </c>
      <c r="AB17" s="253">
        <f>M17</f>
        <v>0</v>
      </c>
      <c r="AC17" s="254">
        <f>O17</f>
        <v>0.01</v>
      </c>
      <c r="AD17" s="254">
        <f>Q17</f>
        <v>0</v>
      </c>
      <c r="AE17" s="253">
        <f>V17</f>
        <v>9.6199999999999992</v>
      </c>
      <c r="AF17" s="253">
        <f>G17</f>
        <v>0</v>
      </c>
      <c r="AG17" s="255" t="s">
        <v>109</v>
      </c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</row>
    <row r="18" spans="1:60" ht="20.399999999999999" outlineLevel="1" x14ac:dyDescent="0.25">
      <c r="A18" s="244">
        <v>14</v>
      </c>
      <c r="B18" s="245" t="s">
        <v>129</v>
      </c>
      <c r="C18" s="269" t="s">
        <v>130</v>
      </c>
      <c r="D18" s="246" t="s">
        <v>122</v>
      </c>
      <c r="E18" s="247">
        <v>200</v>
      </c>
      <c r="F18" s="248"/>
      <c r="G18" s="249">
        <f>ROUND(E18*F18,2)</f>
        <v>0</v>
      </c>
      <c r="H18" s="250"/>
      <c r="I18" s="251">
        <f>ROUND(E18*H18,2)</f>
        <v>0</v>
      </c>
      <c r="J18" s="248"/>
      <c r="K18" s="249">
        <f>ROUND(E18*J18,2)</f>
        <v>0</v>
      </c>
      <c r="L18" s="249">
        <v>12</v>
      </c>
      <c r="M18" s="249">
        <f>G18*(1+L18/100)</f>
        <v>0</v>
      </c>
      <c r="N18" s="247">
        <v>0</v>
      </c>
      <c r="O18" s="247">
        <f>ROUND(E18*N18,2)</f>
        <v>0</v>
      </c>
      <c r="P18" s="247">
        <v>0</v>
      </c>
      <c r="Q18" s="247">
        <f>ROUND(E18*P18,2)</f>
        <v>0</v>
      </c>
      <c r="R18" s="249"/>
      <c r="S18" s="249" t="s">
        <v>105</v>
      </c>
      <c r="T18" s="249" t="s">
        <v>105</v>
      </c>
      <c r="U18" s="249">
        <v>6.4149999999999999E-2</v>
      </c>
      <c r="V18" s="249">
        <f>ROUND(E18*U18,2)</f>
        <v>12.83</v>
      </c>
      <c r="W18" s="249"/>
      <c r="X18" s="252" t="s">
        <v>107</v>
      </c>
      <c r="Y18" s="232" t="s">
        <v>108</v>
      </c>
      <c r="Z18" s="253">
        <f>I18</f>
        <v>0</v>
      </c>
      <c r="AA18" s="253">
        <f>K18</f>
        <v>0</v>
      </c>
      <c r="AB18" s="253">
        <f>M18</f>
        <v>0</v>
      </c>
      <c r="AC18" s="254">
        <f>O18</f>
        <v>0</v>
      </c>
      <c r="AD18" s="254">
        <f>Q18</f>
        <v>0</v>
      </c>
      <c r="AE18" s="253">
        <f>V18</f>
        <v>12.83</v>
      </c>
      <c r="AF18" s="253">
        <f>G18</f>
        <v>0</v>
      </c>
      <c r="AG18" s="255" t="s">
        <v>109</v>
      </c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</row>
    <row r="19" spans="1:60" ht="20.399999999999999" outlineLevel="1" x14ac:dyDescent="0.25">
      <c r="A19" s="244">
        <v>15</v>
      </c>
      <c r="B19" s="245" t="s">
        <v>131</v>
      </c>
      <c r="C19" s="269" t="s">
        <v>132</v>
      </c>
      <c r="D19" s="246" t="s">
        <v>122</v>
      </c>
      <c r="E19" s="247">
        <v>2</v>
      </c>
      <c r="F19" s="248"/>
      <c r="G19" s="249">
        <f>ROUND(E19*F19,2)</f>
        <v>0</v>
      </c>
      <c r="H19" s="250"/>
      <c r="I19" s="251">
        <f>ROUND(E19*H19,2)</f>
        <v>0</v>
      </c>
      <c r="J19" s="248"/>
      <c r="K19" s="249">
        <f>ROUND(E19*J19,2)</f>
        <v>0</v>
      </c>
      <c r="L19" s="249">
        <v>12</v>
      </c>
      <c r="M19" s="249">
        <f>G19*(1+L19/100)</f>
        <v>0</v>
      </c>
      <c r="N19" s="247">
        <v>2.7999999999999998E-4</v>
      </c>
      <c r="O19" s="247">
        <f>ROUND(E19*N19,2)</f>
        <v>0</v>
      </c>
      <c r="P19" s="247">
        <v>0</v>
      </c>
      <c r="Q19" s="247">
        <f>ROUND(E19*P19,2)</f>
        <v>0</v>
      </c>
      <c r="R19" s="249"/>
      <c r="S19" s="249" t="s">
        <v>105</v>
      </c>
      <c r="T19" s="249" t="s">
        <v>105</v>
      </c>
      <c r="U19" s="249">
        <v>4.6330000000000003E-2</v>
      </c>
      <c r="V19" s="249">
        <f>ROUND(E19*U19,2)</f>
        <v>0.09</v>
      </c>
      <c r="W19" s="249"/>
      <c r="X19" s="252" t="s">
        <v>107</v>
      </c>
      <c r="Y19" s="232" t="s">
        <v>108</v>
      </c>
      <c r="Z19" s="253">
        <f>I19</f>
        <v>0</v>
      </c>
      <c r="AA19" s="253">
        <f>K19</f>
        <v>0</v>
      </c>
      <c r="AB19" s="253">
        <f>M19</f>
        <v>0</v>
      </c>
      <c r="AC19" s="254">
        <f>O19</f>
        <v>0</v>
      </c>
      <c r="AD19" s="254">
        <f>Q19</f>
        <v>0</v>
      </c>
      <c r="AE19" s="253">
        <f>V19</f>
        <v>0.09</v>
      </c>
      <c r="AF19" s="253">
        <f>G19</f>
        <v>0</v>
      </c>
      <c r="AG19" s="255" t="s">
        <v>109</v>
      </c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</row>
    <row r="20" spans="1:60" ht="20.399999999999999" outlineLevel="1" x14ac:dyDescent="0.25">
      <c r="A20" s="244">
        <v>16</v>
      </c>
      <c r="B20" s="245" t="s">
        <v>133</v>
      </c>
      <c r="C20" s="269" t="s">
        <v>134</v>
      </c>
      <c r="D20" s="246" t="s">
        <v>122</v>
      </c>
      <c r="E20" s="247">
        <v>20</v>
      </c>
      <c r="F20" s="248"/>
      <c r="G20" s="249">
        <f>ROUND(E20*F20,2)</f>
        <v>0</v>
      </c>
      <c r="H20" s="250"/>
      <c r="I20" s="251">
        <f>ROUND(E20*H20,2)</f>
        <v>0</v>
      </c>
      <c r="J20" s="248"/>
      <c r="K20" s="249">
        <f>ROUND(E20*J20,2)</f>
        <v>0</v>
      </c>
      <c r="L20" s="249">
        <v>12</v>
      </c>
      <c r="M20" s="249">
        <f>G20*(1+L20/100)</f>
        <v>0</v>
      </c>
      <c r="N20" s="247">
        <v>3.2000000000000003E-4</v>
      </c>
      <c r="O20" s="247">
        <f>ROUND(E20*N20,2)</f>
        <v>0.01</v>
      </c>
      <c r="P20" s="247">
        <v>0</v>
      </c>
      <c r="Q20" s="247">
        <f>ROUND(E20*P20,2)</f>
        <v>0</v>
      </c>
      <c r="R20" s="249"/>
      <c r="S20" s="249" t="s">
        <v>105</v>
      </c>
      <c r="T20" s="249" t="s">
        <v>106</v>
      </c>
      <c r="U20" s="249">
        <v>0.05</v>
      </c>
      <c r="V20" s="249">
        <f>ROUND(E20*U20,2)</f>
        <v>1</v>
      </c>
      <c r="W20" s="249"/>
      <c r="X20" s="252" t="s">
        <v>107</v>
      </c>
      <c r="Y20" s="232" t="s">
        <v>108</v>
      </c>
      <c r="Z20" s="253">
        <f>I20</f>
        <v>0</v>
      </c>
      <c r="AA20" s="253">
        <f>K20</f>
        <v>0</v>
      </c>
      <c r="AB20" s="253">
        <f>M20</f>
        <v>0</v>
      </c>
      <c r="AC20" s="254">
        <f>O20</f>
        <v>0.01</v>
      </c>
      <c r="AD20" s="254">
        <f>Q20</f>
        <v>0</v>
      </c>
      <c r="AE20" s="253">
        <f>V20</f>
        <v>1</v>
      </c>
      <c r="AF20" s="253">
        <f>G20</f>
        <v>0</v>
      </c>
      <c r="AG20" s="255" t="s">
        <v>109</v>
      </c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</row>
    <row r="21" spans="1:60" outlineLevel="1" x14ac:dyDescent="0.25">
      <c r="A21" s="244">
        <v>17</v>
      </c>
      <c r="B21" s="245" t="s">
        <v>135</v>
      </c>
      <c r="C21" s="269" t="s">
        <v>136</v>
      </c>
      <c r="D21" s="246" t="s">
        <v>104</v>
      </c>
      <c r="E21" s="247">
        <v>27</v>
      </c>
      <c r="F21" s="248"/>
      <c r="G21" s="249">
        <f>ROUND(E21*F21,2)</f>
        <v>0</v>
      </c>
      <c r="H21" s="250"/>
      <c r="I21" s="251">
        <f>ROUND(E21*H21,2)</f>
        <v>0</v>
      </c>
      <c r="J21" s="248"/>
      <c r="K21" s="249">
        <f>ROUND(E21*J21,2)</f>
        <v>0</v>
      </c>
      <c r="L21" s="249">
        <v>12</v>
      </c>
      <c r="M21" s="249">
        <f>G21*(1+L21/100)</f>
        <v>0</v>
      </c>
      <c r="N21" s="247">
        <v>1.2E-4</v>
      </c>
      <c r="O21" s="247">
        <f>ROUND(E21*N21,2)</f>
        <v>0</v>
      </c>
      <c r="P21" s="247">
        <v>0</v>
      </c>
      <c r="Q21" s="247">
        <f>ROUND(E21*P21,2)</f>
        <v>0</v>
      </c>
      <c r="R21" s="249"/>
      <c r="S21" s="249" t="s">
        <v>105</v>
      </c>
      <c r="T21" s="249" t="s">
        <v>106</v>
      </c>
      <c r="U21" s="249">
        <v>0.33</v>
      </c>
      <c r="V21" s="249">
        <f>ROUND(E21*U21,2)</f>
        <v>8.91</v>
      </c>
      <c r="W21" s="249"/>
      <c r="X21" s="252" t="s">
        <v>107</v>
      </c>
      <c r="Y21" s="232" t="s">
        <v>108</v>
      </c>
      <c r="Z21" s="253">
        <f>I21</f>
        <v>0</v>
      </c>
      <c r="AA21" s="253">
        <f>K21</f>
        <v>0</v>
      </c>
      <c r="AB21" s="253">
        <f>M21</f>
        <v>0</v>
      </c>
      <c r="AC21" s="254">
        <f>O21</f>
        <v>0</v>
      </c>
      <c r="AD21" s="254">
        <f>Q21</f>
        <v>0</v>
      </c>
      <c r="AE21" s="253">
        <f>V21</f>
        <v>8.91</v>
      </c>
      <c r="AF21" s="253">
        <f>G21</f>
        <v>0</v>
      </c>
      <c r="AG21" s="255" t="s">
        <v>109</v>
      </c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</row>
    <row r="22" spans="1:60" x14ac:dyDescent="0.25">
      <c r="A22" s="236" t="s">
        <v>100</v>
      </c>
      <c r="B22" s="237" t="s">
        <v>66</v>
      </c>
      <c r="C22" s="268" t="s">
        <v>67</v>
      </c>
      <c r="D22" s="238"/>
      <c r="E22" s="239"/>
      <c r="F22" s="240"/>
      <c r="G22" s="240">
        <f>SUM(AF23:AF25)</f>
        <v>0</v>
      </c>
      <c r="H22" s="241"/>
      <c r="I22" s="242">
        <f>SUM(Z23:Z25)</f>
        <v>0</v>
      </c>
      <c r="J22" s="240"/>
      <c r="K22" s="240">
        <f>SUM(AA23:AA25)</f>
        <v>0</v>
      </c>
      <c r="L22" s="240"/>
      <c r="M22" s="240">
        <f>SUM(AB23:AB25)</f>
        <v>0</v>
      </c>
      <c r="N22" s="239"/>
      <c r="O22" s="239">
        <f>SUM(AC23:AC25)</f>
        <v>0</v>
      </c>
      <c r="P22" s="239"/>
      <c r="Q22" s="239">
        <f>SUM(AD23:AD25)</f>
        <v>0</v>
      </c>
      <c r="R22" s="240"/>
      <c r="S22" s="240"/>
      <c r="T22" s="240"/>
      <c r="U22" s="240"/>
      <c r="V22" s="240">
        <f>SUM(AE23:AE25)</f>
        <v>1.53</v>
      </c>
      <c r="W22" s="240"/>
      <c r="X22" s="243"/>
      <c r="Y22" s="235"/>
      <c r="AG22" t="s">
        <v>101</v>
      </c>
    </row>
    <row r="23" spans="1:60" outlineLevel="1" x14ac:dyDescent="0.25">
      <c r="A23" s="244">
        <v>12</v>
      </c>
      <c r="B23" s="245" t="s">
        <v>137</v>
      </c>
      <c r="C23" s="269" t="s">
        <v>138</v>
      </c>
      <c r="D23" s="246" t="s">
        <v>112</v>
      </c>
      <c r="E23" s="247">
        <v>13</v>
      </c>
      <c r="F23" s="248"/>
      <c r="G23" s="249">
        <f>ROUND(E23*F23,2)</f>
        <v>0</v>
      </c>
      <c r="H23" s="250"/>
      <c r="I23" s="251">
        <f>ROUND(E23*H23,2)</f>
        <v>0</v>
      </c>
      <c r="J23" s="248"/>
      <c r="K23" s="249">
        <f>ROUND(E23*J23,2)</f>
        <v>0</v>
      </c>
      <c r="L23" s="249">
        <v>12</v>
      </c>
      <c r="M23" s="249">
        <f>G23*(1+L23/100)</f>
        <v>0</v>
      </c>
      <c r="N23" s="247">
        <v>0</v>
      </c>
      <c r="O23" s="247">
        <f>ROUND(E23*N23,2)</f>
        <v>0</v>
      </c>
      <c r="P23" s="247">
        <v>0</v>
      </c>
      <c r="Q23" s="247">
        <f>ROUND(E23*P23,2)</f>
        <v>0</v>
      </c>
      <c r="R23" s="249"/>
      <c r="S23" s="249" t="s">
        <v>105</v>
      </c>
      <c r="T23" s="249" t="s">
        <v>105</v>
      </c>
      <c r="U23" s="249">
        <v>0.11799999999999999</v>
      </c>
      <c r="V23" s="249">
        <f>ROUND(E23*U23,2)</f>
        <v>1.53</v>
      </c>
      <c r="W23" s="249"/>
      <c r="X23" s="252" t="s">
        <v>107</v>
      </c>
      <c r="Y23" s="232" t="s">
        <v>108</v>
      </c>
      <c r="Z23" s="253">
        <f>I23</f>
        <v>0</v>
      </c>
      <c r="AA23" s="253">
        <f>K23</f>
        <v>0</v>
      </c>
      <c r="AB23" s="253">
        <f>M23</f>
        <v>0</v>
      </c>
      <c r="AC23" s="254">
        <f>O23</f>
        <v>0</v>
      </c>
      <c r="AD23" s="254">
        <f>Q23</f>
        <v>0</v>
      </c>
      <c r="AE23" s="253">
        <f>V23</f>
        <v>1.53</v>
      </c>
      <c r="AF23" s="253">
        <f>G23</f>
        <v>0</v>
      </c>
      <c r="AG23" s="255" t="s">
        <v>109</v>
      </c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</row>
    <row r="24" spans="1:60" outlineLevel="1" x14ac:dyDescent="0.25">
      <c r="A24" s="244">
        <v>23</v>
      </c>
      <c r="B24" s="245" t="s">
        <v>139</v>
      </c>
      <c r="C24" s="269" t="s">
        <v>140</v>
      </c>
      <c r="D24" s="246" t="s">
        <v>112</v>
      </c>
      <c r="E24" s="247">
        <v>13</v>
      </c>
      <c r="F24" s="248"/>
      <c r="G24" s="249">
        <f>ROUND(E24*F24,2)</f>
        <v>0</v>
      </c>
      <c r="H24" s="250"/>
      <c r="I24" s="251">
        <f>ROUND(E24*H24,2)</f>
        <v>0</v>
      </c>
      <c r="J24" s="248"/>
      <c r="K24" s="249">
        <f>ROUND(E24*J24,2)</f>
        <v>0</v>
      </c>
      <c r="L24" s="249">
        <v>12</v>
      </c>
      <c r="M24" s="249">
        <f>G24*(1+L24/100)</f>
        <v>0</v>
      </c>
      <c r="N24" s="247">
        <v>0</v>
      </c>
      <c r="O24" s="247">
        <f>ROUND(E24*N24,2)</f>
        <v>0</v>
      </c>
      <c r="P24" s="247">
        <v>0</v>
      </c>
      <c r="Q24" s="247">
        <f>ROUND(E24*P24,2)</f>
        <v>0</v>
      </c>
      <c r="R24" s="249" t="s">
        <v>141</v>
      </c>
      <c r="S24" s="249" t="s">
        <v>105</v>
      </c>
      <c r="T24" s="249" t="s">
        <v>105</v>
      </c>
      <c r="U24" s="249">
        <v>0</v>
      </c>
      <c r="V24" s="249">
        <f>ROUND(E24*U24,2)</f>
        <v>0</v>
      </c>
      <c r="W24" s="249"/>
      <c r="X24" s="252" t="s">
        <v>142</v>
      </c>
      <c r="Y24" s="232" t="s">
        <v>108</v>
      </c>
      <c r="Z24" s="253">
        <f>I24</f>
        <v>0</v>
      </c>
      <c r="AA24" s="253">
        <f>K24</f>
        <v>0</v>
      </c>
      <c r="AB24" s="253">
        <f>M24</f>
        <v>0</v>
      </c>
      <c r="AC24" s="254">
        <f>O24</f>
        <v>0</v>
      </c>
      <c r="AD24" s="254">
        <f>Q24</f>
        <v>0</v>
      </c>
      <c r="AE24" s="253">
        <f>V24</f>
        <v>0</v>
      </c>
      <c r="AF24" s="253">
        <f>G24</f>
        <v>0</v>
      </c>
      <c r="AG24" s="255" t="s">
        <v>143</v>
      </c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</row>
    <row r="25" spans="1:60" outlineLevel="1" x14ac:dyDescent="0.25">
      <c r="A25" s="244">
        <v>24</v>
      </c>
      <c r="B25" s="245" t="s">
        <v>144</v>
      </c>
      <c r="C25" s="269" t="s">
        <v>145</v>
      </c>
      <c r="D25" s="246" t="s">
        <v>112</v>
      </c>
      <c r="E25" s="247">
        <v>13</v>
      </c>
      <c r="F25" s="248"/>
      <c r="G25" s="249">
        <f>ROUND(E25*F25,2)</f>
        <v>0</v>
      </c>
      <c r="H25" s="250"/>
      <c r="I25" s="251">
        <f>ROUND(E25*H25,2)</f>
        <v>0</v>
      </c>
      <c r="J25" s="248"/>
      <c r="K25" s="249">
        <f>ROUND(E25*J25,2)</f>
        <v>0</v>
      </c>
      <c r="L25" s="249">
        <v>12</v>
      </c>
      <c r="M25" s="249">
        <f>G25*(1+L25/100)</f>
        <v>0</v>
      </c>
      <c r="N25" s="247">
        <v>3.0000000000000001E-5</v>
      </c>
      <c r="O25" s="247">
        <f>ROUND(E25*N25,2)</f>
        <v>0</v>
      </c>
      <c r="P25" s="247">
        <v>0</v>
      </c>
      <c r="Q25" s="247">
        <f>ROUND(E25*P25,2)</f>
        <v>0</v>
      </c>
      <c r="R25" s="249" t="s">
        <v>141</v>
      </c>
      <c r="S25" s="249" t="s">
        <v>105</v>
      </c>
      <c r="T25" s="249" t="s">
        <v>105</v>
      </c>
      <c r="U25" s="249">
        <v>0</v>
      </c>
      <c r="V25" s="249">
        <f>ROUND(E25*U25,2)</f>
        <v>0</v>
      </c>
      <c r="W25" s="249"/>
      <c r="X25" s="252" t="s">
        <v>142</v>
      </c>
      <c r="Y25" s="232" t="s">
        <v>108</v>
      </c>
      <c r="Z25" s="253">
        <f>I25</f>
        <v>0</v>
      </c>
      <c r="AA25" s="253">
        <f>K25</f>
        <v>0</v>
      </c>
      <c r="AB25" s="253">
        <f>M25</f>
        <v>0</v>
      </c>
      <c r="AC25" s="254">
        <f>O25</f>
        <v>0</v>
      </c>
      <c r="AD25" s="254">
        <f>Q25</f>
        <v>0</v>
      </c>
      <c r="AE25" s="253">
        <f>V25</f>
        <v>0</v>
      </c>
      <c r="AF25" s="253">
        <f>G25</f>
        <v>0</v>
      </c>
      <c r="AG25" s="255" t="s">
        <v>143</v>
      </c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</row>
    <row r="26" spans="1:60" x14ac:dyDescent="0.25">
      <c r="A26" s="236" t="s">
        <v>100</v>
      </c>
      <c r="B26" s="237" t="s">
        <v>68</v>
      </c>
      <c r="C26" s="268" t="s">
        <v>69</v>
      </c>
      <c r="D26" s="238"/>
      <c r="E26" s="239"/>
      <c r="F26" s="240"/>
      <c r="G26" s="240">
        <f>SUM(AF27:AF32)</f>
        <v>0</v>
      </c>
      <c r="H26" s="241"/>
      <c r="I26" s="242">
        <f>SUM(Z27:Z32)</f>
        <v>0</v>
      </c>
      <c r="J26" s="240"/>
      <c r="K26" s="240">
        <f>SUM(AA27:AA32)</f>
        <v>0</v>
      </c>
      <c r="L26" s="240"/>
      <c r="M26" s="240">
        <f>SUM(AB27:AB32)</f>
        <v>0</v>
      </c>
      <c r="N26" s="239"/>
      <c r="O26" s="239">
        <f>SUM(AC27:AC32)</f>
        <v>0</v>
      </c>
      <c r="P26" s="239"/>
      <c r="Q26" s="239">
        <f>SUM(AD27:AD32)</f>
        <v>0</v>
      </c>
      <c r="R26" s="240"/>
      <c r="S26" s="240"/>
      <c r="T26" s="240"/>
      <c r="U26" s="240"/>
      <c r="V26" s="240">
        <f>SUM(AE27:AE32)</f>
        <v>5.93</v>
      </c>
      <c r="W26" s="240"/>
      <c r="X26" s="243"/>
      <c r="Y26" s="235"/>
      <c r="AG26" t="s">
        <v>101</v>
      </c>
    </row>
    <row r="27" spans="1:60" ht="20.399999999999999" outlineLevel="1" x14ac:dyDescent="0.25">
      <c r="A27" s="244">
        <v>7</v>
      </c>
      <c r="B27" s="245" t="s">
        <v>146</v>
      </c>
      <c r="C27" s="269" t="s">
        <v>147</v>
      </c>
      <c r="D27" s="246" t="s">
        <v>112</v>
      </c>
      <c r="E27" s="247">
        <v>1</v>
      </c>
      <c r="F27" s="248"/>
      <c r="G27" s="249">
        <f>ROUND(E27*F27,2)</f>
        <v>0</v>
      </c>
      <c r="H27" s="250"/>
      <c r="I27" s="251">
        <f>ROUND(E27*H27,2)</f>
        <v>0</v>
      </c>
      <c r="J27" s="248"/>
      <c r="K27" s="249">
        <f>ROUND(E27*J27,2)</f>
        <v>0</v>
      </c>
      <c r="L27" s="249">
        <v>12</v>
      </c>
      <c r="M27" s="249">
        <f>G27*(1+L27/100)</f>
        <v>0</v>
      </c>
      <c r="N27" s="247">
        <v>1.1E-4</v>
      </c>
      <c r="O27" s="247">
        <f>ROUND(E27*N27,2)</f>
        <v>0</v>
      </c>
      <c r="P27" s="247">
        <v>0</v>
      </c>
      <c r="Q27" s="247">
        <f>ROUND(E27*P27,2)</f>
        <v>0</v>
      </c>
      <c r="R27" s="249"/>
      <c r="S27" s="249" t="s">
        <v>105</v>
      </c>
      <c r="T27" s="249" t="s">
        <v>148</v>
      </c>
      <c r="U27" s="249">
        <v>0.13</v>
      </c>
      <c r="V27" s="249">
        <f>ROUND(E27*U27,2)</f>
        <v>0.13</v>
      </c>
      <c r="W27" s="249"/>
      <c r="X27" s="252" t="s">
        <v>107</v>
      </c>
      <c r="Y27" s="232" t="s">
        <v>108</v>
      </c>
      <c r="Z27" s="253">
        <f>I27</f>
        <v>0</v>
      </c>
      <c r="AA27" s="253">
        <f>K27</f>
        <v>0</v>
      </c>
      <c r="AB27" s="253">
        <f>M27</f>
        <v>0</v>
      </c>
      <c r="AC27" s="254">
        <f>O27</f>
        <v>0</v>
      </c>
      <c r="AD27" s="254">
        <f>Q27</f>
        <v>0</v>
      </c>
      <c r="AE27" s="253">
        <f>V27</f>
        <v>0.13</v>
      </c>
      <c r="AF27" s="253">
        <f>G27</f>
        <v>0</v>
      </c>
      <c r="AG27" s="255" t="s">
        <v>109</v>
      </c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</row>
    <row r="28" spans="1:60" ht="20.399999999999999" outlineLevel="1" x14ac:dyDescent="0.25">
      <c r="A28" s="244">
        <v>8</v>
      </c>
      <c r="B28" s="245" t="s">
        <v>149</v>
      </c>
      <c r="C28" s="269" t="s">
        <v>150</v>
      </c>
      <c r="D28" s="246" t="s">
        <v>112</v>
      </c>
      <c r="E28" s="247">
        <v>3</v>
      </c>
      <c r="F28" s="248"/>
      <c r="G28" s="249">
        <f>ROUND(E28*F28,2)</f>
        <v>0</v>
      </c>
      <c r="H28" s="250"/>
      <c r="I28" s="251">
        <f>ROUND(E28*H28,2)</f>
        <v>0</v>
      </c>
      <c r="J28" s="248"/>
      <c r="K28" s="249">
        <f>ROUND(E28*J28,2)</f>
        <v>0</v>
      </c>
      <c r="L28" s="249">
        <v>12</v>
      </c>
      <c r="M28" s="249">
        <f>G28*(1+L28/100)</f>
        <v>0</v>
      </c>
      <c r="N28" s="247">
        <v>1.1E-4</v>
      </c>
      <c r="O28" s="247">
        <f>ROUND(E28*N28,2)</f>
        <v>0</v>
      </c>
      <c r="P28" s="247">
        <v>0</v>
      </c>
      <c r="Q28" s="247">
        <f>ROUND(E28*P28,2)</f>
        <v>0</v>
      </c>
      <c r="R28" s="249"/>
      <c r="S28" s="249" t="s">
        <v>105</v>
      </c>
      <c r="T28" s="249" t="s">
        <v>148</v>
      </c>
      <c r="U28" s="249">
        <v>0.16</v>
      </c>
      <c r="V28" s="249">
        <f>ROUND(E28*U28,2)</f>
        <v>0.48</v>
      </c>
      <c r="W28" s="249"/>
      <c r="X28" s="252" t="s">
        <v>107</v>
      </c>
      <c r="Y28" s="232" t="s">
        <v>108</v>
      </c>
      <c r="Z28" s="253">
        <f>I28</f>
        <v>0</v>
      </c>
      <c r="AA28" s="253">
        <f>K28</f>
        <v>0</v>
      </c>
      <c r="AB28" s="253">
        <f>M28</f>
        <v>0</v>
      </c>
      <c r="AC28" s="254">
        <f>O28</f>
        <v>0</v>
      </c>
      <c r="AD28" s="254">
        <f>Q28</f>
        <v>0</v>
      </c>
      <c r="AE28" s="253">
        <f>V28</f>
        <v>0.48</v>
      </c>
      <c r="AF28" s="253">
        <f>G28</f>
        <v>0</v>
      </c>
      <c r="AG28" s="255" t="s">
        <v>109</v>
      </c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</row>
    <row r="29" spans="1:60" ht="20.399999999999999" outlineLevel="1" x14ac:dyDescent="0.25">
      <c r="A29" s="244">
        <v>9</v>
      </c>
      <c r="B29" s="245" t="s">
        <v>151</v>
      </c>
      <c r="C29" s="269" t="s">
        <v>152</v>
      </c>
      <c r="D29" s="246" t="s">
        <v>112</v>
      </c>
      <c r="E29" s="247">
        <v>2</v>
      </c>
      <c r="F29" s="248"/>
      <c r="G29" s="249">
        <f>ROUND(E29*F29,2)</f>
        <v>0</v>
      </c>
      <c r="H29" s="250"/>
      <c r="I29" s="251">
        <f>ROUND(E29*H29,2)</f>
        <v>0</v>
      </c>
      <c r="J29" s="248"/>
      <c r="K29" s="249">
        <f>ROUND(E29*J29,2)</f>
        <v>0</v>
      </c>
      <c r="L29" s="249">
        <v>12</v>
      </c>
      <c r="M29" s="249">
        <f>G29*(1+L29/100)</f>
        <v>0</v>
      </c>
      <c r="N29" s="247">
        <v>1.1E-4</v>
      </c>
      <c r="O29" s="247">
        <f>ROUND(E29*N29,2)</f>
        <v>0</v>
      </c>
      <c r="P29" s="247">
        <v>0</v>
      </c>
      <c r="Q29" s="247">
        <f>ROUND(E29*P29,2)</f>
        <v>0</v>
      </c>
      <c r="R29" s="249"/>
      <c r="S29" s="249" t="s">
        <v>105</v>
      </c>
      <c r="T29" s="249" t="s">
        <v>148</v>
      </c>
      <c r="U29" s="249">
        <v>0.16</v>
      </c>
      <c r="V29" s="249">
        <f>ROUND(E29*U29,2)</f>
        <v>0.32</v>
      </c>
      <c r="W29" s="249"/>
      <c r="X29" s="252" t="s">
        <v>107</v>
      </c>
      <c r="Y29" s="232" t="s">
        <v>108</v>
      </c>
      <c r="Z29" s="253">
        <f>I29</f>
        <v>0</v>
      </c>
      <c r="AA29" s="253">
        <f>K29</f>
        <v>0</v>
      </c>
      <c r="AB29" s="253">
        <f>M29</f>
        <v>0</v>
      </c>
      <c r="AC29" s="254">
        <f>O29</f>
        <v>0</v>
      </c>
      <c r="AD29" s="254">
        <f>Q29</f>
        <v>0</v>
      </c>
      <c r="AE29" s="253">
        <f>V29</f>
        <v>0.32</v>
      </c>
      <c r="AF29" s="253">
        <f>G29</f>
        <v>0</v>
      </c>
      <c r="AG29" s="255" t="s">
        <v>109</v>
      </c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</row>
    <row r="30" spans="1:60" ht="20.399999999999999" outlineLevel="1" x14ac:dyDescent="0.25">
      <c r="A30" s="244">
        <v>10</v>
      </c>
      <c r="B30" s="245" t="s">
        <v>153</v>
      </c>
      <c r="C30" s="269" t="s">
        <v>154</v>
      </c>
      <c r="D30" s="246" t="s">
        <v>104</v>
      </c>
      <c r="E30" s="247">
        <v>19</v>
      </c>
      <c r="F30" s="248"/>
      <c r="G30" s="249">
        <f>ROUND(E30*F30,2)</f>
        <v>0</v>
      </c>
      <c r="H30" s="250"/>
      <c r="I30" s="251">
        <f>ROUND(E30*H30,2)</f>
        <v>0</v>
      </c>
      <c r="J30" s="248"/>
      <c r="K30" s="249">
        <f>ROUND(E30*J30,2)</f>
        <v>0</v>
      </c>
      <c r="L30" s="249">
        <v>12</v>
      </c>
      <c r="M30" s="249">
        <f>G30*(1+L30/100)</f>
        <v>0</v>
      </c>
      <c r="N30" s="247">
        <v>9.0000000000000006E-5</v>
      </c>
      <c r="O30" s="247">
        <f>ROUND(E30*N30,2)</f>
        <v>0</v>
      </c>
      <c r="P30" s="247">
        <v>0</v>
      </c>
      <c r="Q30" s="247">
        <f>ROUND(E30*P30,2)</f>
        <v>0</v>
      </c>
      <c r="R30" s="249"/>
      <c r="S30" s="249" t="s">
        <v>105</v>
      </c>
      <c r="T30" s="249" t="s">
        <v>106</v>
      </c>
      <c r="U30" s="249">
        <v>0.25</v>
      </c>
      <c r="V30" s="249">
        <f>ROUND(E30*U30,2)</f>
        <v>4.75</v>
      </c>
      <c r="W30" s="249"/>
      <c r="X30" s="252" t="s">
        <v>107</v>
      </c>
      <c r="Y30" s="232" t="s">
        <v>108</v>
      </c>
      <c r="Z30" s="253">
        <f>I30</f>
        <v>0</v>
      </c>
      <c r="AA30" s="253">
        <f>K30</f>
        <v>0</v>
      </c>
      <c r="AB30" s="253">
        <f>M30</f>
        <v>0</v>
      </c>
      <c r="AC30" s="254">
        <f>O30</f>
        <v>0</v>
      </c>
      <c r="AD30" s="254">
        <f>Q30</f>
        <v>0</v>
      </c>
      <c r="AE30" s="253">
        <f>V30</f>
        <v>4.75</v>
      </c>
      <c r="AF30" s="253">
        <f>G30</f>
        <v>0</v>
      </c>
      <c r="AG30" s="255" t="s">
        <v>109</v>
      </c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</row>
    <row r="31" spans="1:60" ht="20.399999999999999" outlineLevel="1" x14ac:dyDescent="0.25">
      <c r="A31" s="244">
        <v>11</v>
      </c>
      <c r="B31" s="245" t="s">
        <v>155</v>
      </c>
      <c r="C31" s="269" t="s">
        <v>156</v>
      </c>
      <c r="D31" s="246" t="s">
        <v>104</v>
      </c>
      <c r="E31" s="247">
        <v>1</v>
      </c>
      <c r="F31" s="248"/>
      <c r="G31" s="249">
        <f>ROUND(E31*F31,2)</f>
        <v>0</v>
      </c>
      <c r="H31" s="250"/>
      <c r="I31" s="251">
        <f>ROUND(E31*H31,2)</f>
        <v>0</v>
      </c>
      <c r="J31" s="248"/>
      <c r="K31" s="249">
        <f>ROUND(E31*J31,2)</f>
        <v>0</v>
      </c>
      <c r="L31" s="249">
        <v>12</v>
      </c>
      <c r="M31" s="249">
        <f>G31*(1+L31/100)</f>
        <v>0</v>
      </c>
      <c r="N31" s="247">
        <v>5.0000000000000002E-5</v>
      </c>
      <c r="O31" s="247">
        <f>ROUND(E31*N31,2)</f>
        <v>0</v>
      </c>
      <c r="P31" s="247">
        <v>0</v>
      </c>
      <c r="Q31" s="247">
        <f>ROUND(E31*P31,2)</f>
        <v>0</v>
      </c>
      <c r="R31" s="249"/>
      <c r="S31" s="249" t="s">
        <v>105</v>
      </c>
      <c r="T31" s="249" t="s">
        <v>106</v>
      </c>
      <c r="U31" s="249">
        <v>0.25</v>
      </c>
      <c r="V31" s="249">
        <f>ROUND(E31*U31,2)</f>
        <v>0.25</v>
      </c>
      <c r="W31" s="249"/>
      <c r="X31" s="252" t="s">
        <v>107</v>
      </c>
      <c r="Y31" s="232" t="s">
        <v>108</v>
      </c>
      <c r="Z31" s="253">
        <f>I31</f>
        <v>0</v>
      </c>
      <c r="AA31" s="253">
        <f>K31</f>
        <v>0</v>
      </c>
      <c r="AB31" s="253">
        <f>M31</f>
        <v>0</v>
      </c>
      <c r="AC31" s="254">
        <f>O31</f>
        <v>0</v>
      </c>
      <c r="AD31" s="254">
        <f>Q31</f>
        <v>0</v>
      </c>
      <c r="AE31" s="253">
        <f>V31</f>
        <v>0.25</v>
      </c>
      <c r="AF31" s="253">
        <f>G31</f>
        <v>0</v>
      </c>
      <c r="AG31" s="255" t="s">
        <v>109</v>
      </c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</row>
    <row r="32" spans="1:60" ht="20.399999999999999" outlineLevel="1" x14ac:dyDescent="0.25">
      <c r="A32" s="244">
        <v>21</v>
      </c>
      <c r="B32" s="245" t="s">
        <v>157</v>
      </c>
      <c r="C32" s="269" t="s">
        <v>158</v>
      </c>
      <c r="D32" s="246" t="s">
        <v>104</v>
      </c>
      <c r="E32" s="247">
        <v>1</v>
      </c>
      <c r="F32" s="248"/>
      <c r="G32" s="249">
        <f>ROUND(E32*F32,2)</f>
        <v>0</v>
      </c>
      <c r="H32" s="250"/>
      <c r="I32" s="251">
        <f>ROUND(E32*H32,2)</f>
        <v>0</v>
      </c>
      <c r="J32" s="248"/>
      <c r="K32" s="249">
        <f>ROUND(E32*J32,2)</f>
        <v>0</v>
      </c>
      <c r="L32" s="249">
        <v>12</v>
      </c>
      <c r="M32" s="249">
        <f>G32*(1+L32/100)</f>
        <v>0</v>
      </c>
      <c r="N32" s="247">
        <v>0</v>
      </c>
      <c r="O32" s="247">
        <f>ROUND(E32*N32,2)</f>
        <v>0</v>
      </c>
      <c r="P32" s="247">
        <v>0</v>
      </c>
      <c r="Q32" s="247">
        <f>ROUND(E32*P32,2)</f>
        <v>0</v>
      </c>
      <c r="R32" s="249"/>
      <c r="S32" s="249" t="s">
        <v>116</v>
      </c>
      <c r="T32" s="249" t="s">
        <v>117</v>
      </c>
      <c r="U32" s="249">
        <v>0</v>
      </c>
      <c r="V32" s="249">
        <f>ROUND(E32*U32,2)</f>
        <v>0</v>
      </c>
      <c r="W32" s="249"/>
      <c r="X32" s="252" t="s">
        <v>107</v>
      </c>
      <c r="Y32" s="232" t="s">
        <v>108</v>
      </c>
      <c r="Z32" s="253">
        <f>I32</f>
        <v>0</v>
      </c>
      <c r="AA32" s="253">
        <f>K32</f>
        <v>0</v>
      </c>
      <c r="AB32" s="253">
        <f>M32</f>
        <v>0</v>
      </c>
      <c r="AC32" s="254">
        <f>O32</f>
        <v>0</v>
      </c>
      <c r="AD32" s="254">
        <f>Q32</f>
        <v>0</v>
      </c>
      <c r="AE32" s="253">
        <f>V32</f>
        <v>0</v>
      </c>
      <c r="AF32" s="253">
        <f>G32</f>
        <v>0</v>
      </c>
      <c r="AG32" s="255" t="s">
        <v>109</v>
      </c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</row>
    <row r="33" spans="1:60" x14ac:dyDescent="0.25">
      <c r="A33" s="236" t="s">
        <v>100</v>
      </c>
      <c r="B33" s="237" t="s">
        <v>70</v>
      </c>
      <c r="C33" s="268" t="s">
        <v>30</v>
      </c>
      <c r="D33" s="238"/>
      <c r="E33" s="239"/>
      <c r="F33" s="240"/>
      <c r="G33" s="240">
        <f>SUM(AF34:AF48)</f>
        <v>0</v>
      </c>
      <c r="H33" s="241"/>
      <c r="I33" s="242">
        <f>SUM(Z34:Z48)</f>
        <v>0</v>
      </c>
      <c r="J33" s="240"/>
      <c r="K33" s="240">
        <f>SUM(AA34:AA48)</f>
        <v>0</v>
      </c>
      <c r="L33" s="240"/>
      <c r="M33" s="240">
        <f>SUM(AB34:AB48)</f>
        <v>0</v>
      </c>
      <c r="N33" s="239"/>
      <c r="O33" s="239">
        <f>SUM(AC34:AC48)</f>
        <v>0</v>
      </c>
      <c r="P33" s="239"/>
      <c r="Q33" s="239">
        <f>SUM(AD34:AD48)</f>
        <v>0</v>
      </c>
      <c r="R33" s="240"/>
      <c r="S33" s="240"/>
      <c r="T33" s="240"/>
      <c r="U33" s="240"/>
      <c r="V33" s="240">
        <f>SUM(AE34:AE48)</f>
        <v>21.43</v>
      </c>
      <c r="W33" s="240"/>
      <c r="X33" s="243"/>
      <c r="Y33" s="235"/>
      <c r="AG33" t="s">
        <v>101</v>
      </c>
    </row>
    <row r="34" spans="1:60" outlineLevel="1" x14ac:dyDescent="0.25">
      <c r="A34" s="244">
        <v>3</v>
      </c>
      <c r="B34" s="245" t="s">
        <v>159</v>
      </c>
      <c r="C34" s="269" t="s">
        <v>160</v>
      </c>
      <c r="D34" s="246" t="s">
        <v>161</v>
      </c>
      <c r="E34" s="247">
        <v>0.91400000000000003</v>
      </c>
      <c r="F34" s="248"/>
      <c r="G34" s="249">
        <f>ROUND(E34*F34,2)</f>
        <v>0</v>
      </c>
      <c r="H34" s="250"/>
      <c r="I34" s="251">
        <f>ROUND(E34*H34,2)</f>
        <v>0</v>
      </c>
      <c r="J34" s="248"/>
      <c r="K34" s="249">
        <f>ROUND(E34*J34,2)</f>
        <v>0</v>
      </c>
      <c r="L34" s="249">
        <v>12</v>
      </c>
      <c r="M34" s="249">
        <f>G34*(1+L34/100)</f>
        <v>0</v>
      </c>
      <c r="N34" s="247">
        <v>0</v>
      </c>
      <c r="O34" s="247">
        <f>ROUND(E34*N34,2)</f>
        <v>0</v>
      </c>
      <c r="P34" s="247">
        <v>0</v>
      </c>
      <c r="Q34" s="247">
        <f>ROUND(E34*P34,2)</f>
        <v>0</v>
      </c>
      <c r="R34" s="249"/>
      <c r="S34" s="249" t="s">
        <v>105</v>
      </c>
      <c r="T34" s="249" t="s">
        <v>105</v>
      </c>
      <c r="U34" s="249">
        <v>0.307</v>
      </c>
      <c r="V34" s="249">
        <f>ROUND(E34*U34,2)</f>
        <v>0.28000000000000003</v>
      </c>
      <c r="W34" s="249"/>
      <c r="X34" s="252" t="s">
        <v>162</v>
      </c>
      <c r="Y34" s="232" t="s">
        <v>108</v>
      </c>
      <c r="Z34" s="253">
        <f>I34</f>
        <v>0</v>
      </c>
      <c r="AA34" s="253">
        <f>K34</f>
        <v>0</v>
      </c>
      <c r="AB34" s="253">
        <f>M34</f>
        <v>0</v>
      </c>
      <c r="AC34" s="254">
        <f>O34</f>
        <v>0</v>
      </c>
      <c r="AD34" s="254">
        <f>Q34</f>
        <v>0</v>
      </c>
      <c r="AE34" s="253">
        <f>V34</f>
        <v>0.28000000000000003</v>
      </c>
      <c r="AF34" s="253">
        <f>G34</f>
        <v>0</v>
      </c>
      <c r="AG34" s="255" t="s">
        <v>163</v>
      </c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255"/>
    </row>
    <row r="35" spans="1:60" outlineLevel="1" x14ac:dyDescent="0.25">
      <c r="A35" s="244">
        <v>18</v>
      </c>
      <c r="B35" s="245" t="s">
        <v>164</v>
      </c>
      <c r="C35" s="269" t="s">
        <v>165</v>
      </c>
      <c r="D35" s="246" t="s">
        <v>166</v>
      </c>
      <c r="E35" s="247">
        <v>1</v>
      </c>
      <c r="F35" s="248"/>
      <c r="G35" s="249">
        <f>ROUND(E35*F35,2)</f>
        <v>0</v>
      </c>
      <c r="H35" s="250"/>
      <c r="I35" s="251">
        <f>ROUND(E35*H35,2)</f>
        <v>0</v>
      </c>
      <c r="J35" s="248"/>
      <c r="K35" s="249">
        <f>ROUND(E35*J35,2)</f>
        <v>0</v>
      </c>
      <c r="L35" s="249">
        <v>12</v>
      </c>
      <c r="M35" s="249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9"/>
      <c r="S35" s="249" t="s">
        <v>105</v>
      </c>
      <c r="T35" s="249" t="s">
        <v>117</v>
      </c>
      <c r="U35" s="249">
        <v>1</v>
      </c>
      <c r="V35" s="249">
        <f>ROUND(E35*U35,2)</f>
        <v>1</v>
      </c>
      <c r="W35" s="249"/>
      <c r="X35" s="252" t="s">
        <v>107</v>
      </c>
      <c r="Y35" s="232" t="s">
        <v>108</v>
      </c>
      <c r="Z35" s="253">
        <f>I35</f>
        <v>0</v>
      </c>
      <c r="AA35" s="253">
        <f>K35</f>
        <v>0</v>
      </c>
      <c r="AB35" s="253">
        <f>M35</f>
        <v>0</v>
      </c>
      <c r="AC35" s="254">
        <f>O35</f>
        <v>0</v>
      </c>
      <c r="AD35" s="254">
        <f>Q35</f>
        <v>0</v>
      </c>
      <c r="AE35" s="253">
        <f>V35</f>
        <v>1</v>
      </c>
      <c r="AF35" s="253">
        <f>G35</f>
        <v>0</v>
      </c>
      <c r="AG35" s="255" t="s">
        <v>109</v>
      </c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</row>
    <row r="36" spans="1:60" outlineLevel="1" x14ac:dyDescent="0.25">
      <c r="A36" s="244">
        <v>22</v>
      </c>
      <c r="B36" s="245" t="s">
        <v>167</v>
      </c>
      <c r="C36" s="269" t="s">
        <v>168</v>
      </c>
      <c r="D36" s="246" t="s">
        <v>169</v>
      </c>
      <c r="E36" s="247">
        <v>16</v>
      </c>
      <c r="F36" s="248"/>
      <c r="G36" s="249">
        <f>ROUND(E36*F36,2)</f>
        <v>0</v>
      </c>
      <c r="H36" s="250"/>
      <c r="I36" s="251">
        <f>ROUND(E36*H36,2)</f>
        <v>0</v>
      </c>
      <c r="J36" s="248"/>
      <c r="K36" s="249">
        <f>ROUND(E36*J36,2)</f>
        <v>0</v>
      </c>
      <c r="L36" s="249">
        <v>12</v>
      </c>
      <c r="M36" s="249">
        <f>G36*(1+L36/100)</f>
        <v>0</v>
      </c>
      <c r="N36" s="247">
        <v>0</v>
      </c>
      <c r="O36" s="247">
        <f>ROUND(E36*N36,2)</f>
        <v>0</v>
      </c>
      <c r="P36" s="247">
        <v>0</v>
      </c>
      <c r="Q36" s="247">
        <f>ROUND(E36*P36,2)</f>
        <v>0</v>
      </c>
      <c r="R36" s="249" t="s">
        <v>170</v>
      </c>
      <c r="S36" s="249" t="s">
        <v>105</v>
      </c>
      <c r="T36" s="249" t="s">
        <v>105</v>
      </c>
      <c r="U36" s="249">
        <v>1</v>
      </c>
      <c r="V36" s="249">
        <f>ROUND(E36*U36,2)</f>
        <v>16</v>
      </c>
      <c r="W36" s="249"/>
      <c r="X36" s="252" t="s">
        <v>171</v>
      </c>
      <c r="Y36" s="232" t="s">
        <v>108</v>
      </c>
      <c r="Z36" s="253">
        <f>I36</f>
        <v>0</v>
      </c>
      <c r="AA36" s="253">
        <f>K36</f>
        <v>0</v>
      </c>
      <c r="AB36" s="253">
        <f>M36</f>
        <v>0</v>
      </c>
      <c r="AC36" s="254">
        <f>O36</f>
        <v>0</v>
      </c>
      <c r="AD36" s="254">
        <f>Q36</f>
        <v>0</v>
      </c>
      <c r="AE36" s="253">
        <f>V36</f>
        <v>16</v>
      </c>
      <c r="AF36" s="253">
        <f>G36</f>
        <v>0</v>
      </c>
      <c r="AG36" s="255" t="s">
        <v>172</v>
      </c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</row>
    <row r="37" spans="1:60" outlineLevel="1" x14ac:dyDescent="0.25">
      <c r="A37" s="244">
        <v>26</v>
      </c>
      <c r="B37" s="245" t="s">
        <v>173</v>
      </c>
      <c r="C37" s="269" t="s">
        <v>174</v>
      </c>
      <c r="D37" s="246" t="s">
        <v>161</v>
      </c>
      <c r="E37" s="247">
        <v>1.2</v>
      </c>
      <c r="F37" s="248"/>
      <c r="G37" s="249">
        <f>ROUND(E37*F37,2)</f>
        <v>0</v>
      </c>
      <c r="H37" s="250"/>
      <c r="I37" s="251">
        <f>ROUND(E37*H37,2)</f>
        <v>0</v>
      </c>
      <c r="J37" s="248"/>
      <c r="K37" s="249">
        <f>ROUND(E37*J37,2)</f>
        <v>0</v>
      </c>
      <c r="L37" s="249">
        <v>12</v>
      </c>
      <c r="M37" s="249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9"/>
      <c r="S37" s="249" t="s">
        <v>105</v>
      </c>
      <c r="T37" s="249" t="s">
        <v>106</v>
      </c>
      <c r="U37" s="249">
        <v>2.0089999999999999</v>
      </c>
      <c r="V37" s="249">
        <f>ROUND(E37*U37,2)</f>
        <v>2.41</v>
      </c>
      <c r="W37" s="249"/>
      <c r="X37" s="252" t="s">
        <v>175</v>
      </c>
      <c r="Y37" s="232" t="s">
        <v>108</v>
      </c>
      <c r="Z37" s="253">
        <f>I37</f>
        <v>0</v>
      </c>
      <c r="AA37" s="253">
        <f>K37</f>
        <v>0</v>
      </c>
      <c r="AB37" s="253">
        <f>M37</f>
        <v>0</v>
      </c>
      <c r="AC37" s="254">
        <f>O37</f>
        <v>0</v>
      </c>
      <c r="AD37" s="254">
        <f>Q37</f>
        <v>0</v>
      </c>
      <c r="AE37" s="253">
        <f>V37</f>
        <v>2.41</v>
      </c>
      <c r="AF37" s="253">
        <f>G37</f>
        <v>0</v>
      </c>
      <c r="AG37" s="255" t="s">
        <v>176</v>
      </c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</row>
    <row r="38" spans="1:60" outlineLevel="1" x14ac:dyDescent="0.25">
      <c r="A38" s="244">
        <v>27</v>
      </c>
      <c r="B38" s="245" t="s">
        <v>177</v>
      </c>
      <c r="C38" s="269" t="s">
        <v>178</v>
      </c>
      <c r="D38" s="246" t="s">
        <v>161</v>
      </c>
      <c r="E38" s="247">
        <v>1.2</v>
      </c>
      <c r="F38" s="248"/>
      <c r="G38" s="249">
        <f>ROUND(E38*F38,2)</f>
        <v>0</v>
      </c>
      <c r="H38" s="250"/>
      <c r="I38" s="251">
        <f>ROUND(E38*H38,2)</f>
        <v>0</v>
      </c>
      <c r="J38" s="248"/>
      <c r="K38" s="249">
        <f>ROUND(E38*J38,2)</f>
        <v>0</v>
      </c>
      <c r="L38" s="249">
        <v>12</v>
      </c>
      <c r="M38" s="249">
        <f>G38*(1+L38/100)</f>
        <v>0</v>
      </c>
      <c r="N38" s="247">
        <v>0</v>
      </c>
      <c r="O38" s="247">
        <f>ROUND(E38*N38,2)</f>
        <v>0</v>
      </c>
      <c r="P38" s="247">
        <v>0</v>
      </c>
      <c r="Q38" s="247">
        <f>ROUND(E38*P38,2)</f>
        <v>0</v>
      </c>
      <c r="R38" s="249"/>
      <c r="S38" s="249" t="s">
        <v>105</v>
      </c>
      <c r="T38" s="249" t="s">
        <v>106</v>
      </c>
      <c r="U38" s="249">
        <v>0.96</v>
      </c>
      <c r="V38" s="249">
        <f>ROUND(E38*U38,2)</f>
        <v>1.1499999999999999</v>
      </c>
      <c r="W38" s="249"/>
      <c r="X38" s="252" t="s">
        <v>175</v>
      </c>
      <c r="Y38" s="232" t="s">
        <v>108</v>
      </c>
      <c r="Z38" s="253">
        <f>I38</f>
        <v>0</v>
      </c>
      <c r="AA38" s="253">
        <f>K38</f>
        <v>0</v>
      </c>
      <c r="AB38" s="253">
        <f>M38</f>
        <v>0</v>
      </c>
      <c r="AC38" s="254">
        <f>O38</f>
        <v>0</v>
      </c>
      <c r="AD38" s="254">
        <f>Q38</f>
        <v>0</v>
      </c>
      <c r="AE38" s="253">
        <f>V38</f>
        <v>1.1499999999999999</v>
      </c>
      <c r="AF38" s="253">
        <f>G38</f>
        <v>0</v>
      </c>
      <c r="AG38" s="255" t="s">
        <v>176</v>
      </c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</row>
    <row r="39" spans="1:60" ht="20.399999999999999" outlineLevel="1" x14ac:dyDescent="0.25">
      <c r="A39" s="256">
        <v>28</v>
      </c>
      <c r="B39" s="257" t="s">
        <v>179</v>
      </c>
      <c r="C39" s="270" t="s">
        <v>180</v>
      </c>
      <c r="D39" s="258" t="s">
        <v>161</v>
      </c>
      <c r="E39" s="259">
        <v>1.2</v>
      </c>
      <c r="F39" s="260"/>
      <c r="G39" s="261">
        <f>ROUND(E39*F39,2)</f>
        <v>0</v>
      </c>
      <c r="H39" s="262"/>
      <c r="I39" s="263">
        <f>ROUND(E39*H39,2)</f>
        <v>0</v>
      </c>
      <c r="J39" s="260"/>
      <c r="K39" s="261">
        <f>ROUND(E39*J39,2)</f>
        <v>0</v>
      </c>
      <c r="L39" s="261">
        <v>12</v>
      </c>
      <c r="M39" s="261">
        <f>G39*(1+L39/100)</f>
        <v>0</v>
      </c>
      <c r="N39" s="259">
        <v>0</v>
      </c>
      <c r="O39" s="259">
        <f>ROUND(E39*N39,2)</f>
        <v>0</v>
      </c>
      <c r="P39" s="259">
        <v>0</v>
      </c>
      <c r="Q39" s="259">
        <f>ROUND(E39*P39,2)</f>
        <v>0</v>
      </c>
      <c r="R39" s="261"/>
      <c r="S39" s="261" t="s">
        <v>105</v>
      </c>
      <c r="T39" s="261" t="s">
        <v>106</v>
      </c>
      <c r="U39" s="261">
        <v>0.49</v>
      </c>
      <c r="V39" s="261">
        <f>ROUND(E39*U39,2)</f>
        <v>0.59</v>
      </c>
      <c r="W39" s="261"/>
      <c r="X39" s="264" t="s">
        <v>175</v>
      </c>
      <c r="Y39" s="232" t="s">
        <v>108</v>
      </c>
      <c r="Z39" s="253">
        <f>I39</f>
        <v>0</v>
      </c>
      <c r="AA39" s="253">
        <f>K39</f>
        <v>0</v>
      </c>
      <c r="AB39" s="253">
        <f>M39</f>
        <v>0</v>
      </c>
      <c r="AC39" s="254">
        <f>O39</f>
        <v>0</v>
      </c>
      <c r="AD39" s="254">
        <f>Q39</f>
        <v>0</v>
      </c>
      <c r="AE39" s="253">
        <f>V39</f>
        <v>0.59</v>
      </c>
      <c r="AF39" s="253">
        <f>G39</f>
        <v>0</v>
      </c>
      <c r="AG39" s="255" t="s">
        <v>176</v>
      </c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</row>
    <row r="40" spans="1:60" outlineLevel="2" x14ac:dyDescent="0.25">
      <c r="A40" s="229"/>
      <c r="B40" s="230"/>
      <c r="C40" s="271" t="s">
        <v>181</v>
      </c>
      <c r="D40" s="265"/>
      <c r="E40" s="265"/>
      <c r="F40" s="265"/>
      <c r="G40" s="265"/>
      <c r="H40" s="233"/>
      <c r="I40" s="234"/>
      <c r="J40" s="232"/>
      <c r="K40" s="232"/>
      <c r="L40" s="232"/>
      <c r="M40" s="232"/>
      <c r="N40" s="231"/>
      <c r="O40" s="231"/>
      <c r="P40" s="231"/>
      <c r="Q40" s="231"/>
      <c r="R40" s="232"/>
      <c r="S40" s="232"/>
      <c r="T40" s="232"/>
      <c r="U40" s="232"/>
      <c r="V40" s="232"/>
      <c r="W40" s="232"/>
      <c r="X40" s="232"/>
      <c r="Y40" s="232"/>
      <c r="Z40" s="255"/>
      <c r="AA40" s="255"/>
      <c r="AB40" s="255"/>
      <c r="AC40" s="255"/>
      <c r="AD40" s="255"/>
      <c r="AE40" s="255"/>
      <c r="AF40" s="255"/>
      <c r="AG40" s="255" t="s">
        <v>126</v>
      </c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</row>
    <row r="41" spans="1:60" outlineLevel="1" x14ac:dyDescent="0.25">
      <c r="A41" s="244">
        <v>29</v>
      </c>
      <c r="B41" s="245" t="s">
        <v>182</v>
      </c>
      <c r="C41" s="269" t="s">
        <v>183</v>
      </c>
      <c r="D41" s="246" t="s">
        <v>161</v>
      </c>
      <c r="E41" s="247">
        <v>1.2</v>
      </c>
      <c r="F41" s="248"/>
      <c r="G41" s="249">
        <f>ROUND(E41*F41,2)</f>
        <v>0</v>
      </c>
      <c r="H41" s="250"/>
      <c r="I41" s="251">
        <f>ROUND(E41*H41,2)</f>
        <v>0</v>
      </c>
      <c r="J41" s="248"/>
      <c r="K41" s="249">
        <f>ROUND(E41*J41,2)</f>
        <v>0</v>
      </c>
      <c r="L41" s="249">
        <v>12</v>
      </c>
      <c r="M41" s="249">
        <f>G41*(1+L41/100)</f>
        <v>0</v>
      </c>
      <c r="N41" s="247">
        <v>0</v>
      </c>
      <c r="O41" s="247">
        <f>ROUND(E41*N41,2)</f>
        <v>0</v>
      </c>
      <c r="P41" s="247">
        <v>0</v>
      </c>
      <c r="Q41" s="247">
        <f>ROUND(E41*P41,2)</f>
        <v>0</v>
      </c>
      <c r="R41" s="249"/>
      <c r="S41" s="249" t="s">
        <v>105</v>
      </c>
      <c r="T41" s="249" t="s">
        <v>106</v>
      </c>
      <c r="U41" s="249">
        <v>0</v>
      </c>
      <c r="V41" s="249">
        <f>ROUND(E41*U41,2)</f>
        <v>0</v>
      </c>
      <c r="W41" s="249"/>
      <c r="X41" s="252" t="s">
        <v>175</v>
      </c>
      <c r="Y41" s="232" t="s">
        <v>108</v>
      </c>
      <c r="Z41" s="253">
        <f>I41</f>
        <v>0</v>
      </c>
      <c r="AA41" s="253">
        <f>K41</f>
        <v>0</v>
      </c>
      <c r="AB41" s="253">
        <f>M41</f>
        <v>0</v>
      </c>
      <c r="AC41" s="254">
        <f>O41</f>
        <v>0</v>
      </c>
      <c r="AD41" s="254">
        <f>Q41</f>
        <v>0</v>
      </c>
      <c r="AE41" s="253">
        <f>V41</f>
        <v>0</v>
      </c>
      <c r="AF41" s="253">
        <f>G41</f>
        <v>0</v>
      </c>
      <c r="AG41" s="255" t="s">
        <v>176</v>
      </c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</row>
    <row r="42" spans="1:60" ht="20.399999999999999" outlineLevel="1" x14ac:dyDescent="0.25">
      <c r="A42" s="256">
        <v>30</v>
      </c>
      <c r="B42" s="257" t="s">
        <v>184</v>
      </c>
      <c r="C42" s="270" t="s">
        <v>185</v>
      </c>
      <c r="D42" s="258" t="s">
        <v>161</v>
      </c>
      <c r="E42" s="259">
        <v>1.2</v>
      </c>
      <c r="F42" s="260"/>
      <c r="G42" s="261">
        <f>ROUND(E42*F42,2)</f>
        <v>0</v>
      </c>
      <c r="H42" s="262"/>
      <c r="I42" s="263">
        <f>ROUND(E42*H42,2)</f>
        <v>0</v>
      </c>
      <c r="J42" s="260"/>
      <c r="K42" s="261">
        <f>ROUND(E42*J42,2)</f>
        <v>0</v>
      </c>
      <c r="L42" s="261">
        <v>12</v>
      </c>
      <c r="M42" s="261">
        <f>G42*(1+L42/100)</f>
        <v>0</v>
      </c>
      <c r="N42" s="259">
        <v>0</v>
      </c>
      <c r="O42" s="259">
        <f>ROUND(E42*N42,2)</f>
        <v>0</v>
      </c>
      <c r="P42" s="259">
        <v>0</v>
      </c>
      <c r="Q42" s="259">
        <f>ROUND(E42*P42,2)</f>
        <v>0</v>
      </c>
      <c r="R42" s="261"/>
      <c r="S42" s="261" t="s">
        <v>105</v>
      </c>
      <c r="T42" s="261" t="s">
        <v>106</v>
      </c>
      <c r="U42" s="261">
        <v>0</v>
      </c>
      <c r="V42" s="261">
        <f>ROUND(E42*U42,2)</f>
        <v>0</v>
      </c>
      <c r="W42" s="261"/>
      <c r="X42" s="264" t="s">
        <v>175</v>
      </c>
      <c r="Y42" s="232" t="s">
        <v>108</v>
      </c>
      <c r="Z42" s="253">
        <f>I42</f>
        <v>0</v>
      </c>
      <c r="AA42" s="253">
        <f>K42</f>
        <v>0</v>
      </c>
      <c r="AB42" s="253">
        <f>M42</f>
        <v>0</v>
      </c>
      <c r="AC42" s="254">
        <f>O42</f>
        <v>0</v>
      </c>
      <c r="AD42" s="254">
        <f>Q42</f>
        <v>0</v>
      </c>
      <c r="AE42" s="253">
        <f>V42</f>
        <v>0</v>
      </c>
      <c r="AF42" s="253">
        <f>G42</f>
        <v>0</v>
      </c>
      <c r="AG42" s="255" t="s">
        <v>176</v>
      </c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</row>
    <row r="43" spans="1:60" outlineLevel="2" x14ac:dyDescent="0.25">
      <c r="A43" s="229"/>
      <c r="B43" s="230"/>
      <c r="C43" s="271" t="s">
        <v>186</v>
      </c>
      <c r="D43" s="265"/>
      <c r="E43" s="265"/>
      <c r="F43" s="265"/>
      <c r="G43" s="265"/>
      <c r="H43" s="233"/>
      <c r="I43" s="234"/>
      <c r="J43" s="232"/>
      <c r="K43" s="232"/>
      <c r="L43" s="232"/>
      <c r="M43" s="232"/>
      <c r="N43" s="231"/>
      <c r="O43" s="231"/>
      <c r="P43" s="231"/>
      <c r="Q43" s="231"/>
      <c r="R43" s="232"/>
      <c r="S43" s="232"/>
      <c r="T43" s="232"/>
      <c r="U43" s="232"/>
      <c r="V43" s="232"/>
      <c r="W43" s="232"/>
      <c r="X43" s="232"/>
      <c r="Y43" s="232"/>
      <c r="Z43" s="255"/>
      <c r="AA43" s="255"/>
      <c r="AB43" s="255"/>
      <c r="AC43" s="255"/>
      <c r="AD43" s="255"/>
      <c r="AE43" s="255"/>
      <c r="AF43" s="255"/>
      <c r="AG43" s="255" t="s">
        <v>126</v>
      </c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</row>
    <row r="44" spans="1:60" ht="20.399999999999999" outlineLevel="1" x14ac:dyDescent="0.25">
      <c r="A44" s="244">
        <v>31</v>
      </c>
      <c r="B44" s="245" t="s">
        <v>187</v>
      </c>
      <c r="C44" s="269" t="s">
        <v>188</v>
      </c>
      <c r="D44" s="246" t="s">
        <v>115</v>
      </c>
      <c r="E44" s="247">
        <v>1</v>
      </c>
      <c r="F44" s="248"/>
      <c r="G44" s="249">
        <f>ROUND(E44*F44,2)</f>
        <v>0</v>
      </c>
      <c r="H44" s="250"/>
      <c r="I44" s="251">
        <f>ROUND(E44*H44,2)</f>
        <v>0</v>
      </c>
      <c r="J44" s="248"/>
      <c r="K44" s="249">
        <f>ROUND(E44*J44,2)</f>
        <v>0</v>
      </c>
      <c r="L44" s="249">
        <v>12</v>
      </c>
      <c r="M44" s="249">
        <f>G44*(1+L44/100)</f>
        <v>0</v>
      </c>
      <c r="N44" s="247">
        <v>0</v>
      </c>
      <c r="O44" s="247">
        <f>ROUND(E44*N44,2)</f>
        <v>0</v>
      </c>
      <c r="P44" s="247">
        <v>0</v>
      </c>
      <c r="Q44" s="247">
        <f>ROUND(E44*P44,2)</f>
        <v>0</v>
      </c>
      <c r="R44" s="249"/>
      <c r="S44" s="249" t="s">
        <v>116</v>
      </c>
      <c r="T44" s="249" t="s">
        <v>117</v>
      </c>
      <c r="U44" s="249">
        <v>0</v>
      </c>
      <c r="V44" s="249">
        <f>ROUND(E44*U44,2)</f>
        <v>0</v>
      </c>
      <c r="W44" s="249"/>
      <c r="X44" s="252" t="s">
        <v>189</v>
      </c>
      <c r="Y44" s="232" t="s">
        <v>108</v>
      </c>
      <c r="Z44" s="253">
        <f>I44</f>
        <v>0</v>
      </c>
      <c r="AA44" s="253">
        <f>K44</f>
        <v>0</v>
      </c>
      <c r="AB44" s="253">
        <f>M44</f>
        <v>0</v>
      </c>
      <c r="AC44" s="254">
        <f>O44</f>
        <v>0</v>
      </c>
      <c r="AD44" s="254">
        <f>Q44</f>
        <v>0</v>
      </c>
      <c r="AE44" s="253">
        <f>V44</f>
        <v>0</v>
      </c>
      <c r="AF44" s="253">
        <f>G44</f>
        <v>0</v>
      </c>
      <c r="AG44" s="255" t="s">
        <v>190</v>
      </c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</row>
    <row r="45" spans="1:60" outlineLevel="1" x14ac:dyDescent="0.25">
      <c r="A45" s="256">
        <v>32</v>
      </c>
      <c r="B45" s="257" t="s">
        <v>191</v>
      </c>
      <c r="C45" s="270" t="s">
        <v>192</v>
      </c>
      <c r="D45" s="258" t="s">
        <v>193</v>
      </c>
      <c r="E45" s="259">
        <v>1</v>
      </c>
      <c r="F45" s="260"/>
      <c r="G45" s="261">
        <f>ROUND(E45*F45,2)</f>
        <v>0</v>
      </c>
      <c r="H45" s="262"/>
      <c r="I45" s="263">
        <f>ROUND(E45*H45,2)</f>
        <v>0</v>
      </c>
      <c r="J45" s="260"/>
      <c r="K45" s="261">
        <f>ROUND(E45*J45,2)</f>
        <v>0</v>
      </c>
      <c r="L45" s="261">
        <v>12</v>
      </c>
      <c r="M45" s="261">
        <f>G45*(1+L45/100)</f>
        <v>0</v>
      </c>
      <c r="N45" s="259">
        <v>0</v>
      </c>
      <c r="O45" s="259">
        <f>ROUND(E45*N45,2)</f>
        <v>0</v>
      </c>
      <c r="P45" s="259">
        <v>0</v>
      </c>
      <c r="Q45" s="259">
        <f>ROUND(E45*P45,2)</f>
        <v>0</v>
      </c>
      <c r="R45" s="261"/>
      <c r="S45" s="261" t="s">
        <v>105</v>
      </c>
      <c r="T45" s="261" t="s">
        <v>117</v>
      </c>
      <c r="U45" s="261">
        <v>0</v>
      </c>
      <c r="V45" s="261">
        <f>ROUND(E45*U45,2)</f>
        <v>0</v>
      </c>
      <c r="W45" s="261"/>
      <c r="X45" s="264" t="s">
        <v>189</v>
      </c>
      <c r="Y45" s="232" t="s">
        <v>108</v>
      </c>
      <c r="Z45" s="253">
        <f>I45</f>
        <v>0</v>
      </c>
      <c r="AA45" s="253">
        <f>K45</f>
        <v>0</v>
      </c>
      <c r="AB45" s="253">
        <f>M45</f>
        <v>0</v>
      </c>
      <c r="AC45" s="254">
        <f>O45</f>
        <v>0</v>
      </c>
      <c r="AD45" s="254">
        <f>Q45</f>
        <v>0</v>
      </c>
      <c r="AE45" s="253">
        <f>V45</f>
        <v>0</v>
      </c>
      <c r="AF45" s="253">
        <f>G45</f>
        <v>0</v>
      </c>
      <c r="AG45" s="255" t="s">
        <v>194</v>
      </c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</row>
    <row r="46" spans="1:60" outlineLevel="2" x14ac:dyDescent="0.25">
      <c r="A46" s="229"/>
      <c r="B46" s="230"/>
      <c r="C46" s="271" t="s">
        <v>195</v>
      </c>
      <c r="D46" s="265"/>
      <c r="E46" s="265"/>
      <c r="F46" s="265"/>
      <c r="G46" s="265"/>
      <c r="H46" s="233"/>
      <c r="I46" s="234"/>
      <c r="J46" s="232"/>
      <c r="K46" s="232"/>
      <c r="L46" s="232"/>
      <c r="M46" s="232"/>
      <c r="N46" s="231"/>
      <c r="O46" s="231"/>
      <c r="P46" s="231"/>
      <c r="Q46" s="231"/>
      <c r="R46" s="232"/>
      <c r="S46" s="232"/>
      <c r="T46" s="232"/>
      <c r="U46" s="232"/>
      <c r="V46" s="232"/>
      <c r="W46" s="232"/>
      <c r="X46" s="232"/>
      <c r="Y46" s="232"/>
      <c r="Z46" s="255"/>
      <c r="AA46" s="255"/>
      <c r="AB46" s="255"/>
      <c r="AC46" s="255"/>
      <c r="AD46" s="255"/>
      <c r="AE46" s="255"/>
      <c r="AF46" s="255"/>
      <c r="AG46" s="255" t="s">
        <v>126</v>
      </c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</row>
    <row r="47" spans="1:60" outlineLevel="1" x14ac:dyDescent="0.25">
      <c r="A47" s="256">
        <v>33</v>
      </c>
      <c r="B47" s="257" t="s">
        <v>196</v>
      </c>
      <c r="C47" s="270" t="s">
        <v>197</v>
      </c>
      <c r="D47" s="258" t="s">
        <v>193</v>
      </c>
      <c r="E47" s="259">
        <v>1</v>
      </c>
      <c r="F47" s="260"/>
      <c r="G47" s="261">
        <f>ROUND(E47*F47,2)</f>
        <v>0</v>
      </c>
      <c r="H47" s="262"/>
      <c r="I47" s="263">
        <f>ROUND(E47*H47,2)</f>
        <v>0</v>
      </c>
      <c r="J47" s="260"/>
      <c r="K47" s="261">
        <f>ROUND(E47*J47,2)</f>
        <v>0</v>
      </c>
      <c r="L47" s="261">
        <v>12</v>
      </c>
      <c r="M47" s="261">
        <f>G47*(1+L47/100)</f>
        <v>0</v>
      </c>
      <c r="N47" s="259">
        <v>0</v>
      </c>
      <c r="O47" s="259">
        <f>ROUND(E47*N47,2)</f>
        <v>0</v>
      </c>
      <c r="P47" s="259">
        <v>0</v>
      </c>
      <c r="Q47" s="259">
        <f>ROUND(E47*P47,2)</f>
        <v>0</v>
      </c>
      <c r="R47" s="261"/>
      <c r="S47" s="261" t="s">
        <v>105</v>
      </c>
      <c r="T47" s="261" t="s">
        <v>117</v>
      </c>
      <c r="U47" s="261">
        <v>0</v>
      </c>
      <c r="V47" s="261">
        <f>ROUND(E47*U47,2)</f>
        <v>0</v>
      </c>
      <c r="W47" s="261"/>
      <c r="X47" s="264" t="s">
        <v>189</v>
      </c>
      <c r="Y47" s="232" t="s">
        <v>108</v>
      </c>
      <c r="Z47" s="253">
        <f>I47</f>
        <v>0</v>
      </c>
      <c r="AA47" s="253">
        <f>K47</f>
        <v>0</v>
      </c>
      <c r="AB47" s="253">
        <f>M47</f>
        <v>0</v>
      </c>
      <c r="AC47" s="254">
        <f>O47</f>
        <v>0</v>
      </c>
      <c r="AD47" s="254">
        <f>Q47</f>
        <v>0</v>
      </c>
      <c r="AE47" s="253">
        <f>V47</f>
        <v>0</v>
      </c>
      <c r="AF47" s="253">
        <f>G47</f>
        <v>0</v>
      </c>
      <c r="AG47" s="255" t="s">
        <v>198</v>
      </c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</row>
    <row r="48" spans="1:60" ht="21" outlineLevel="2" x14ac:dyDescent="0.25">
      <c r="A48" s="229"/>
      <c r="B48" s="230"/>
      <c r="C48" s="271" t="s">
        <v>199</v>
      </c>
      <c r="D48" s="265"/>
      <c r="E48" s="265"/>
      <c r="F48" s="265"/>
      <c r="G48" s="265"/>
      <c r="H48" s="233"/>
      <c r="I48" s="234"/>
      <c r="J48" s="232"/>
      <c r="K48" s="232"/>
      <c r="L48" s="232"/>
      <c r="M48" s="232"/>
      <c r="N48" s="231"/>
      <c r="O48" s="231"/>
      <c r="P48" s="231"/>
      <c r="Q48" s="231"/>
      <c r="R48" s="232"/>
      <c r="S48" s="232"/>
      <c r="T48" s="232"/>
      <c r="U48" s="232"/>
      <c r="V48" s="232"/>
      <c r="W48" s="232"/>
      <c r="X48" s="232"/>
      <c r="Y48" s="232"/>
      <c r="Z48" s="255"/>
      <c r="AA48" s="255"/>
      <c r="AB48" s="255"/>
      <c r="AC48" s="255"/>
      <c r="AD48" s="255"/>
      <c r="AE48" s="255"/>
      <c r="AF48" s="255"/>
      <c r="AG48" s="255" t="s">
        <v>126</v>
      </c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66" t="str">
        <f>C48</f>
        <v>Náklady na vyhotovení dokumentace skutečného provedení stavby a její předání objednateli v požadované formě a požadovaném počtu.</v>
      </c>
      <c r="BB48" s="255"/>
      <c r="BC48" s="255"/>
      <c r="BD48" s="255"/>
      <c r="BE48" s="255"/>
      <c r="BF48" s="255"/>
      <c r="BG48" s="255"/>
      <c r="BH48" s="255"/>
    </row>
    <row r="49" spans="1:60" x14ac:dyDescent="0.25">
      <c r="A49" s="236" t="s">
        <v>100</v>
      </c>
      <c r="B49" s="237" t="s">
        <v>71</v>
      </c>
      <c r="C49" s="268" t="s">
        <v>72</v>
      </c>
      <c r="D49" s="238"/>
      <c r="E49" s="239"/>
      <c r="F49" s="240"/>
      <c r="G49" s="240">
        <f>AF50</f>
        <v>0</v>
      </c>
      <c r="H49" s="241"/>
      <c r="I49" s="242">
        <f>Z50</f>
        <v>0</v>
      </c>
      <c r="J49" s="240"/>
      <c r="K49" s="240">
        <f>AA50</f>
        <v>0</v>
      </c>
      <c r="L49" s="240"/>
      <c r="M49" s="240">
        <f>AB50</f>
        <v>0</v>
      </c>
      <c r="N49" s="239"/>
      <c r="O49" s="239">
        <f>AC50</f>
        <v>0</v>
      </c>
      <c r="P49" s="239"/>
      <c r="Q49" s="239">
        <f>AD50</f>
        <v>0</v>
      </c>
      <c r="R49" s="240"/>
      <c r="S49" s="240"/>
      <c r="T49" s="240"/>
      <c r="U49" s="240"/>
      <c r="V49" s="240">
        <f>AE50</f>
        <v>1.6</v>
      </c>
      <c r="W49" s="240"/>
      <c r="X49" s="243"/>
      <c r="Y49" s="235"/>
      <c r="AG49" t="s">
        <v>101</v>
      </c>
    </row>
    <row r="50" spans="1:60" ht="20.399999999999999" outlineLevel="1" x14ac:dyDescent="0.25">
      <c r="A50" s="244">
        <v>4</v>
      </c>
      <c r="B50" s="245" t="s">
        <v>200</v>
      </c>
      <c r="C50" s="269" t="s">
        <v>201</v>
      </c>
      <c r="D50" s="246" t="s">
        <v>122</v>
      </c>
      <c r="E50" s="247">
        <v>20</v>
      </c>
      <c r="F50" s="248"/>
      <c r="G50" s="249">
        <f>ROUND(E50*F50,2)</f>
        <v>0</v>
      </c>
      <c r="H50" s="250"/>
      <c r="I50" s="251">
        <f>ROUND(E50*H50,2)</f>
        <v>0</v>
      </c>
      <c r="J50" s="248"/>
      <c r="K50" s="249">
        <f>ROUND(E50*J50,2)</f>
        <v>0</v>
      </c>
      <c r="L50" s="249">
        <v>12</v>
      </c>
      <c r="M50" s="249">
        <f>G50*(1+L50/100)</f>
        <v>0</v>
      </c>
      <c r="N50" s="247">
        <v>6.0000000000000002E-5</v>
      </c>
      <c r="O50" s="247">
        <f>ROUND(E50*N50,2)</f>
        <v>0</v>
      </c>
      <c r="P50" s="247">
        <v>0</v>
      </c>
      <c r="Q50" s="247">
        <f>ROUND(E50*P50,2)</f>
        <v>0</v>
      </c>
      <c r="R50" s="249"/>
      <c r="S50" s="249" t="s">
        <v>105</v>
      </c>
      <c r="T50" s="249" t="s">
        <v>106</v>
      </c>
      <c r="U50" s="249">
        <v>0.08</v>
      </c>
      <c r="V50" s="249">
        <f>ROUND(E50*U50,2)</f>
        <v>1.6</v>
      </c>
      <c r="W50" s="249"/>
      <c r="X50" s="252" t="s">
        <v>107</v>
      </c>
      <c r="Y50" s="232" t="s">
        <v>108</v>
      </c>
      <c r="Z50" s="253">
        <f>I50</f>
        <v>0</v>
      </c>
      <c r="AA50" s="253">
        <f>K50</f>
        <v>0</v>
      </c>
      <c r="AB50" s="253">
        <f>M50</f>
        <v>0</v>
      </c>
      <c r="AC50" s="254">
        <f>O50</f>
        <v>0</v>
      </c>
      <c r="AD50" s="254">
        <f>Q50</f>
        <v>0</v>
      </c>
      <c r="AE50" s="253">
        <f>V50</f>
        <v>1.6</v>
      </c>
      <c r="AF50" s="253">
        <f>G50</f>
        <v>0</v>
      </c>
      <c r="AG50" s="255" t="s">
        <v>109</v>
      </c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</row>
    <row r="51" spans="1:60" x14ac:dyDescent="0.25">
      <c r="A51" s="236" t="s">
        <v>100</v>
      </c>
      <c r="B51" s="237" t="s">
        <v>73</v>
      </c>
      <c r="C51" s="268" t="s">
        <v>74</v>
      </c>
      <c r="D51" s="238"/>
      <c r="E51" s="239"/>
      <c r="F51" s="240"/>
      <c r="G51" s="240">
        <f>SUM(AF52:AF53)</f>
        <v>0</v>
      </c>
      <c r="H51" s="241"/>
      <c r="I51" s="242">
        <f>SUM(Z52:Z53)</f>
        <v>0</v>
      </c>
      <c r="J51" s="240"/>
      <c r="K51" s="240">
        <f>SUM(AA52:AA53)</f>
        <v>0</v>
      </c>
      <c r="L51" s="240"/>
      <c r="M51" s="240">
        <f>SUM(AB52:AB53)</f>
        <v>0</v>
      </c>
      <c r="N51" s="239"/>
      <c r="O51" s="239">
        <f>SUM(AC52:AC53)</f>
        <v>0</v>
      </c>
      <c r="P51" s="239"/>
      <c r="Q51" s="239">
        <f>SUM(AD52:AD53)</f>
        <v>0</v>
      </c>
      <c r="R51" s="240"/>
      <c r="S51" s="240"/>
      <c r="T51" s="240"/>
      <c r="U51" s="240"/>
      <c r="V51" s="240">
        <f>SUM(AE52:AE53)</f>
        <v>0.2</v>
      </c>
      <c r="W51" s="240"/>
      <c r="X51" s="243"/>
      <c r="Y51" s="235"/>
      <c r="AG51" t="s">
        <v>101</v>
      </c>
    </row>
    <row r="52" spans="1:60" outlineLevel="1" x14ac:dyDescent="0.25">
      <c r="A52" s="244">
        <v>19</v>
      </c>
      <c r="B52" s="245" t="s">
        <v>202</v>
      </c>
      <c r="C52" s="269" t="s">
        <v>203</v>
      </c>
      <c r="D52" s="246" t="s">
        <v>104</v>
      </c>
      <c r="E52" s="247">
        <v>1</v>
      </c>
      <c r="F52" s="248"/>
      <c r="G52" s="249">
        <f>ROUND(E52*F52,2)</f>
        <v>0</v>
      </c>
      <c r="H52" s="250"/>
      <c r="I52" s="251">
        <f>ROUND(E52*H52,2)</f>
        <v>0</v>
      </c>
      <c r="J52" s="248"/>
      <c r="K52" s="249">
        <f>ROUND(E52*J52,2)</f>
        <v>0</v>
      </c>
      <c r="L52" s="249">
        <v>12</v>
      </c>
      <c r="M52" s="249">
        <f>G52*(1+L52/100)</f>
        <v>0</v>
      </c>
      <c r="N52" s="247">
        <v>0</v>
      </c>
      <c r="O52" s="247">
        <f>ROUND(E52*N52,2)</f>
        <v>0</v>
      </c>
      <c r="P52" s="247">
        <v>0</v>
      </c>
      <c r="Q52" s="247">
        <f>ROUND(E52*P52,2)</f>
        <v>0</v>
      </c>
      <c r="R52" s="249"/>
      <c r="S52" s="249" t="s">
        <v>105</v>
      </c>
      <c r="T52" s="249" t="s">
        <v>106</v>
      </c>
      <c r="U52" s="249">
        <v>0.2</v>
      </c>
      <c r="V52" s="249">
        <f>ROUND(E52*U52,2)</f>
        <v>0.2</v>
      </c>
      <c r="W52" s="249"/>
      <c r="X52" s="252" t="s">
        <v>107</v>
      </c>
      <c r="Y52" s="232" t="s">
        <v>108</v>
      </c>
      <c r="Z52" s="253">
        <f>I52</f>
        <v>0</v>
      </c>
      <c r="AA52" s="253">
        <f>K52</f>
        <v>0</v>
      </c>
      <c r="AB52" s="253">
        <f>M52</f>
        <v>0</v>
      </c>
      <c r="AC52" s="254">
        <f>O52</f>
        <v>0</v>
      </c>
      <c r="AD52" s="254">
        <f>Q52</f>
        <v>0</v>
      </c>
      <c r="AE52" s="253">
        <f>V52</f>
        <v>0.2</v>
      </c>
      <c r="AF52" s="253">
        <f>G52</f>
        <v>0</v>
      </c>
      <c r="AG52" s="255" t="s">
        <v>109</v>
      </c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</row>
    <row r="53" spans="1:60" outlineLevel="1" x14ac:dyDescent="0.25">
      <c r="A53" s="256">
        <v>25</v>
      </c>
      <c r="B53" s="257" t="s">
        <v>204</v>
      </c>
      <c r="C53" s="270" t="s">
        <v>205</v>
      </c>
      <c r="D53" s="258" t="s">
        <v>104</v>
      </c>
      <c r="E53" s="259">
        <v>1</v>
      </c>
      <c r="F53" s="260"/>
      <c r="G53" s="261">
        <f>ROUND(E53*F53,2)</f>
        <v>0</v>
      </c>
      <c r="H53" s="262"/>
      <c r="I53" s="263">
        <f>ROUND(E53*H53,2)</f>
        <v>0</v>
      </c>
      <c r="J53" s="260"/>
      <c r="K53" s="261">
        <f>ROUND(E53*J53,2)</f>
        <v>0</v>
      </c>
      <c r="L53" s="261">
        <v>12</v>
      </c>
      <c r="M53" s="261">
        <f>G53*(1+L53/100)</f>
        <v>0</v>
      </c>
      <c r="N53" s="259">
        <v>0</v>
      </c>
      <c r="O53" s="259">
        <f>ROUND(E53*N53,2)</f>
        <v>0</v>
      </c>
      <c r="P53" s="259">
        <v>0</v>
      </c>
      <c r="Q53" s="259">
        <f>ROUND(E53*P53,2)</f>
        <v>0</v>
      </c>
      <c r="R53" s="261"/>
      <c r="S53" s="261" t="s">
        <v>116</v>
      </c>
      <c r="T53" s="261" t="s">
        <v>206</v>
      </c>
      <c r="U53" s="261">
        <v>0</v>
      </c>
      <c r="V53" s="261">
        <f>ROUND(E53*U53,2)</f>
        <v>0</v>
      </c>
      <c r="W53" s="261"/>
      <c r="X53" s="264" t="s">
        <v>142</v>
      </c>
      <c r="Y53" s="232" t="s">
        <v>108</v>
      </c>
      <c r="Z53" s="253">
        <f>I53</f>
        <v>0</v>
      </c>
      <c r="AA53" s="253">
        <f>K53</f>
        <v>0</v>
      </c>
      <c r="AB53" s="253">
        <f>M53</f>
        <v>0</v>
      </c>
      <c r="AC53" s="254">
        <f>O53</f>
        <v>0</v>
      </c>
      <c r="AD53" s="254">
        <f>Q53</f>
        <v>0</v>
      </c>
      <c r="AE53" s="253">
        <f>V53</f>
        <v>0</v>
      </c>
      <c r="AF53" s="253">
        <f>G53</f>
        <v>0</v>
      </c>
      <c r="AG53" s="255" t="s">
        <v>143</v>
      </c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</row>
    <row r="54" spans="1:60" x14ac:dyDescent="0.25">
      <c r="A54" s="3"/>
      <c r="B54" s="4"/>
      <c r="C54" s="272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v>12</v>
      </c>
      <c r="AF54">
        <v>21</v>
      </c>
      <c r="AG54" t="s">
        <v>86</v>
      </c>
    </row>
    <row r="55" spans="1:60" x14ac:dyDescent="0.25">
      <c r="A55" s="215"/>
      <c r="B55" s="216" t="s">
        <v>31</v>
      </c>
      <c r="C55" s="273"/>
      <c r="D55" s="217"/>
      <c r="E55" s="218"/>
      <c r="F55" s="218"/>
      <c r="G55" s="267">
        <f>G8+G13+G22+G26+G33+G49+G51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f>SUMIF(L7:L53,AE54,G7:G53)</f>
        <v>0</v>
      </c>
      <c r="AF55">
        <f>SUMIF(L7:L53,AF54,G7:G53)</f>
        <v>0</v>
      </c>
      <c r="AG55" t="s">
        <v>207</v>
      </c>
    </row>
    <row r="56" spans="1:60" x14ac:dyDescent="0.25">
      <c r="A56" s="3"/>
      <c r="B56" s="4"/>
      <c r="C56" s="272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5">
      <c r="A57" s="3"/>
      <c r="B57" s="4"/>
      <c r="C57" s="272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5">
      <c r="A58" s="219" t="s">
        <v>208</v>
      </c>
      <c r="B58" s="219"/>
      <c r="C58" s="274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5">
      <c r="A59" s="220"/>
      <c r="B59" s="221"/>
      <c r="C59" s="275"/>
      <c r="D59" s="221"/>
      <c r="E59" s="221"/>
      <c r="F59" s="221"/>
      <c r="G59" s="22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G59" t="s">
        <v>209</v>
      </c>
    </row>
    <row r="60" spans="1:60" x14ac:dyDescent="0.25">
      <c r="A60" s="223"/>
      <c r="B60" s="224"/>
      <c r="C60" s="276"/>
      <c r="D60" s="224"/>
      <c r="E60" s="224"/>
      <c r="F60" s="224"/>
      <c r="G60" s="22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5">
      <c r="A61" s="223"/>
      <c r="B61" s="224"/>
      <c r="C61" s="276"/>
      <c r="D61" s="224"/>
      <c r="E61" s="224"/>
      <c r="F61" s="224"/>
      <c r="G61" s="22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5">
      <c r="A62" s="223"/>
      <c r="B62" s="224"/>
      <c r="C62" s="276"/>
      <c r="D62" s="224"/>
      <c r="E62" s="224"/>
      <c r="F62" s="224"/>
      <c r="G62" s="22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5">
      <c r="A63" s="226"/>
      <c r="B63" s="227"/>
      <c r="C63" s="277"/>
      <c r="D63" s="227"/>
      <c r="E63" s="227"/>
      <c r="F63" s="227"/>
      <c r="G63" s="22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5">
      <c r="A64" s="3"/>
      <c r="B64" s="4"/>
      <c r="C64" s="272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33" x14ac:dyDescent="0.25">
      <c r="C65" s="278"/>
      <c r="D65" s="10"/>
      <c r="AG65" t="s">
        <v>210</v>
      </c>
    </row>
    <row r="66" spans="3:33" x14ac:dyDescent="0.25">
      <c r="D66" s="10"/>
    </row>
    <row r="67" spans="3:33" x14ac:dyDescent="0.25">
      <c r="D67" s="10"/>
    </row>
    <row r="68" spans="3:33" x14ac:dyDescent="0.25">
      <c r="D68" s="10"/>
    </row>
    <row r="69" spans="3:33" x14ac:dyDescent="0.25">
      <c r="D69" s="10"/>
    </row>
    <row r="70" spans="3:33" x14ac:dyDescent="0.25">
      <c r="D70" s="10"/>
    </row>
    <row r="71" spans="3:33" x14ac:dyDescent="0.25">
      <c r="D71" s="10"/>
    </row>
    <row r="72" spans="3:33" x14ac:dyDescent="0.25">
      <c r="D72" s="10"/>
    </row>
    <row r="73" spans="3:33" x14ac:dyDescent="0.25">
      <c r="D73" s="10"/>
    </row>
    <row r="74" spans="3:33" x14ac:dyDescent="0.25">
      <c r="D74" s="10"/>
    </row>
    <row r="75" spans="3:33" x14ac:dyDescent="0.25">
      <c r="D75" s="10"/>
    </row>
    <row r="76" spans="3:33" x14ac:dyDescent="0.25">
      <c r="D76" s="10"/>
    </row>
    <row r="77" spans="3:33" x14ac:dyDescent="0.25">
      <c r="D77" s="10"/>
    </row>
    <row r="78" spans="3:33" x14ac:dyDescent="0.25">
      <c r="D78" s="10"/>
    </row>
    <row r="79" spans="3:33" x14ac:dyDescent="0.25">
      <c r="D79" s="10"/>
    </row>
    <row r="80" spans="3:3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1">
    <mergeCell ref="C48:G48"/>
    <mergeCell ref="A1:G1"/>
    <mergeCell ref="C2:G2"/>
    <mergeCell ref="C3:G3"/>
    <mergeCell ref="C4:G4"/>
    <mergeCell ref="A58:C58"/>
    <mergeCell ref="A59:G63"/>
    <mergeCell ref="C16:G16"/>
    <mergeCell ref="C40:G40"/>
    <mergeCell ref="C43:G43"/>
    <mergeCell ref="C46:G4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Pokyny pro vyplnění</vt:lpstr>
      <vt:lpstr>Stavba</vt:lpstr>
      <vt:lpstr>VzorPolozky</vt:lpstr>
      <vt:lpstr>1 D.1.2.5 Pol</vt:lpstr>
      <vt:lpstr>Stavba!CelkemDPHVypocet</vt:lpstr>
      <vt:lpstr>CenaCelkem</vt:lpstr>
      <vt:lpstr>CenaCelkemBezDPH</vt:lpstr>
      <vt:lpstr>Stavba!CenaCelkemUzivDily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D.1.2.5 Pol'!Názvy_tisku</vt:lpstr>
      <vt:lpstr>oadresa</vt:lpstr>
      <vt:lpstr>Stavba!Objednatel</vt:lpstr>
      <vt:lpstr>Stavba!Objekt</vt:lpstr>
      <vt:lpstr>'1 D.1.2.5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Zubalík</dc:creator>
  <cp:lastModifiedBy>Michal Zubalík</cp:lastModifiedBy>
  <cp:lastPrinted>2019-03-19T12:27:02Z</cp:lastPrinted>
  <dcterms:created xsi:type="dcterms:W3CDTF">2009-04-08T07:15:50Z</dcterms:created>
  <dcterms:modified xsi:type="dcterms:W3CDTF">2025-08-08T06:00:53Z</dcterms:modified>
</cp:coreProperties>
</file>