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HUM\VEREJNE_ZAKAZKY_MHUM\Verejne_zakazky_2025\ChK_VZ-Oprava_střechy_nový_zámek\"/>
    </mc:Choice>
  </mc:AlternateContent>
  <xr:revisionPtr revIDLastSave="0" documentId="8_{27D119C7-0E52-4441-AB46-9891C83358A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O-25-01 R-25-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'O-25-01 R-25-01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'O-25-01 R-25-01 Pol'!$A$1:$Y$193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92" i="12"/>
  <c r="BA29" i="12"/>
  <c r="BA22" i="12"/>
  <c r="BA19" i="12"/>
  <c r="BA16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G12" i="12"/>
  <c r="M12" i="12" s="1"/>
  <c r="I12" i="12"/>
  <c r="K12" i="12"/>
  <c r="O12" i="12"/>
  <c r="Q12" i="12"/>
  <c r="V12" i="12"/>
  <c r="G15" i="12"/>
  <c r="I15" i="12"/>
  <c r="K15" i="12"/>
  <c r="M15" i="12"/>
  <c r="O15" i="12"/>
  <c r="Q15" i="12"/>
  <c r="V15" i="12"/>
  <c r="V8" i="12" s="1"/>
  <c r="G18" i="12"/>
  <c r="I18" i="12"/>
  <c r="K18" i="12"/>
  <c r="M18" i="12"/>
  <c r="O18" i="12"/>
  <c r="Q18" i="12"/>
  <c r="V18" i="12"/>
  <c r="G21" i="12"/>
  <c r="M21" i="12" s="1"/>
  <c r="I21" i="12"/>
  <c r="K21" i="12"/>
  <c r="O21" i="12"/>
  <c r="Q21" i="12"/>
  <c r="V21" i="12"/>
  <c r="G24" i="12"/>
  <c r="I24" i="12"/>
  <c r="K24" i="12"/>
  <c r="M24" i="12"/>
  <c r="O24" i="12"/>
  <c r="Q24" i="12"/>
  <c r="V24" i="12"/>
  <c r="G26" i="12"/>
  <c r="M26" i="12" s="1"/>
  <c r="I26" i="12"/>
  <c r="K26" i="12"/>
  <c r="O26" i="12"/>
  <c r="Q26" i="12"/>
  <c r="V26" i="12"/>
  <c r="G27" i="12"/>
  <c r="V27" i="12"/>
  <c r="G28" i="12"/>
  <c r="M28" i="12" s="1"/>
  <c r="M27" i="12" s="1"/>
  <c r="I28" i="12"/>
  <c r="I27" i="12" s="1"/>
  <c r="K28" i="12"/>
  <c r="K27" i="12" s="1"/>
  <c r="O28" i="12"/>
  <c r="O27" i="12" s="1"/>
  <c r="Q28" i="12"/>
  <c r="Q27" i="12" s="1"/>
  <c r="V28" i="12"/>
  <c r="G34" i="12"/>
  <c r="I34" i="12"/>
  <c r="I33" i="12" s="1"/>
  <c r="K34" i="12"/>
  <c r="M34" i="12"/>
  <c r="O34" i="12"/>
  <c r="O33" i="12" s="1"/>
  <c r="Q34" i="12"/>
  <c r="V34" i="12"/>
  <c r="V33" i="12" s="1"/>
  <c r="G36" i="12"/>
  <c r="I36" i="12"/>
  <c r="K36" i="12"/>
  <c r="M36" i="12"/>
  <c r="O36" i="12"/>
  <c r="Q36" i="12"/>
  <c r="V36" i="12"/>
  <c r="G41" i="12"/>
  <c r="G33" i="12" s="1"/>
  <c r="I41" i="12"/>
  <c r="K41" i="12"/>
  <c r="O41" i="12"/>
  <c r="Q41" i="12"/>
  <c r="V41" i="12"/>
  <c r="G42" i="12"/>
  <c r="I42" i="12"/>
  <c r="K42" i="12"/>
  <c r="M42" i="12"/>
  <c r="O42" i="12"/>
  <c r="Q42" i="12"/>
  <c r="V42" i="12"/>
  <c r="G44" i="12"/>
  <c r="M44" i="12" s="1"/>
  <c r="I44" i="12"/>
  <c r="K44" i="12"/>
  <c r="K33" i="12" s="1"/>
  <c r="O44" i="12"/>
  <c r="Q44" i="12"/>
  <c r="V44" i="12"/>
  <c r="G45" i="12"/>
  <c r="I45" i="12"/>
  <c r="K45" i="12"/>
  <c r="M45" i="12"/>
  <c r="O45" i="12"/>
  <c r="Q45" i="12"/>
  <c r="V45" i="12"/>
  <c r="G46" i="12"/>
  <c r="M46" i="12" s="1"/>
  <c r="I46" i="12"/>
  <c r="K46" i="12"/>
  <c r="O46" i="12"/>
  <c r="Q46" i="12"/>
  <c r="V46" i="12"/>
  <c r="G49" i="12"/>
  <c r="M49" i="12" s="1"/>
  <c r="I49" i="12"/>
  <c r="K49" i="12"/>
  <c r="O49" i="12"/>
  <c r="Q49" i="12"/>
  <c r="Q33" i="12" s="1"/>
  <c r="V49" i="12"/>
  <c r="G52" i="12"/>
  <c r="I52" i="12"/>
  <c r="K52" i="12"/>
  <c r="M52" i="12"/>
  <c r="O52" i="12"/>
  <c r="Q52" i="12"/>
  <c r="V52" i="12"/>
  <c r="G56" i="12"/>
  <c r="I56" i="12"/>
  <c r="K56" i="12"/>
  <c r="M56" i="12"/>
  <c r="O56" i="12"/>
  <c r="Q56" i="12"/>
  <c r="V56" i="12"/>
  <c r="G60" i="12"/>
  <c r="M60" i="12" s="1"/>
  <c r="I60" i="12"/>
  <c r="K60" i="12"/>
  <c r="O60" i="12"/>
  <c r="Q60" i="12"/>
  <c r="V60" i="12"/>
  <c r="G64" i="12"/>
  <c r="I64" i="12"/>
  <c r="K64" i="12"/>
  <c r="M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M67" i="12"/>
  <c r="O67" i="12"/>
  <c r="Q67" i="12"/>
  <c r="V67" i="12"/>
  <c r="G70" i="12"/>
  <c r="M70" i="12" s="1"/>
  <c r="I70" i="12"/>
  <c r="K70" i="12"/>
  <c r="O70" i="12"/>
  <c r="Q70" i="12"/>
  <c r="V70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3" i="12"/>
  <c r="I83" i="12"/>
  <c r="K83" i="12"/>
  <c r="M83" i="12"/>
  <c r="O83" i="12"/>
  <c r="Q83" i="12"/>
  <c r="V83" i="12"/>
  <c r="G84" i="12"/>
  <c r="M84" i="12" s="1"/>
  <c r="I84" i="12"/>
  <c r="K84" i="12"/>
  <c r="O84" i="12"/>
  <c r="Q84" i="12"/>
  <c r="V84" i="12"/>
  <c r="G86" i="12"/>
  <c r="I86" i="12"/>
  <c r="K86" i="12"/>
  <c r="M86" i="12"/>
  <c r="O86" i="12"/>
  <c r="Q86" i="12"/>
  <c r="V86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6" i="12"/>
  <c r="I96" i="12"/>
  <c r="K96" i="12"/>
  <c r="K95" i="12" s="1"/>
  <c r="M96" i="12"/>
  <c r="O96" i="12"/>
  <c r="O95" i="12" s="1"/>
  <c r="Q96" i="12"/>
  <c r="Q95" i="12" s="1"/>
  <c r="V96" i="12"/>
  <c r="G99" i="12"/>
  <c r="G95" i="12" s="1"/>
  <c r="I99" i="12"/>
  <c r="K99" i="12"/>
  <c r="O99" i="12"/>
  <c r="Q99" i="12"/>
  <c r="V99" i="12"/>
  <c r="G101" i="12"/>
  <c r="I101" i="12"/>
  <c r="I95" i="12" s="1"/>
  <c r="K101" i="12"/>
  <c r="M101" i="12"/>
  <c r="O101" i="12"/>
  <c r="Q101" i="12"/>
  <c r="V101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I112" i="12"/>
  <c r="K112" i="12"/>
  <c r="M112" i="12"/>
  <c r="O112" i="12"/>
  <c r="Q112" i="12"/>
  <c r="V112" i="12"/>
  <c r="V95" i="12" s="1"/>
  <c r="G113" i="12"/>
  <c r="I113" i="12"/>
  <c r="K113" i="12"/>
  <c r="M113" i="12"/>
  <c r="O113" i="12"/>
  <c r="Q113" i="12"/>
  <c r="V113" i="12"/>
  <c r="G115" i="12"/>
  <c r="M115" i="12" s="1"/>
  <c r="I115" i="12"/>
  <c r="K115" i="12"/>
  <c r="O115" i="12"/>
  <c r="Q115" i="12"/>
  <c r="V115" i="12"/>
  <c r="G118" i="12"/>
  <c r="I118" i="12"/>
  <c r="K118" i="12"/>
  <c r="M118" i="12"/>
  <c r="O118" i="12"/>
  <c r="Q118" i="12"/>
  <c r="V118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7" i="12"/>
  <c r="M127" i="12" s="1"/>
  <c r="I127" i="12"/>
  <c r="K127" i="12"/>
  <c r="O127" i="12"/>
  <c r="Q127" i="12"/>
  <c r="V127" i="12"/>
  <c r="G129" i="12"/>
  <c r="I129" i="12"/>
  <c r="K129" i="12"/>
  <c r="M129" i="12"/>
  <c r="O129" i="12"/>
  <c r="Q129" i="12"/>
  <c r="V129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I135" i="12"/>
  <c r="K135" i="12"/>
  <c r="M135" i="12"/>
  <c r="O135" i="12"/>
  <c r="Q135" i="12"/>
  <c r="V135" i="12"/>
  <c r="G136" i="12"/>
  <c r="M136" i="12" s="1"/>
  <c r="I136" i="12"/>
  <c r="K136" i="12"/>
  <c r="O136" i="12"/>
  <c r="Q136" i="12"/>
  <c r="V136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2" i="12"/>
  <c r="I142" i="12"/>
  <c r="K142" i="12"/>
  <c r="M142" i="12"/>
  <c r="O142" i="12"/>
  <c r="Q142" i="12"/>
  <c r="V142" i="12"/>
  <c r="G145" i="12"/>
  <c r="I145" i="12"/>
  <c r="K145" i="12"/>
  <c r="M145" i="12"/>
  <c r="O145" i="12"/>
  <c r="Q145" i="12"/>
  <c r="V145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V150" i="12"/>
  <c r="G152" i="12"/>
  <c r="I152" i="12"/>
  <c r="K152" i="12"/>
  <c r="M152" i="12"/>
  <c r="O152" i="12"/>
  <c r="Q152" i="12"/>
  <c r="V152" i="12"/>
  <c r="G155" i="12"/>
  <c r="G154" i="12" s="1"/>
  <c r="I155" i="12"/>
  <c r="K155" i="12"/>
  <c r="K154" i="12" s="1"/>
  <c r="O155" i="12"/>
  <c r="Q155" i="12"/>
  <c r="Q154" i="12" s="1"/>
  <c r="V155" i="12"/>
  <c r="G156" i="12"/>
  <c r="I156" i="12"/>
  <c r="K156" i="12"/>
  <c r="M156" i="12"/>
  <c r="O156" i="12"/>
  <c r="Q156" i="12"/>
  <c r="V156" i="12"/>
  <c r="V154" i="12" s="1"/>
  <c r="G157" i="12"/>
  <c r="I157" i="12"/>
  <c r="K157" i="12"/>
  <c r="M157" i="12"/>
  <c r="O157" i="12"/>
  <c r="Q157" i="12"/>
  <c r="V157" i="12"/>
  <c r="G159" i="12"/>
  <c r="M159" i="12" s="1"/>
  <c r="I159" i="12"/>
  <c r="K159" i="12"/>
  <c r="O159" i="12"/>
  <c r="Q159" i="12"/>
  <c r="V159" i="12"/>
  <c r="G161" i="12"/>
  <c r="I161" i="12"/>
  <c r="I154" i="12" s="1"/>
  <c r="K161" i="12"/>
  <c r="M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V163" i="12"/>
  <c r="G165" i="12"/>
  <c r="M165" i="12" s="1"/>
  <c r="I165" i="12"/>
  <c r="K165" i="12"/>
  <c r="O165" i="12"/>
  <c r="O154" i="12" s="1"/>
  <c r="Q165" i="12"/>
  <c r="V165" i="12"/>
  <c r="G167" i="12"/>
  <c r="M167" i="12" s="1"/>
  <c r="I167" i="12"/>
  <c r="K167" i="12"/>
  <c r="O167" i="12"/>
  <c r="Q167" i="12"/>
  <c r="V167" i="12"/>
  <c r="G169" i="12"/>
  <c r="I169" i="12"/>
  <c r="M169" i="12"/>
  <c r="V169" i="12"/>
  <c r="G170" i="12"/>
  <c r="I170" i="12"/>
  <c r="K170" i="12"/>
  <c r="K169" i="12" s="1"/>
  <c r="M170" i="12"/>
  <c r="O170" i="12"/>
  <c r="O169" i="12" s="1"/>
  <c r="Q170" i="12"/>
  <c r="Q169" i="12" s="1"/>
  <c r="V170" i="12"/>
  <c r="G172" i="12"/>
  <c r="G173" i="12"/>
  <c r="I173" i="12"/>
  <c r="I172" i="12" s="1"/>
  <c r="K173" i="12"/>
  <c r="M173" i="12"/>
  <c r="O173" i="12"/>
  <c r="O172" i="12" s="1"/>
  <c r="Q173" i="12"/>
  <c r="V173" i="12"/>
  <c r="V172" i="12" s="1"/>
  <c r="G174" i="12"/>
  <c r="M174" i="12" s="1"/>
  <c r="M172" i="12" s="1"/>
  <c r="I174" i="12"/>
  <c r="K174" i="12"/>
  <c r="K172" i="12" s="1"/>
  <c r="O174" i="12"/>
  <c r="Q174" i="12"/>
  <c r="V174" i="12"/>
  <c r="G175" i="12"/>
  <c r="I175" i="12"/>
  <c r="K175" i="12"/>
  <c r="M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Q172" i="12" s="1"/>
  <c r="V177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0" i="12"/>
  <c r="G181" i="12"/>
  <c r="I181" i="12"/>
  <c r="I180" i="12" s="1"/>
  <c r="K181" i="12"/>
  <c r="M181" i="12"/>
  <c r="O181" i="12"/>
  <c r="O180" i="12" s="1"/>
  <c r="Q181" i="12"/>
  <c r="V181" i="12"/>
  <c r="V180" i="12" s="1"/>
  <c r="G182" i="12"/>
  <c r="M182" i="12" s="1"/>
  <c r="I182" i="12"/>
  <c r="K182" i="12"/>
  <c r="K180" i="12" s="1"/>
  <c r="O182" i="12"/>
  <c r="Q182" i="12"/>
  <c r="V182" i="12"/>
  <c r="G183" i="12"/>
  <c r="I183" i="12"/>
  <c r="K183" i="12"/>
  <c r="M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Q180" i="12" s="1"/>
  <c r="V185" i="12"/>
  <c r="V186" i="12"/>
  <c r="G187" i="12"/>
  <c r="I187" i="12"/>
  <c r="K187" i="12"/>
  <c r="K186" i="12" s="1"/>
  <c r="M187" i="12"/>
  <c r="O187" i="12"/>
  <c r="O186" i="12" s="1"/>
  <c r="Q187" i="12"/>
  <c r="Q186" i="12" s="1"/>
  <c r="V187" i="12"/>
  <c r="G188" i="12"/>
  <c r="G186" i="12" s="1"/>
  <c r="I188" i="12"/>
  <c r="K188" i="12"/>
  <c r="O188" i="12"/>
  <c r="Q188" i="12"/>
  <c r="V188" i="12"/>
  <c r="G189" i="12"/>
  <c r="I189" i="12"/>
  <c r="I186" i="12" s="1"/>
  <c r="K189" i="12"/>
  <c r="M189" i="12"/>
  <c r="O189" i="12"/>
  <c r="Q189" i="12"/>
  <c r="V189" i="12"/>
  <c r="G190" i="12"/>
  <c r="M190" i="12" s="1"/>
  <c r="I190" i="12"/>
  <c r="K190" i="12"/>
  <c r="O190" i="12"/>
  <c r="Q190" i="12"/>
  <c r="V190" i="12"/>
  <c r="AE192" i="12"/>
  <c r="I20" i="1"/>
  <c r="I19" i="1"/>
  <c r="I18" i="1"/>
  <c r="I17" i="1"/>
  <c r="I16" i="1"/>
  <c r="I62" i="1"/>
  <c r="J60" i="1" s="1"/>
  <c r="F43" i="1"/>
  <c r="G43" i="1"/>
  <c r="G25" i="1" s="1"/>
  <c r="A25" i="1" s="1"/>
  <c r="G26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58" i="1" l="1"/>
  <c r="J54" i="1"/>
  <c r="J55" i="1"/>
  <c r="J59" i="1"/>
  <c r="J53" i="1"/>
  <c r="J57" i="1"/>
  <c r="J61" i="1"/>
  <c r="J56" i="1"/>
  <c r="G28" i="1"/>
  <c r="A26" i="1"/>
  <c r="G23" i="1"/>
  <c r="M8" i="12"/>
  <c r="M180" i="12"/>
  <c r="AF192" i="12"/>
  <c r="M155" i="12"/>
  <c r="M154" i="12" s="1"/>
  <c r="G8" i="12"/>
  <c r="M188" i="12"/>
  <c r="M186" i="12" s="1"/>
  <c r="M99" i="12"/>
  <c r="M95" i="12" s="1"/>
  <c r="M41" i="12"/>
  <c r="M33" i="12" s="1"/>
  <c r="I21" i="1"/>
  <c r="I39" i="1"/>
  <c r="I43" i="1" s="1"/>
  <c r="J62" i="1" l="1"/>
  <c r="A23" i="1"/>
  <c r="J39" i="1"/>
  <c r="J43" i="1" s="1"/>
  <c r="J42" i="1"/>
  <c r="J41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Mikuš Jaroslav</author>
  </authors>
  <commentList>
    <comment ref="S6" authorId="0" shapeId="0" xr:uid="{9A2281FB-4B44-4EB1-AD09-9DD1CAB3A1C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BC56D57-D276-46CE-B3DC-EA905B3D0B6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<sst xmlns="http://schemas.openxmlformats.org/spreadsheetml/2006/main" count="1125" uniqueCount="396">
  <si>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</si>
  <si>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</si>
  <si>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</si>
  <si>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</si>
  <si>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</si>
  <si>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</si>
  <si>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</si>
  <si>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</si>
  <si>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</si>
  <si>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</si>
  <si>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</si>
  <si>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</si>
  <si>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</si>
  <si>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</si>
  <si>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</si>
  <si>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</si>
  <si>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</si>
  <si>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</si>
  <si>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</si>
  <si>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</si>
  <si>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</si>
  <si>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</si>
  <si>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</si>
  <si>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</si>
  <si>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</si>
  <si>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</si>
  <si>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</si>
  <si>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</si>
  <si>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</si>
  <si>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</si>
  <si>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</si>
  <si>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</si>
  <si>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</si>
  <si>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</si>
  <si>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</si>
  <si>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</si>
  <si>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</si>
  <si>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</si>
  <si>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</si>
  <si>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</si>
  <si>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</si>
  <si>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</si>
  <si>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</si>
  <si>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R-25-01</t>
  </si>
  <si>
    <t>Oprava střechy - havarijní stav</t>
  </si>
  <si>
    <t>O-25-01</t>
  </si>
  <si>
    <t>Zámek Studénka</t>
  </si>
  <si>
    <t>Objekt:</t>
  </si>
  <si>
    <t>Rozpočet:</t>
  </si>
  <si>
    <t>S-25-022</t>
  </si>
  <si>
    <t>Město Studénka</t>
  </si>
  <si>
    <t>Stavba</t>
  </si>
  <si>
    <t>Stavební objekt</t>
  </si>
  <si>
    <t>Celkem za stavbu</t>
  </si>
  <si>
    <t>CZK</t>
  </si>
  <si>
    <t>#POPS</t>
  </si>
  <si>
    <t>Popis stavby: S-25-022 - Město Studénka</t>
  </si>
  <si>
    <t>#POPO</t>
  </si>
  <si>
    <t>Popis objektu: O-25-01 - Zámek Studénka</t>
  </si>
  <si>
    <t>#POPR</t>
  </si>
  <si>
    <t>Popis rozpočtu: R-25-01 - Oprava střechy - havarijní stav</t>
  </si>
  <si>
    <t>Rekapitulace dílů</t>
  </si>
  <si>
    <t>Typ dílu</t>
  </si>
  <si>
    <t>94</t>
  </si>
  <si>
    <t>Lešení a stavební výtahy</t>
  </si>
  <si>
    <t>96</t>
  </si>
  <si>
    <t>Bourání konstrukcí</t>
  </si>
  <si>
    <t>762</t>
  </si>
  <si>
    <t>Konstrukce tesařské</t>
  </si>
  <si>
    <t>764</t>
  </si>
  <si>
    <t>Konstrukce klempířské</t>
  </si>
  <si>
    <t>765</t>
  </si>
  <si>
    <t>Krytiny tvrdé</t>
  </si>
  <si>
    <t>783</t>
  </si>
  <si>
    <t>Nátěry</t>
  </si>
  <si>
    <t>D96</t>
  </si>
  <si>
    <t>Přesuny suti a vybouraných hmot - stropy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</si>
  <si>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</si>
  <si>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</si>
  <si>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</si>
  <si>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</si>
  <si>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</si>
  <si>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</si>
  <si>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</si>
  <si>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</si>
  <si>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</si>
  <si>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</si>
  <si>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</si>
  <si>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</si>
  <si>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</si>
  <si>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</si>
  <si>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</si>
  <si>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</si>
  <si>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</si>
  <si>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</si>
  <si>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</si>
  <si>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</si>
  <si>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</si>
  <si>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</si>
  <si>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</si>
  <si>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</si>
  <si>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</si>
  <si>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</si>
  <si>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</si>
  <si>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</si>
  <si>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</si>
  <si>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</si>
  <si>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</si>
  <si>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</si>
  <si>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941941502R00</t>
  </si>
  <si>
    <t>Montáž lešení lehkého pracovního řadového s podlahami dovoz včetně odvozu lešení  rámového pronajatého</t>
  </si>
  <si>
    <t>km</t>
  </si>
  <si>
    <t>800-3</t>
  </si>
  <si>
    <t>RTS 25/ I</t>
  </si>
  <si>
    <t>Práce</t>
  </si>
  <si>
    <t>Běžná</t>
  </si>
  <si>
    <t>POL1_</t>
  </si>
  <si>
    <t>včetně kotvení</t>
  </si>
  <si>
    <t>SPI</t>
  </si>
  <si>
    <t>(35,00*2)*4</t>
  </si>
  <si>
    <t>VV</t>
  </si>
  <si>
    <t>941955004R00</t>
  </si>
  <si>
    <t>Lešení lehké pracovní pomocné pomocné, o výšce lešeňové podlahy přes 2,5 do 3,5 m</t>
  </si>
  <si>
    <t>m2</t>
  </si>
  <si>
    <t xml:space="preserve">tesařské výměny krovu : </t>
  </si>
  <si>
    <t>94,00</t>
  </si>
  <si>
    <t>942941023R00</t>
  </si>
  <si>
    <t>Montáž lešení těžkého řadového s podlahami výšky přes 20 do 30 m</t>
  </si>
  <si>
    <t>z fošen nebo dílců minimální tloušťky 38 mm, šířky od 2 do 2,5 m, při maximálním zatížení podlahové plochy 3 kPa (300 kg/m2), včetně kotvení,</t>
  </si>
  <si>
    <t>46,00*18,00</t>
  </si>
  <si>
    <t>942941193RT3</t>
  </si>
  <si>
    <t>Montáž lešení těžkého řadového s podlahami příplatek k ceně za každý další i započatý měsíc použití lešení  výšky přes 20 do 30 m</t>
  </si>
  <si>
    <t>Odkaz na mn. položky pořadí 3 : 828,00000*4</t>
  </si>
  <si>
    <t>942941823R00</t>
  </si>
  <si>
    <t>Demontáž lešení těžkého řadového s podlahami výšky přes 20 do 30 m, šířky od 2 do 2,5 m, zatížení podlahové plochy do 3 kPa (300 kg/m2</t>
  </si>
  <si>
    <t>z fošen nebo dílců minimální tloušťky 38 mm, šířky od 2 do 2,5 m, při maximálním zatížení podlahové plochy 3 kPa (300 kg/m2),</t>
  </si>
  <si>
    <t>Odkaz na mn. položky pořadí 3 : 828,00000</t>
  </si>
  <si>
    <t>180256400100R</t>
  </si>
  <si>
    <t>Výtah stavební osob.- nákladní NOV 500</t>
  </si>
  <si>
    <t>Sh</t>
  </si>
  <si>
    <t>STROJ</t>
  </si>
  <si>
    <t>Stroj</t>
  </si>
  <si>
    <t>POL6_</t>
  </si>
  <si>
    <t>4 měsíce : 8,00*30*4</t>
  </si>
  <si>
    <t>180256400200</t>
  </si>
  <si>
    <t>Montáž + demontáž GEDY 500 včetně revize</t>
  </si>
  <si>
    <t>soubor</t>
  </si>
  <si>
    <t>Vlastní</t>
  </si>
  <si>
    <t>Indiv</t>
  </si>
  <si>
    <t>979092111R00</t>
  </si>
  <si>
    <t xml:space="preserve">Vyklízení ulehlé suti z prostorů hloubka od 0 do 2 m, ručně,  </t>
  </si>
  <si>
    <t>m3</t>
  </si>
  <si>
    <t>800-2</t>
  </si>
  <si>
    <t>o půdorysné ploše do 15 m2 na vzdálenost do 3 m od okraje vyklízeného prostoru nebo s naložením na dopravní prostředek,</t>
  </si>
  <si>
    <t xml:space="preserve">suť za pozednicemi : </t>
  </si>
  <si>
    <t>23,00*0,30*0,15</t>
  </si>
  <si>
    <t>(4,20+4,80+3,00+6,00+3,80+4,80)*0,30*0,15</t>
  </si>
  <si>
    <t>762084211R00</t>
  </si>
  <si>
    <t>Zvláštní výkony příplatek k ceně za práce na střechách  pro bednění a laťování krovů, výšky přes 4 do 12 m</t>
  </si>
  <si>
    <t>800-762</t>
  </si>
  <si>
    <t>Odkaz na mn. položky pořadí 21 : 309,80000</t>
  </si>
  <si>
    <t>762331931R00</t>
  </si>
  <si>
    <t>Vázané konstrukce krovů vyřezání střešní vazby  průřezové plochy řeziva přes 224 do 288 cm2, délky vyřezané části krovu do 3 m</t>
  </si>
  <si>
    <t>m</t>
  </si>
  <si>
    <t>krokev : 6,00*26</t>
  </si>
  <si>
    <t>úžlabní krokev : 6,50*2</t>
  </si>
  <si>
    <t>horní krokev : 6,70*18</t>
  </si>
  <si>
    <t>kleštiny : 4,30*18</t>
  </si>
  <si>
    <t>762331932R00</t>
  </si>
  <si>
    <t>Vázané konstrukce krovů vyřezání střešní vazby  průřezové plochy řeziva přes 224 do 288 cm2, délky vyřezané části krovu přes 3 do 5 m</t>
  </si>
  <si>
    <t>762331941R00</t>
  </si>
  <si>
    <t>Vázané konstrukce krovů vyřezání střešní vazby  průřezové plochy řeziva přes 288 do 450 cm2, délky vyřezané části krovu do 3 m</t>
  </si>
  <si>
    <t>námětek : 2,00*13</t>
  </si>
  <si>
    <t>762331942R00</t>
  </si>
  <si>
    <t>Vázané konstrukce krovů vyřezání střešní vazby  průřezové plochy řeziva přes 288 do 450 cm2, délky vyřezané části krovu přes 3 do 5 m</t>
  </si>
  <si>
    <t>762331951R00</t>
  </si>
  <si>
    <t>Vázané konstrukce krovů vyřezání střešní vazby  průřezové plochy řeziva přes 450 cm2, délky vyřezané části krovu do 3 m</t>
  </si>
  <si>
    <t>762331952R00</t>
  </si>
  <si>
    <t>Vázané konstrukce krovů vyřezání střešní vazby  průřezové plochy řeziva přes 450 cm2, délky vyřezané části krovu přes 3 do 5 m</t>
  </si>
  <si>
    <t xml:space="preserve">mansardová římsa : </t>
  </si>
  <si>
    <t>24,00</t>
  </si>
  <si>
    <t>762332932RV1</t>
  </si>
  <si>
    <t>Vázané konstrukce krovů doplnění části střešní vazby z hranolků, hranolů včetně dodávky řeziva  průřezové plochy přes 120 do 224 cm2, bez dodávky řeziva</t>
  </si>
  <si>
    <t xml:space="preserve">doplnění ondřejových křížů : </t>
  </si>
  <si>
    <t>42,00</t>
  </si>
  <si>
    <t>762332933RV1</t>
  </si>
  <si>
    <t>Vázané konstrukce krovů doplnění části střešní vazby z hranolků, hranolů včetně dodávky řeziva  průřezové plochy přes 224 do 288 cm2, bez dodávky řeziva</t>
  </si>
  <si>
    <t>Odkaz na mn. položky pořadí 10 : 367,00000</t>
  </si>
  <si>
    <t xml:space="preserve">technologické vyřezávky : </t>
  </si>
  <si>
    <t>Odkaz na mn. položky pořadí 11 : 180,00000</t>
  </si>
  <si>
    <t>762332934RV1</t>
  </si>
  <si>
    <t>Vázané konstrukce krovů doplnění části střešní vazby z hranolků, hranolů včetně dodávky řeziva  průřezové plochy přes 288 do 450 cm2, bez dodávky řeziva</t>
  </si>
  <si>
    <t>Odkaz na mn. položky pořadí 12 : 26,00000</t>
  </si>
  <si>
    <t>Odkaz na mn. položky pořadí 13 : 32,00000</t>
  </si>
  <si>
    <t>762332935RV1</t>
  </si>
  <si>
    <t>Vázané konstrukce krovů doplnění části střešní vazby z hranolků, hranolů včetně dodávky řeziva  průřezové plochy přes 450 do 600 cm2, bez dodávky řeziva</t>
  </si>
  <si>
    <t>Odkaz na mn. položky pořadí 14 : 24,00000</t>
  </si>
  <si>
    <t>Odkaz na mn. položky pořadí 15 : 24,00000</t>
  </si>
  <si>
    <t>762337113RT5</t>
  </si>
  <si>
    <t>Vázané konstrukce krovů celodřevěný plátový spoj střešní vazby průřezové plochy řeziva do 450 cm2, šestikolíkový spoj včetně 2 čepů (hmoždíků)</t>
  </si>
  <si>
    <t>kus</t>
  </si>
  <si>
    <t>762341210R00</t>
  </si>
  <si>
    <t xml:space="preserve">Montáž bednění střech rovných o sklonu do 60° z prken hrubých na sraz tloušťky do 32 mm včetně vyřezání otvorů ,  </t>
  </si>
  <si>
    <t>Odkaz na mn. položky pořadí 22 : 309,80000</t>
  </si>
  <si>
    <t>762341811R00</t>
  </si>
  <si>
    <t>Demontáž bednění a laťování bednění střech rovných, obloukových, o sklonu do 60 stupňů včetně všech nadstřešních konstrukcí z prken hrubých</t>
  </si>
  <si>
    <t>Odkaz na mn. položky pořadí 43 : 234,00000</t>
  </si>
  <si>
    <t>Odkaz na mn. položky pořadí 44 : 75,80000</t>
  </si>
  <si>
    <t>762395000R00</t>
  </si>
  <si>
    <t>Spojovací a ochranné prostředky svory, prkna, hřebíky, pásová ocel, vruty, impregnace</t>
  </si>
  <si>
    <t>krov : 10,81322*0,85</t>
  </si>
  <si>
    <t>bednění : 271,3*0,032</t>
  </si>
  <si>
    <t>762523108R00</t>
  </si>
  <si>
    <t>Položení podlah montáž  z fošen hoblovaných na sraz</t>
  </si>
  <si>
    <t>Odkaz na mn. položky pořadí 27 : 58,00000</t>
  </si>
  <si>
    <t>762911111R00</t>
  </si>
  <si>
    <t xml:space="preserve">Impregnace řeziva máčením, ochrana proti dřevokazným houbám, plísním a dřevokaznému hmyzu </t>
  </si>
  <si>
    <t>Odkaz na mn. položky pořadí 29 : 11,89632</t>
  </si>
  <si>
    <t>Odkaz na mn. položky pořadí 30 : 19,90788</t>
  </si>
  <si>
    <t>762085159</t>
  </si>
  <si>
    <t>Hoblování tesařských prvků - ručně</t>
  </si>
  <si>
    <t>762134899</t>
  </si>
  <si>
    <t>Demontáž podlah z fošen</t>
  </si>
  <si>
    <t xml:space="preserve">demontáž ke zpětnému použití - pro tesařské výměny : </t>
  </si>
  <si>
    <t>58,00</t>
  </si>
  <si>
    <t>762-VL111</t>
  </si>
  <si>
    <t xml:space="preserve">Kontrola stávajících tesařských spojů a případné dotažení, oprava </t>
  </si>
  <si>
    <t>Kalkul</t>
  </si>
  <si>
    <t>60511166R</t>
  </si>
  <si>
    <t>Prkno dřevina: jehličnatá; opracování: omítané; tl = 32 mm</t>
  </si>
  <si>
    <t>SPCM</t>
  </si>
  <si>
    <t>Specifikace</t>
  </si>
  <si>
    <t>POL3_</t>
  </si>
  <si>
    <t>prořez 20% : 309,8*0,032*1,20</t>
  </si>
  <si>
    <t>60515285.AR</t>
  </si>
  <si>
    <t>Hranol dřevina: SM</t>
  </si>
  <si>
    <t>(0,15*0,16)*547,00*1,15</t>
  </si>
  <si>
    <t>(0,15*0,20)*26,00*1,15</t>
  </si>
  <si>
    <t>(0,25*0,25)*48,00*1,15</t>
  </si>
  <si>
    <t>(0,12*0,14)*24,00*1,15</t>
  </si>
  <si>
    <t>998762203R00</t>
  </si>
  <si>
    <t>Přesun hmot pro konstrukce tesařské v objektech výšky do 24 m</t>
  </si>
  <si>
    <t>Přesun hmot</t>
  </si>
  <si>
    <t>POL7_</t>
  </si>
  <si>
    <t>50 m vodorovně</t>
  </si>
  <si>
    <t>998762294R00</t>
  </si>
  <si>
    <t>Přesun hmot pro konstrukce tesařské příplatek k ceně za zvětšený přesun přes vymezenou největší dopravní vzdálenost  do 1000 m</t>
  </si>
  <si>
    <t>764211243R00</t>
  </si>
  <si>
    <t xml:space="preserve">Krytiny z měděného plechu výroba a montáž hladké střešní krytiny s úpravou krytiny u okapů, prostupů a výčnělků  ze svitků š 670 mm, sklonu přes 45° </t>
  </si>
  <si>
    <t>800-764</t>
  </si>
  <si>
    <t>764221230R00</t>
  </si>
  <si>
    <t>Oplechování říms a okapů z měděného plechu výroba a montáž oplechování, včetně podkladního plechu a zhotovení rohů, spojů a dilatací  oplechování říms pod nadřímsovým žlabem s podkladním plechem, rš 660 mm</t>
  </si>
  <si>
    <t>Odkaz na mn. položky pořadí 45 : 23,50000</t>
  </si>
  <si>
    <t>764222230R00</t>
  </si>
  <si>
    <t>Oplechování říms a okapů z měděného plechu výroba a montáž oplechování, včetně podkladního plechu a zhotovení rohů, spojů a dilatací  okapů na střechách s tvrdou krytinou a podkladním plechem, rš 400 mm</t>
  </si>
  <si>
    <t>Odkaz na mn. položky pořadí 46 : 36,90000</t>
  </si>
  <si>
    <t>Odkaz na mn. položky pořadí 47 : 9,70000</t>
  </si>
  <si>
    <t>764231240R00</t>
  </si>
  <si>
    <t>Lemování z měděného plechu výroba a montáž lemování zdí  na střechách s tvrdou krytinou včetně rohů a ukončení před požární zdí, rš 400 mm</t>
  </si>
  <si>
    <t>Odkaz na mn. položky pořadí 48 : 24,20000</t>
  </si>
  <si>
    <t>764239230R00</t>
  </si>
  <si>
    <t>Lemování z měděného plechu výroba a montáž lemování komínů, zděných ventilací a jiných střešních proniků, s lištami  na hladké krytině, v ploše</t>
  </si>
  <si>
    <t>Odkaz na mn. položky pořadí 49 : 2,50000</t>
  </si>
  <si>
    <t>764248292R00</t>
  </si>
  <si>
    <t>Ostatní kusové prvky z měděného plechu montáž  zachytače sněhu tyčového</t>
  </si>
  <si>
    <t>vč. spojovacích prostředků</t>
  </si>
  <si>
    <t>764252203R00</t>
  </si>
  <si>
    <t>Žlaby z měděného plechu žlaby včetně háků, čel, rohů, rovných hrdel a dilatací  podokapní půlkulaté, rš 330 mm, háky měděné</t>
  </si>
  <si>
    <t>Odkaz na mn. položky pořadí 52 : 21,10000</t>
  </si>
  <si>
    <t>764262220R00</t>
  </si>
  <si>
    <t>Střešní otvory z měděného plechu výroba a montáž střešního okna se zasklením sklem drátovým  v krytině hladké a drážkové, 600 x 600 mm</t>
  </si>
  <si>
    <t>764292260R00</t>
  </si>
  <si>
    <t>Ostatní střešní prvky z měděného plechu dodávka a montáž   úžlabí , rš 750 mm</t>
  </si>
  <si>
    <t>Odkaz na mn. položky pořadí 55 : 24,40000</t>
  </si>
  <si>
    <t>764293210R00</t>
  </si>
  <si>
    <t>Ostatní střešní prvky z měděného plechu dodávka a montáž   hřebene střechy, rš 250 mm</t>
  </si>
  <si>
    <t>hřeben : 5,70+7,30+5,30+2,60+3,60</t>
  </si>
  <si>
    <t>nároží : 5,30+7,80+4,80+7,80+8,20</t>
  </si>
  <si>
    <t>764311832RT2</t>
  </si>
  <si>
    <t>Demontáž krytiny hladké střešní z tabulí 2 x 1 m, plochy přes 25 m, sklonu přes 30 do 45°</t>
  </si>
  <si>
    <t>horní část střechy : 143,00+33,00+33,00+12,50+12,50</t>
  </si>
  <si>
    <t>764311841RT2</t>
  </si>
  <si>
    <t xml:space="preserve">Demontáž krytiny hladké střešní z tabulí 2 x 1 m, plochy do 25 m, sklonu přes 45° </t>
  </si>
  <si>
    <t>35,50+8,80+8,80+21,10+1,60</t>
  </si>
  <si>
    <t>764321832R00</t>
  </si>
  <si>
    <t xml:space="preserve">Demontáž oplechování říms pod nadřímsovým žlabem, rš 660 mm, sklonu přes 45° </t>
  </si>
  <si>
    <t>lemování mansardy : 23,50</t>
  </si>
  <si>
    <t>764322831R00</t>
  </si>
  <si>
    <t>Demontáž oplechování okapů na střechách s tvrdou krytinou, rš 400 mm, sklonu přes 30 do 45°</t>
  </si>
  <si>
    <t>horní okap : 23,50</t>
  </si>
  <si>
    <t>dolní okap : 4,80+3,80+4,80</t>
  </si>
  <si>
    <t>764322832R00</t>
  </si>
  <si>
    <t xml:space="preserve">Demontáž oplechování okapů na střechách s tvrdou krytinou, rš 400 mm, sklonu přes 45° </t>
  </si>
  <si>
    <t>dolní okap : 1,50+4,10+4,10</t>
  </si>
  <si>
    <t>764331832R00</t>
  </si>
  <si>
    <t xml:space="preserve">Demontáž lemování zdí  na střechách s tvrdou krytinou, rš 250 a 330 mm, sklonu přes 45° </t>
  </si>
  <si>
    <t>lemování zdí kolem věží : 2,30*4</t>
  </si>
  <si>
    <t>2,20*3</t>
  </si>
  <si>
    <t>lemování u štítu : 2,80*3</t>
  </si>
  <si>
    <t>764339831R00</t>
  </si>
  <si>
    <t>Demontáž lemování komínů, zděných ventilací a jiných střešních proniků  na hladké krytině, v ploše, sklonu přes 30 do 45°</t>
  </si>
  <si>
    <t>764348814R00</t>
  </si>
  <si>
    <t>Demontáž ostatních kusových prvků demontáž sněhového zachytávače, držáku lana bleskosvodu  sklonu přes 30 do 45°</t>
  </si>
  <si>
    <t>764348815R00</t>
  </si>
  <si>
    <t xml:space="preserve">Demontáž ostatních kusových prvků demontáž sněhového zachytávače, držáku lana bleskosvodu  sklonu přes 45° </t>
  </si>
  <si>
    <t>764352811R00</t>
  </si>
  <si>
    <t>Demontáž žlabů podokapních půlkruhových rovných, rš 330 mm, sklonu přes 30 do 45°</t>
  </si>
  <si>
    <t>1,50+4,20+4,80+3,00+3,80+3,80</t>
  </si>
  <si>
    <t>764362811R00</t>
  </si>
  <si>
    <t>Demontáž střešních otvorů střešních oken a poklopů, na krytině hladké a drážkové, sklonu přes 30 do 45°</t>
  </si>
  <si>
    <t>764362812R00</t>
  </si>
  <si>
    <t xml:space="preserve">Demontáž střešních otvorů střešních oken a poklopů, na krytině hladké a drážkové, sklonu přes 45° </t>
  </si>
  <si>
    <t>764392851R00</t>
  </si>
  <si>
    <t>Demontáž ostatních prvků střešních úžlabí, rš 660 mm, sklonu přes 30 do 45°</t>
  </si>
  <si>
    <t>úžlabí : 6,80+7,20+5,20+5,20</t>
  </si>
  <si>
    <t>764-VL111</t>
  </si>
  <si>
    <t>Opatrné rozfalcování krytiny na hřebenu a nároží pro napojení nové krytiny</t>
  </si>
  <si>
    <t>hřeben : 5,70+7,40+2,30</t>
  </si>
  <si>
    <t>nároží : 5,30+7,80+4,80</t>
  </si>
  <si>
    <t>5534431420R</t>
  </si>
  <si>
    <t>trubka měděná sněhového zachytávače; stav vyztužená ocelovou tyčí, zaletovaná; vnější průměr 22,0 mm; l = 2 500,0 mm</t>
  </si>
  <si>
    <t>horní střecha : 20</t>
  </si>
  <si>
    <t>spodní střecha : 10</t>
  </si>
  <si>
    <t>553443152R</t>
  </si>
  <si>
    <t>spojka trubek zachytávače průměru 22 mm; měď</t>
  </si>
  <si>
    <t>553443362R</t>
  </si>
  <si>
    <t>držák nástavby sněhového zachytávače; pro falcované krytiny ze svitků; Cu</t>
  </si>
  <si>
    <t>998764203R00</t>
  </si>
  <si>
    <t>Přesun hmot pro konstrukce klempířské v objektech výšky do 24 m</t>
  </si>
  <si>
    <t>998764292R00</t>
  </si>
  <si>
    <t>Přesun hmot pro konstrukce klempířské příplatek k ceně za zvětšený přesun přes vymezenou největší dopravní vzdálenost  do 100 m</t>
  </si>
  <si>
    <t>765799151R00</t>
  </si>
  <si>
    <t>Montáž ostatních konstrukcí na střeše montáž bezpečnostních střešních háků a hromosvodových podpěr</t>
  </si>
  <si>
    <t>800-765</t>
  </si>
  <si>
    <t>765799155R00</t>
  </si>
  <si>
    <t>Montáž ostatních konstrukcí na střeše příplatek za sklon od 30° do 45° pro montáž bezpečnostních střešních háků a hromosvodových podpěr</t>
  </si>
  <si>
    <t>765799313R00</t>
  </si>
  <si>
    <t>Montáž ostatních konstrukcí na střeše montáž fólie na bednění přibitím, přelepení spojů</t>
  </si>
  <si>
    <t>765799315R00</t>
  </si>
  <si>
    <t xml:space="preserve">Montáž ostatních konstrukcí na střeše příplatek za sklon od 30° do 45° pro montáž fólie na bednění </t>
  </si>
  <si>
    <t>765799166</t>
  </si>
  <si>
    <t>Revize bezpečnostních háků</t>
  </si>
  <si>
    <t>553140204R</t>
  </si>
  <si>
    <t>kotvicí bod pro falcované střechy, měděná krytina; nerezová ocel 1.4301; zatížitelný ve vodorovném směru; kotvení shora pomocí přítlačných šroubů</t>
  </si>
  <si>
    <t>673522159R</t>
  </si>
  <si>
    <t>Fólie hladká hydroizolační funkce: drenážní, akusticky izolační, paropropustná; nosná vložka: PP textilie; povrchová úprava: strukturovaná rohož tl. 8 mm</t>
  </si>
  <si>
    <t>Odkaz na mn. položky pořadí 64 : 309,80000*1,3</t>
  </si>
  <si>
    <t>998765203R00</t>
  </si>
  <si>
    <t>Přesun hmot pro krytiny tvrdé v objektech výšky do 24 m</t>
  </si>
  <si>
    <t>998765292R00</t>
  </si>
  <si>
    <t>Přesun hmot pro krytiny tvrdé příplatek k ceně za zvětšený přesun přes vymezenou největší dopravní vzdálenost  do 100 m</t>
  </si>
  <si>
    <t>783782205R00</t>
  </si>
  <si>
    <t>Nátěr tesařských konstrukcí ochranný fungicidní+ biocidní (proti plísním, houbám a hmyzu), dvojnásobný</t>
  </si>
  <si>
    <t>800-783</t>
  </si>
  <si>
    <t>stávající krov : 309,80*1,6</t>
  </si>
  <si>
    <t>979011111R00</t>
  </si>
  <si>
    <t>Svislá doprava suti a vybouraných hmot za prvé podlaží nad nebo pod základním podlažím</t>
  </si>
  <si>
    <t>t</t>
  </si>
  <si>
    <t>801-3</t>
  </si>
  <si>
    <t>Přesun suti</t>
  </si>
  <si>
    <t>POL8_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</si>
  <si>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</si>
  <si>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</si>
  <si>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</si>
  <si>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</si>
  <si>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</si>
  <si>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</si>
  <si>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</si>
  <si>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</si>
  <si>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</si>
  <si>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</si>
  <si>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</si>
  <si>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</si>
  <si>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005121010R</t>
  </si>
  <si>
    <t>Vybudování zařízení staveniště</t>
  </si>
  <si>
    <t>Soubor</t>
  </si>
  <si>
    <t>POL99_8</t>
  </si>
  <si>
    <t>005121020R</t>
  </si>
  <si>
    <t xml:space="preserve">Provoz zařízení staveniště </t>
  </si>
  <si>
    <t>005121030R</t>
  </si>
  <si>
    <t>Odstranění zařízení staveniště</t>
  </si>
  <si>
    <t>005122010R</t>
  </si>
  <si>
    <t xml:space="preserve">Provoz objednatele </t>
  </si>
  <si>
    <t>005124010R</t>
  </si>
  <si>
    <t>Koordinační činnost</t>
  </si>
  <si>
    <t>005211010R</t>
  </si>
  <si>
    <t>Předání a převzetí staveniště</t>
  </si>
  <si>
    <t>005211080R</t>
  </si>
  <si>
    <t xml:space="preserve">Bezpečnostní a hygienická opatření na staveništi </t>
  </si>
  <si>
    <t>00524 R</t>
  </si>
  <si>
    <t>Předání a převzetí díla</t>
  </si>
  <si>
    <t>VRN</t>
  </si>
  <si>
    <t>005241010R</t>
  </si>
  <si>
    <t xml:space="preserve">Dokumentace skutečného provedení 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</si>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</sst>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-1\ss-03-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KfXQ7O6T+073fZ4ltQfa1pvo75H4UJ36NcznF9Uevh4DiemD9rIXlT4xUgITuth+Q/zs0drQYf29yUKfP3tuhA==" saltValue="oWMPrbMOn5PbcvtjeFQUh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7" t="s">
        <v>22</v>
      </c>
      <c r="C2" s="78"/>
      <c r="D2" s="79" t="s">
        <v>49</v>
      </c>
      <c r="E2" s="237" t="s">
        <v>50</v>
      </c>
      <c r="F2" s="238"/>
      <c r="G2" s="238"/>
      <c r="H2" s="238"/>
      <c r="I2" s="238"/>
      <c r="J2" s="23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0" t="s">
        <v>46</v>
      </c>
      <c r="F3" s="241"/>
      <c r="G3" s="241"/>
      <c r="H3" s="241"/>
      <c r="I3" s="241"/>
      <c r="J3" s="242"/>
    </row>
    <row r="4" spans="1:15" ht="23.25" customHeight="1" x14ac:dyDescent="0.2">
      <c r="A4" s="76">
        <v>18553</v>
      </c>
      <c r="B4" s="82" t="s">
        <v>48</v>
      </c>
      <c r="C4" s="83"/>
      <c r="D4" s="84" t="s">
        <v>43</v>
      </c>
      <c r="E4" s="220" t="s">
        <v>44</v>
      </c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42</v>
      </c>
      <c r="D5" s="225"/>
      <c r="E5" s="226"/>
      <c r="F5" s="226"/>
      <c r="G5" s="22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7"/>
      <c r="E6" s="228"/>
      <c r="F6" s="228"/>
      <c r="G6" s="228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4"/>
      <c r="E11" s="244"/>
      <c r="F11" s="244"/>
      <c r="G11" s="244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8"/>
      <c r="F16" s="209"/>
      <c r="G16" s="208"/>
      <c r="H16" s="209"/>
      <c r="I16" s="208">
        <f>SUMIF(F53:F61,A16,I53:I61)+SUMIF(F53:F61,"PSU",I53:I61)</f>
        <v>0</v>
      </c>
      <c r="J16" s="210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8"/>
      <c r="F17" s="209"/>
      <c r="G17" s="208"/>
      <c r="H17" s="209"/>
      <c r="I17" s="208">
        <f>SUMIF(F53:F61,A17,I53:I61)</f>
        <v>0</v>
      </c>
      <c r="J17" s="210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8"/>
      <c r="F18" s="209"/>
      <c r="G18" s="208"/>
      <c r="H18" s="209"/>
      <c r="I18" s="208">
        <f>SUMIF(F53:F61,A18,I53:I61)</f>
        <v>0</v>
      </c>
      <c r="J18" s="210"/>
    </row>
    <row r="19" spans="1:10" ht="23.25" customHeight="1" x14ac:dyDescent="0.2">
      <c r="A19" s="139" t="s">
        <v>78</v>
      </c>
      <c r="B19" s="38" t="s">
        <v>27</v>
      </c>
      <c r="C19" s="62"/>
      <c r="D19" s="63"/>
      <c r="E19" s="208"/>
      <c r="F19" s="209"/>
      <c r="G19" s="208"/>
      <c r="H19" s="209"/>
      <c r="I19" s="208">
        <f>SUMIF(F53:F61,A19,I53:I61)</f>
        <v>0</v>
      </c>
      <c r="J19" s="210"/>
    </row>
    <row r="20" spans="1:10" ht="23.25" customHeight="1" x14ac:dyDescent="0.2">
      <c r="A20" s="139" t="s">
        <v>79</v>
      </c>
      <c r="B20" s="38" t="s">
        <v>28</v>
      </c>
      <c r="C20" s="62"/>
      <c r="D20" s="63"/>
      <c r="E20" s="208"/>
      <c r="F20" s="209"/>
      <c r="G20" s="208"/>
      <c r="H20" s="209"/>
      <c r="I20" s="208">
        <f>SUMIF(F53:F61,A20,I53:I61)</f>
        <v>0</v>
      </c>
      <c r="J20" s="210"/>
    </row>
    <row r="21" spans="1:10" ht="23.25" customHeight="1" x14ac:dyDescent="0.2">
      <c r="A21" s="2"/>
      <c r="B21" s="48" t="s">
        <v>29</v>
      </c>
      <c r="C21" s="64"/>
      <c r="D21" s="65"/>
      <c r="E21" s="211"/>
      <c r="F21" s="247"/>
      <c r="G21" s="211"/>
      <c r="H21" s="247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4">
        <f>ZakladDPHSniVypocet+ZakladDPHZaklVypocet</f>
        <v>0</v>
      </c>
      <c r="H28" s="214"/>
      <c r="I28" s="214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3">
        <f>A27</f>
        <v>0</v>
      </c>
      <c r="H29" s="213"/>
      <c r="I29" s="213"/>
      <c r="J29" s="119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198"/>
      <c r="D39" s="198"/>
      <c r="E39" s="198"/>
      <c r="F39" s="99">
        <f>'O-25-01 R-25-01 Pol'!AE192</f>
        <v>0</v>
      </c>
      <c r="G39" s="100">
        <f>'O-25-01 R-25-01 Pol'!AF192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/>
      <c r="C40" s="199" t="s">
        <v>52</v>
      </c>
      <c r="D40" s="199"/>
      <c r="E40" s="199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9" t="s">
        <v>46</v>
      </c>
      <c r="D41" s="199"/>
      <c r="E41" s="199"/>
      <c r="F41" s="104">
        <f>'O-25-01 R-25-01 Pol'!AE192</f>
        <v>0</v>
      </c>
      <c r="G41" s="105">
        <f>'O-25-01 R-25-01 Pol'!AF192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07" t="s">
        <v>43</v>
      </c>
      <c r="C42" s="198" t="s">
        <v>44</v>
      </c>
      <c r="D42" s="198"/>
      <c r="E42" s="198"/>
      <c r="F42" s="108">
        <f>'O-25-01 R-25-01 Pol'!AE192</f>
        <v>0</v>
      </c>
      <c r="G42" s="101">
        <f>'O-25-01 R-25-01 Pol'!AF192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2">
      <c r="A43" s="88"/>
      <c r="B43" s="200" t="s">
        <v>53</v>
      </c>
      <c r="C43" s="201"/>
      <c r="D43" s="201"/>
      <c r="E43" s="202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20" t="s">
        <v>61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63</v>
      </c>
      <c r="C53" s="196" t="s">
        <v>64</v>
      </c>
      <c r="D53" s="197"/>
      <c r="E53" s="197"/>
      <c r="F53" s="135" t="s">
        <v>24</v>
      </c>
      <c r="G53" s="136"/>
      <c r="H53" s="136"/>
      <c r="I53" s="136">
        <f>'O-25-01 R-25-01 Pol'!G8</f>
        <v>0</v>
      </c>
      <c r="J53" s="132" t="str">
        <f>IF(I62=0,"",I53/I62*100)</f>
        <v/>
      </c>
    </row>
    <row r="54" spans="1:10" ht="36.75" customHeight="1" x14ac:dyDescent="0.2">
      <c r="A54" s="123"/>
      <c r="B54" s="128" t="s">
        <v>65</v>
      </c>
      <c r="C54" s="196" t="s">
        <v>66</v>
      </c>
      <c r="D54" s="197"/>
      <c r="E54" s="197"/>
      <c r="F54" s="135" t="s">
        <v>24</v>
      </c>
      <c r="G54" s="136"/>
      <c r="H54" s="136"/>
      <c r="I54" s="136">
        <f>'O-25-01 R-25-01 Pol'!G27</f>
        <v>0</v>
      </c>
      <c r="J54" s="132" t="str">
        <f>IF(I62=0,"",I54/I62*100)</f>
        <v/>
      </c>
    </row>
    <row r="55" spans="1:10" ht="36.75" customHeight="1" x14ac:dyDescent="0.2">
      <c r="A55" s="123"/>
      <c r="B55" s="128" t="s">
        <v>67</v>
      </c>
      <c r="C55" s="196" t="s">
        <v>68</v>
      </c>
      <c r="D55" s="197"/>
      <c r="E55" s="197"/>
      <c r="F55" s="135" t="s">
        <v>25</v>
      </c>
      <c r="G55" s="136"/>
      <c r="H55" s="136"/>
      <c r="I55" s="136">
        <f>'O-25-01 R-25-01 Pol'!G33</f>
        <v>0</v>
      </c>
      <c r="J55" s="132" t="str">
        <f>IF(I62=0,"",I55/I62*100)</f>
        <v/>
      </c>
    </row>
    <row r="56" spans="1:10" ht="36.75" customHeight="1" x14ac:dyDescent="0.2">
      <c r="A56" s="123"/>
      <c r="B56" s="128" t="s">
        <v>69</v>
      </c>
      <c r="C56" s="196" t="s">
        <v>70</v>
      </c>
      <c r="D56" s="197"/>
      <c r="E56" s="197"/>
      <c r="F56" s="135" t="s">
        <v>25</v>
      </c>
      <c r="G56" s="136"/>
      <c r="H56" s="136"/>
      <c r="I56" s="136">
        <f>'O-25-01 R-25-01 Pol'!G95</f>
        <v>0</v>
      </c>
      <c r="J56" s="132" t="str">
        <f>IF(I62=0,"",I56/I62*100)</f>
        <v/>
      </c>
    </row>
    <row r="57" spans="1:10" ht="36.75" customHeight="1" x14ac:dyDescent="0.2">
      <c r="A57" s="123"/>
      <c r="B57" s="128" t="s">
        <v>71</v>
      </c>
      <c r="C57" s="196" t="s">
        <v>72</v>
      </c>
      <c r="D57" s="197"/>
      <c r="E57" s="197"/>
      <c r="F57" s="135" t="s">
        <v>25</v>
      </c>
      <c r="G57" s="136"/>
      <c r="H57" s="136"/>
      <c r="I57" s="136">
        <f>'O-25-01 R-25-01 Pol'!G154</f>
        <v>0</v>
      </c>
      <c r="J57" s="132" t="str">
        <f>IF(I62=0,"",I57/I62*100)</f>
        <v/>
      </c>
    </row>
    <row r="58" spans="1:10" ht="36.75" customHeight="1" x14ac:dyDescent="0.2">
      <c r="A58" s="123"/>
      <c r="B58" s="128" t="s">
        <v>73</v>
      </c>
      <c r="C58" s="196" t="s">
        <v>74</v>
      </c>
      <c r="D58" s="197"/>
      <c r="E58" s="197"/>
      <c r="F58" s="135" t="s">
        <v>25</v>
      </c>
      <c r="G58" s="136"/>
      <c r="H58" s="136"/>
      <c r="I58" s="136">
        <f>'O-25-01 R-25-01 Pol'!G169</f>
        <v>0</v>
      </c>
      <c r="J58" s="132" t="str">
        <f>IF(I62=0,"",I58/I62*100)</f>
        <v/>
      </c>
    </row>
    <row r="59" spans="1:10" ht="36.75" customHeight="1" x14ac:dyDescent="0.2">
      <c r="A59" s="123"/>
      <c r="B59" s="128" t="s">
        <v>75</v>
      </c>
      <c r="C59" s="196" t="s">
        <v>76</v>
      </c>
      <c r="D59" s="197"/>
      <c r="E59" s="197"/>
      <c r="F59" s="135" t="s">
        <v>77</v>
      </c>
      <c r="G59" s="136"/>
      <c r="H59" s="136"/>
      <c r="I59" s="136">
        <f>'O-25-01 R-25-01 Pol'!G172</f>
        <v>0</v>
      </c>
      <c r="J59" s="132" t="str">
        <f>IF(I62=0,"",I59/I62*100)</f>
        <v/>
      </c>
    </row>
    <row r="60" spans="1:10" ht="36.75" customHeight="1" x14ac:dyDescent="0.2">
      <c r="A60" s="123"/>
      <c r="B60" s="128" t="s">
        <v>78</v>
      </c>
      <c r="C60" s="196" t="s">
        <v>27</v>
      </c>
      <c r="D60" s="197"/>
      <c r="E60" s="197"/>
      <c r="F60" s="135" t="s">
        <v>78</v>
      </c>
      <c r="G60" s="136"/>
      <c r="H60" s="136"/>
      <c r="I60" s="136">
        <f>'O-25-01 R-25-01 Pol'!G180</f>
        <v>0</v>
      </c>
      <c r="J60" s="132" t="str">
        <f>IF(I62=0,"",I60/I62*100)</f>
        <v/>
      </c>
    </row>
    <row r="61" spans="1:10" ht="36.75" customHeight="1" x14ac:dyDescent="0.2">
      <c r="A61" s="123"/>
      <c r="B61" s="128" t="s">
        <v>79</v>
      </c>
      <c r="C61" s="196" t="s">
        <v>28</v>
      </c>
      <c r="D61" s="197"/>
      <c r="E61" s="197"/>
      <c r="F61" s="135" t="s">
        <v>79</v>
      </c>
      <c r="G61" s="136"/>
      <c r="H61" s="136"/>
      <c r="I61" s="136">
        <f>'O-25-01 R-25-01 Pol'!G186</f>
        <v>0</v>
      </c>
      <c r="J61" s="132" t="str">
        <f>IF(I62=0,"",I61/I62*100)</f>
        <v/>
      </c>
    </row>
    <row r="62" spans="1:10" ht="25.5" customHeight="1" x14ac:dyDescent="0.2">
      <c r="A62" s="124"/>
      <c r="B62" s="129" t="s">
        <v>1</v>
      </c>
      <c r="C62" s="130"/>
      <c r="D62" s="131"/>
      <c r="E62" s="131"/>
      <c r="F62" s="137"/>
      <c r="G62" s="138"/>
      <c r="H62" s="138"/>
      <c r="I62" s="138">
        <f>SUM(I53:I61)</f>
        <v>0</v>
      </c>
      <c r="J62" s="133">
        <f>SUM(J53:J61)</f>
        <v>0</v>
      </c>
    </row>
    <row r="63" spans="1:10" x14ac:dyDescent="0.2">
      <c r="F63" s="87"/>
      <c r="G63" s="87"/>
      <c r="H63" s="87"/>
      <c r="I63" s="87"/>
      <c r="J63" s="134"/>
    </row>
    <row r="64" spans="1:10" x14ac:dyDescent="0.2">
      <c r="F64" s="87"/>
      <c r="G64" s="87"/>
      <c r="H64" s="87"/>
      <c r="I64" s="87"/>
      <c r="J64" s="134"/>
    </row>
    <row r="65" spans="6:10" x14ac:dyDescent="0.2">
      <c r="F65" s="87"/>
      <c r="G65" s="87"/>
      <c r="H65" s="87"/>
      <c r="I65" s="87"/>
      <c r="J65" s="134"/>
    </row>
  </sheetData>
  <sheetProtection algorithmName="SHA-512" hashValue="IP2QecFJumbJFVQ/ZJXwmyYqHmJSeq5bLF7FS3Ua2WnRsaI1Bk9xf0eSh7moCoHNNCLzsYSMsH9gdzYPxrMmHQ==" saltValue="76Pky6IIycGsboMlAnou0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N3KjdBeUgV23aoiOeyIn9ZPWOvOJg198KItI1iXfyZvEpofMwRBBIX6enT2l8exnXVkMwSDUjQVoeWOGnaGbqg==" saltValue="qEcmJuOCJ958XjSSXXoKH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2FC8-4C5E-4DE2-932D-B6FC24E99495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80</v>
      </c>
      <c r="B1" s="256"/>
      <c r="C1" s="256"/>
      <c r="D1" s="256"/>
      <c r="E1" s="256"/>
      <c r="F1" s="256"/>
      <c r="G1" s="256"/>
      <c r="AG1" t="s">
        <v>81</v>
      </c>
    </row>
    <row r="2" spans="1:60" ht="24.95" customHeight="1" x14ac:dyDescent="0.2">
      <c r="A2" s="140" t="s">
        <v>7</v>
      </c>
      <c r="B2" s="49" t="s">
        <v>49</v>
      </c>
      <c r="C2" s="257" t="s">
        <v>50</v>
      </c>
      <c r="D2" s="258"/>
      <c r="E2" s="258"/>
      <c r="F2" s="258"/>
      <c r="G2" s="259"/>
      <c r="AG2" t="s">
        <v>82</v>
      </c>
    </row>
    <row r="3" spans="1:60" ht="24.95" customHeight="1" x14ac:dyDescent="0.2">
      <c r="A3" s="140" t="s">
        <v>8</v>
      </c>
      <c r="B3" s="49" t="s">
        <v>45</v>
      </c>
      <c r="C3" s="257" t="s">
        <v>46</v>
      </c>
      <c r="D3" s="258"/>
      <c r="E3" s="258"/>
      <c r="F3" s="258"/>
      <c r="G3" s="259"/>
      <c r="AC3" s="121" t="s">
        <v>82</v>
      </c>
      <c r="AG3" t="s">
        <v>83</v>
      </c>
    </row>
    <row r="4" spans="1:60" ht="24.95" customHeight="1" x14ac:dyDescent="0.2">
      <c r="A4" s="141" t="s">
        <v>9</v>
      </c>
      <c r="B4" s="142" t="s">
        <v>43</v>
      </c>
      <c r="C4" s="260" t="s">
        <v>44</v>
      </c>
      <c r="D4" s="261"/>
      <c r="E4" s="261"/>
      <c r="F4" s="261"/>
      <c r="G4" s="262"/>
      <c r="AG4" t="s">
        <v>84</v>
      </c>
    </row>
    <row r="5" spans="1:60" x14ac:dyDescent="0.2">
      <c r="D5" s="10"/>
    </row>
    <row r="6" spans="1:60" ht="38.25" x14ac:dyDescent="0.2">
      <c r="A6" s="144" t="s">
        <v>85</v>
      </c>
      <c r="B6" s="146" t="s">
        <v>86</v>
      </c>
      <c r="C6" s="146" t="s">
        <v>87</v>
      </c>
      <c r="D6" s="145" t="s">
        <v>88</v>
      </c>
      <c r="E6" s="144" t="s">
        <v>89</v>
      </c>
      <c r="F6" s="143" t="s">
        <v>90</v>
      </c>
      <c r="G6" s="144" t="s">
        <v>29</v>
      </c>
      <c r="H6" s="147" t="s">
        <v>30</v>
      </c>
      <c r="I6" s="147" t="s">
        <v>91</v>
      </c>
      <c r="J6" s="147" t="s">
        <v>31</v>
      </c>
      <c r="K6" s="147" t="s">
        <v>92</v>
      </c>
      <c r="L6" s="147" t="s">
        <v>93</v>
      </c>
      <c r="M6" s="147" t="s">
        <v>94</v>
      </c>
      <c r="N6" s="147" t="s">
        <v>95</v>
      </c>
      <c r="O6" s="147" t="s">
        <v>96</v>
      </c>
      <c r="P6" s="147" t="s">
        <v>97</v>
      </c>
      <c r="Q6" s="147" t="s">
        <v>98</v>
      </c>
      <c r="R6" s="147" t="s">
        <v>99</v>
      </c>
      <c r="S6" s="147" t="s">
        <v>100</v>
      </c>
      <c r="T6" s="147" t="s">
        <v>101</v>
      </c>
      <c r="U6" s="147" t="s">
        <v>102</v>
      </c>
      <c r="V6" s="147" t="s">
        <v>103</v>
      </c>
      <c r="W6" s="147" t="s">
        <v>104</v>
      </c>
      <c r="X6" s="147" t="s">
        <v>105</v>
      </c>
      <c r="Y6" s="147" t="s">
        <v>106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107</v>
      </c>
      <c r="B8" s="165" t="s">
        <v>63</v>
      </c>
      <c r="C8" s="187" t="s">
        <v>64</v>
      </c>
      <c r="D8" s="166"/>
      <c r="E8" s="167"/>
      <c r="F8" s="168"/>
      <c r="G8" s="168">
        <f>SUMIF(AG9:AG26,"&lt;&gt;NOR",G9:G26)</f>
        <v>0</v>
      </c>
      <c r="H8" s="168"/>
      <c r="I8" s="168">
        <f>SUM(I9:I26)</f>
        <v>0</v>
      </c>
      <c r="J8" s="168"/>
      <c r="K8" s="168">
        <f>SUM(K9:K26)</f>
        <v>0</v>
      </c>
      <c r="L8" s="168"/>
      <c r="M8" s="168">
        <f>SUM(M9:M26)</f>
        <v>0</v>
      </c>
      <c r="N8" s="167"/>
      <c r="O8" s="167">
        <f>SUM(O9:O26)</f>
        <v>28</v>
      </c>
      <c r="P8" s="167"/>
      <c r="Q8" s="167">
        <f>SUM(Q9:Q26)</f>
        <v>0</v>
      </c>
      <c r="R8" s="168"/>
      <c r="S8" s="168"/>
      <c r="T8" s="169"/>
      <c r="U8" s="163"/>
      <c r="V8" s="163">
        <f>SUM(V9:V26)</f>
        <v>461.62</v>
      </c>
      <c r="W8" s="163"/>
      <c r="X8" s="163"/>
      <c r="Y8" s="163"/>
      <c r="AG8" t="s">
        <v>108</v>
      </c>
    </row>
    <row r="9" spans="1:60" ht="22.5" outlineLevel="1" x14ac:dyDescent="0.2">
      <c r="A9" s="171">
        <v>1</v>
      </c>
      <c r="B9" s="172" t="s">
        <v>109</v>
      </c>
      <c r="C9" s="188" t="s">
        <v>110</v>
      </c>
      <c r="D9" s="173" t="s">
        <v>111</v>
      </c>
      <c r="E9" s="174">
        <v>280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112</v>
      </c>
      <c r="S9" s="176" t="s">
        <v>113</v>
      </c>
      <c r="T9" s="177" t="s">
        <v>113</v>
      </c>
      <c r="U9" s="159">
        <v>0</v>
      </c>
      <c r="V9" s="159">
        <f>ROUND(E9*U9,2)</f>
        <v>0</v>
      </c>
      <c r="W9" s="159"/>
      <c r="X9" s="159" t="s">
        <v>114</v>
      </c>
      <c r="Y9" s="159" t="s">
        <v>115</v>
      </c>
      <c r="Z9" s="148"/>
      <c r="AA9" s="148"/>
      <c r="AB9" s="148"/>
      <c r="AC9" s="148"/>
      <c r="AD9" s="148"/>
      <c r="AE9" s="148"/>
      <c r="AF9" s="148"/>
      <c r="AG9" s="148" t="s">
        <v>116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4" t="s">
        <v>117</v>
      </c>
      <c r="D10" s="255"/>
      <c r="E10" s="255"/>
      <c r="F10" s="255"/>
      <c r="G10" s="255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118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9" t="s">
        <v>119</v>
      </c>
      <c r="D11" s="161"/>
      <c r="E11" s="162">
        <v>280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8"/>
      <c r="AA11" s="148"/>
      <c r="AB11" s="148"/>
      <c r="AC11" s="148"/>
      <c r="AD11" s="148"/>
      <c r="AE11" s="148"/>
      <c r="AF11" s="148"/>
      <c r="AG11" s="148" t="s">
        <v>120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1">
        <v>2</v>
      </c>
      <c r="B12" s="172" t="s">
        <v>121</v>
      </c>
      <c r="C12" s="188" t="s">
        <v>122</v>
      </c>
      <c r="D12" s="173" t="s">
        <v>123</v>
      </c>
      <c r="E12" s="174">
        <v>94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6.3400000000000001E-3</v>
      </c>
      <c r="O12" s="174">
        <f>ROUND(E12*N12,2)</f>
        <v>0.6</v>
      </c>
      <c r="P12" s="174">
        <v>0</v>
      </c>
      <c r="Q12" s="174">
        <f>ROUND(E12*P12,2)</f>
        <v>0</v>
      </c>
      <c r="R12" s="176" t="s">
        <v>112</v>
      </c>
      <c r="S12" s="176" t="s">
        <v>113</v>
      </c>
      <c r="T12" s="177" t="s">
        <v>113</v>
      </c>
      <c r="U12" s="159">
        <v>0.26</v>
      </c>
      <c r="V12" s="159">
        <f>ROUND(E12*U12,2)</f>
        <v>24.44</v>
      </c>
      <c r="W12" s="159"/>
      <c r="X12" s="159" t="s">
        <v>114</v>
      </c>
      <c r="Y12" s="159" t="s">
        <v>115</v>
      </c>
      <c r="Z12" s="148"/>
      <c r="AA12" s="148"/>
      <c r="AB12" s="148"/>
      <c r="AC12" s="148"/>
      <c r="AD12" s="148"/>
      <c r="AE12" s="148"/>
      <c r="AF12" s="148"/>
      <c r="AG12" s="148" t="s">
        <v>116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189" t="s">
        <v>124</v>
      </c>
      <c r="D13" s="161"/>
      <c r="E13" s="162"/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120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189" t="s">
        <v>125</v>
      </c>
      <c r="D14" s="161"/>
      <c r="E14" s="162">
        <v>94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120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1">
        <v>3</v>
      </c>
      <c r="B15" s="172" t="s">
        <v>126</v>
      </c>
      <c r="C15" s="188" t="s">
        <v>127</v>
      </c>
      <c r="D15" s="173" t="s">
        <v>123</v>
      </c>
      <c r="E15" s="174">
        <v>828</v>
      </c>
      <c r="F15" s="175"/>
      <c r="G15" s="176">
        <f>ROUND(E15*F15,2)</f>
        <v>0</v>
      </c>
      <c r="H15" s="175"/>
      <c r="I15" s="176">
        <f>ROUND(E15*H15,2)</f>
        <v>0</v>
      </c>
      <c r="J15" s="175"/>
      <c r="K15" s="176">
        <f>ROUND(E15*J15,2)</f>
        <v>0</v>
      </c>
      <c r="L15" s="176">
        <v>21</v>
      </c>
      <c r="M15" s="176">
        <f>G15*(1+L15/100)</f>
        <v>0</v>
      </c>
      <c r="N15" s="174">
        <v>3.3090000000000001E-2</v>
      </c>
      <c r="O15" s="174">
        <f>ROUND(E15*N15,2)</f>
        <v>27.4</v>
      </c>
      <c r="P15" s="174">
        <v>0</v>
      </c>
      <c r="Q15" s="174">
        <f>ROUND(E15*P15,2)</f>
        <v>0</v>
      </c>
      <c r="R15" s="176" t="s">
        <v>112</v>
      </c>
      <c r="S15" s="176" t="s">
        <v>113</v>
      </c>
      <c r="T15" s="177" t="s">
        <v>113</v>
      </c>
      <c r="U15" s="159">
        <v>0.27400000000000002</v>
      </c>
      <c r="V15" s="159">
        <f>ROUND(E15*U15,2)</f>
        <v>226.87</v>
      </c>
      <c r="W15" s="159"/>
      <c r="X15" s="159" t="s">
        <v>114</v>
      </c>
      <c r="Y15" s="159" t="s">
        <v>115</v>
      </c>
      <c r="Z15" s="148"/>
      <c r="AA15" s="148"/>
      <c r="AB15" s="148"/>
      <c r="AC15" s="148"/>
      <c r="AD15" s="148"/>
      <c r="AE15" s="148"/>
      <c r="AF15" s="148"/>
      <c r="AG15" s="148" t="s">
        <v>116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2" x14ac:dyDescent="0.2">
      <c r="A16" s="155"/>
      <c r="B16" s="156"/>
      <c r="C16" s="254" t="s">
        <v>128</v>
      </c>
      <c r="D16" s="255"/>
      <c r="E16" s="255"/>
      <c r="F16" s="255"/>
      <c r="G16" s="255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118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78" t="str">
        <f>C16</f>
        <v>z fošen nebo dílců minimální tloušťky 38 mm, šířky od 2 do 2,5 m, při maximálním zatížení podlahové plochy 3 kPa (300 kg/m2), včetně kotvení,</v>
      </c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9" t="s">
        <v>129</v>
      </c>
      <c r="D17" s="161"/>
      <c r="E17" s="162">
        <v>828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120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2.5" outlineLevel="1" x14ac:dyDescent="0.2">
      <c r="A18" s="171">
        <v>4</v>
      </c>
      <c r="B18" s="172" t="s">
        <v>130</v>
      </c>
      <c r="C18" s="188" t="s">
        <v>131</v>
      </c>
      <c r="D18" s="173" t="s">
        <v>123</v>
      </c>
      <c r="E18" s="174">
        <v>3312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</v>
      </c>
      <c r="Q18" s="174">
        <f>ROUND(E18*P18,2)</f>
        <v>0</v>
      </c>
      <c r="R18" s="176" t="s">
        <v>112</v>
      </c>
      <c r="S18" s="176" t="s">
        <v>113</v>
      </c>
      <c r="T18" s="177" t="s">
        <v>113</v>
      </c>
      <c r="U18" s="159">
        <v>1.2E-2</v>
      </c>
      <c r="V18" s="159">
        <f>ROUND(E18*U18,2)</f>
        <v>39.74</v>
      </c>
      <c r="W18" s="159"/>
      <c r="X18" s="159" t="s">
        <v>114</v>
      </c>
      <c r="Y18" s="159" t="s">
        <v>115</v>
      </c>
      <c r="Z18" s="148"/>
      <c r="AA18" s="148"/>
      <c r="AB18" s="148"/>
      <c r="AC18" s="148"/>
      <c r="AD18" s="148"/>
      <c r="AE18" s="148"/>
      <c r="AF18" s="148"/>
      <c r="AG18" s="148" t="s">
        <v>116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22.5" outlineLevel="2" x14ac:dyDescent="0.2">
      <c r="A19" s="155"/>
      <c r="B19" s="156"/>
      <c r="C19" s="254" t="s">
        <v>128</v>
      </c>
      <c r="D19" s="255"/>
      <c r="E19" s="255"/>
      <c r="F19" s="255"/>
      <c r="G19" s="255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118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78" t="str">
        <f>C19</f>
        <v>z fošen nebo dílců minimální tloušťky 38 mm, šířky od 2 do 2,5 m, při maximálním zatížení podlahové plochy 3 kPa (300 kg/m2), včetně kotvení,</v>
      </c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89" t="s">
        <v>132</v>
      </c>
      <c r="D20" s="161"/>
      <c r="E20" s="162">
        <v>3312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120</v>
      </c>
      <c r="AH20" s="148">
        <v>5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71">
        <v>5</v>
      </c>
      <c r="B21" s="172" t="s">
        <v>133</v>
      </c>
      <c r="C21" s="188" t="s">
        <v>134</v>
      </c>
      <c r="D21" s="173" t="s">
        <v>123</v>
      </c>
      <c r="E21" s="174">
        <v>828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0</v>
      </c>
      <c r="O21" s="174">
        <f>ROUND(E21*N21,2)</f>
        <v>0</v>
      </c>
      <c r="P21" s="174">
        <v>0</v>
      </c>
      <c r="Q21" s="174">
        <f>ROUND(E21*P21,2)</f>
        <v>0</v>
      </c>
      <c r="R21" s="176" t="s">
        <v>112</v>
      </c>
      <c r="S21" s="176" t="s">
        <v>113</v>
      </c>
      <c r="T21" s="177" t="s">
        <v>113</v>
      </c>
      <c r="U21" s="159">
        <v>0.20599999999999999</v>
      </c>
      <c r="V21" s="159">
        <f>ROUND(E21*U21,2)</f>
        <v>170.57</v>
      </c>
      <c r="W21" s="159"/>
      <c r="X21" s="159" t="s">
        <v>114</v>
      </c>
      <c r="Y21" s="159" t="s">
        <v>115</v>
      </c>
      <c r="Z21" s="148"/>
      <c r="AA21" s="148"/>
      <c r="AB21" s="148"/>
      <c r="AC21" s="148"/>
      <c r="AD21" s="148"/>
      <c r="AE21" s="148"/>
      <c r="AF21" s="148"/>
      <c r="AG21" s="148" t="s">
        <v>116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254" t="s">
        <v>135</v>
      </c>
      <c r="D22" s="255"/>
      <c r="E22" s="255"/>
      <c r="F22" s="255"/>
      <c r="G22" s="255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118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78" t="str">
        <f>C22</f>
        <v>z fošen nebo dílců minimální tloušťky 38 mm, šířky od 2 do 2,5 m, při maximálním zatížení podlahové plochy 3 kPa (300 kg/m2),</v>
      </c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89" t="s">
        <v>136</v>
      </c>
      <c r="D23" s="161"/>
      <c r="E23" s="162">
        <v>828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120</v>
      </c>
      <c r="AH23" s="148">
        <v>5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71">
        <v>6</v>
      </c>
      <c r="B24" s="172" t="s">
        <v>137</v>
      </c>
      <c r="C24" s="188" t="s">
        <v>138</v>
      </c>
      <c r="D24" s="173" t="s">
        <v>139</v>
      </c>
      <c r="E24" s="174">
        <v>960</v>
      </c>
      <c r="F24" s="175"/>
      <c r="G24" s="176">
        <f>ROUND(E24*F24,2)</f>
        <v>0</v>
      </c>
      <c r="H24" s="175"/>
      <c r="I24" s="176">
        <f>ROUND(E24*H24,2)</f>
        <v>0</v>
      </c>
      <c r="J24" s="175"/>
      <c r="K24" s="176">
        <f>ROUND(E24*J24,2)</f>
        <v>0</v>
      </c>
      <c r="L24" s="176">
        <v>21</v>
      </c>
      <c r="M24" s="176">
        <f>G24*(1+L24/100)</f>
        <v>0</v>
      </c>
      <c r="N24" s="174">
        <v>0</v>
      </c>
      <c r="O24" s="174">
        <f>ROUND(E24*N24,2)</f>
        <v>0</v>
      </c>
      <c r="P24" s="174">
        <v>0</v>
      </c>
      <c r="Q24" s="174">
        <f>ROUND(E24*P24,2)</f>
        <v>0</v>
      </c>
      <c r="R24" s="176" t="s">
        <v>140</v>
      </c>
      <c r="S24" s="176" t="s">
        <v>113</v>
      </c>
      <c r="T24" s="177" t="s">
        <v>113</v>
      </c>
      <c r="U24" s="159">
        <v>0</v>
      </c>
      <c r="V24" s="159">
        <f>ROUND(E24*U24,2)</f>
        <v>0</v>
      </c>
      <c r="W24" s="159"/>
      <c r="X24" s="159" t="s">
        <v>141</v>
      </c>
      <c r="Y24" s="159" t="s">
        <v>115</v>
      </c>
      <c r="Z24" s="148"/>
      <c r="AA24" s="148"/>
      <c r="AB24" s="148"/>
      <c r="AC24" s="148"/>
      <c r="AD24" s="148"/>
      <c r="AE24" s="148"/>
      <c r="AF24" s="148"/>
      <c r="AG24" s="148" t="s">
        <v>142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9" t="s">
        <v>143</v>
      </c>
      <c r="D25" s="161"/>
      <c r="E25" s="162">
        <v>960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120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79">
        <v>7</v>
      </c>
      <c r="B26" s="180" t="s">
        <v>144</v>
      </c>
      <c r="C26" s="190" t="s">
        <v>145</v>
      </c>
      <c r="D26" s="181" t="s">
        <v>146</v>
      </c>
      <c r="E26" s="182">
        <v>1</v>
      </c>
      <c r="F26" s="183"/>
      <c r="G26" s="184">
        <f>ROUND(E26*F26,2)</f>
        <v>0</v>
      </c>
      <c r="H26" s="183"/>
      <c r="I26" s="184">
        <f>ROUND(E26*H26,2)</f>
        <v>0</v>
      </c>
      <c r="J26" s="183"/>
      <c r="K26" s="184">
        <f>ROUND(E26*J26,2)</f>
        <v>0</v>
      </c>
      <c r="L26" s="184">
        <v>21</v>
      </c>
      <c r="M26" s="184">
        <f>G26*(1+L26/100)</f>
        <v>0</v>
      </c>
      <c r="N26" s="182">
        <v>0</v>
      </c>
      <c r="O26" s="182">
        <f>ROUND(E26*N26,2)</f>
        <v>0</v>
      </c>
      <c r="P26" s="182">
        <v>0</v>
      </c>
      <c r="Q26" s="182">
        <f>ROUND(E26*P26,2)</f>
        <v>0</v>
      </c>
      <c r="R26" s="184"/>
      <c r="S26" s="184" t="s">
        <v>147</v>
      </c>
      <c r="T26" s="185" t="s">
        <v>148</v>
      </c>
      <c r="U26" s="159">
        <v>0</v>
      </c>
      <c r="V26" s="159">
        <f>ROUND(E26*U26,2)</f>
        <v>0</v>
      </c>
      <c r="W26" s="159"/>
      <c r="X26" s="159" t="s">
        <v>141</v>
      </c>
      <c r="Y26" s="159" t="s">
        <v>115</v>
      </c>
      <c r="Z26" s="148"/>
      <c r="AA26" s="148"/>
      <c r="AB26" s="148"/>
      <c r="AC26" s="148"/>
      <c r="AD26" s="148"/>
      <c r="AE26" s="148"/>
      <c r="AF26" s="148"/>
      <c r="AG26" s="148" t="s">
        <v>142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">
      <c r="A27" s="164" t="s">
        <v>107</v>
      </c>
      <c r="B27" s="165" t="s">
        <v>65</v>
      </c>
      <c r="C27" s="187" t="s">
        <v>66</v>
      </c>
      <c r="D27" s="166"/>
      <c r="E27" s="167"/>
      <c r="F27" s="168"/>
      <c r="G27" s="168">
        <f>SUMIF(AG28:AG32,"&lt;&gt;NOR",G28:G32)</f>
        <v>0</v>
      </c>
      <c r="H27" s="168"/>
      <c r="I27" s="168">
        <f>SUM(I28:I32)</f>
        <v>0</v>
      </c>
      <c r="J27" s="168"/>
      <c r="K27" s="168">
        <f>SUM(K28:K32)</f>
        <v>0</v>
      </c>
      <c r="L27" s="168"/>
      <c r="M27" s="168">
        <f>SUM(M28:M32)</f>
        <v>0</v>
      </c>
      <c r="N27" s="167"/>
      <c r="O27" s="167">
        <f>SUM(O28:O32)</f>
        <v>0</v>
      </c>
      <c r="P27" s="167"/>
      <c r="Q27" s="167">
        <f>SUM(Q28:Q32)</f>
        <v>0</v>
      </c>
      <c r="R27" s="168"/>
      <c r="S27" s="168"/>
      <c r="T27" s="169"/>
      <c r="U27" s="163"/>
      <c r="V27" s="163">
        <f>SUM(V28:V32)</f>
        <v>18.72</v>
      </c>
      <c r="W27" s="163"/>
      <c r="X27" s="163"/>
      <c r="Y27" s="163"/>
      <c r="AG27" t="s">
        <v>108</v>
      </c>
    </row>
    <row r="28" spans="1:60" outlineLevel="1" x14ac:dyDescent="0.2">
      <c r="A28" s="171">
        <v>8</v>
      </c>
      <c r="B28" s="172" t="s">
        <v>149</v>
      </c>
      <c r="C28" s="188" t="s">
        <v>150</v>
      </c>
      <c r="D28" s="173" t="s">
        <v>151</v>
      </c>
      <c r="E28" s="174">
        <v>2.2320000000000002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</v>
      </c>
      <c r="O28" s="174">
        <f>ROUND(E28*N28,2)</f>
        <v>0</v>
      </c>
      <c r="P28" s="174">
        <v>0</v>
      </c>
      <c r="Q28" s="174">
        <f>ROUND(E28*P28,2)</f>
        <v>0</v>
      </c>
      <c r="R28" s="176" t="s">
        <v>152</v>
      </c>
      <c r="S28" s="176" t="s">
        <v>113</v>
      </c>
      <c r="T28" s="177" t="s">
        <v>113</v>
      </c>
      <c r="U28" s="159">
        <v>8.3849999999999998</v>
      </c>
      <c r="V28" s="159">
        <f>ROUND(E28*U28,2)</f>
        <v>18.72</v>
      </c>
      <c r="W28" s="159"/>
      <c r="X28" s="159" t="s">
        <v>114</v>
      </c>
      <c r="Y28" s="159" t="s">
        <v>115</v>
      </c>
      <c r="Z28" s="148"/>
      <c r="AA28" s="148"/>
      <c r="AB28" s="148"/>
      <c r="AC28" s="148"/>
      <c r="AD28" s="148"/>
      <c r="AE28" s="148"/>
      <c r="AF28" s="148"/>
      <c r="AG28" s="148" t="s">
        <v>116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254" t="s">
        <v>153</v>
      </c>
      <c r="D29" s="255"/>
      <c r="E29" s="255"/>
      <c r="F29" s="255"/>
      <c r="G29" s="255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118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78" t="str">
        <f>C29</f>
        <v>o půdorysné ploše do 15 m2 na vzdálenost do 3 m od okraje vyklízeného prostoru nebo s naložením na dopravní prostředek,</v>
      </c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189" t="s">
        <v>154</v>
      </c>
      <c r="D30" s="161"/>
      <c r="E30" s="162"/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120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89" t="s">
        <v>155</v>
      </c>
      <c r="D31" s="161"/>
      <c r="E31" s="162">
        <v>1.0349999999999999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8"/>
      <c r="AA31" s="148"/>
      <c r="AB31" s="148"/>
      <c r="AC31" s="148"/>
      <c r="AD31" s="148"/>
      <c r="AE31" s="148"/>
      <c r="AF31" s="148"/>
      <c r="AG31" s="148" t="s">
        <v>120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3" x14ac:dyDescent="0.2">
      <c r="A32" s="155"/>
      <c r="B32" s="156"/>
      <c r="C32" s="189" t="s">
        <v>156</v>
      </c>
      <c r="D32" s="161"/>
      <c r="E32" s="162">
        <v>1.1970000000000001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120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x14ac:dyDescent="0.2">
      <c r="A33" s="164" t="s">
        <v>107</v>
      </c>
      <c r="B33" s="165" t="s">
        <v>67</v>
      </c>
      <c r="C33" s="187" t="s">
        <v>68</v>
      </c>
      <c r="D33" s="166"/>
      <c r="E33" s="167"/>
      <c r="F33" s="168"/>
      <c r="G33" s="168">
        <f>SUMIF(AG34:AG94,"&lt;&gt;NOR",G34:G94)</f>
        <v>0</v>
      </c>
      <c r="H33" s="168"/>
      <c r="I33" s="168">
        <f>SUM(I34:I94)</f>
        <v>0</v>
      </c>
      <c r="J33" s="168"/>
      <c r="K33" s="168">
        <f>SUM(K34:K94)</f>
        <v>0</v>
      </c>
      <c r="L33" s="168"/>
      <c r="M33" s="168">
        <f>SUM(M34:M94)</f>
        <v>0</v>
      </c>
      <c r="N33" s="167"/>
      <c r="O33" s="167">
        <f>SUM(O34:O94)</f>
        <v>18.09</v>
      </c>
      <c r="P33" s="167"/>
      <c r="Q33" s="167">
        <f>SUM(Q34:Q94)</f>
        <v>18.2</v>
      </c>
      <c r="R33" s="168"/>
      <c r="S33" s="168"/>
      <c r="T33" s="169"/>
      <c r="U33" s="163"/>
      <c r="V33" s="163">
        <f>SUM(V34:V94)</f>
        <v>877.50999999999976</v>
      </c>
      <c r="W33" s="163"/>
      <c r="X33" s="163"/>
      <c r="Y33" s="163"/>
      <c r="AG33" t="s">
        <v>108</v>
      </c>
    </row>
    <row r="34" spans="1:60" ht="22.5" outlineLevel="1" x14ac:dyDescent="0.2">
      <c r="A34" s="171">
        <v>9</v>
      </c>
      <c r="B34" s="172" t="s">
        <v>157</v>
      </c>
      <c r="C34" s="188" t="s">
        <v>158</v>
      </c>
      <c r="D34" s="173" t="s">
        <v>123</v>
      </c>
      <c r="E34" s="174">
        <v>309.8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6" t="s">
        <v>159</v>
      </c>
      <c r="S34" s="176" t="s">
        <v>113</v>
      </c>
      <c r="T34" s="177" t="s">
        <v>113</v>
      </c>
      <c r="U34" s="159">
        <v>5.7000000000000002E-2</v>
      </c>
      <c r="V34" s="159">
        <f>ROUND(E34*U34,2)</f>
        <v>17.66</v>
      </c>
      <c r="W34" s="159"/>
      <c r="X34" s="159" t="s">
        <v>114</v>
      </c>
      <c r="Y34" s="159" t="s">
        <v>115</v>
      </c>
      <c r="Z34" s="148"/>
      <c r="AA34" s="148"/>
      <c r="AB34" s="148"/>
      <c r="AC34" s="148"/>
      <c r="AD34" s="148"/>
      <c r="AE34" s="148"/>
      <c r="AF34" s="148"/>
      <c r="AG34" s="148" t="s">
        <v>116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9" t="s">
        <v>160</v>
      </c>
      <c r="D35" s="161"/>
      <c r="E35" s="162">
        <v>309.8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120</v>
      </c>
      <c r="AH35" s="148">
        <v>5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2.5" outlineLevel="1" x14ac:dyDescent="0.2">
      <c r="A36" s="171">
        <v>10</v>
      </c>
      <c r="B36" s="172" t="s">
        <v>161</v>
      </c>
      <c r="C36" s="188" t="s">
        <v>162</v>
      </c>
      <c r="D36" s="173" t="s">
        <v>163</v>
      </c>
      <c r="E36" s="174">
        <v>367</v>
      </c>
      <c r="F36" s="175"/>
      <c r="G36" s="176">
        <f>ROUND(E36*F36,2)</f>
        <v>0</v>
      </c>
      <c r="H36" s="175"/>
      <c r="I36" s="176">
        <f>ROUND(E36*H36,2)</f>
        <v>0</v>
      </c>
      <c r="J36" s="175"/>
      <c r="K36" s="176">
        <f>ROUND(E36*J36,2)</f>
        <v>0</v>
      </c>
      <c r="L36" s="176">
        <v>21</v>
      </c>
      <c r="M36" s="176">
        <f>G36*(1+L36/100)</f>
        <v>0</v>
      </c>
      <c r="N36" s="174">
        <v>1.6000000000000001E-4</v>
      </c>
      <c r="O36" s="174">
        <f>ROUND(E36*N36,2)</f>
        <v>0.06</v>
      </c>
      <c r="P36" s="174">
        <v>1.584E-2</v>
      </c>
      <c r="Q36" s="174">
        <f>ROUND(E36*P36,2)</f>
        <v>5.81</v>
      </c>
      <c r="R36" s="176" t="s">
        <v>159</v>
      </c>
      <c r="S36" s="176" t="s">
        <v>113</v>
      </c>
      <c r="T36" s="177" t="s">
        <v>113</v>
      </c>
      <c r="U36" s="159">
        <v>0.41909999999999997</v>
      </c>
      <c r="V36" s="159">
        <f>ROUND(E36*U36,2)</f>
        <v>153.81</v>
      </c>
      <c r="W36" s="159"/>
      <c r="X36" s="159" t="s">
        <v>114</v>
      </c>
      <c r="Y36" s="159" t="s">
        <v>115</v>
      </c>
      <c r="Z36" s="148"/>
      <c r="AA36" s="148"/>
      <c r="AB36" s="148"/>
      <c r="AC36" s="148"/>
      <c r="AD36" s="148"/>
      <c r="AE36" s="148"/>
      <c r="AF36" s="148"/>
      <c r="AG36" s="148" t="s">
        <v>116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">
      <c r="A37" s="155"/>
      <c r="B37" s="156"/>
      <c r="C37" s="189" t="s">
        <v>164</v>
      </c>
      <c r="D37" s="161"/>
      <c r="E37" s="162">
        <v>156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120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3" x14ac:dyDescent="0.2">
      <c r="A38" s="155"/>
      <c r="B38" s="156"/>
      <c r="C38" s="189" t="s">
        <v>165</v>
      </c>
      <c r="D38" s="161"/>
      <c r="E38" s="162">
        <v>13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120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89" t="s">
        <v>166</v>
      </c>
      <c r="D39" s="161"/>
      <c r="E39" s="162">
        <v>120.6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120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89" t="s">
        <v>167</v>
      </c>
      <c r="D40" s="161"/>
      <c r="E40" s="162">
        <v>77.400000000000006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120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 x14ac:dyDescent="0.2">
      <c r="A41" s="179">
        <v>11</v>
      </c>
      <c r="B41" s="180" t="s">
        <v>168</v>
      </c>
      <c r="C41" s="190" t="s">
        <v>169</v>
      </c>
      <c r="D41" s="181" t="s">
        <v>163</v>
      </c>
      <c r="E41" s="182">
        <v>180</v>
      </c>
      <c r="F41" s="183"/>
      <c r="G41" s="184">
        <f>ROUND(E41*F41,2)</f>
        <v>0</v>
      </c>
      <c r="H41" s="183"/>
      <c r="I41" s="184">
        <f>ROUND(E41*H41,2)</f>
        <v>0</v>
      </c>
      <c r="J41" s="183"/>
      <c r="K41" s="184">
        <f>ROUND(E41*J41,2)</f>
        <v>0</v>
      </c>
      <c r="L41" s="184">
        <v>21</v>
      </c>
      <c r="M41" s="184">
        <f>G41*(1+L41/100)</f>
        <v>0</v>
      </c>
      <c r="N41" s="182">
        <v>1.6000000000000001E-4</v>
      </c>
      <c r="O41" s="182">
        <f>ROUND(E41*N41,2)</f>
        <v>0.03</v>
      </c>
      <c r="P41" s="182">
        <v>1.584E-2</v>
      </c>
      <c r="Q41" s="182">
        <f>ROUND(E41*P41,2)</f>
        <v>2.85</v>
      </c>
      <c r="R41" s="184" t="s">
        <v>159</v>
      </c>
      <c r="S41" s="184" t="s">
        <v>113</v>
      </c>
      <c r="T41" s="185" t="s">
        <v>113</v>
      </c>
      <c r="U41" s="159">
        <v>0.36980000000000002</v>
      </c>
      <c r="V41" s="159">
        <f>ROUND(E41*U41,2)</f>
        <v>66.56</v>
      </c>
      <c r="W41" s="159"/>
      <c r="X41" s="159" t="s">
        <v>114</v>
      </c>
      <c r="Y41" s="159" t="s">
        <v>115</v>
      </c>
      <c r="Z41" s="148"/>
      <c r="AA41" s="148"/>
      <c r="AB41" s="148"/>
      <c r="AC41" s="148"/>
      <c r="AD41" s="148"/>
      <c r="AE41" s="148"/>
      <c r="AF41" s="148"/>
      <c r="AG41" s="148" t="s">
        <v>116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2.5" outlineLevel="1" x14ac:dyDescent="0.2">
      <c r="A42" s="171">
        <v>12</v>
      </c>
      <c r="B42" s="172" t="s">
        <v>170</v>
      </c>
      <c r="C42" s="188" t="s">
        <v>171</v>
      </c>
      <c r="D42" s="173" t="s">
        <v>163</v>
      </c>
      <c r="E42" s="174">
        <v>26</v>
      </c>
      <c r="F42" s="175"/>
      <c r="G42" s="176">
        <f>ROUND(E42*F42,2)</f>
        <v>0</v>
      </c>
      <c r="H42" s="175"/>
      <c r="I42" s="176">
        <f>ROUND(E42*H42,2)</f>
        <v>0</v>
      </c>
      <c r="J42" s="175"/>
      <c r="K42" s="176">
        <f>ROUND(E42*J42,2)</f>
        <v>0</v>
      </c>
      <c r="L42" s="176">
        <v>21</v>
      </c>
      <c r="M42" s="176">
        <f>G42*(1+L42/100)</f>
        <v>0</v>
      </c>
      <c r="N42" s="174">
        <v>1.6000000000000001E-4</v>
      </c>
      <c r="O42" s="174">
        <f>ROUND(E42*N42,2)</f>
        <v>0</v>
      </c>
      <c r="P42" s="174">
        <v>2.4750000000000001E-2</v>
      </c>
      <c r="Q42" s="174">
        <f>ROUND(E42*P42,2)</f>
        <v>0.64</v>
      </c>
      <c r="R42" s="176" t="s">
        <v>159</v>
      </c>
      <c r="S42" s="176" t="s">
        <v>113</v>
      </c>
      <c r="T42" s="177" t="s">
        <v>113</v>
      </c>
      <c r="U42" s="159">
        <v>0.44929999999999998</v>
      </c>
      <c r="V42" s="159">
        <f>ROUND(E42*U42,2)</f>
        <v>11.68</v>
      </c>
      <c r="W42" s="159"/>
      <c r="X42" s="159" t="s">
        <v>114</v>
      </c>
      <c r="Y42" s="159" t="s">
        <v>115</v>
      </c>
      <c r="Z42" s="148"/>
      <c r="AA42" s="148"/>
      <c r="AB42" s="148"/>
      <c r="AC42" s="148"/>
      <c r="AD42" s="148"/>
      <c r="AE42" s="148"/>
      <c r="AF42" s="148"/>
      <c r="AG42" s="148" t="s">
        <v>116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89" t="s">
        <v>172</v>
      </c>
      <c r="D43" s="161"/>
      <c r="E43" s="162">
        <v>26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120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22.5" outlineLevel="1" x14ac:dyDescent="0.2">
      <c r="A44" s="179">
        <v>13</v>
      </c>
      <c r="B44" s="180" t="s">
        <v>173</v>
      </c>
      <c r="C44" s="190" t="s">
        <v>174</v>
      </c>
      <c r="D44" s="181" t="s">
        <v>163</v>
      </c>
      <c r="E44" s="182">
        <v>32</v>
      </c>
      <c r="F44" s="183"/>
      <c r="G44" s="184">
        <f>ROUND(E44*F44,2)</f>
        <v>0</v>
      </c>
      <c r="H44" s="183"/>
      <c r="I44" s="184">
        <f>ROUND(E44*H44,2)</f>
        <v>0</v>
      </c>
      <c r="J44" s="183"/>
      <c r="K44" s="184">
        <f>ROUND(E44*J44,2)</f>
        <v>0</v>
      </c>
      <c r="L44" s="184">
        <v>21</v>
      </c>
      <c r="M44" s="184">
        <f>G44*(1+L44/100)</f>
        <v>0</v>
      </c>
      <c r="N44" s="182">
        <v>1.6000000000000001E-4</v>
      </c>
      <c r="O44" s="182">
        <f>ROUND(E44*N44,2)</f>
        <v>0.01</v>
      </c>
      <c r="P44" s="182">
        <v>2.4750000000000001E-2</v>
      </c>
      <c r="Q44" s="182">
        <f>ROUND(E44*P44,2)</f>
        <v>0.79</v>
      </c>
      <c r="R44" s="184" t="s">
        <v>159</v>
      </c>
      <c r="S44" s="184" t="s">
        <v>113</v>
      </c>
      <c r="T44" s="185" t="s">
        <v>113</v>
      </c>
      <c r="U44" s="159">
        <v>0.40949999999999998</v>
      </c>
      <c r="V44" s="159">
        <f>ROUND(E44*U44,2)</f>
        <v>13.1</v>
      </c>
      <c r="W44" s="159"/>
      <c r="X44" s="159" t="s">
        <v>114</v>
      </c>
      <c r="Y44" s="159" t="s">
        <v>115</v>
      </c>
      <c r="Z44" s="148"/>
      <c r="AA44" s="148"/>
      <c r="AB44" s="148"/>
      <c r="AC44" s="148"/>
      <c r="AD44" s="148"/>
      <c r="AE44" s="148"/>
      <c r="AF44" s="148"/>
      <c r="AG44" s="148" t="s">
        <v>116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9">
        <v>14</v>
      </c>
      <c r="B45" s="180" t="s">
        <v>175</v>
      </c>
      <c r="C45" s="190" t="s">
        <v>176</v>
      </c>
      <c r="D45" s="181" t="s">
        <v>163</v>
      </c>
      <c r="E45" s="182">
        <v>24</v>
      </c>
      <c r="F45" s="183"/>
      <c r="G45" s="184">
        <f>ROUND(E45*F45,2)</f>
        <v>0</v>
      </c>
      <c r="H45" s="183"/>
      <c r="I45" s="184">
        <f>ROUND(E45*H45,2)</f>
        <v>0</v>
      </c>
      <c r="J45" s="183"/>
      <c r="K45" s="184">
        <f>ROUND(E45*J45,2)</f>
        <v>0</v>
      </c>
      <c r="L45" s="184">
        <v>21</v>
      </c>
      <c r="M45" s="184">
        <f>G45*(1+L45/100)</f>
        <v>0</v>
      </c>
      <c r="N45" s="182">
        <v>1.6000000000000001E-4</v>
      </c>
      <c r="O45" s="182">
        <f>ROUND(E45*N45,2)</f>
        <v>0</v>
      </c>
      <c r="P45" s="182">
        <v>3.5749999999999997E-2</v>
      </c>
      <c r="Q45" s="182">
        <f>ROUND(E45*P45,2)</f>
        <v>0.86</v>
      </c>
      <c r="R45" s="184" t="s">
        <v>159</v>
      </c>
      <c r="S45" s="184" t="s">
        <v>113</v>
      </c>
      <c r="T45" s="185" t="s">
        <v>113</v>
      </c>
      <c r="U45" s="159">
        <v>0.4733</v>
      </c>
      <c r="V45" s="159">
        <f>ROUND(E45*U45,2)</f>
        <v>11.36</v>
      </c>
      <c r="W45" s="159"/>
      <c r="X45" s="159" t="s">
        <v>114</v>
      </c>
      <c r="Y45" s="159" t="s">
        <v>115</v>
      </c>
      <c r="Z45" s="148"/>
      <c r="AA45" s="148"/>
      <c r="AB45" s="148"/>
      <c r="AC45" s="148"/>
      <c r="AD45" s="148"/>
      <c r="AE45" s="148"/>
      <c r="AF45" s="148"/>
      <c r="AG45" s="148" t="s">
        <v>116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ht="22.5" outlineLevel="1" x14ac:dyDescent="0.2">
      <c r="A46" s="171">
        <v>15</v>
      </c>
      <c r="B46" s="172" t="s">
        <v>177</v>
      </c>
      <c r="C46" s="188" t="s">
        <v>178</v>
      </c>
      <c r="D46" s="173" t="s">
        <v>163</v>
      </c>
      <c r="E46" s="174">
        <v>24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1.6000000000000001E-4</v>
      </c>
      <c r="O46" s="174">
        <f>ROUND(E46*N46,2)</f>
        <v>0</v>
      </c>
      <c r="P46" s="174">
        <v>3.5749999999999997E-2</v>
      </c>
      <c r="Q46" s="174">
        <f>ROUND(E46*P46,2)</f>
        <v>0.86</v>
      </c>
      <c r="R46" s="176" t="s">
        <v>159</v>
      </c>
      <c r="S46" s="176" t="s">
        <v>113</v>
      </c>
      <c r="T46" s="177" t="s">
        <v>113</v>
      </c>
      <c r="U46" s="159">
        <v>0.4335</v>
      </c>
      <c r="V46" s="159">
        <f>ROUND(E46*U46,2)</f>
        <v>10.4</v>
      </c>
      <c r="W46" s="159"/>
      <c r="X46" s="159" t="s">
        <v>114</v>
      </c>
      <c r="Y46" s="159" t="s">
        <v>115</v>
      </c>
      <c r="Z46" s="148"/>
      <c r="AA46" s="148"/>
      <c r="AB46" s="148"/>
      <c r="AC46" s="148"/>
      <c r="AD46" s="148"/>
      <c r="AE46" s="148"/>
      <c r="AF46" s="148"/>
      <c r="AG46" s="148" t="s">
        <v>116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189" t="s">
        <v>179</v>
      </c>
      <c r="D47" s="161"/>
      <c r="E47" s="162"/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120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3" x14ac:dyDescent="0.2">
      <c r="A48" s="155"/>
      <c r="B48" s="156"/>
      <c r="C48" s="189" t="s">
        <v>180</v>
      </c>
      <c r="D48" s="161"/>
      <c r="E48" s="162">
        <v>24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120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ht="22.5" outlineLevel="1" x14ac:dyDescent="0.2">
      <c r="A49" s="171">
        <v>16</v>
      </c>
      <c r="B49" s="172" t="s">
        <v>181</v>
      </c>
      <c r="C49" s="188" t="s">
        <v>182</v>
      </c>
      <c r="D49" s="173" t="s">
        <v>163</v>
      </c>
      <c r="E49" s="174">
        <v>42</v>
      </c>
      <c r="F49" s="175"/>
      <c r="G49" s="176">
        <f>ROUND(E49*F49,2)</f>
        <v>0</v>
      </c>
      <c r="H49" s="175"/>
      <c r="I49" s="176">
        <f>ROUND(E49*H49,2)</f>
        <v>0</v>
      </c>
      <c r="J49" s="175"/>
      <c r="K49" s="176">
        <f>ROUND(E49*J49,2)</f>
        <v>0</v>
      </c>
      <c r="L49" s="176">
        <v>21</v>
      </c>
      <c r="M49" s="176">
        <f>G49*(1+L49/100)</f>
        <v>0</v>
      </c>
      <c r="N49" s="174">
        <v>8.0000000000000007E-5</v>
      </c>
      <c r="O49" s="174">
        <f>ROUND(E49*N49,2)</f>
        <v>0</v>
      </c>
      <c r="P49" s="174">
        <v>0</v>
      </c>
      <c r="Q49" s="174">
        <f>ROUND(E49*P49,2)</f>
        <v>0</v>
      </c>
      <c r="R49" s="176" t="s">
        <v>159</v>
      </c>
      <c r="S49" s="176" t="s">
        <v>113</v>
      </c>
      <c r="T49" s="177" t="s">
        <v>113</v>
      </c>
      <c r="U49" s="159">
        <v>0.41599999999999998</v>
      </c>
      <c r="V49" s="159">
        <f>ROUND(E49*U49,2)</f>
        <v>17.47</v>
      </c>
      <c r="W49" s="159"/>
      <c r="X49" s="159" t="s">
        <v>114</v>
      </c>
      <c r="Y49" s="159" t="s">
        <v>115</v>
      </c>
      <c r="Z49" s="148"/>
      <c r="AA49" s="148"/>
      <c r="AB49" s="148"/>
      <c r="AC49" s="148"/>
      <c r="AD49" s="148"/>
      <c r="AE49" s="148"/>
      <c r="AF49" s="148"/>
      <c r="AG49" s="148" t="s">
        <v>116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89" t="s">
        <v>183</v>
      </c>
      <c r="D50" s="161"/>
      <c r="E50" s="162"/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120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189" t="s">
        <v>184</v>
      </c>
      <c r="D51" s="161"/>
      <c r="E51" s="162">
        <v>42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120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ht="22.5" outlineLevel="1" x14ac:dyDescent="0.2">
      <c r="A52" s="171">
        <v>17</v>
      </c>
      <c r="B52" s="172" t="s">
        <v>185</v>
      </c>
      <c r="C52" s="188" t="s">
        <v>186</v>
      </c>
      <c r="D52" s="173" t="s">
        <v>163</v>
      </c>
      <c r="E52" s="174">
        <v>547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9.0000000000000006E-5</v>
      </c>
      <c r="O52" s="174">
        <f>ROUND(E52*N52,2)</f>
        <v>0.05</v>
      </c>
      <c r="P52" s="174">
        <v>0</v>
      </c>
      <c r="Q52" s="174">
        <f>ROUND(E52*P52,2)</f>
        <v>0</v>
      </c>
      <c r="R52" s="176" t="s">
        <v>159</v>
      </c>
      <c r="S52" s="176" t="s">
        <v>113</v>
      </c>
      <c r="T52" s="177" t="s">
        <v>113</v>
      </c>
      <c r="U52" s="159">
        <v>0.496</v>
      </c>
      <c r="V52" s="159">
        <f>ROUND(E52*U52,2)</f>
        <v>271.31</v>
      </c>
      <c r="W52" s="159"/>
      <c r="X52" s="159" t="s">
        <v>114</v>
      </c>
      <c r="Y52" s="159" t="s">
        <v>115</v>
      </c>
      <c r="Z52" s="148"/>
      <c r="AA52" s="148"/>
      <c r="AB52" s="148"/>
      <c r="AC52" s="148"/>
      <c r="AD52" s="148"/>
      <c r="AE52" s="148"/>
      <c r="AF52" s="148"/>
      <c r="AG52" s="148" t="s">
        <v>116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189" t="s">
        <v>187</v>
      </c>
      <c r="D53" s="161"/>
      <c r="E53" s="162">
        <v>367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120</v>
      </c>
      <c r="AH53" s="148">
        <v>5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189" t="s">
        <v>188</v>
      </c>
      <c r="D54" s="161"/>
      <c r="E54" s="162"/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120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89" t="s">
        <v>189</v>
      </c>
      <c r="D55" s="161"/>
      <c r="E55" s="162">
        <v>180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120</v>
      </c>
      <c r="AH55" s="148">
        <v>5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71">
        <v>18</v>
      </c>
      <c r="B56" s="172" t="s">
        <v>190</v>
      </c>
      <c r="C56" s="188" t="s">
        <v>191</v>
      </c>
      <c r="D56" s="173" t="s">
        <v>163</v>
      </c>
      <c r="E56" s="174">
        <v>58</v>
      </c>
      <c r="F56" s="175"/>
      <c r="G56" s="176">
        <f>ROUND(E56*F56,2)</f>
        <v>0</v>
      </c>
      <c r="H56" s="175"/>
      <c r="I56" s="176">
        <f>ROUND(E56*H56,2)</f>
        <v>0</v>
      </c>
      <c r="J56" s="175"/>
      <c r="K56" s="176">
        <f>ROUND(E56*J56,2)</f>
        <v>0</v>
      </c>
      <c r="L56" s="176">
        <v>21</v>
      </c>
      <c r="M56" s="176">
        <f>G56*(1+L56/100)</f>
        <v>0</v>
      </c>
      <c r="N56" s="174">
        <v>2.5999999999999998E-4</v>
      </c>
      <c r="O56" s="174">
        <f>ROUND(E56*N56,2)</f>
        <v>0.02</v>
      </c>
      <c r="P56" s="174">
        <v>0</v>
      </c>
      <c r="Q56" s="174">
        <f>ROUND(E56*P56,2)</f>
        <v>0</v>
      </c>
      <c r="R56" s="176" t="s">
        <v>159</v>
      </c>
      <c r="S56" s="176" t="s">
        <v>113</v>
      </c>
      <c r="T56" s="177" t="s">
        <v>113</v>
      </c>
      <c r="U56" s="159">
        <v>0.60599999999999998</v>
      </c>
      <c r="V56" s="159">
        <f>ROUND(E56*U56,2)</f>
        <v>35.15</v>
      </c>
      <c r="W56" s="159"/>
      <c r="X56" s="159" t="s">
        <v>114</v>
      </c>
      <c r="Y56" s="159" t="s">
        <v>115</v>
      </c>
      <c r="Z56" s="148"/>
      <c r="AA56" s="148"/>
      <c r="AB56" s="148"/>
      <c r="AC56" s="148"/>
      <c r="AD56" s="148"/>
      <c r="AE56" s="148"/>
      <c r="AF56" s="148"/>
      <c r="AG56" s="148" t="s">
        <v>116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9" t="s">
        <v>192</v>
      </c>
      <c r="D57" s="161"/>
      <c r="E57" s="162">
        <v>26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120</v>
      </c>
      <c r="AH57" s="148">
        <v>5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89" t="s">
        <v>188</v>
      </c>
      <c r="D58" s="161"/>
      <c r="E58" s="162"/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120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">
      <c r="A59" s="155"/>
      <c r="B59" s="156"/>
      <c r="C59" s="189" t="s">
        <v>193</v>
      </c>
      <c r="D59" s="161"/>
      <c r="E59" s="162">
        <v>32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120</v>
      </c>
      <c r="AH59" s="148">
        <v>5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t="22.5" outlineLevel="1" x14ac:dyDescent="0.2">
      <c r="A60" s="171">
        <v>19</v>
      </c>
      <c r="B60" s="172" t="s">
        <v>194</v>
      </c>
      <c r="C60" s="188" t="s">
        <v>195</v>
      </c>
      <c r="D60" s="173" t="s">
        <v>163</v>
      </c>
      <c r="E60" s="174">
        <v>48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2.5999999999999998E-4</v>
      </c>
      <c r="O60" s="174">
        <f>ROUND(E60*N60,2)</f>
        <v>0.01</v>
      </c>
      <c r="P60" s="174">
        <v>0</v>
      </c>
      <c r="Q60" s="174">
        <f>ROUND(E60*P60,2)</f>
        <v>0</v>
      </c>
      <c r="R60" s="176" t="s">
        <v>159</v>
      </c>
      <c r="S60" s="176" t="s">
        <v>113</v>
      </c>
      <c r="T60" s="177" t="s">
        <v>113</v>
      </c>
      <c r="U60" s="159">
        <v>0.72199999999999998</v>
      </c>
      <c r="V60" s="159">
        <f>ROUND(E60*U60,2)</f>
        <v>34.659999999999997</v>
      </c>
      <c r="W60" s="159"/>
      <c r="X60" s="159" t="s">
        <v>114</v>
      </c>
      <c r="Y60" s="159" t="s">
        <v>115</v>
      </c>
      <c r="Z60" s="148"/>
      <c r="AA60" s="148"/>
      <c r="AB60" s="148"/>
      <c r="AC60" s="148"/>
      <c r="AD60" s="148"/>
      <c r="AE60" s="148"/>
      <c r="AF60" s="148"/>
      <c r="AG60" s="148" t="s">
        <v>116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89" t="s">
        <v>196</v>
      </c>
      <c r="D61" s="161"/>
      <c r="E61" s="162">
        <v>24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120</v>
      </c>
      <c r="AH61" s="148">
        <v>5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89" t="s">
        <v>188</v>
      </c>
      <c r="D62" s="161"/>
      <c r="E62" s="162"/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120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89" t="s">
        <v>197</v>
      </c>
      <c r="D63" s="161"/>
      <c r="E63" s="162">
        <v>24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120</v>
      </c>
      <c r="AH63" s="148">
        <v>5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2.5" outlineLevel="1" x14ac:dyDescent="0.2">
      <c r="A64" s="179">
        <v>20</v>
      </c>
      <c r="B64" s="180" t="s">
        <v>198</v>
      </c>
      <c r="C64" s="190" t="s">
        <v>199</v>
      </c>
      <c r="D64" s="181" t="s">
        <v>200</v>
      </c>
      <c r="E64" s="182">
        <v>8</v>
      </c>
      <c r="F64" s="183"/>
      <c r="G64" s="184">
        <f>ROUND(E64*F64,2)</f>
        <v>0</v>
      </c>
      <c r="H64" s="183"/>
      <c r="I64" s="184">
        <f>ROUND(E64*H64,2)</f>
        <v>0</v>
      </c>
      <c r="J64" s="183"/>
      <c r="K64" s="184">
        <f>ROUND(E64*J64,2)</f>
        <v>0</v>
      </c>
      <c r="L64" s="184">
        <v>21</v>
      </c>
      <c r="M64" s="184">
        <f>G64*(1+L64/100)</f>
        <v>0</v>
      </c>
      <c r="N64" s="182">
        <v>6.0999999999999997E-4</v>
      </c>
      <c r="O64" s="182">
        <f>ROUND(E64*N64,2)</f>
        <v>0</v>
      </c>
      <c r="P64" s="182">
        <v>0</v>
      </c>
      <c r="Q64" s="182">
        <f>ROUND(E64*P64,2)</f>
        <v>0</v>
      </c>
      <c r="R64" s="184" t="s">
        <v>159</v>
      </c>
      <c r="S64" s="184" t="s">
        <v>113</v>
      </c>
      <c r="T64" s="185" t="s">
        <v>113</v>
      </c>
      <c r="U64" s="159">
        <v>11.196</v>
      </c>
      <c r="V64" s="159">
        <f>ROUND(E64*U64,2)</f>
        <v>89.57</v>
      </c>
      <c r="W64" s="159"/>
      <c r="X64" s="159" t="s">
        <v>114</v>
      </c>
      <c r="Y64" s="159" t="s">
        <v>115</v>
      </c>
      <c r="Z64" s="148"/>
      <c r="AA64" s="148"/>
      <c r="AB64" s="148"/>
      <c r="AC64" s="148"/>
      <c r="AD64" s="148"/>
      <c r="AE64" s="148"/>
      <c r="AF64" s="148"/>
      <c r="AG64" s="148" t="s">
        <v>116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1" x14ac:dyDescent="0.2">
      <c r="A65" s="171">
        <v>21</v>
      </c>
      <c r="B65" s="172" t="s">
        <v>201</v>
      </c>
      <c r="C65" s="188" t="s">
        <v>202</v>
      </c>
      <c r="D65" s="173" t="s">
        <v>123</v>
      </c>
      <c r="E65" s="174">
        <v>309.8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0</v>
      </c>
      <c r="O65" s="174">
        <f>ROUND(E65*N65,2)</f>
        <v>0</v>
      </c>
      <c r="P65" s="174">
        <v>0</v>
      </c>
      <c r="Q65" s="174">
        <f>ROUND(E65*P65,2)</f>
        <v>0</v>
      </c>
      <c r="R65" s="176" t="s">
        <v>159</v>
      </c>
      <c r="S65" s="176" t="s">
        <v>113</v>
      </c>
      <c r="T65" s="177" t="s">
        <v>113</v>
      </c>
      <c r="U65" s="159">
        <v>0.27</v>
      </c>
      <c r="V65" s="159">
        <f>ROUND(E65*U65,2)</f>
        <v>83.65</v>
      </c>
      <c r="W65" s="159"/>
      <c r="X65" s="159" t="s">
        <v>114</v>
      </c>
      <c r="Y65" s="159" t="s">
        <v>115</v>
      </c>
      <c r="Z65" s="148"/>
      <c r="AA65" s="148"/>
      <c r="AB65" s="148"/>
      <c r="AC65" s="148"/>
      <c r="AD65" s="148"/>
      <c r="AE65" s="148"/>
      <c r="AF65" s="148"/>
      <c r="AG65" s="148" t="s">
        <v>116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89" t="s">
        <v>203</v>
      </c>
      <c r="D66" s="161"/>
      <c r="E66" s="162">
        <v>309.8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8"/>
      <c r="AA66" s="148"/>
      <c r="AB66" s="148"/>
      <c r="AC66" s="148"/>
      <c r="AD66" s="148"/>
      <c r="AE66" s="148"/>
      <c r="AF66" s="148"/>
      <c r="AG66" s="148" t="s">
        <v>120</v>
      </c>
      <c r="AH66" s="148">
        <v>5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71">
        <v>22</v>
      </c>
      <c r="B67" s="172" t="s">
        <v>204</v>
      </c>
      <c r="C67" s="188" t="s">
        <v>205</v>
      </c>
      <c r="D67" s="173" t="s">
        <v>123</v>
      </c>
      <c r="E67" s="174">
        <v>309.8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1.4999999999999999E-2</v>
      </c>
      <c r="Q67" s="174">
        <f>ROUND(E67*P67,2)</f>
        <v>4.6500000000000004</v>
      </c>
      <c r="R67" s="176" t="s">
        <v>159</v>
      </c>
      <c r="S67" s="176" t="s">
        <v>113</v>
      </c>
      <c r="T67" s="177" t="s">
        <v>113</v>
      </c>
      <c r="U67" s="159">
        <v>0.09</v>
      </c>
      <c r="V67" s="159">
        <f>ROUND(E67*U67,2)</f>
        <v>27.88</v>
      </c>
      <c r="W67" s="159"/>
      <c r="X67" s="159" t="s">
        <v>114</v>
      </c>
      <c r="Y67" s="159" t="s">
        <v>115</v>
      </c>
      <c r="Z67" s="148"/>
      <c r="AA67" s="148"/>
      <c r="AB67" s="148"/>
      <c r="AC67" s="148"/>
      <c r="AD67" s="148"/>
      <c r="AE67" s="148"/>
      <c r="AF67" s="148"/>
      <c r="AG67" s="148" t="s">
        <v>116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89" t="s">
        <v>206</v>
      </c>
      <c r="D68" s="161"/>
      <c r="E68" s="162">
        <v>234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120</v>
      </c>
      <c r="AH68" s="148">
        <v>5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">
      <c r="A69" s="155"/>
      <c r="B69" s="156"/>
      <c r="C69" s="189" t="s">
        <v>207</v>
      </c>
      <c r="D69" s="161"/>
      <c r="E69" s="162">
        <v>75.8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120</v>
      </c>
      <c r="AH69" s="148">
        <v>5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71">
        <v>23</v>
      </c>
      <c r="B70" s="172" t="s">
        <v>208</v>
      </c>
      <c r="C70" s="188" t="s">
        <v>209</v>
      </c>
      <c r="D70" s="173" t="s">
        <v>151</v>
      </c>
      <c r="E70" s="174">
        <v>17.87284</v>
      </c>
      <c r="F70" s="175"/>
      <c r="G70" s="176">
        <f>ROUND(E70*F70,2)</f>
        <v>0</v>
      </c>
      <c r="H70" s="175"/>
      <c r="I70" s="176">
        <f>ROUND(E70*H70,2)</f>
        <v>0</v>
      </c>
      <c r="J70" s="175"/>
      <c r="K70" s="176">
        <f>ROUND(E70*J70,2)</f>
        <v>0</v>
      </c>
      <c r="L70" s="176">
        <v>21</v>
      </c>
      <c r="M70" s="176">
        <f>G70*(1+L70/100)</f>
        <v>0</v>
      </c>
      <c r="N70" s="174">
        <v>2.2970000000000001E-2</v>
      </c>
      <c r="O70" s="174">
        <f>ROUND(E70*N70,2)</f>
        <v>0.41</v>
      </c>
      <c r="P70" s="174">
        <v>0</v>
      </c>
      <c r="Q70" s="174">
        <f>ROUND(E70*P70,2)</f>
        <v>0</v>
      </c>
      <c r="R70" s="176" t="s">
        <v>159</v>
      </c>
      <c r="S70" s="176" t="s">
        <v>113</v>
      </c>
      <c r="T70" s="177" t="s">
        <v>113</v>
      </c>
      <c r="U70" s="159">
        <v>0</v>
      </c>
      <c r="V70" s="159">
        <f>ROUND(E70*U70,2)</f>
        <v>0</v>
      </c>
      <c r="W70" s="159"/>
      <c r="X70" s="159" t="s">
        <v>114</v>
      </c>
      <c r="Y70" s="159" t="s">
        <v>115</v>
      </c>
      <c r="Z70" s="148"/>
      <c r="AA70" s="148"/>
      <c r="AB70" s="148"/>
      <c r="AC70" s="148"/>
      <c r="AD70" s="148"/>
      <c r="AE70" s="148"/>
      <c r="AF70" s="148"/>
      <c r="AG70" s="148" t="s">
        <v>116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189" t="s">
        <v>210</v>
      </c>
      <c r="D71" s="161"/>
      <c r="E71" s="162">
        <v>9.1912400000000005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120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">
      <c r="A72" s="155"/>
      <c r="B72" s="156"/>
      <c r="C72" s="189" t="s">
        <v>211</v>
      </c>
      <c r="D72" s="161"/>
      <c r="E72" s="162">
        <v>8.6815999999999995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120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71">
        <v>24</v>
      </c>
      <c r="B73" s="172" t="s">
        <v>212</v>
      </c>
      <c r="C73" s="188" t="s">
        <v>213</v>
      </c>
      <c r="D73" s="173" t="s">
        <v>123</v>
      </c>
      <c r="E73" s="174">
        <v>58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0</v>
      </c>
      <c r="O73" s="174">
        <f>ROUND(E73*N73,2)</f>
        <v>0</v>
      </c>
      <c r="P73" s="174">
        <v>0</v>
      </c>
      <c r="Q73" s="174">
        <f>ROUND(E73*P73,2)</f>
        <v>0</v>
      </c>
      <c r="R73" s="176" t="s">
        <v>159</v>
      </c>
      <c r="S73" s="176" t="s">
        <v>113</v>
      </c>
      <c r="T73" s="177" t="s">
        <v>113</v>
      </c>
      <c r="U73" s="159">
        <v>0.34100000000000003</v>
      </c>
      <c r="V73" s="159">
        <f>ROUND(E73*U73,2)</f>
        <v>19.78</v>
      </c>
      <c r="W73" s="159"/>
      <c r="X73" s="159" t="s">
        <v>114</v>
      </c>
      <c r="Y73" s="159" t="s">
        <v>115</v>
      </c>
      <c r="Z73" s="148"/>
      <c r="AA73" s="148"/>
      <c r="AB73" s="148"/>
      <c r="AC73" s="148"/>
      <c r="AD73" s="148"/>
      <c r="AE73" s="148"/>
      <c r="AF73" s="148"/>
      <c r="AG73" s="148" t="s">
        <v>116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">
      <c r="A74" s="155"/>
      <c r="B74" s="156"/>
      <c r="C74" s="189" t="s">
        <v>214</v>
      </c>
      <c r="D74" s="161"/>
      <c r="E74" s="162">
        <v>58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120</v>
      </c>
      <c r="AH74" s="148">
        <v>5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ht="22.5" outlineLevel="1" x14ac:dyDescent="0.2">
      <c r="A75" s="171">
        <v>25</v>
      </c>
      <c r="B75" s="172" t="s">
        <v>215</v>
      </c>
      <c r="C75" s="188" t="s">
        <v>216</v>
      </c>
      <c r="D75" s="173" t="s">
        <v>151</v>
      </c>
      <c r="E75" s="174">
        <v>31.804200000000002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6.0000000000000002E-5</v>
      </c>
      <c r="O75" s="174">
        <f>ROUND(E75*N75,2)</f>
        <v>0</v>
      </c>
      <c r="P75" s="174">
        <v>0</v>
      </c>
      <c r="Q75" s="174">
        <f>ROUND(E75*P75,2)</f>
        <v>0</v>
      </c>
      <c r="R75" s="176" t="s">
        <v>159</v>
      </c>
      <c r="S75" s="176" t="s">
        <v>113</v>
      </c>
      <c r="T75" s="177" t="s">
        <v>148</v>
      </c>
      <c r="U75" s="159">
        <v>0</v>
      </c>
      <c r="V75" s="159">
        <f>ROUND(E75*U75,2)</f>
        <v>0</v>
      </c>
      <c r="W75" s="159"/>
      <c r="X75" s="159" t="s">
        <v>114</v>
      </c>
      <c r="Y75" s="159" t="s">
        <v>115</v>
      </c>
      <c r="Z75" s="148"/>
      <c r="AA75" s="148"/>
      <c r="AB75" s="148"/>
      <c r="AC75" s="148"/>
      <c r="AD75" s="148"/>
      <c r="AE75" s="148"/>
      <c r="AF75" s="148"/>
      <c r="AG75" s="148" t="s">
        <v>116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189" t="s">
        <v>217</v>
      </c>
      <c r="D76" s="161"/>
      <c r="E76" s="162">
        <v>11.896319999999999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120</v>
      </c>
      <c r="AH76" s="148">
        <v>5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89" t="s">
        <v>218</v>
      </c>
      <c r="D77" s="161"/>
      <c r="E77" s="162">
        <v>19.907879999999999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120</v>
      </c>
      <c r="AH77" s="148">
        <v>5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1">
        <v>26</v>
      </c>
      <c r="B78" s="172" t="s">
        <v>219</v>
      </c>
      <c r="C78" s="188" t="s">
        <v>220</v>
      </c>
      <c r="D78" s="173" t="s">
        <v>151</v>
      </c>
      <c r="E78" s="174">
        <v>19.907879999999999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0</v>
      </c>
      <c r="O78" s="174">
        <f>ROUND(E78*N78,2)</f>
        <v>0</v>
      </c>
      <c r="P78" s="174">
        <v>0</v>
      </c>
      <c r="Q78" s="174">
        <f>ROUND(E78*P78,2)</f>
        <v>0</v>
      </c>
      <c r="R78" s="176"/>
      <c r="S78" s="176" t="s">
        <v>147</v>
      </c>
      <c r="T78" s="177" t="s">
        <v>148</v>
      </c>
      <c r="U78" s="159">
        <v>0.17</v>
      </c>
      <c r="V78" s="159">
        <f>ROUND(E78*U78,2)</f>
        <v>3.38</v>
      </c>
      <c r="W78" s="159"/>
      <c r="X78" s="159" t="s">
        <v>114</v>
      </c>
      <c r="Y78" s="159" t="s">
        <v>115</v>
      </c>
      <c r="Z78" s="148"/>
      <c r="AA78" s="148"/>
      <c r="AB78" s="148"/>
      <c r="AC78" s="148"/>
      <c r="AD78" s="148"/>
      <c r="AE78" s="148"/>
      <c r="AF78" s="148"/>
      <c r="AG78" s="148" t="s">
        <v>116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189" t="s">
        <v>218</v>
      </c>
      <c r="D79" s="161"/>
      <c r="E79" s="162">
        <v>19.907879999999999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120</v>
      </c>
      <c r="AH79" s="148">
        <v>5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71">
        <v>27</v>
      </c>
      <c r="B80" s="172" t="s">
        <v>221</v>
      </c>
      <c r="C80" s="188" t="s">
        <v>222</v>
      </c>
      <c r="D80" s="173" t="s">
        <v>123</v>
      </c>
      <c r="E80" s="174">
        <v>58</v>
      </c>
      <c r="F80" s="175"/>
      <c r="G80" s="176">
        <f>ROUND(E80*F80,2)</f>
        <v>0</v>
      </c>
      <c r="H80" s="175"/>
      <c r="I80" s="176">
        <f>ROUND(E80*H80,2)</f>
        <v>0</v>
      </c>
      <c r="J80" s="175"/>
      <c r="K80" s="176">
        <f>ROUND(E80*J80,2)</f>
        <v>0</v>
      </c>
      <c r="L80" s="176">
        <v>21</v>
      </c>
      <c r="M80" s="176">
        <f>G80*(1+L80/100)</f>
        <v>0</v>
      </c>
      <c r="N80" s="174">
        <v>1.6000000000000001E-4</v>
      </c>
      <c r="O80" s="174">
        <f>ROUND(E80*N80,2)</f>
        <v>0.01</v>
      </c>
      <c r="P80" s="174">
        <v>0.03</v>
      </c>
      <c r="Q80" s="174">
        <f>ROUND(E80*P80,2)</f>
        <v>1.74</v>
      </c>
      <c r="R80" s="176"/>
      <c r="S80" s="176" t="s">
        <v>147</v>
      </c>
      <c r="T80" s="177" t="s">
        <v>113</v>
      </c>
      <c r="U80" s="159">
        <v>0.17399999999999999</v>
      </c>
      <c r="V80" s="159">
        <f>ROUND(E80*U80,2)</f>
        <v>10.09</v>
      </c>
      <c r="W80" s="159"/>
      <c r="X80" s="159" t="s">
        <v>114</v>
      </c>
      <c r="Y80" s="159" t="s">
        <v>115</v>
      </c>
      <c r="Z80" s="148"/>
      <c r="AA80" s="148"/>
      <c r="AB80" s="148"/>
      <c r="AC80" s="148"/>
      <c r="AD80" s="148"/>
      <c r="AE80" s="148"/>
      <c r="AF80" s="148"/>
      <c r="AG80" s="148" t="s">
        <v>116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2" x14ac:dyDescent="0.2">
      <c r="A81" s="155"/>
      <c r="B81" s="156"/>
      <c r="C81" s="189" t="s">
        <v>223</v>
      </c>
      <c r="D81" s="161"/>
      <c r="E81" s="162"/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120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189" t="s">
        <v>224</v>
      </c>
      <c r="D82" s="161"/>
      <c r="E82" s="162">
        <v>58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120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79">
        <v>28</v>
      </c>
      <c r="B83" s="180" t="s">
        <v>225</v>
      </c>
      <c r="C83" s="190" t="s">
        <v>226</v>
      </c>
      <c r="D83" s="181" t="s">
        <v>146</v>
      </c>
      <c r="E83" s="182">
        <v>1</v>
      </c>
      <c r="F83" s="183"/>
      <c r="G83" s="184">
        <f>ROUND(E83*F83,2)</f>
        <v>0</v>
      </c>
      <c r="H83" s="183"/>
      <c r="I83" s="184">
        <f>ROUND(E83*H83,2)</f>
        <v>0</v>
      </c>
      <c r="J83" s="183"/>
      <c r="K83" s="184">
        <f>ROUND(E83*J83,2)</f>
        <v>0</v>
      </c>
      <c r="L83" s="184">
        <v>21</v>
      </c>
      <c r="M83" s="184">
        <f>G83*(1+L83/100)</f>
        <v>0</v>
      </c>
      <c r="N83" s="182">
        <v>0</v>
      </c>
      <c r="O83" s="182">
        <f>ROUND(E83*N83,2)</f>
        <v>0</v>
      </c>
      <c r="P83" s="182">
        <v>0</v>
      </c>
      <c r="Q83" s="182">
        <f>ROUND(E83*P83,2)</f>
        <v>0</v>
      </c>
      <c r="R83" s="184"/>
      <c r="S83" s="184" t="s">
        <v>147</v>
      </c>
      <c r="T83" s="185" t="s">
        <v>227</v>
      </c>
      <c r="U83" s="159">
        <v>0</v>
      </c>
      <c r="V83" s="159">
        <f>ROUND(E83*U83,2)</f>
        <v>0</v>
      </c>
      <c r="W83" s="159"/>
      <c r="X83" s="159" t="s">
        <v>114</v>
      </c>
      <c r="Y83" s="159" t="s">
        <v>115</v>
      </c>
      <c r="Z83" s="148"/>
      <c r="AA83" s="148"/>
      <c r="AB83" s="148"/>
      <c r="AC83" s="148"/>
      <c r="AD83" s="148"/>
      <c r="AE83" s="148"/>
      <c r="AF83" s="148"/>
      <c r="AG83" s="148" t="s">
        <v>116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71">
        <v>29</v>
      </c>
      <c r="B84" s="172" t="s">
        <v>228</v>
      </c>
      <c r="C84" s="188" t="s">
        <v>229</v>
      </c>
      <c r="D84" s="173" t="s">
        <v>151</v>
      </c>
      <c r="E84" s="174">
        <v>11.896319999999999</v>
      </c>
      <c r="F84" s="175"/>
      <c r="G84" s="176">
        <f>ROUND(E84*F84,2)</f>
        <v>0</v>
      </c>
      <c r="H84" s="175"/>
      <c r="I84" s="176">
        <f>ROUND(E84*H84,2)</f>
        <v>0</v>
      </c>
      <c r="J84" s="175"/>
      <c r="K84" s="176">
        <f>ROUND(E84*J84,2)</f>
        <v>0</v>
      </c>
      <c r="L84" s="176">
        <v>21</v>
      </c>
      <c r="M84" s="176">
        <f>G84*(1+L84/100)</f>
        <v>0</v>
      </c>
      <c r="N84" s="174">
        <v>0.55000000000000004</v>
      </c>
      <c r="O84" s="174">
        <f>ROUND(E84*N84,2)</f>
        <v>6.54</v>
      </c>
      <c r="P84" s="174">
        <v>0</v>
      </c>
      <c r="Q84" s="174">
        <f>ROUND(E84*P84,2)</f>
        <v>0</v>
      </c>
      <c r="R84" s="176" t="s">
        <v>230</v>
      </c>
      <c r="S84" s="176" t="s">
        <v>113</v>
      </c>
      <c r="T84" s="177" t="s">
        <v>113</v>
      </c>
      <c r="U84" s="159">
        <v>0</v>
      </c>
      <c r="V84" s="159">
        <f>ROUND(E84*U84,2)</f>
        <v>0</v>
      </c>
      <c r="W84" s="159"/>
      <c r="X84" s="159" t="s">
        <v>231</v>
      </c>
      <c r="Y84" s="159" t="s">
        <v>115</v>
      </c>
      <c r="Z84" s="148"/>
      <c r="AA84" s="148"/>
      <c r="AB84" s="148"/>
      <c r="AC84" s="148"/>
      <c r="AD84" s="148"/>
      <c r="AE84" s="148"/>
      <c r="AF84" s="148"/>
      <c r="AG84" s="148" t="s">
        <v>232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189" t="s">
        <v>233</v>
      </c>
      <c r="D85" s="161"/>
      <c r="E85" s="162">
        <v>11.896319999999999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120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71">
        <v>30</v>
      </c>
      <c r="B86" s="172" t="s">
        <v>234</v>
      </c>
      <c r="C86" s="188" t="s">
        <v>235</v>
      </c>
      <c r="D86" s="173" t="s">
        <v>151</v>
      </c>
      <c r="E86" s="174">
        <v>19.907879999999999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0.55000000000000004</v>
      </c>
      <c r="O86" s="174">
        <f>ROUND(E86*N86,2)</f>
        <v>10.95</v>
      </c>
      <c r="P86" s="174">
        <v>0</v>
      </c>
      <c r="Q86" s="174">
        <f>ROUND(E86*P86,2)</f>
        <v>0</v>
      </c>
      <c r="R86" s="176" t="s">
        <v>230</v>
      </c>
      <c r="S86" s="176" t="s">
        <v>113</v>
      </c>
      <c r="T86" s="177" t="s">
        <v>113</v>
      </c>
      <c r="U86" s="159">
        <v>0</v>
      </c>
      <c r="V86" s="159">
        <f>ROUND(E86*U86,2)</f>
        <v>0</v>
      </c>
      <c r="W86" s="159"/>
      <c r="X86" s="159" t="s">
        <v>231</v>
      </c>
      <c r="Y86" s="159" t="s">
        <v>115</v>
      </c>
      <c r="Z86" s="148"/>
      <c r="AA86" s="148"/>
      <c r="AB86" s="148"/>
      <c r="AC86" s="148"/>
      <c r="AD86" s="148"/>
      <c r="AE86" s="148"/>
      <c r="AF86" s="148"/>
      <c r="AG86" s="148" t="s">
        <v>232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89" t="s">
        <v>236</v>
      </c>
      <c r="D87" s="161"/>
      <c r="E87" s="162">
        <v>15.097200000000001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120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89" t="s">
        <v>237</v>
      </c>
      <c r="D88" s="161"/>
      <c r="E88" s="162">
        <v>0.89700000000000002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120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189" t="s">
        <v>238</v>
      </c>
      <c r="D89" s="161"/>
      <c r="E89" s="162">
        <v>3.45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120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189" t="s">
        <v>239</v>
      </c>
      <c r="D90" s="161"/>
      <c r="E90" s="162">
        <v>0.46367999999999998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120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 x14ac:dyDescent="0.2">
      <c r="A91" s="155">
        <v>31</v>
      </c>
      <c r="B91" s="156" t="s">
        <v>240</v>
      </c>
      <c r="C91" s="191" t="s">
        <v>241</v>
      </c>
      <c r="D91" s="157" t="s">
        <v>0</v>
      </c>
      <c r="E91" s="186"/>
      <c r="F91" s="160"/>
      <c r="G91" s="159">
        <f>ROUND(E91*F91,2)</f>
        <v>0</v>
      </c>
      <c r="H91" s="160"/>
      <c r="I91" s="159">
        <f>ROUND(E91*H91,2)</f>
        <v>0</v>
      </c>
      <c r="J91" s="160"/>
      <c r="K91" s="159">
        <f>ROUND(E91*J91,2)</f>
        <v>0</v>
      </c>
      <c r="L91" s="159">
        <v>21</v>
      </c>
      <c r="M91" s="159">
        <f>G91*(1+L91/100)</f>
        <v>0</v>
      </c>
      <c r="N91" s="158">
        <v>0</v>
      </c>
      <c r="O91" s="158">
        <f>ROUND(E91*N91,2)</f>
        <v>0</v>
      </c>
      <c r="P91" s="158">
        <v>0</v>
      </c>
      <c r="Q91" s="158">
        <f>ROUND(E91*P91,2)</f>
        <v>0</v>
      </c>
      <c r="R91" s="159" t="s">
        <v>159</v>
      </c>
      <c r="S91" s="159" t="s">
        <v>113</v>
      </c>
      <c r="T91" s="159" t="s">
        <v>113</v>
      </c>
      <c r="U91" s="159">
        <v>0</v>
      </c>
      <c r="V91" s="159">
        <f>ROUND(E91*U91,2)</f>
        <v>0</v>
      </c>
      <c r="W91" s="159"/>
      <c r="X91" s="159" t="s">
        <v>242</v>
      </c>
      <c r="Y91" s="159" t="s">
        <v>115</v>
      </c>
      <c r="Z91" s="148"/>
      <c r="AA91" s="148"/>
      <c r="AB91" s="148"/>
      <c r="AC91" s="148"/>
      <c r="AD91" s="148"/>
      <c r="AE91" s="148"/>
      <c r="AF91" s="148"/>
      <c r="AG91" s="148" t="s">
        <v>243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">
      <c r="A92" s="155"/>
      <c r="B92" s="156"/>
      <c r="C92" s="252" t="s">
        <v>244</v>
      </c>
      <c r="D92" s="253"/>
      <c r="E92" s="253"/>
      <c r="F92" s="253"/>
      <c r="G92" s="253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118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ht="22.5" outlineLevel="1" x14ac:dyDescent="0.2">
      <c r="A93" s="155">
        <v>32</v>
      </c>
      <c r="B93" s="156" t="s">
        <v>245</v>
      </c>
      <c r="C93" s="191" t="s">
        <v>246</v>
      </c>
      <c r="D93" s="157" t="s">
        <v>0</v>
      </c>
      <c r="E93" s="186"/>
      <c r="F93" s="160"/>
      <c r="G93" s="159">
        <f>ROUND(E93*F93,2)</f>
        <v>0</v>
      </c>
      <c r="H93" s="160"/>
      <c r="I93" s="159">
        <f>ROUND(E93*H93,2)</f>
        <v>0</v>
      </c>
      <c r="J93" s="160"/>
      <c r="K93" s="159">
        <f>ROUND(E93*J93,2)</f>
        <v>0</v>
      </c>
      <c r="L93" s="159">
        <v>21</v>
      </c>
      <c r="M93" s="159">
        <f>G93*(1+L93/100)</f>
        <v>0</v>
      </c>
      <c r="N93" s="158">
        <v>0</v>
      </c>
      <c r="O93" s="158">
        <f>ROUND(E93*N93,2)</f>
        <v>0</v>
      </c>
      <c r="P93" s="158">
        <v>0</v>
      </c>
      <c r="Q93" s="158">
        <f>ROUND(E93*P93,2)</f>
        <v>0</v>
      </c>
      <c r="R93" s="159" t="s">
        <v>159</v>
      </c>
      <c r="S93" s="159" t="s">
        <v>113</v>
      </c>
      <c r="T93" s="159" t="s">
        <v>113</v>
      </c>
      <c r="U93" s="159">
        <v>0</v>
      </c>
      <c r="V93" s="159">
        <f>ROUND(E93*U93,2)</f>
        <v>0</v>
      </c>
      <c r="W93" s="159"/>
      <c r="X93" s="159" t="s">
        <v>242</v>
      </c>
      <c r="Y93" s="159" t="s">
        <v>115</v>
      </c>
      <c r="Z93" s="148"/>
      <c r="AA93" s="148"/>
      <c r="AB93" s="148"/>
      <c r="AC93" s="148"/>
      <c r="AD93" s="148"/>
      <c r="AE93" s="148"/>
      <c r="AF93" s="148"/>
      <c r="AG93" s="148" t="s">
        <v>243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">
      <c r="A94" s="155"/>
      <c r="B94" s="156"/>
      <c r="C94" s="252" t="s">
        <v>244</v>
      </c>
      <c r="D94" s="253"/>
      <c r="E94" s="253"/>
      <c r="F94" s="253"/>
      <c r="G94" s="253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118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x14ac:dyDescent="0.2">
      <c r="A95" s="164" t="s">
        <v>107</v>
      </c>
      <c r="B95" s="165" t="s">
        <v>69</v>
      </c>
      <c r="C95" s="187" t="s">
        <v>70</v>
      </c>
      <c r="D95" s="166"/>
      <c r="E95" s="167"/>
      <c r="F95" s="168"/>
      <c r="G95" s="168">
        <f>SUMIF(AG96:AG153,"&lt;&gt;NOR",G96:G153)</f>
        <v>0</v>
      </c>
      <c r="H95" s="168"/>
      <c r="I95" s="168">
        <f>SUM(I96:I153)</f>
        <v>0</v>
      </c>
      <c r="J95" s="168"/>
      <c r="K95" s="168">
        <f>SUM(K96:K153)</f>
        <v>0</v>
      </c>
      <c r="L95" s="168"/>
      <c r="M95" s="168">
        <f>SUM(M96:M153)</f>
        <v>0</v>
      </c>
      <c r="N95" s="167"/>
      <c r="O95" s="167">
        <f>SUM(O96:O153)</f>
        <v>6.81</v>
      </c>
      <c r="P95" s="167"/>
      <c r="Q95" s="167">
        <f>SUM(Q96:Q153)</f>
        <v>3.4599999999999995</v>
      </c>
      <c r="R95" s="168"/>
      <c r="S95" s="168"/>
      <c r="T95" s="169"/>
      <c r="U95" s="163"/>
      <c r="V95" s="163">
        <f>SUM(V96:V153)</f>
        <v>740.42999999999972</v>
      </c>
      <c r="W95" s="163"/>
      <c r="X95" s="163"/>
      <c r="Y95" s="163"/>
      <c r="AG95" t="s">
        <v>108</v>
      </c>
    </row>
    <row r="96" spans="1:60" ht="22.5" outlineLevel="1" x14ac:dyDescent="0.2">
      <c r="A96" s="171">
        <v>33</v>
      </c>
      <c r="B96" s="172" t="s">
        <v>247</v>
      </c>
      <c r="C96" s="188" t="s">
        <v>248</v>
      </c>
      <c r="D96" s="173" t="s">
        <v>123</v>
      </c>
      <c r="E96" s="174">
        <v>309.8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1.9050000000000001E-2</v>
      </c>
      <c r="O96" s="174">
        <f>ROUND(E96*N96,2)</f>
        <v>5.9</v>
      </c>
      <c r="P96" s="174">
        <v>0</v>
      </c>
      <c r="Q96" s="174">
        <f>ROUND(E96*P96,2)</f>
        <v>0</v>
      </c>
      <c r="R96" s="176" t="s">
        <v>249</v>
      </c>
      <c r="S96" s="176" t="s">
        <v>113</v>
      </c>
      <c r="T96" s="177" t="s">
        <v>113</v>
      </c>
      <c r="U96" s="159">
        <v>1.89876</v>
      </c>
      <c r="V96" s="159">
        <f>ROUND(E96*U96,2)</f>
        <v>588.24</v>
      </c>
      <c r="W96" s="159"/>
      <c r="X96" s="159" t="s">
        <v>114</v>
      </c>
      <c r="Y96" s="159" t="s">
        <v>115</v>
      </c>
      <c r="Z96" s="148"/>
      <c r="AA96" s="148"/>
      <c r="AB96" s="148"/>
      <c r="AC96" s="148"/>
      <c r="AD96" s="148"/>
      <c r="AE96" s="148"/>
      <c r="AF96" s="148"/>
      <c r="AG96" s="148" t="s">
        <v>116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189" t="s">
        <v>206</v>
      </c>
      <c r="D97" s="161"/>
      <c r="E97" s="162">
        <v>234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120</v>
      </c>
      <c r="AH97" s="148">
        <v>5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189" t="s">
        <v>207</v>
      </c>
      <c r="D98" s="161"/>
      <c r="E98" s="162">
        <v>75.8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120</v>
      </c>
      <c r="AH98" s="148">
        <v>5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33.75" outlineLevel="1" x14ac:dyDescent="0.2">
      <c r="A99" s="171">
        <v>34</v>
      </c>
      <c r="B99" s="172" t="s">
        <v>250</v>
      </c>
      <c r="C99" s="188" t="s">
        <v>251</v>
      </c>
      <c r="D99" s="173" t="s">
        <v>163</v>
      </c>
      <c r="E99" s="174">
        <v>23.5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7.5799999999999999E-3</v>
      </c>
      <c r="O99" s="174">
        <f>ROUND(E99*N99,2)</f>
        <v>0.18</v>
      </c>
      <c r="P99" s="174">
        <v>0</v>
      </c>
      <c r="Q99" s="174">
        <f>ROUND(E99*P99,2)</f>
        <v>0</v>
      </c>
      <c r="R99" s="176" t="s">
        <v>249</v>
      </c>
      <c r="S99" s="176" t="s">
        <v>113</v>
      </c>
      <c r="T99" s="177" t="s">
        <v>113</v>
      </c>
      <c r="U99" s="159">
        <v>0.91739999999999999</v>
      </c>
      <c r="V99" s="159">
        <f>ROUND(E99*U99,2)</f>
        <v>21.56</v>
      </c>
      <c r="W99" s="159"/>
      <c r="X99" s="159" t="s">
        <v>114</v>
      </c>
      <c r="Y99" s="159" t="s">
        <v>115</v>
      </c>
      <c r="Z99" s="148"/>
      <c r="AA99" s="148"/>
      <c r="AB99" s="148"/>
      <c r="AC99" s="148"/>
      <c r="AD99" s="148"/>
      <c r="AE99" s="148"/>
      <c r="AF99" s="148"/>
      <c r="AG99" s="148" t="s">
        <v>116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">
      <c r="A100" s="155"/>
      <c r="B100" s="156"/>
      <c r="C100" s="189" t="s">
        <v>252</v>
      </c>
      <c r="D100" s="161"/>
      <c r="E100" s="162">
        <v>23.5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120</v>
      </c>
      <c r="AH100" s="148">
        <v>5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ht="33.75" outlineLevel="1" x14ac:dyDescent="0.2">
      <c r="A101" s="171">
        <v>35</v>
      </c>
      <c r="B101" s="172" t="s">
        <v>253</v>
      </c>
      <c r="C101" s="188" t="s">
        <v>254</v>
      </c>
      <c r="D101" s="173" t="s">
        <v>163</v>
      </c>
      <c r="E101" s="174">
        <v>46.6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3.8400000000000001E-3</v>
      </c>
      <c r="O101" s="174">
        <f>ROUND(E101*N101,2)</f>
        <v>0.18</v>
      </c>
      <c r="P101" s="174">
        <v>0</v>
      </c>
      <c r="Q101" s="174">
        <f>ROUND(E101*P101,2)</f>
        <v>0</v>
      </c>
      <c r="R101" s="176" t="s">
        <v>249</v>
      </c>
      <c r="S101" s="176" t="s">
        <v>113</v>
      </c>
      <c r="T101" s="177" t="s">
        <v>113</v>
      </c>
      <c r="U101" s="159">
        <v>0.25990000000000002</v>
      </c>
      <c r="V101" s="159">
        <f>ROUND(E101*U101,2)</f>
        <v>12.11</v>
      </c>
      <c r="W101" s="159"/>
      <c r="X101" s="159" t="s">
        <v>114</v>
      </c>
      <c r="Y101" s="159" t="s">
        <v>115</v>
      </c>
      <c r="Z101" s="148"/>
      <c r="AA101" s="148"/>
      <c r="AB101" s="148"/>
      <c r="AC101" s="148"/>
      <c r="AD101" s="148"/>
      <c r="AE101" s="148"/>
      <c r="AF101" s="148"/>
      <c r="AG101" s="148" t="s">
        <v>116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189" t="s">
        <v>255</v>
      </c>
      <c r="D102" s="161"/>
      <c r="E102" s="162">
        <v>36.9</v>
      </c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120</v>
      </c>
      <c r="AH102" s="148">
        <v>5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9" t="s">
        <v>256</v>
      </c>
      <c r="D103" s="161"/>
      <c r="E103" s="162">
        <v>9.6999999999999993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120</v>
      </c>
      <c r="AH103" s="148">
        <v>5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t="22.5" outlineLevel="1" x14ac:dyDescent="0.2">
      <c r="A104" s="171">
        <v>36</v>
      </c>
      <c r="B104" s="172" t="s">
        <v>257</v>
      </c>
      <c r="C104" s="188" t="s">
        <v>258</v>
      </c>
      <c r="D104" s="173" t="s">
        <v>163</v>
      </c>
      <c r="E104" s="174">
        <v>24.2</v>
      </c>
      <c r="F104" s="175"/>
      <c r="G104" s="176">
        <f>ROUND(E104*F104,2)</f>
        <v>0</v>
      </c>
      <c r="H104" s="175"/>
      <c r="I104" s="176">
        <f>ROUND(E104*H104,2)</f>
        <v>0</v>
      </c>
      <c r="J104" s="175"/>
      <c r="K104" s="176">
        <f>ROUND(E104*J104,2)</f>
        <v>0</v>
      </c>
      <c r="L104" s="176">
        <v>21</v>
      </c>
      <c r="M104" s="176">
        <f>G104*(1+L104/100)</f>
        <v>0</v>
      </c>
      <c r="N104" s="174">
        <v>2.4299999999999999E-3</v>
      </c>
      <c r="O104" s="174">
        <f>ROUND(E104*N104,2)</f>
        <v>0.06</v>
      </c>
      <c r="P104" s="174">
        <v>0</v>
      </c>
      <c r="Q104" s="174">
        <f>ROUND(E104*P104,2)</f>
        <v>0</v>
      </c>
      <c r="R104" s="176" t="s">
        <v>249</v>
      </c>
      <c r="S104" s="176" t="s">
        <v>113</v>
      </c>
      <c r="T104" s="177" t="s">
        <v>113</v>
      </c>
      <c r="U104" s="159">
        <v>0.29554999999999998</v>
      </c>
      <c r="V104" s="159">
        <f>ROUND(E104*U104,2)</f>
        <v>7.15</v>
      </c>
      <c r="W104" s="159"/>
      <c r="X104" s="159" t="s">
        <v>114</v>
      </c>
      <c r="Y104" s="159" t="s">
        <v>115</v>
      </c>
      <c r="Z104" s="148"/>
      <c r="AA104" s="148"/>
      <c r="AB104" s="148"/>
      <c r="AC104" s="148"/>
      <c r="AD104" s="148"/>
      <c r="AE104" s="148"/>
      <c r="AF104" s="148"/>
      <c r="AG104" s="148" t="s">
        <v>116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89" t="s">
        <v>259</v>
      </c>
      <c r="D105" s="161"/>
      <c r="E105" s="162">
        <v>24.2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120</v>
      </c>
      <c r="AH105" s="148">
        <v>5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t="22.5" outlineLevel="1" x14ac:dyDescent="0.2">
      <c r="A106" s="171">
        <v>37</v>
      </c>
      <c r="B106" s="172" t="s">
        <v>260</v>
      </c>
      <c r="C106" s="188" t="s">
        <v>261</v>
      </c>
      <c r="D106" s="173" t="s">
        <v>123</v>
      </c>
      <c r="E106" s="174">
        <v>2.5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9.8700000000000003E-3</v>
      </c>
      <c r="O106" s="174">
        <f>ROUND(E106*N106,2)</f>
        <v>0.02</v>
      </c>
      <c r="P106" s="174">
        <v>0</v>
      </c>
      <c r="Q106" s="174">
        <f>ROUND(E106*P106,2)</f>
        <v>0</v>
      </c>
      <c r="R106" s="176" t="s">
        <v>249</v>
      </c>
      <c r="S106" s="176" t="s">
        <v>113</v>
      </c>
      <c r="T106" s="177" t="s">
        <v>113</v>
      </c>
      <c r="U106" s="159">
        <v>3.3163</v>
      </c>
      <c r="V106" s="159">
        <f>ROUND(E106*U106,2)</f>
        <v>8.2899999999999991</v>
      </c>
      <c r="W106" s="159"/>
      <c r="X106" s="159" t="s">
        <v>114</v>
      </c>
      <c r="Y106" s="159" t="s">
        <v>115</v>
      </c>
      <c r="Z106" s="148"/>
      <c r="AA106" s="148"/>
      <c r="AB106" s="148"/>
      <c r="AC106" s="148"/>
      <c r="AD106" s="148"/>
      <c r="AE106" s="148"/>
      <c r="AF106" s="148"/>
      <c r="AG106" s="148" t="s">
        <v>116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89" t="s">
        <v>262</v>
      </c>
      <c r="D107" s="161"/>
      <c r="E107" s="162">
        <v>2.5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120</v>
      </c>
      <c r="AH107" s="148">
        <v>5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 x14ac:dyDescent="0.2">
      <c r="A108" s="171">
        <v>38</v>
      </c>
      <c r="B108" s="172" t="s">
        <v>263</v>
      </c>
      <c r="C108" s="188" t="s">
        <v>264</v>
      </c>
      <c r="D108" s="173" t="s">
        <v>200</v>
      </c>
      <c r="E108" s="174">
        <v>17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3.0000000000000001E-5</v>
      </c>
      <c r="O108" s="174">
        <f>ROUND(E108*N108,2)</f>
        <v>0</v>
      </c>
      <c r="P108" s="174">
        <v>0</v>
      </c>
      <c r="Q108" s="174">
        <f>ROUND(E108*P108,2)</f>
        <v>0</v>
      </c>
      <c r="R108" s="176" t="s">
        <v>249</v>
      </c>
      <c r="S108" s="176" t="s">
        <v>113</v>
      </c>
      <c r="T108" s="177" t="s">
        <v>113</v>
      </c>
      <c r="U108" s="159">
        <v>0.59340000000000004</v>
      </c>
      <c r="V108" s="159">
        <f>ROUND(E108*U108,2)</f>
        <v>10.09</v>
      </c>
      <c r="W108" s="159"/>
      <c r="X108" s="159" t="s">
        <v>114</v>
      </c>
      <c r="Y108" s="159" t="s">
        <v>115</v>
      </c>
      <c r="Z108" s="148"/>
      <c r="AA108" s="148"/>
      <c r="AB108" s="148"/>
      <c r="AC108" s="148"/>
      <c r="AD108" s="148"/>
      <c r="AE108" s="148"/>
      <c r="AF108" s="148"/>
      <c r="AG108" s="148" t="s">
        <v>116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">
      <c r="A109" s="155"/>
      <c r="B109" s="156"/>
      <c r="C109" s="254" t="s">
        <v>265</v>
      </c>
      <c r="D109" s="255"/>
      <c r="E109" s="255"/>
      <c r="F109" s="255"/>
      <c r="G109" s="255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118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t="22.5" outlineLevel="1" x14ac:dyDescent="0.2">
      <c r="A110" s="171">
        <v>39</v>
      </c>
      <c r="B110" s="172" t="s">
        <v>266</v>
      </c>
      <c r="C110" s="188" t="s">
        <v>267</v>
      </c>
      <c r="D110" s="173" t="s">
        <v>163</v>
      </c>
      <c r="E110" s="174">
        <v>21.1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3.2799999999999999E-3</v>
      </c>
      <c r="O110" s="174">
        <f>ROUND(E110*N110,2)</f>
        <v>7.0000000000000007E-2</v>
      </c>
      <c r="P110" s="174">
        <v>0</v>
      </c>
      <c r="Q110" s="174">
        <f>ROUND(E110*P110,2)</f>
        <v>0</v>
      </c>
      <c r="R110" s="176" t="s">
        <v>249</v>
      </c>
      <c r="S110" s="176" t="s">
        <v>113</v>
      </c>
      <c r="T110" s="177" t="s">
        <v>113</v>
      </c>
      <c r="U110" s="159">
        <v>0.56452999999999998</v>
      </c>
      <c r="V110" s="159">
        <f>ROUND(E110*U110,2)</f>
        <v>11.91</v>
      </c>
      <c r="W110" s="159"/>
      <c r="X110" s="159" t="s">
        <v>114</v>
      </c>
      <c r="Y110" s="159" t="s">
        <v>115</v>
      </c>
      <c r="Z110" s="148"/>
      <c r="AA110" s="148"/>
      <c r="AB110" s="148"/>
      <c r="AC110" s="148"/>
      <c r="AD110" s="148"/>
      <c r="AE110" s="148"/>
      <c r="AF110" s="148"/>
      <c r="AG110" s="148" t="s">
        <v>116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189" t="s">
        <v>268</v>
      </c>
      <c r="D111" s="161"/>
      <c r="E111" s="162">
        <v>21.1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120</v>
      </c>
      <c r="AH111" s="148">
        <v>5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2.5" outlineLevel="1" x14ac:dyDescent="0.2">
      <c r="A112" s="179">
        <v>40</v>
      </c>
      <c r="B112" s="180" t="s">
        <v>269</v>
      </c>
      <c r="C112" s="190" t="s">
        <v>270</v>
      </c>
      <c r="D112" s="181" t="s">
        <v>200</v>
      </c>
      <c r="E112" s="182">
        <v>2</v>
      </c>
      <c r="F112" s="183"/>
      <c r="G112" s="184">
        <f>ROUND(E112*F112,2)</f>
        <v>0</v>
      </c>
      <c r="H112" s="183"/>
      <c r="I112" s="184">
        <f>ROUND(E112*H112,2)</f>
        <v>0</v>
      </c>
      <c r="J112" s="183"/>
      <c r="K112" s="184">
        <f>ROUND(E112*J112,2)</f>
        <v>0</v>
      </c>
      <c r="L112" s="184">
        <v>21</v>
      </c>
      <c r="M112" s="184">
        <f>G112*(1+L112/100)</f>
        <v>0</v>
      </c>
      <c r="N112" s="182">
        <v>1.9869999999999999E-2</v>
      </c>
      <c r="O112" s="182">
        <f>ROUND(E112*N112,2)</f>
        <v>0.04</v>
      </c>
      <c r="P112" s="182">
        <v>0</v>
      </c>
      <c r="Q112" s="182">
        <f>ROUND(E112*P112,2)</f>
        <v>0</v>
      </c>
      <c r="R112" s="184" t="s">
        <v>249</v>
      </c>
      <c r="S112" s="184" t="s">
        <v>113</v>
      </c>
      <c r="T112" s="185" t="s">
        <v>113</v>
      </c>
      <c r="U112" s="159">
        <v>3.4028499999999999</v>
      </c>
      <c r="V112" s="159">
        <f>ROUND(E112*U112,2)</f>
        <v>6.81</v>
      </c>
      <c r="W112" s="159"/>
      <c r="X112" s="159" t="s">
        <v>114</v>
      </c>
      <c r="Y112" s="159" t="s">
        <v>115</v>
      </c>
      <c r="Z112" s="148"/>
      <c r="AA112" s="148"/>
      <c r="AB112" s="148"/>
      <c r="AC112" s="148"/>
      <c r="AD112" s="148"/>
      <c r="AE112" s="148"/>
      <c r="AF112" s="148"/>
      <c r="AG112" s="148" t="s">
        <v>116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71">
        <v>41</v>
      </c>
      <c r="B113" s="172" t="s">
        <v>271</v>
      </c>
      <c r="C113" s="188" t="s">
        <v>272</v>
      </c>
      <c r="D113" s="173" t="s">
        <v>163</v>
      </c>
      <c r="E113" s="174">
        <v>24.4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4.6800000000000001E-3</v>
      </c>
      <c r="O113" s="174">
        <f>ROUND(E113*N113,2)</f>
        <v>0.11</v>
      </c>
      <c r="P113" s="174">
        <v>0</v>
      </c>
      <c r="Q113" s="174">
        <f>ROUND(E113*P113,2)</f>
        <v>0</v>
      </c>
      <c r="R113" s="176" t="s">
        <v>249</v>
      </c>
      <c r="S113" s="176" t="s">
        <v>113</v>
      </c>
      <c r="T113" s="177" t="s">
        <v>113</v>
      </c>
      <c r="U113" s="159">
        <v>0.3634</v>
      </c>
      <c r="V113" s="159">
        <f>ROUND(E113*U113,2)</f>
        <v>8.8699999999999992</v>
      </c>
      <c r="W113" s="159"/>
      <c r="X113" s="159" t="s">
        <v>114</v>
      </c>
      <c r="Y113" s="159" t="s">
        <v>115</v>
      </c>
      <c r="Z113" s="148"/>
      <c r="AA113" s="148"/>
      <c r="AB113" s="148"/>
      <c r="AC113" s="148"/>
      <c r="AD113" s="148"/>
      <c r="AE113" s="148"/>
      <c r="AF113" s="148"/>
      <c r="AG113" s="148" t="s">
        <v>116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89" t="s">
        <v>273</v>
      </c>
      <c r="D114" s="161"/>
      <c r="E114" s="162">
        <v>24.4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120</v>
      </c>
      <c r="AH114" s="148">
        <v>5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t="22.5" outlineLevel="1" x14ac:dyDescent="0.2">
      <c r="A115" s="171">
        <v>42</v>
      </c>
      <c r="B115" s="172" t="s">
        <v>274</v>
      </c>
      <c r="C115" s="188" t="s">
        <v>275</v>
      </c>
      <c r="D115" s="173" t="s">
        <v>163</v>
      </c>
      <c r="E115" s="174">
        <v>58.4</v>
      </c>
      <c r="F115" s="175"/>
      <c r="G115" s="176">
        <f>ROUND(E115*F115,2)</f>
        <v>0</v>
      </c>
      <c r="H115" s="175"/>
      <c r="I115" s="176">
        <f>ROUND(E115*H115,2)</f>
        <v>0</v>
      </c>
      <c r="J115" s="175"/>
      <c r="K115" s="176">
        <f>ROUND(E115*J115,2)</f>
        <v>0</v>
      </c>
      <c r="L115" s="176">
        <v>21</v>
      </c>
      <c r="M115" s="176">
        <f>G115*(1+L115/100)</f>
        <v>0</v>
      </c>
      <c r="N115" s="174">
        <v>1.5200000000000001E-3</v>
      </c>
      <c r="O115" s="174">
        <f>ROUND(E115*N115,2)</f>
        <v>0.09</v>
      </c>
      <c r="P115" s="174">
        <v>0</v>
      </c>
      <c r="Q115" s="174">
        <f>ROUND(E115*P115,2)</f>
        <v>0</v>
      </c>
      <c r="R115" s="176" t="s">
        <v>249</v>
      </c>
      <c r="S115" s="176" t="s">
        <v>113</v>
      </c>
      <c r="T115" s="177" t="s">
        <v>113</v>
      </c>
      <c r="U115" s="159">
        <v>0.23</v>
      </c>
      <c r="V115" s="159">
        <f>ROUND(E115*U115,2)</f>
        <v>13.43</v>
      </c>
      <c r="W115" s="159"/>
      <c r="X115" s="159" t="s">
        <v>114</v>
      </c>
      <c r="Y115" s="159" t="s">
        <v>115</v>
      </c>
      <c r="Z115" s="148"/>
      <c r="AA115" s="148"/>
      <c r="AB115" s="148"/>
      <c r="AC115" s="148"/>
      <c r="AD115" s="148"/>
      <c r="AE115" s="148"/>
      <c r="AF115" s="148"/>
      <c r="AG115" s="148" t="s">
        <v>116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">
      <c r="A116" s="155"/>
      <c r="B116" s="156"/>
      <c r="C116" s="189" t="s">
        <v>276</v>
      </c>
      <c r="D116" s="161"/>
      <c r="E116" s="162">
        <v>24.5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120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3" x14ac:dyDescent="0.2">
      <c r="A117" s="155"/>
      <c r="B117" s="156"/>
      <c r="C117" s="189" t="s">
        <v>277</v>
      </c>
      <c r="D117" s="161"/>
      <c r="E117" s="162">
        <v>33.9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8"/>
      <c r="AA117" s="148"/>
      <c r="AB117" s="148"/>
      <c r="AC117" s="148"/>
      <c r="AD117" s="148"/>
      <c r="AE117" s="148"/>
      <c r="AF117" s="148"/>
      <c r="AG117" s="148" t="s">
        <v>120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ht="22.5" outlineLevel="1" x14ac:dyDescent="0.2">
      <c r="A118" s="171">
        <v>43</v>
      </c>
      <c r="B118" s="172" t="s">
        <v>278</v>
      </c>
      <c r="C118" s="188" t="s">
        <v>279</v>
      </c>
      <c r="D118" s="173" t="s">
        <v>123</v>
      </c>
      <c r="E118" s="174">
        <v>234</v>
      </c>
      <c r="F118" s="175"/>
      <c r="G118" s="176">
        <f>ROUND(E118*F118,2)</f>
        <v>0</v>
      </c>
      <c r="H118" s="175"/>
      <c r="I118" s="176">
        <f>ROUND(E118*H118,2)</f>
        <v>0</v>
      </c>
      <c r="J118" s="175"/>
      <c r="K118" s="176">
        <f>ROUND(E118*J118,2)</f>
        <v>0</v>
      </c>
      <c r="L118" s="176">
        <v>21</v>
      </c>
      <c r="M118" s="176">
        <f>G118*(1+L118/100)</f>
        <v>0</v>
      </c>
      <c r="N118" s="174">
        <v>0</v>
      </c>
      <c r="O118" s="174">
        <f>ROUND(E118*N118,2)</f>
        <v>0</v>
      </c>
      <c r="P118" s="174">
        <v>8.7799999999999996E-3</v>
      </c>
      <c r="Q118" s="174">
        <f>ROUND(E118*P118,2)</f>
        <v>2.0499999999999998</v>
      </c>
      <c r="R118" s="176" t="s">
        <v>249</v>
      </c>
      <c r="S118" s="176" t="s">
        <v>113</v>
      </c>
      <c r="T118" s="177" t="s">
        <v>113</v>
      </c>
      <c r="U118" s="159">
        <v>0.11615</v>
      </c>
      <c r="V118" s="159">
        <f>ROUND(E118*U118,2)</f>
        <v>27.18</v>
      </c>
      <c r="W118" s="159"/>
      <c r="X118" s="159" t="s">
        <v>114</v>
      </c>
      <c r="Y118" s="159" t="s">
        <v>115</v>
      </c>
      <c r="Z118" s="148"/>
      <c r="AA118" s="148"/>
      <c r="AB118" s="148"/>
      <c r="AC118" s="148"/>
      <c r="AD118" s="148"/>
      <c r="AE118" s="148"/>
      <c r="AF118" s="148"/>
      <c r="AG118" s="148" t="s">
        <v>116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">
      <c r="A119" s="155"/>
      <c r="B119" s="156"/>
      <c r="C119" s="189" t="s">
        <v>280</v>
      </c>
      <c r="D119" s="161"/>
      <c r="E119" s="162">
        <v>234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120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71">
        <v>44</v>
      </c>
      <c r="B120" s="172" t="s">
        <v>281</v>
      </c>
      <c r="C120" s="188" t="s">
        <v>282</v>
      </c>
      <c r="D120" s="173" t="s">
        <v>123</v>
      </c>
      <c r="E120" s="174">
        <v>75.8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8.9800000000000001E-3</v>
      </c>
      <c r="Q120" s="174">
        <f>ROUND(E120*P120,2)</f>
        <v>0.68</v>
      </c>
      <c r="R120" s="176" t="s">
        <v>249</v>
      </c>
      <c r="S120" s="176" t="s">
        <v>113</v>
      </c>
      <c r="T120" s="177" t="s">
        <v>113</v>
      </c>
      <c r="U120" s="159">
        <v>0.15179999999999999</v>
      </c>
      <c r="V120" s="159">
        <f>ROUND(E120*U120,2)</f>
        <v>11.51</v>
      </c>
      <c r="W120" s="159"/>
      <c r="X120" s="159" t="s">
        <v>114</v>
      </c>
      <c r="Y120" s="159" t="s">
        <v>115</v>
      </c>
      <c r="Z120" s="148"/>
      <c r="AA120" s="148"/>
      <c r="AB120" s="148"/>
      <c r="AC120" s="148"/>
      <c r="AD120" s="148"/>
      <c r="AE120" s="148"/>
      <c r="AF120" s="148"/>
      <c r="AG120" s="148" t="s">
        <v>116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2" x14ac:dyDescent="0.2">
      <c r="A121" s="155"/>
      <c r="B121" s="156"/>
      <c r="C121" s="189" t="s">
        <v>283</v>
      </c>
      <c r="D121" s="161"/>
      <c r="E121" s="162">
        <v>75.8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120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71">
        <v>45</v>
      </c>
      <c r="B122" s="172" t="s">
        <v>284</v>
      </c>
      <c r="C122" s="188" t="s">
        <v>285</v>
      </c>
      <c r="D122" s="173" t="s">
        <v>163</v>
      </c>
      <c r="E122" s="174">
        <v>23.5</v>
      </c>
      <c r="F122" s="175"/>
      <c r="G122" s="176">
        <f>ROUND(E122*F122,2)</f>
        <v>0</v>
      </c>
      <c r="H122" s="175"/>
      <c r="I122" s="176">
        <f>ROUND(E122*H122,2)</f>
        <v>0</v>
      </c>
      <c r="J122" s="175"/>
      <c r="K122" s="176">
        <f>ROUND(E122*J122,2)</f>
        <v>0</v>
      </c>
      <c r="L122" s="176">
        <v>21</v>
      </c>
      <c r="M122" s="176">
        <f>G122*(1+L122/100)</f>
        <v>0</v>
      </c>
      <c r="N122" s="174">
        <v>0</v>
      </c>
      <c r="O122" s="174">
        <f>ROUND(E122*N122,2)</f>
        <v>0</v>
      </c>
      <c r="P122" s="174">
        <v>5.2199999999999998E-3</v>
      </c>
      <c r="Q122" s="174">
        <f>ROUND(E122*P122,2)</f>
        <v>0.12</v>
      </c>
      <c r="R122" s="176" t="s">
        <v>249</v>
      </c>
      <c r="S122" s="176" t="s">
        <v>113</v>
      </c>
      <c r="T122" s="177" t="s">
        <v>113</v>
      </c>
      <c r="U122" s="159">
        <v>0.1012</v>
      </c>
      <c r="V122" s="159">
        <f>ROUND(E122*U122,2)</f>
        <v>2.38</v>
      </c>
      <c r="W122" s="159"/>
      <c r="X122" s="159" t="s">
        <v>114</v>
      </c>
      <c r="Y122" s="159" t="s">
        <v>115</v>
      </c>
      <c r="Z122" s="148"/>
      <c r="AA122" s="148"/>
      <c r="AB122" s="148"/>
      <c r="AC122" s="148"/>
      <c r="AD122" s="148"/>
      <c r="AE122" s="148"/>
      <c r="AF122" s="148"/>
      <c r="AG122" s="148" t="s">
        <v>116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89" t="s">
        <v>286</v>
      </c>
      <c r="D123" s="161"/>
      <c r="E123" s="162">
        <v>23.5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120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ht="22.5" outlineLevel="1" x14ac:dyDescent="0.2">
      <c r="A124" s="171">
        <v>46</v>
      </c>
      <c r="B124" s="172" t="s">
        <v>287</v>
      </c>
      <c r="C124" s="188" t="s">
        <v>288</v>
      </c>
      <c r="D124" s="173" t="s">
        <v>163</v>
      </c>
      <c r="E124" s="174">
        <v>36.9</v>
      </c>
      <c r="F124" s="175"/>
      <c r="G124" s="176">
        <f>ROUND(E124*F124,2)</f>
        <v>0</v>
      </c>
      <c r="H124" s="175"/>
      <c r="I124" s="176">
        <f>ROUND(E124*H124,2)</f>
        <v>0</v>
      </c>
      <c r="J124" s="175"/>
      <c r="K124" s="176">
        <f>ROUND(E124*J124,2)</f>
        <v>0</v>
      </c>
      <c r="L124" s="176">
        <v>21</v>
      </c>
      <c r="M124" s="176">
        <f>G124*(1+L124/100)</f>
        <v>0</v>
      </c>
      <c r="N124" s="174">
        <v>0</v>
      </c>
      <c r="O124" s="174">
        <f>ROUND(E124*N124,2)</f>
        <v>0</v>
      </c>
      <c r="P124" s="174">
        <v>3.2599999999999999E-3</v>
      </c>
      <c r="Q124" s="174">
        <f>ROUND(E124*P124,2)</f>
        <v>0.12</v>
      </c>
      <c r="R124" s="176" t="s">
        <v>249</v>
      </c>
      <c r="S124" s="176" t="s">
        <v>113</v>
      </c>
      <c r="T124" s="177" t="s">
        <v>113</v>
      </c>
      <c r="U124" s="159">
        <v>6.5549999999999997E-2</v>
      </c>
      <c r="V124" s="159">
        <f>ROUND(E124*U124,2)</f>
        <v>2.42</v>
      </c>
      <c r="W124" s="159"/>
      <c r="X124" s="159" t="s">
        <v>114</v>
      </c>
      <c r="Y124" s="159" t="s">
        <v>115</v>
      </c>
      <c r="Z124" s="148"/>
      <c r="AA124" s="148"/>
      <c r="AB124" s="148"/>
      <c r="AC124" s="148"/>
      <c r="AD124" s="148"/>
      <c r="AE124" s="148"/>
      <c r="AF124" s="148"/>
      <c r="AG124" s="148" t="s">
        <v>116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">
      <c r="A125" s="155"/>
      <c r="B125" s="156"/>
      <c r="C125" s="189" t="s">
        <v>289</v>
      </c>
      <c r="D125" s="161"/>
      <c r="E125" s="162">
        <v>23.5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120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">
      <c r="A126" s="155"/>
      <c r="B126" s="156"/>
      <c r="C126" s="189" t="s">
        <v>290</v>
      </c>
      <c r="D126" s="161"/>
      <c r="E126" s="162">
        <v>13.4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120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ht="22.5" outlineLevel="1" x14ac:dyDescent="0.2">
      <c r="A127" s="171">
        <v>47</v>
      </c>
      <c r="B127" s="172" t="s">
        <v>291</v>
      </c>
      <c r="C127" s="188" t="s">
        <v>292</v>
      </c>
      <c r="D127" s="173" t="s">
        <v>163</v>
      </c>
      <c r="E127" s="174">
        <v>9.6999999999999993</v>
      </c>
      <c r="F127" s="175"/>
      <c r="G127" s="176">
        <f>ROUND(E127*F127,2)</f>
        <v>0</v>
      </c>
      <c r="H127" s="175"/>
      <c r="I127" s="176">
        <f>ROUND(E127*H127,2)</f>
        <v>0</v>
      </c>
      <c r="J127" s="175"/>
      <c r="K127" s="176">
        <f>ROUND(E127*J127,2)</f>
        <v>0</v>
      </c>
      <c r="L127" s="176">
        <v>21</v>
      </c>
      <c r="M127" s="176">
        <f>G127*(1+L127/100)</f>
        <v>0</v>
      </c>
      <c r="N127" s="174">
        <v>0</v>
      </c>
      <c r="O127" s="174">
        <f>ROUND(E127*N127,2)</f>
        <v>0</v>
      </c>
      <c r="P127" s="174">
        <v>3.2599999999999999E-3</v>
      </c>
      <c r="Q127" s="174">
        <f>ROUND(E127*P127,2)</f>
        <v>0.03</v>
      </c>
      <c r="R127" s="176" t="s">
        <v>249</v>
      </c>
      <c r="S127" s="176" t="s">
        <v>113</v>
      </c>
      <c r="T127" s="177" t="s">
        <v>113</v>
      </c>
      <c r="U127" s="159">
        <v>7.2450000000000001E-2</v>
      </c>
      <c r="V127" s="159">
        <f>ROUND(E127*U127,2)</f>
        <v>0.7</v>
      </c>
      <c r="W127" s="159"/>
      <c r="X127" s="159" t="s">
        <v>114</v>
      </c>
      <c r="Y127" s="159" t="s">
        <v>115</v>
      </c>
      <c r="Z127" s="148"/>
      <c r="AA127" s="148"/>
      <c r="AB127" s="148"/>
      <c r="AC127" s="148"/>
      <c r="AD127" s="148"/>
      <c r="AE127" s="148"/>
      <c r="AF127" s="148"/>
      <c r="AG127" s="148" t="s">
        <v>116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 x14ac:dyDescent="0.2">
      <c r="A128" s="155"/>
      <c r="B128" s="156"/>
      <c r="C128" s="189" t="s">
        <v>293</v>
      </c>
      <c r="D128" s="161"/>
      <c r="E128" s="162">
        <v>9.6999999999999993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120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t="22.5" outlineLevel="1" x14ac:dyDescent="0.2">
      <c r="A129" s="171">
        <v>48</v>
      </c>
      <c r="B129" s="172" t="s">
        <v>294</v>
      </c>
      <c r="C129" s="188" t="s">
        <v>295</v>
      </c>
      <c r="D129" s="173" t="s">
        <v>163</v>
      </c>
      <c r="E129" s="174">
        <v>24.2</v>
      </c>
      <c r="F129" s="175"/>
      <c r="G129" s="176">
        <f>ROUND(E129*F129,2)</f>
        <v>0</v>
      </c>
      <c r="H129" s="175"/>
      <c r="I129" s="176">
        <f>ROUND(E129*H129,2)</f>
        <v>0</v>
      </c>
      <c r="J129" s="175"/>
      <c r="K129" s="176">
        <f>ROUND(E129*J129,2)</f>
        <v>0</v>
      </c>
      <c r="L129" s="176">
        <v>21</v>
      </c>
      <c r="M129" s="176">
        <f>G129*(1+L129/100)</f>
        <v>0</v>
      </c>
      <c r="N129" s="174">
        <v>0</v>
      </c>
      <c r="O129" s="174">
        <f>ROUND(E129*N129,2)</f>
        <v>0</v>
      </c>
      <c r="P129" s="174">
        <v>2.0500000000000002E-3</v>
      </c>
      <c r="Q129" s="174">
        <f>ROUND(E129*P129,2)</f>
        <v>0.05</v>
      </c>
      <c r="R129" s="176" t="s">
        <v>249</v>
      </c>
      <c r="S129" s="176" t="s">
        <v>113</v>
      </c>
      <c r="T129" s="177" t="s">
        <v>113</v>
      </c>
      <c r="U129" s="159">
        <v>5.7500000000000002E-2</v>
      </c>
      <c r="V129" s="159">
        <f>ROUND(E129*U129,2)</f>
        <v>1.39</v>
      </c>
      <c r="W129" s="159"/>
      <c r="X129" s="159" t="s">
        <v>114</v>
      </c>
      <c r="Y129" s="159" t="s">
        <v>115</v>
      </c>
      <c r="Z129" s="148"/>
      <c r="AA129" s="148"/>
      <c r="AB129" s="148"/>
      <c r="AC129" s="148"/>
      <c r="AD129" s="148"/>
      <c r="AE129" s="148"/>
      <c r="AF129" s="148"/>
      <c r="AG129" s="148" t="s">
        <v>116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">
      <c r="A130" s="155"/>
      <c r="B130" s="156"/>
      <c r="C130" s="189" t="s">
        <v>296</v>
      </c>
      <c r="D130" s="161"/>
      <c r="E130" s="162">
        <v>9.1999999999999993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120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3" x14ac:dyDescent="0.2">
      <c r="A131" s="155"/>
      <c r="B131" s="156"/>
      <c r="C131" s="189" t="s">
        <v>297</v>
      </c>
      <c r="D131" s="161"/>
      <c r="E131" s="162">
        <v>6.6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8"/>
      <c r="AA131" s="148"/>
      <c r="AB131" s="148"/>
      <c r="AC131" s="148"/>
      <c r="AD131" s="148"/>
      <c r="AE131" s="148"/>
      <c r="AF131" s="148"/>
      <c r="AG131" s="148" t="s">
        <v>120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">
      <c r="A132" s="155"/>
      <c r="B132" s="156"/>
      <c r="C132" s="189" t="s">
        <v>298</v>
      </c>
      <c r="D132" s="161"/>
      <c r="E132" s="162">
        <v>8.4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120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22.5" outlineLevel="1" x14ac:dyDescent="0.2">
      <c r="A133" s="179">
        <v>49</v>
      </c>
      <c r="B133" s="180" t="s">
        <v>299</v>
      </c>
      <c r="C133" s="190" t="s">
        <v>300</v>
      </c>
      <c r="D133" s="181" t="s">
        <v>123</v>
      </c>
      <c r="E133" s="182">
        <v>2.5</v>
      </c>
      <c r="F133" s="183"/>
      <c r="G133" s="184">
        <f>ROUND(E133*F133,2)</f>
        <v>0</v>
      </c>
      <c r="H133" s="183"/>
      <c r="I133" s="184">
        <f>ROUND(E133*H133,2)</f>
        <v>0</v>
      </c>
      <c r="J133" s="183"/>
      <c r="K133" s="184">
        <f>ROUND(E133*J133,2)</f>
        <v>0</v>
      </c>
      <c r="L133" s="184">
        <v>21</v>
      </c>
      <c r="M133" s="184">
        <f>G133*(1+L133/100)</f>
        <v>0</v>
      </c>
      <c r="N133" s="182">
        <v>0</v>
      </c>
      <c r="O133" s="182">
        <f>ROUND(E133*N133,2)</f>
        <v>0</v>
      </c>
      <c r="P133" s="182">
        <v>7.2100000000000003E-3</v>
      </c>
      <c r="Q133" s="182">
        <f>ROUND(E133*P133,2)</f>
        <v>0.02</v>
      </c>
      <c r="R133" s="184" t="s">
        <v>249</v>
      </c>
      <c r="S133" s="184" t="s">
        <v>113</v>
      </c>
      <c r="T133" s="185" t="s">
        <v>113</v>
      </c>
      <c r="U133" s="159">
        <v>0.14605000000000001</v>
      </c>
      <c r="V133" s="159">
        <f>ROUND(E133*U133,2)</f>
        <v>0.37</v>
      </c>
      <c r="W133" s="159"/>
      <c r="X133" s="159" t="s">
        <v>114</v>
      </c>
      <c r="Y133" s="159" t="s">
        <v>115</v>
      </c>
      <c r="Z133" s="148"/>
      <c r="AA133" s="148"/>
      <c r="AB133" s="148"/>
      <c r="AC133" s="148"/>
      <c r="AD133" s="148"/>
      <c r="AE133" s="148"/>
      <c r="AF133" s="148"/>
      <c r="AG133" s="148" t="s">
        <v>116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ht="22.5" outlineLevel="1" x14ac:dyDescent="0.2">
      <c r="A134" s="179">
        <v>50</v>
      </c>
      <c r="B134" s="180" t="s">
        <v>301</v>
      </c>
      <c r="C134" s="190" t="s">
        <v>302</v>
      </c>
      <c r="D134" s="181" t="s">
        <v>200</v>
      </c>
      <c r="E134" s="182">
        <v>41</v>
      </c>
      <c r="F134" s="183"/>
      <c r="G134" s="184">
        <f>ROUND(E134*F134,2)</f>
        <v>0</v>
      </c>
      <c r="H134" s="183"/>
      <c r="I134" s="184">
        <f>ROUND(E134*H134,2)</f>
        <v>0</v>
      </c>
      <c r="J134" s="183"/>
      <c r="K134" s="184">
        <f>ROUND(E134*J134,2)</f>
        <v>0</v>
      </c>
      <c r="L134" s="184">
        <v>21</v>
      </c>
      <c r="M134" s="184">
        <f>G134*(1+L134/100)</f>
        <v>0</v>
      </c>
      <c r="N134" s="182">
        <v>0</v>
      </c>
      <c r="O134" s="182">
        <f>ROUND(E134*N134,2)</f>
        <v>0</v>
      </c>
      <c r="P134" s="182">
        <v>4.1599999999999996E-3</v>
      </c>
      <c r="Q134" s="182">
        <f>ROUND(E134*P134,2)</f>
        <v>0.17</v>
      </c>
      <c r="R134" s="184" t="s">
        <v>249</v>
      </c>
      <c r="S134" s="184" t="s">
        <v>113</v>
      </c>
      <c r="T134" s="185" t="s">
        <v>113</v>
      </c>
      <c r="U134" s="159">
        <v>5.2900000000000003E-2</v>
      </c>
      <c r="V134" s="159">
        <f>ROUND(E134*U134,2)</f>
        <v>2.17</v>
      </c>
      <c r="W134" s="159"/>
      <c r="X134" s="159" t="s">
        <v>114</v>
      </c>
      <c r="Y134" s="159" t="s">
        <v>115</v>
      </c>
      <c r="Z134" s="148"/>
      <c r="AA134" s="148"/>
      <c r="AB134" s="148"/>
      <c r="AC134" s="148"/>
      <c r="AD134" s="148"/>
      <c r="AE134" s="148"/>
      <c r="AF134" s="148"/>
      <c r="AG134" s="148" t="s">
        <v>116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ht="22.5" outlineLevel="1" x14ac:dyDescent="0.2">
      <c r="A135" s="179">
        <v>51</v>
      </c>
      <c r="B135" s="180" t="s">
        <v>303</v>
      </c>
      <c r="C135" s="190" t="s">
        <v>304</v>
      </c>
      <c r="D135" s="181" t="s">
        <v>200</v>
      </c>
      <c r="E135" s="182">
        <v>6</v>
      </c>
      <c r="F135" s="183"/>
      <c r="G135" s="184">
        <f>ROUND(E135*F135,2)</f>
        <v>0</v>
      </c>
      <c r="H135" s="183"/>
      <c r="I135" s="184">
        <f>ROUND(E135*H135,2)</f>
        <v>0</v>
      </c>
      <c r="J135" s="183"/>
      <c r="K135" s="184">
        <f>ROUND(E135*J135,2)</f>
        <v>0</v>
      </c>
      <c r="L135" s="184">
        <v>21</v>
      </c>
      <c r="M135" s="184">
        <f>G135*(1+L135/100)</f>
        <v>0</v>
      </c>
      <c r="N135" s="182">
        <v>0</v>
      </c>
      <c r="O135" s="182">
        <f>ROUND(E135*N135,2)</f>
        <v>0</v>
      </c>
      <c r="P135" s="182">
        <v>4.1599999999999996E-3</v>
      </c>
      <c r="Q135" s="182">
        <f>ROUND(E135*P135,2)</f>
        <v>0.02</v>
      </c>
      <c r="R135" s="184" t="s">
        <v>249</v>
      </c>
      <c r="S135" s="184" t="s">
        <v>113</v>
      </c>
      <c r="T135" s="185" t="s">
        <v>113</v>
      </c>
      <c r="U135" s="159">
        <v>5.7500000000000002E-2</v>
      </c>
      <c r="V135" s="159">
        <f>ROUND(E135*U135,2)</f>
        <v>0.35</v>
      </c>
      <c r="W135" s="159"/>
      <c r="X135" s="159" t="s">
        <v>114</v>
      </c>
      <c r="Y135" s="159" t="s">
        <v>115</v>
      </c>
      <c r="Z135" s="148"/>
      <c r="AA135" s="148"/>
      <c r="AB135" s="148"/>
      <c r="AC135" s="148"/>
      <c r="AD135" s="148"/>
      <c r="AE135" s="148"/>
      <c r="AF135" s="148"/>
      <c r="AG135" s="148" t="s">
        <v>116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1" x14ac:dyDescent="0.2">
      <c r="A136" s="171">
        <v>52</v>
      </c>
      <c r="B136" s="172" t="s">
        <v>305</v>
      </c>
      <c r="C136" s="188" t="s">
        <v>306</v>
      </c>
      <c r="D136" s="173" t="s">
        <v>163</v>
      </c>
      <c r="E136" s="174">
        <v>21.1</v>
      </c>
      <c r="F136" s="175"/>
      <c r="G136" s="176">
        <f>ROUND(E136*F136,2)</f>
        <v>0</v>
      </c>
      <c r="H136" s="175"/>
      <c r="I136" s="176">
        <f>ROUND(E136*H136,2)</f>
        <v>0</v>
      </c>
      <c r="J136" s="175"/>
      <c r="K136" s="176">
        <f>ROUND(E136*J136,2)</f>
        <v>0</v>
      </c>
      <c r="L136" s="176">
        <v>21</v>
      </c>
      <c r="M136" s="176">
        <f>G136*(1+L136/100)</f>
        <v>0</v>
      </c>
      <c r="N136" s="174">
        <v>0</v>
      </c>
      <c r="O136" s="174">
        <f>ROUND(E136*N136,2)</f>
        <v>0</v>
      </c>
      <c r="P136" s="174">
        <v>3.3600000000000001E-3</v>
      </c>
      <c r="Q136" s="174">
        <f>ROUND(E136*P136,2)</f>
        <v>7.0000000000000007E-2</v>
      </c>
      <c r="R136" s="176" t="s">
        <v>249</v>
      </c>
      <c r="S136" s="176" t="s">
        <v>113</v>
      </c>
      <c r="T136" s="177" t="s">
        <v>113</v>
      </c>
      <c r="U136" s="159">
        <v>7.9350000000000004E-2</v>
      </c>
      <c r="V136" s="159">
        <f>ROUND(E136*U136,2)</f>
        <v>1.67</v>
      </c>
      <c r="W136" s="159"/>
      <c r="X136" s="159" t="s">
        <v>114</v>
      </c>
      <c r="Y136" s="159" t="s">
        <v>115</v>
      </c>
      <c r="Z136" s="148"/>
      <c r="AA136" s="148"/>
      <c r="AB136" s="148"/>
      <c r="AC136" s="148"/>
      <c r="AD136" s="148"/>
      <c r="AE136" s="148"/>
      <c r="AF136" s="148"/>
      <c r="AG136" s="148" t="s">
        <v>116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">
      <c r="A137" s="155"/>
      <c r="B137" s="156"/>
      <c r="C137" s="189" t="s">
        <v>307</v>
      </c>
      <c r="D137" s="161"/>
      <c r="E137" s="162">
        <v>21.1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120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ht="22.5" outlineLevel="1" x14ac:dyDescent="0.2">
      <c r="A138" s="179">
        <v>53</v>
      </c>
      <c r="B138" s="180" t="s">
        <v>308</v>
      </c>
      <c r="C138" s="190" t="s">
        <v>309</v>
      </c>
      <c r="D138" s="181" t="s">
        <v>200</v>
      </c>
      <c r="E138" s="182">
        <v>1</v>
      </c>
      <c r="F138" s="183"/>
      <c r="G138" s="184">
        <f>ROUND(E138*F138,2)</f>
        <v>0</v>
      </c>
      <c r="H138" s="183"/>
      <c r="I138" s="184">
        <f>ROUND(E138*H138,2)</f>
        <v>0</v>
      </c>
      <c r="J138" s="183"/>
      <c r="K138" s="184">
        <f>ROUND(E138*J138,2)</f>
        <v>0</v>
      </c>
      <c r="L138" s="184">
        <v>21</v>
      </c>
      <c r="M138" s="184">
        <f>G138*(1+L138/100)</f>
        <v>0</v>
      </c>
      <c r="N138" s="182">
        <v>0</v>
      </c>
      <c r="O138" s="182">
        <f>ROUND(E138*N138,2)</f>
        <v>0</v>
      </c>
      <c r="P138" s="182">
        <v>2.0080000000000001E-2</v>
      </c>
      <c r="Q138" s="182">
        <f>ROUND(E138*P138,2)</f>
        <v>0.02</v>
      </c>
      <c r="R138" s="184" t="s">
        <v>249</v>
      </c>
      <c r="S138" s="184" t="s">
        <v>113</v>
      </c>
      <c r="T138" s="185" t="s">
        <v>113</v>
      </c>
      <c r="U138" s="159">
        <v>0.10580000000000001</v>
      </c>
      <c r="V138" s="159">
        <f>ROUND(E138*U138,2)</f>
        <v>0.11</v>
      </c>
      <c r="W138" s="159"/>
      <c r="X138" s="159" t="s">
        <v>114</v>
      </c>
      <c r="Y138" s="159" t="s">
        <v>115</v>
      </c>
      <c r="Z138" s="148"/>
      <c r="AA138" s="148"/>
      <c r="AB138" s="148"/>
      <c r="AC138" s="148"/>
      <c r="AD138" s="148"/>
      <c r="AE138" s="148"/>
      <c r="AF138" s="148"/>
      <c r="AG138" s="148" t="s">
        <v>116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ht="22.5" outlineLevel="1" x14ac:dyDescent="0.2">
      <c r="A139" s="179">
        <v>54</v>
      </c>
      <c r="B139" s="180" t="s">
        <v>310</v>
      </c>
      <c r="C139" s="190" t="s">
        <v>311</v>
      </c>
      <c r="D139" s="181" t="s">
        <v>200</v>
      </c>
      <c r="E139" s="182">
        <v>1</v>
      </c>
      <c r="F139" s="183"/>
      <c r="G139" s="184">
        <f>ROUND(E139*F139,2)</f>
        <v>0</v>
      </c>
      <c r="H139" s="183"/>
      <c r="I139" s="184">
        <f>ROUND(E139*H139,2)</f>
        <v>0</v>
      </c>
      <c r="J139" s="183"/>
      <c r="K139" s="184">
        <f>ROUND(E139*J139,2)</f>
        <v>0</v>
      </c>
      <c r="L139" s="184">
        <v>21</v>
      </c>
      <c r="M139" s="184">
        <f>G139*(1+L139/100)</f>
        <v>0</v>
      </c>
      <c r="N139" s="182">
        <v>0</v>
      </c>
      <c r="O139" s="182">
        <f>ROUND(E139*N139,2)</f>
        <v>0</v>
      </c>
      <c r="P139" s="182">
        <v>2.0080000000000001E-2</v>
      </c>
      <c r="Q139" s="182">
        <f>ROUND(E139*P139,2)</f>
        <v>0.02</v>
      </c>
      <c r="R139" s="184" t="s">
        <v>249</v>
      </c>
      <c r="S139" s="184" t="s">
        <v>113</v>
      </c>
      <c r="T139" s="185" t="s">
        <v>113</v>
      </c>
      <c r="U139" s="159">
        <v>0.115</v>
      </c>
      <c r="V139" s="159">
        <f>ROUND(E139*U139,2)</f>
        <v>0.12</v>
      </c>
      <c r="W139" s="159"/>
      <c r="X139" s="159" t="s">
        <v>114</v>
      </c>
      <c r="Y139" s="159" t="s">
        <v>115</v>
      </c>
      <c r="Z139" s="148"/>
      <c r="AA139" s="148"/>
      <c r="AB139" s="148"/>
      <c r="AC139" s="148"/>
      <c r="AD139" s="148"/>
      <c r="AE139" s="148"/>
      <c r="AF139" s="148"/>
      <c r="AG139" s="148" t="s">
        <v>116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71">
        <v>55</v>
      </c>
      <c r="B140" s="172" t="s">
        <v>312</v>
      </c>
      <c r="C140" s="188" t="s">
        <v>313</v>
      </c>
      <c r="D140" s="173" t="s">
        <v>163</v>
      </c>
      <c r="E140" s="174">
        <v>24.4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0</v>
      </c>
      <c r="O140" s="174">
        <f>ROUND(E140*N140,2)</f>
        <v>0</v>
      </c>
      <c r="P140" s="174">
        <v>3.7699999999999999E-3</v>
      </c>
      <c r="Q140" s="174">
        <f>ROUND(E140*P140,2)</f>
        <v>0.09</v>
      </c>
      <c r="R140" s="176" t="s">
        <v>249</v>
      </c>
      <c r="S140" s="176" t="s">
        <v>113</v>
      </c>
      <c r="T140" s="177" t="s">
        <v>113</v>
      </c>
      <c r="U140" s="159">
        <v>6.5549999999999997E-2</v>
      </c>
      <c r="V140" s="159">
        <f>ROUND(E140*U140,2)</f>
        <v>1.6</v>
      </c>
      <c r="W140" s="159"/>
      <c r="X140" s="159" t="s">
        <v>114</v>
      </c>
      <c r="Y140" s="159" t="s">
        <v>115</v>
      </c>
      <c r="Z140" s="148"/>
      <c r="AA140" s="148"/>
      <c r="AB140" s="148"/>
      <c r="AC140" s="148"/>
      <c r="AD140" s="148"/>
      <c r="AE140" s="148"/>
      <c r="AF140" s="148"/>
      <c r="AG140" s="148" t="s">
        <v>116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189" t="s">
        <v>314</v>
      </c>
      <c r="D141" s="161"/>
      <c r="E141" s="162">
        <v>24.4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120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1" x14ac:dyDescent="0.2">
      <c r="A142" s="171">
        <v>56</v>
      </c>
      <c r="B142" s="172" t="s">
        <v>315</v>
      </c>
      <c r="C142" s="188" t="s">
        <v>316</v>
      </c>
      <c r="D142" s="173" t="s">
        <v>163</v>
      </c>
      <c r="E142" s="174">
        <v>33.299999999999997</v>
      </c>
      <c r="F142" s="175"/>
      <c r="G142" s="176">
        <f>ROUND(E142*F142,2)</f>
        <v>0</v>
      </c>
      <c r="H142" s="175"/>
      <c r="I142" s="176">
        <f>ROUND(E142*H142,2)</f>
        <v>0</v>
      </c>
      <c r="J142" s="175"/>
      <c r="K142" s="176">
        <f>ROUND(E142*J142,2)</f>
        <v>0</v>
      </c>
      <c r="L142" s="176">
        <v>21</v>
      </c>
      <c r="M142" s="176">
        <f>G142*(1+L142/100)</f>
        <v>0</v>
      </c>
      <c r="N142" s="174">
        <v>0</v>
      </c>
      <c r="O142" s="174">
        <f>ROUND(E142*N142,2)</f>
        <v>0</v>
      </c>
      <c r="P142" s="174">
        <v>0</v>
      </c>
      <c r="Q142" s="174">
        <f>ROUND(E142*P142,2)</f>
        <v>0</v>
      </c>
      <c r="R142" s="176"/>
      <c r="S142" s="176" t="s">
        <v>147</v>
      </c>
      <c r="T142" s="177" t="s">
        <v>148</v>
      </c>
      <c r="U142" s="159">
        <v>0</v>
      </c>
      <c r="V142" s="159">
        <f>ROUND(E142*U142,2)</f>
        <v>0</v>
      </c>
      <c r="W142" s="159"/>
      <c r="X142" s="159" t="s">
        <v>114</v>
      </c>
      <c r="Y142" s="159" t="s">
        <v>115</v>
      </c>
      <c r="Z142" s="148"/>
      <c r="AA142" s="148"/>
      <c r="AB142" s="148"/>
      <c r="AC142" s="148"/>
      <c r="AD142" s="148"/>
      <c r="AE142" s="148"/>
      <c r="AF142" s="148"/>
      <c r="AG142" s="148" t="s">
        <v>116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89" t="s">
        <v>317</v>
      </c>
      <c r="D143" s="161"/>
      <c r="E143" s="162">
        <v>15.4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120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3" x14ac:dyDescent="0.2">
      <c r="A144" s="155"/>
      <c r="B144" s="156"/>
      <c r="C144" s="189" t="s">
        <v>318</v>
      </c>
      <c r="D144" s="161"/>
      <c r="E144" s="162">
        <v>17.899999999999999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8"/>
      <c r="AA144" s="148"/>
      <c r="AB144" s="148"/>
      <c r="AC144" s="148"/>
      <c r="AD144" s="148"/>
      <c r="AE144" s="148"/>
      <c r="AF144" s="148"/>
      <c r="AG144" s="148" t="s">
        <v>120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ht="22.5" outlineLevel="1" x14ac:dyDescent="0.2">
      <c r="A145" s="171">
        <v>57</v>
      </c>
      <c r="B145" s="172" t="s">
        <v>319</v>
      </c>
      <c r="C145" s="188" t="s">
        <v>320</v>
      </c>
      <c r="D145" s="173" t="s">
        <v>200</v>
      </c>
      <c r="E145" s="174">
        <v>30</v>
      </c>
      <c r="F145" s="175"/>
      <c r="G145" s="176">
        <f>ROUND(E145*F145,2)</f>
        <v>0</v>
      </c>
      <c r="H145" s="175"/>
      <c r="I145" s="176">
        <f>ROUND(E145*H145,2)</f>
        <v>0</v>
      </c>
      <c r="J145" s="175"/>
      <c r="K145" s="176">
        <f>ROUND(E145*J145,2)</f>
        <v>0</v>
      </c>
      <c r="L145" s="176">
        <v>21</v>
      </c>
      <c r="M145" s="176">
        <f>G145*(1+L145/100)</f>
        <v>0</v>
      </c>
      <c r="N145" s="174">
        <v>4.0000000000000001E-3</v>
      </c>
      <c r="O145" s="174">
        <f>ROUND(E145*N145,2)</f>
        <v>0.12</v>
      </c>
      <c r="P145" s="174">
        <v>0</v>
      </c>
      <c r="Q145" s="174">
        <f>ROUND(E145*P145,2)</f>
        <v>0</v>
      </c>
      <c r="R145" s="176" t="s">
        <v>230</v>
      </c>
      <c r="S145" s="176" t="s">
        <v>113</v>
      </c>
      <c r="T145" s="177" t="s">
        <v>113</v>
      </c>
      <c r="U145" s="159">
        <v>0</v>
      </c>
      <c r="V145" s="159">
        <f>ROUND(E145*U145,2)</f>
        <v>0</v>
      </c>
      <c r="W145" s="159"/>
      <c r="X145" s="159" t="s">
        <v>231</v>
      </c>
      <c r="Y145" s="159" t="s">
        <v>115</v>
      </c>
      <c r="Z145" s="148"/>
      <c r="AA145" s="148"/>
      <c r="AB145" s="148"/>
      <c r="AC145" s="148"/>
      <c r="AD145" s="148"/>
      <c r="AE145" s="148"/>
      <c r="AF145" s="148"/>
      <c r="AG145" s="148" t="s">
        <v>232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2" x14ac:dyDescent="0.2">
      <c r="A146" s="155"/>
      <c r="B146" s="156"/>
      <c r="C146" s="189" t="s">
        <v>321</v>
      </c>
      <c r="D146" s="161"/>
      <c r="E146" s="162">
        <v>20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120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3" x14ac:dyDescent="0.2">
      <c r="A147" s="155"/>
      <c r="B147" s="156"/>
      <c r="C147" s="189" t="s">
        <v>322</v>
      </c>
      <c r="D147" s="161"/>
      <c r="E147" s="162">
        <v>10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8"/>
      <c r="AA147" s="148"/>
      <c r="AB147" s="148"/>
      <c r="AC147" s="148"/>
      <c r="AD147" s="148"/>
      <c r="AE147" s="148"/>
      <c r="AF147" s="148"/>
      <c r="AG147" s="148" t="s">
        <v>120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">
      <c r="A148" s="179">
        <v>58</v>
      </c>
      <c r="B148" s="180" t="s">
        <v>323</v>
      </c>
      <c r="C148" s="190" t="s">
        <v>324</v>
      </c>
      <c r="D148" s="181" t="s">
        <v>200</v>
      </c>
      <c r="E148" s="182">
        <v>30</v>
      </c>
      <c r="F148" s="183"/>
      <c r="G148" s="184">
        <f>ROUND(E148*F148,2)</f>
        <v>0</v>
      </c>
      <c r="H148" s="183"/>
      <c r="I148" s="184">
        <f>ROUND(E148*H148,2)</f>
        <v>0</v>
      </c>
      <c r="J148" s="183"/>
      <c r="K148" s="184">
        <f>ROUND(E148*J148,2)</f>
        <v>0</v>
      </c>
      <c r="L148" s="184">
        <v>21</v>
      </c>
      <c r="M148" s="184">
        <f>G148*(1+L148/100)</f>
        <v>0</v>
      </c>
      <c r="N148" s="182">
        <v>6.0000000000000002E-5</v>
      </c>
      <c r="O148" s="182">
        <f>ROUND(E148*N148,2)</f>
        <v>0</v>
      </c>
      <c r="P148" s="182">
        <v>0</v>
      </c>
      <c r="Q148" s="182">
        <f>ROUND(E148*P148,2)</f>
        <v>0</v>
      </c>
      <c r="R148" s="184" t="s">
        <v>230</v>
      </c>
      <c r="S148" s="184" t="s">
        <v>113</v>
      </c>
      <c r="T148" s="185" t="s">
        <v>113</v>
      </c>
      <c r="U148" s="159">
        <v>0</v>
      </c>
      <c r="V148" s="159">
        <f>ROUND(E148*U148,2)</f>
        <v>0</v>
      </c>
      <c r="W148" s="159"/>
      <c r="X148" s="159" t="s">
        <v>231</v>
      </c>
      <c r="Y148" s="159" t="s">
        <v>115</v>
      </c>
      <c r="Z148" s="148"/>
      <c r="AA148" s="148"/>
      <c r="AB148" s="148"/>
      <c r="AC148" s="148"/>
      <c r="AD148" s="148"/>
      <c r="AE148" s="148"/>
      <c r="AF148" s="148"/>
      <c r="AG148" s="148" t="s">
        <v>232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1" x14ac:dyDescent="0.2">
      <c r="A149" s="171">
        <v>59</v>
      </c>
      <c r="B149" s="172" t="s">
        <v>325</v>
      </c>
      <c r="C149" s="188" t="s">
        <v>326</v>
      </c>
      <c r="D149" s="173" t="s">
        <v>200</v>
      </c>
      <c r="E149" s="174">
        <v>78</v>
      </c>
      <c r="F149" s="175"/>
      <c r="G149" s="176">
        <f>ROUND(E149*F149,2)</f>
        <v>0</v>
      </c>
      <c r="H149" s="175"/>
      <c r="I149" s="176">
        <f>ROUND(E149*H149,2)</f>
        <v>0</v>
      </c>
      <c r="J149" s="175"/>
      <c r="K149" s="176">
        <f>ROUND(E149*J149,2)</f>
        <v>0</v>
      </c>
      <c r="L149" s="176">
        <v>21</v>
      </c>
      <c r="M149" s="176">
        <f>G149*(1+L149/100)</f>
        <v>0</v>
      </c>
      <c r="N149" s="174">
        <v>5.0000000000000001E-4</v>
      </c>
      <c r="O149" s="174">
        <f>ROUND(E149*N149,2)</f>
        <v>0.04</v>
      </c>
      <c r="P149" s="174">
        <v>0</v>
      </c>
      <c r="Q149" s="174">
        <f>ROUND(E149*P149,2)</f>
        <v>0</v>
      </c>
      <c r="R149" s="176" t="s">
        <v>230</v>
      </c>
      <c r="S149" s="176" t="s">
        <v>113</v>
      </c>
      <c r="T149" s="177" t="s">
        <v>113</v>
      </c>
      <c r="U149" s="159">
        <v>0</v>
      </c>
      <c r="V149" s="159">
        <f>ROUND(E149*U149,2)</f>
        <v>0</v>
      </c>
      <c r="W149" s="159"/>
      <c r="X149" s="159" t="s">
        <v>231</v>
      </c>
      <c r="Y149" s="159" t="s">
        <v>115</v>
      </c>
      <c r="Z149" s="148"/>
      <c r="AA149" s="148"/>
      <c r="AB149" s="148"/>
      <c r="AC149" s="148"/>
      <c r="AD149" s="148"/>
      <c r="AE149" s="148"/>
      <c r="AF149" s="148"/>
      <c r="AG149" s="148" t="s">
        <v>232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">
      <c r="A150" s="155">
        <v>60</v>
      </c>
      <c r="B150" s="156" t="s">
        <v>327</v>
      </c>
      <c r="C150" s="191" t="s">
        <v>328</v>
      </c>
      <c r="D150" s="157" t="s">
        <v>0</v>
      </c>
      <c r="E150" s="186"/>
      <c r="F150" s="160"/>
      <c r="G150" s="159">
        <f>ROUND(E150*F150,2)</f>
        <v>0</v>
      </c>
      <c r="H150" s="160"/>
      <c r="I150" s="159">
        <f>ROUND(E150*H150,2)</f>
        <v>0</v>
      </c>
      <c r="J150" s="160"/>
      <c r="K150" s="159">
        <f>ROUND(E150*J150,2)</f>
        <v>0</v>
      </c>
      <c r="L150" s="159">
        <v>21</v>
      </c>
      <c r="M150" s="159">
        <f>G150*(1+L150/100)</f>
        <v>0</v>
      </c>
      <c r="N150" s="158">
        <v>0</v>
      </c>
      <c r="O150" s="158">
        <f>ROUND(E150*N150,2)</f>
        <v>0</v>
      </c>
      <c r="P150" s="158">
        <v>0</v>
      </c>
      <c r="Q150" s="158">
        <f>ROUND(E150*P150,2)</f>
        <v>0</v>
      </c>
      <c r="R150" s="159" t="s">
        <v>249</v>
      </c>
      <c r="S150" s="159" t="s">
        <v>113</v>
      </c>
      <c r="T150" s="159" t="s">
        <v>113</v>
      </c>
      <c r="U150" s="159">
        <v>0</v>
      </c>
      <c r="V150" s="159">
        <f>ROUND(E150*U150,2)</f>
        <v>0</v>
      </c>
      <c r="W150" s="159"/>
      <c r="X150" s="159" t="s">
        <v>242</v>
      </c>
      <c r="Y150" s="159" t="s">
        <v>115</v>
      </c>
      <c r="Z150" s="148"/>
      <c r="AA150" s="148"/>
      <c r="AB150" s="148"/>
      <c r="AC150" s="148"/>
      <c r="AD150" s="148"/>
      <c r="AE150" s="148"/>
      <c r="AF150" s="148"/>
      <c r="AG150" s="148" t="s">
        <v>243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252" t="s">
        <v>244</v>
      </c>
      <c r="D151" s="253"/>
      <c r="E151" s="253"/>
      <c r="F151" s="253"/>
      <c r="G151" s="253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118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ht="22.5" outlineLevel="1" x14ac:dyDescent="0.2">
      <c r="A152" s="155">
        <v>61</v>
      </c>
      <c r="B152" s="156" t="s">
        <v>329</v>
      </c>
      <c r="C152" s="191" t="s">
        <v>330</v>
      </c>
      <c r="D152" s="157" t="s">
        <v>0</v>
      </c>
      <c r="E152" s="186"/>
      <c r="F152" s="160"/>
      <c r="G152" s="159">
        <f>ROUND(E152*F152,2)</f>
        <v>0</v>
      </c>
      <c r="H152" s="160"/>
      <c r="I152" s="159">
        <f>ROUND(E152*H152,2)</f>
        <v>0</v>
      </c>
      <c r="J152" s="160"/>
      <c r="K152" s="159">
        <f>ROUND(E152*J152,2)</f>
        <v>0</v>
      </c>
      <c r="L152" s="159">
        <v>21</v>
      </c>
      <c r="M152" s="159">
        <f>G152*(1+L152/100)</f>
        <v>0</v>
      </c>
      <c r="N152" s="158">
        <v>0</v>
      </c>
      <c r="O152" s="158">
        <f>ROUND(E152*N152,2)</f>
        <v>0</v>
      </c>
      <c r="P152" s="158">
        <v>0</v>
      </c>
      <c r="Q152" s="158">
        <f>ROUND(E152*P152,2)</f>
        <v>0</v>
      </c>
      <c r="R152" s="159" t="s">
        <v>249</v>
      </c>
      <c r="S152" s="159" t="s">
        <v>113</v>
      </c>
      <c r="T152" s="159" t="s">
        <v>113</v>
      </c>
      <c r="U152" s="159">
        <v>0</v>
      </c>
      <c r="V152" s="159">
        <f>ROUND(E152*U152,2)</f>
        <v>0</v>
      </c>
      <c r="W152" s="159"/>
      <c r="X152" s="159" t="s">
        <v>242</v>
      </c>
      <c r="Y152" s="159" t="s">
        <v>115</v>
      </c>
      <c r="Z152" s="148"/>
      <c r="AA152" s="148"/>
      <c r="AB152" s="148"/>
      <c r="AC152" s="148"/>
      <c r="AD152" s="148"/>
      <c r="AE152" s="148"/>
      <c r="AF152" s="148"/>
      <c r="AG152" s="148" t="s">
        <v>243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2" x14ac:dyDescent="0.2">
      <c r="A153" s="155"/>
      <c r="B153" s="156"/>
      <c r="C153" s="252" t="s">
        <v>244</v>
      </c>
      <c r="D153" s="253"/>
      <c r="E153" s="253"/>
      <c r="F153" s="253"/>
      <c r="G153" s="253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8"/>
      <c r="AA153" s="148"/>
      <c r="AB153" s="148"/>
      <c r="AC153" s="148"/>
      <c r="AD153" s="148"/>
      <c r="AE153" s="148"/>
      <c r="AF153" s="148"/>
      <c r="AG153" s="148" t="s">
        <v>118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x14ac:dyDescent="0.2">
      <c r="A154" s="164" t="s">
        <v>107</v>
      </c>
      <c r="B154" s="165" t="s">
        <v>71</v>
      </c>
      <c r="C154" s="187" t="s">
        <v>72</v>
      </c>
      <c r="D154" s="166"/>
      <c r="E154" s="167"/>
      <c r="F154" s="168"/>
      <c r="G154" s="168">
        <f>SUMIF(AG155:AG168,"&lt;&gt;NOR",G155:G168)</f>
        <v>0</v>
      </c>
      <c r="H154" s="168"/>
      <c r="I154" s="168">
        <f>SUM(I155:I168)</f>
        <v>0</v>
      </c>
      <c r="J154" s="168"/>
      <c r="K154" s="168">
        <f>SUM(K155:K168)</f>
        <v>0</v>
      </c>
      <c r="L154" s="168"/>
      <c r="M154" s="168">
        <f>SUM(M155:M168)</f>
        <v>0</v>
      </c>
      <c r="N154" s="167"/>
      <c r="O154" s="167">
        <f>SUM(O155:O168)</f>
        <v>0.16999999999999998</v>
      </c>
      <c r="P154" s="167"/>
      <c r="Q154" s="167">
        <f>SUM(Q155:Q168)</f>
        <v>0</v>
      </c>
      <c r="R154" s="168"/>
      <c r="S154" s="168"/>
      <c r="T154" s="169"/>
      <c r="U154" s="163"/>
      <c r="V154" s="163">
        <f>SUM(V155:V168)</f>
        <v>45.68</v>
      </c>
      <c r="W154" s="163"/>
      <c r="X154" s="163"/>
      <c r="Y154" s="163"/>
      <c r="AG154" t="s">
        <v>108</v>
      </c>
    </row>
    <row r="155" spans="1:60" ht="22.5" outlineLevel="1" x14ac:dyDescent="0.2">
      <c r="A155" s="179">
        <v>62</v>
      </c>
      <c r="B155" s="180" t="s">
        <v>331</v>
      </c>
      <c r="C155" s="190" t="s">
        <v>332</v>
      </c>
      <c r="D155" s="181" t="s">
        <v>200</v>
      </c>
      <c r="E155" s="182">
        <v>14</v>
      </c>
      <c r="F155" s="183"/>
      <c r="G155" s="184">
        <f>ROUND(E155*F155,2)</f>
        <v>0</v>
      </c>
      <c r="H155" s="183"/>
      <c r="I155" s="184">
        <f>ROUND(E155*H155,2)</f>
        <v>0</v>
      </c>
      <c r="J155" s="183"/>
      <c r="K155" s="184">
        <f>ROUND(E155*J155,2)</f>
        <v>0</v>
      </c>
      <c r="L155" s="184">
        <v>21</v>
      </c>
      <c r="M155" s="184">
        <f>G155*(1+L155/100)</f>
        <v>0</v>
      </c>
      <c r="N155" s="182">
        <v>0</v>
      </c>
      <c r="O155" s="182">
        <f>ROUND(E155*N155,2)</f>
        <v>0</v>
      </c>
      <c r="P155" s="182">
        <v>0</v>
      </c>
      <c r="Q155" s="182">
        <f>ROUND(E155*P155,2)</f>
        <v>0</v>
      </c>
      <c r="R155" s="184" t="s">
        <v>333</v>
      </c>
      <c r="S155" s="184" t="s">
        <v>113</v>
      </c>
      <c r="T155" s="185" t="s">
        <v>113</v>
      </c>
      <c r="U155" s="159">
        <v>0.25</v>
      </c>
      <c r="V155" s="159">
        <f>ROUND(E155*U155,2)</f>
        <v>3.5</v>
      </c>
      <c r="W155" s="159"/>
      <c r="X155" s="159" t="s">
        <v>114</v>
      </c>
      <c r="Y155" s="159" t="s">
        <v>115</v>
      </c>
      <c r="Z155" s="148"/>
      <c r="AA155" s="148"/>
      <c r="AB155" s="148"/>
      <c r="AC155" s="148"/>
      <c r="AD155" s="148"/>
      <c r="AE155" s="148"/>
      <c r="AF155" s="148"/>
      <c r="AG155" s="148" t="s">
        <v>116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t="22.5" outlineLevel="1" x14ac:dyDescent="0.2">
      <c r="A156" s="179">
        <v>63</v>
      </c>
      <c r="B156" s="180" t="s">
        <v>334</v>
      </c>
      <c r="C156" s="190" t="s">
        <v>335</v>
      </c>
      <c r="D156" s="181" t="s">
        <v>200</v>
      </c>
      <c r="E156" s="182">
        <v>14</v>
      </c>
      <c r="F156" s="183"/>
      <c r="G156" s="184">
        <f>ROUND(E156*F156,2)</f>
        <v>0</v>
      </c>
      <c r="H156" s="183"/>
      <c r="I156" s="184">
        <f>ROUND(E156*H156,2)</f>
        <v>0</v>
      </c>
      <c r="J156" s="183"/>
      <c r="K156" s="184">
        <f>ROUND(E156*J156,2)</f>
        <v>0</v>
      </c>
      <c r="L156" s="184">
        <v>21</v>
      </c>
      <c r="M156" s="184">
        <f>G156*(1+L156/100)</f>
        <v>0</v>
      </c>
      <c r="N156" s="182">
        <v>0</v>
      </c>
      <c r="O156" s="182">
        <f>ROUND(E156*N156,2)</f>
        <v>0</v>
      </c>
      <c r="P156" s="182">
        <v>0</v>
      </c>
      <c r="Q156" s="182">
        <f>ROUND(E156*P156,2)</f>
        <v>0</v>
      </c>
      <c r="R156" s="184" t="s">
        <v>333</v>
      </c>
      <c r="S156" s="184" t="s">
        <v>113</v>
      </c>
      <c r="T156" s="185" t="s">
        <v>113</v>
      </c>
      <c r="U156" s="159">
        <v>2.5000000000000001E-2</v>
      </c>
      <c r="V156" s="159">
        <f>ROUND(E156*U156,2)</f>
        <v>0.35</v>
      </c>
      <c r="W156" s="159"/>
      <c r="X156" s="159" t="s">
        <v>114</v>
      </c>
      <c r="Y156" s="159" t="s">
        <v>115</v>
      </c>
      <c r="Z156" s="148"/>
      <c r="AA156" s="148"/>
      <c r="AB156" s="148"/>
      <c r="AC156" s="148"/>
      <c r="AD156" s="148"/>
      <c r="AE156" s="148"/>
      <c r="AF156" s="148"/>
      <c r="AG156" s="148" t="s">
        <v>116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1" x14ac:dyDescent="0.2">
      <c r="A157" s="171">
        <v>64</v>
      </c>
      <c r="B157" s="172" t="s">
        <v>336</v>
      </c>
      <c r="C157" s="188" t="s">
        <v>337</v>
      </c>
      <c r="D157" s="173" t="s">
        <v>123</v>
      </c>
      <c r="E157" s="174">
        <v>309.8</v>
      </c>
      <c r="F157" s="175"/>
      <c r="G157" s="176">
        <f>ROUND(E157*F157,2)</f>
        <v>0</v>
      </c>
      <c r="H157" s="175"/>
      <c r="I157" s="176">
        <f>ROUND(E157*H157,2)</f>
        <v>0</v>
      </c>
      <c r="J157" s="175"/>
      <c r="K157" s="176">
        <f>ROUND(E157*J157,2)</f>
        <v>0</v>
      </c>
      <c r="L157" s="176">
        <v>21</v>
      </c>
      <c r="M157" s="176">
        <f>G157*(1+L157/100)</f>
        <v>0</v>
      </c>
      <c r="N157" s="174">
        <v>3.0000000000000001E-5</v>
      </c>
      <c r="O157" s="174">
        <f>ROUND(E157*N157,2)</f>
        <v>0.01</v>
      </c>
      <c r="P157" s="174">
        <v>0</v>
      </c>
      <c r="Q157" s="174">
        <f>ROUND(E157*P157,2)</f>
        <v>0</v>
      </c>
      <c r="R157" s="176" t="s">
        <v>333</v>
      </c>
      <c r="S157" s="176" t="s">
        <v>113</v>
      </c>
      <c r="T157" s="177" t="s">
        <v>113</v>
      </c>
      <c r="U157" s="159">
        <v>0.12</v>
      </c>
      <c r="V157" s="159">
        <f>ROUND(E157*U157,2)</f>
        <v>37.18</v>
      </c>
      <c r="W157" s="159"/>
      <c r="X157" s="159" t="s">
        <v>114</v>
      </c>
      <c r="Y157" s="159" t="s">
        <v>115</v>
      </c>
      <c r="Z157" s="148"/>
      <c r="AA157" s="148"/>
      <c r="AB157" s="148"/>
      <c r="AC157" s="148"/>
      <c r="AD157" s="148"/>
      <c r="AE157" s="148"/>
      <c r="AF157" s="148"/>
      <c r="AG157" s="148" t="s">
        <v>116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">
      <c r="A158" s="155"/>
      <c r="B158" s="156"/>
      <c r="C158" s="189" t="s">
        <v>160</v>
      </c>
      <c r="D158" s="161"/>
      <c r="E158" s="162">
        <v>309.8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120</v>
      </c>
      <c r="AH158" s="148">
        <v>5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t="22.5" outlineLevel="1" x14ac:dyDescent="0.2">
      <c r="A159" s="171">
        <v>65</v>
      </c>
      <c r="B159" s="172" t="s">
        <v>338</v>
      </c>
      <c r="C159" s="188" t="s">
        <v>339</v>
      </c>
      <c r="D159" s="173" t="s">
        <v>123</v>
      </c>
      <c r="E159" s="174">
        <v>309.8</v>
      </c>
      <c r="F159" s="175"/>
      <c r="G159" s="176">
        <f>ROUND(E159*F159,2)</f>
        <v>0</v>
      </c>
      <c r="H159" s="175"/>
      <c r="I159" s="176">
        <f>ROUND(E159*H159,2)</f>
        <v>0</v>
      </c>
      <c r="J159" s="175"/>
      <c r="K159" s="176">
        <f>ROUND(E159*J159,2)</f>
        <v>0</v>
      </c>
      <c r="L159" s="176">
        <v>21</v>
      </c>
      <c r="M159" s="176">
        <f>G159*(1+L159/100)</f>
        <v>0</v>
      </c>
      <c r="N159" s="174">
        <v>0</v>
      </c>
      <c r="O159" s="174">
        <f>ROUND(E159*N159,2)</f>
        <v>0</v>
      </c>
      <c r="P159" s="174">
        <v>0</v>
      </c>
      <c r="Q159" s="174">
        <f>ROUND(E159*P159,2)</f>
        <v>0</v>
      </c>
      <c r="R159" s="176" t="s">
        <v>333</v>
      </c>
      <c r="S159" s="176" t="s">
        <v>113</v>
      </c>
      <c r="T159" s="177" t="s">
        <v>113</v>
      </c>
      <c r="U159" s="159">
        <v>1.4999999999999999E-2</v>
      </c>
      <c r="V159" s="159">
        <f>ROUND(E159*U159,2)</f>
        <v>4.6500000000000004</v>
      </c>
      <c r="W159" s="159"/>
      <c r="X159" s="159" t="s">
        <v>114</v>
      </c>
      <c r="Y159" s="159" t="s">
        <v>115</v>
      </c>
      <c r="Z159" s="148"/>
      <c r="AA159" s="148"/>
      <c r="AB159" s="148"/>
      <c r="AC159" s="148"/>
      <c r="AD159" s="148"/>
      <c r="AE159" s="148"/>
      <c r="AF159" s="148"/>
      <c r="AG159" s="148" t="s">
        <v>116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189" t="s">
        <v>160</v>
      </c>
      <c r="D160" s="161"/>
      <c r="E160" s="162">
        <v>309.8</v>
      </c>
      <c r="F160" s="159"/>
      <c r="G160" s="159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120</v>
      </c>
      <c r="AH160" s="148">
        <v>5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1" x14ac:dyDescent="0.2">
      <c r="A161" s="179">
        <v>66</v>
      </c>
      <c r="B161" s="180" t="s">
        <v>340</v>
      </c>
      <c r="C161" s="190" t="s">
        <v>341</v>
      </c>
      <c r="D161" s="181" t="s">
        <v>146</v>
      </c>
      <c r="E161" s="182">
        <v>1</v>
      </c>
      <c r="F161" s="183"/>
      <c r="G161" s="184">
        <f>ROUND(E161*F161,2)</f>
        <v>0</v>
      </c>
      <c r="H161" s="183"/>
      <c r="I161" s="184">
        <f>ROUND(E161*H161,2)</f>
        <v>0</v>
      </c>
      <c r="J161" s="183"/>
      <c r="K161" s="184">
        <f>ROUND(E161*J161,2)</f>
        <v>0</v>
      </c>
      <c r="L161" s="184">
        <v>21</v>
      </c>
      <c r="M161" s="184">
        <f>G161*(1+L161/100)</f>
        <v>0</v>
      </c>
      <c r="N161" s="182">
        <v>0</v>
      </c>
      <c r="O161" s="182">
        <f>ROUND(E161*N161,2)</f>
        <v>0</v>
      </c>
      <c r="P161" s="182">
        <v>0</v>
      </c>
      <c r="Q161" s="182">
        <f>ROUND(E161*P161,2)</f>
        <v>0</v>
      </c>
      <c r="R161" s="184"/>
      <c r="S161" s="184" t="s">
        <v>147</v>
      </c>
      <c r="T161" s="185" t="s">
        <v>148</v>
      </c>
      <c r="U161" s="159">
        <v>0</v>
      </c>
      <c r="V161" s="159">
        <f>ROUND(E161*U161,2)</f>
        <v>0</v>
      </c>
      <c r="W161" s="159"/>
      <c r="X161" s="159" t="s">
        <v>114</v>
      </c>
      <c r="Y161" s="159" t="s">
        <v>115</v>
      </c>
      <c r="Z161" s="148"/>
      <c r="AA161" s="148"/>
      <c r="AB161" s="148"/>
      <c r="AC161" s="148"/>
      <c r="AD161" s="148"/>
      <c r="AE161" s="148"/>
      <c r="AF161" s="148"/>
      <c r="AG161" s="148" t="s">
        <v>116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ht="22.5" outlineLevel="1" x14ac:dyDescent="0.2">
      <c r="A162" s="179">
        <v>67</v>
      </c>
      <c r="B162" s="180" t="s">
        <v>342</v>
      </c>
      <c r="C162" s="190" t="s">
        <v>343</v>
      </c>
      <c r="D162" s="181" t="s">
        <v>200</v>
      </c>
      <c r="E162" s="182">
        <v>14</v>
      </c>
      <c r="F162" s="183"/>
      <c r="G162" s="184">
        <f>ROUND(E162*F162,2)</f>
        <v>0</v>
      </c>
      <c r="H162" s="183"/>
      <c r="I162" s="184">
        <f>ROUND(E162*H162,2)</f>
        <v>0</v>
      </c>
      <c r="J162" s="183"/>
      <c r="K162" s="184">
        <f>ROUND(E162*J162,2)</f>
        <v>0</v>
      </c>
      <c r="L162" s="184">
        <v>21</v>
      </c>
      <c r="M162" s="184">
        <f>G162*(1+L162/100)</f>
        <v>0</v>
      </c>
      <c r="N162" s="182">
        <v>8.1999999999999998E-4</v>
      </c>
      <c r="O162" s="182">
        <f>ROUND(E162*N162,2)</f>
        <v>0.01</v>
      </c>
      <c r="P162" s="182">
        <v>0</v>
      </c>
      <c r="Q162" s="182">
        <f>ROUND(E162*P162,2)</f>
        <v>0</v>
      </c>
      <c r="R162" s="184" t="s">
        <v>230</v>
      </c>
      <c r="S162" s="184" t="s">
        <v>113</v>
      </c>
      <c r="T162" s="185" t="s">
        <v>113</v>
      </c>
      <c r="U162" s="159">
        <v>0</v>
      </c>
      <c r="V162" s="159">
        <f>ROUND(E162*U162,2)</f>
        <v>0</v>
      </c>
      <c r="W162" s="159"/>
      <c r="X162" s="159" t="s">
        <v>231</v>
      </c>
      <c r="Y162" s="159" t="s">
        <v>115</v>
      </c>
      <c r="Z162" s="148"/>
      <c r="AA162" s="148"/>
      <c r="AB162" s="148"/>
      <c r="AC162" s="148"/>
      <c r="AD162" s="148"/>
      <c r="AE162" s="148"/>
      <c r="AF162" s="148"/>
      <c r="AG162" s="148" t="s">
        <v>232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ht="22.5" outlineLevel="1" x14ac:dyDescent="0.2">
      <c r="A163" s="171">
        <v>68</v>
      </c>
      <c r="B163" s="172" t="s">
        <v>344</v>
      </c>
      <c r="C163" s="188" t="s">
        <v>345</v>
      </c>
      <c r="D163" s="173" t="s">
        <v>123</v>
      </c>
      <c r="E163" s="174">
        <v>402.74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3.8000000000000002E-4</v>
      </c>
      <c r="O163" s="174">
        <f>ROUND(E163*N163,2)</f>
        <v>0.15</v>
      </c>
      <c r="P163" s="174">
        <v>0</v>
      </c>
      <c r="Q163" s="174">
        <f>ROUND(E163*P163,2)</f>
        <v>0</v>
      </c>
      <c r="R163" s="176" t="s">
        <v>230</v>
      </c>
      <c r="S163" s="176" t="s">
        <v>113</v>
      </c>
      <c r="T163" s="177" t="s">
        <v>113</v>
      </c>
      <c r="U163" s="159">
        <v>0</v>
      </c>
      <c r="V163" s="159">
        <f>ROUND(E163*U163,2)</f>
        <v>0</v>
      </c>
      <c r="W163" s="159"/>
      <c r="X163" s="159" t="s">
        <v>231</v>
      </c>
      <c r="Y163" s="159" t="s">
        <v>115</v>
      </c>
      <c r="Z163" s="148"/>
      <c r="AA163" s="148"/>
      <c r="AB163" s="148"/>
      <c r="AC163" s="148"/>
      <c r="AD163" s="148"/>
      <c r="AE163" s="148"/>
      <c r="AF163" s="148"/>
      <c r="AG163" s="148" t="s">
        <v>232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">
      <c r="A164" s="155"/>
      <c r="B164" s="156"/>
      <c r="C164" s="189" t="s">
        <v>346</v>
      </c>
      <c r="D164" s="161"/>
      <c r="E164" s="162">
        <v>402.74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8"/>
      <c r="AA164" s="148"/>
      <c r="AB164" s="148"/>
      <c r="AC164" s="148"/>
      <c r="AD164" s="148"/>
      <c r="AE164" s="148"/>
      <c r="AF164" s="148"/>
      <c r="AG164" s="148" t="s">
        <v>120</v>
      </c>
      <c r="AH164" s="148">
        <v>5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1" x14ac:dyDescent="0.2">
      <c r="A165" s="155">
        <v>69</v>
      </c>
      <c r="B165" s="156" t="s">
        <v>347</v>
      </c>
      <c r="C165" s="191" t="s">
        <v>348</v>
      </c>
      <c r="D165" s="157" t="s">
        <v>0</v>
      </c>
      <c r="E165" s="186"/>
      <c r="F165" s="160"/>
      <c r="G165" s="159">
        <f>ROUND(E165*F165,2)</f>
        <v>0</v>
      </c>
      <c r="H165" s="160"/>
      <c r="I165" s="159">
        <f>ROUND(E165*H165,2)</f>
        <v>0</v>
      </c>
      <c r="J165" s="160"/>
      <c r="K165" s="159">
        <f>ROUND(E165*J165,2)</f>
        <v>0</v>
      </c>
      <c r="L165" s="159">
        <v>21</v>
      </c>
      <c r="M165" s="159">
        <f>G165*(1+L165/100)</f>
        <v>0</v>
      </c>
      <c r="N165" s="158">
        <v>0</v>
      </c>
      <c r="O165" s="158">
        <f>ROUND(E165*N165,2)</f>
        <v>0</v>
      </c>
      <c r="P165" s="158">
        <v>0</v>
      </c>
      <c r="Q165" s="158">
        <f>ROUND(E165*P165,2)</f>
        <v>0</v>
      </c>
      <c r="R165" s="159" t="s">
        <v>333</v>
      </c>
      <c r="S165" s="159" t="s">
        <v>113</v>
      </c>
      <c r="T165" s="159" t="s">
        <v>113</v>
      </c>
      <c r="U165" s="159">
        <v>2.5999999999999999E-2</v>
      </c>
      <c r="V165" s="159">
        <f>ROUND(E165*U165,2)</f>
        <v>0</v>
      </c>
      <c r="W165" s="159"/>
      <c r="X165" s="159" t="s">
        <v>242</v>
      </c>
      <c r="Y165" s="159" t="s">
        <v>115</v>
      </c>
      <c r="Z165" s="148"/>
      <c r="AA165" s="148"/>
      <c r="AB165" s="148"/>
      <c r="AC165" s="148"/>
      <c r="AD165" s="148"/>
      <c r="AE165" s="148"/>
      <c r="AF165" s="148"/>
      <c r="AG165" s="148" t="s">
        <v>243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2" x14ac:dyDescent="0.2">
      <c r="A166" s="155"/>
      <c r="B166" s="156"/>
      <c r="C166" s="252" t="s">
        <v>244</v>
      </c>
      <c r="D166" s="253"/>
      <c r="E166" s="253"/>
      <c r="F166" s="253"/>
      <c r="G166" s="253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8"/>
      <c r="AA166" s="148"/>
      <c r="AB166" s="148"/>
      <c r="AC166" s="148"/>
      <c r="AD166" s="148"/>
      <c r="AE166" s="148"/>
      <c r="AF166" s="148"/>
      <c r="AG166" s="148" t="s">
        <v>118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ht="22.5" outlineLevel="1" x14ac:dyDescent="0.2">
      <c r="A167" s="155">
        <v>70</v>
      </c>
      <c r="B167" s="156" t="s">
        <v>349</v>
      </c>
      <c r="C167" s="191" t="s">
        <v>350</v>
      </c>
      <c r="D167" s="157" t="s">
        <v>0</v>
      </c>
      <c r="E167" s="186"/>
      <c r="F167" s="160"/>
      <c r="G167" s="159">
        <f>ROUND(E167*F167,2)</f>
        <v>0</v>
      </c>
      <c r="H167" s="160"/>
      <c r="I167" s="159">
        <f>ROUND(E167*H167,2)</f>
        <v>0</v>
      </c>
      <c r="J167" s="160"/>
      <c r="K167" s="159">
        <f>ROUND(E167*J167,2)</f>
        <v>0</v>
      </c>
      <c r="L167" s="159">
        <v>21</v>
      </c>
      <c r="M167" s="159">
        <f>G167*(1+L167/100)</f>
        <v>0</v>
      </c>
      <c r="N167" s="158">
        <v>0</v>
      </c>
      <c r="O167" s="158">
        <f>ROUND(E167*N167,2)</f>
        <v>0</v>
      </c>
      <c r="P167" s="158">
        <v>0</v>
      </c>
      <c r="Q167" s="158">
        <f>ROUND(E167*P167,2)</f>
        <v>0</v>
      </c>
      <c r="R167" s="159" t="s">
        <v>333</v>
      </c>
      <c r="S167" s="159" t="s">
        <v>113</v>
      </c>
      <c r="T167" s="159" t="s">
        <v>113</v>
      </c>
      <c r="U167" s="159">
        <v>0</v>
      </c>
      <c r="V167" s="159">
        <f>ROUND(E167*U167,2)</f>
        <v>0</v>
      </c>
      <c r="W167" s="159"/>
      <c r="X167" s="159" t="s">
        <v>242</v>
      </c>
      <c r="Y167" s="159" t="s">
        <v>115</v>
      </c>
      <c r="Z167" s="148"/>
      <c r="AA167" s="148"/>
      <c r="AB167" s="148"/>
      <c r="AC167" s="148"/>
      <c r="AD167" s="148"/>
      <c r="AE167" s="148"/>
      <c r="AF167" s="148"/>
      <c r="AG167" s="148" t="s">
        <v>243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252" t="s">
        <v>244</v>
      </c>
      <c r="D168" s="253"/>
      <c r="E168" s="253"/>
      <c r="F168" s="253"/>
      <c r="G168" s="253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118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x14ac:dyDescent="0.2">
      <c r="A169" s="164" t="s">
        <v>107</v>
      </c>
      <c r="B169" s="165" t="s">
        <v>73</v>
      </c>
      <c r="C169" s="187" t="s">
        <v>74</v>
      </c>
      <c r="D169" s="166"/>
      <c r="E169" s="167"/>
      <c r="F169" s="168"/>
      <c r="G169" s="168">
        <f>SUMIF(AG170:AG171,"&lt;&gt;NOR",G170:G171)</f>
        <v>0</v>
      </c>
      <c r="H169" s="168"/>
      <c r="I169" s="168">
        <f>SUM(I170:I171)</f>
        <v>0</v>
      </c>
      <c r="J169" s="168"/>
      <c r="K169" s="168">
        <f>SUM(K170:K171)</f>
        <v>0</v>
      </c>
      <c r="L169" s="168"/>
      <c r="M169" s="168">
        <f>SUM(M170:M171)</f>
        <v>0</v>
      </c>
      <c r="N169" s="167"/>
      <c r="O169" s="167">
        <f>SUM(O170:O171)</f>
        <v>0.08</v>
      </c>
      <c r="P169" s="167"/>
      <c r="Q169" s="167">
        <f>SUM(Q170:Q171)</f>
        <v>0</v>
      </c>
      <c r="R169" s="168"/>
      <c r="S169" s="168"/>
      <c r="T169" s="169"/>
      <c r="U169" s="163"/>
      <c r="V169" s="163">
        <f>SUM(V170:V171)</f>
        <v>74.349999999999994</v>
      </c>
      <c r="W169" s="163"/>
      <c r="X169" s="163"/>
      <c r="Y169" s="163"/>
      <c r="AG169" t="s">
        <v>108</v>
      </c>
    </row>
    <row r="170" spans="1:60" ht="22.5" outlineLevel="1" x14ac:dyDescent="0.2">
      <c r="A170" s="171">
        <v>71</v>
      </c>
      <c r="B170" s="172" t="s">
        <v>351</v>
      </c>
      <c r="C170" s="188" t="s">
        <v>352</v>
      </c>
      <c r="D170" s="173" t="s">
        <v>123</v>
      </c>
      <c r="E170" s="174">
        <v>495.68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1.6000000000000001E-4</v>
      </c>
      <c r="O170" s="174">
        <f>ROUND(E170*N170,2)</f>
        <v>0.08</v>
      </c>
      <c r="P170" s="174">
        <v>0</v>
      </c>
      <c r="Q170" s="174">
        <f>ROUND(E170*P170,2)</f>
        <v>0</v>
      </c>
      <c r="R170" s="176" t="s">
        <v>353</v>
      </c>
      <c r="S170" s="176" t="s">
        <v>113</v>
      </c>
      <c r="T170" s="177" t="s">
        <v>113</v>
      </c>
      <c r="U170" s="159">
        <v>0.15</v>
      </c>
      <c r="V170" s="159">
        <f>ROUND(E170*U170,2)</f>
        <v>74.349999999999994</v>
      </c>
      <c r="W170" s="159"/>
      <c r="X170" s="159" t="s">
        <v>114</v>
      </c>
      <c r="Y170" s="159" t="s">
        <v>115</v>
      </c>
      <c r="Z170" s="148"/>
      <c r="AA170" s="148"/>
      <c r="AB170" s="148"/>
      <c r="AC170" s="148"/>
      <c r="AD170" s="148"/>
      <c r="AE170" s="148"/>
      <c r="AF170" s="148"/>
      <c r="AG170" s="148" t="s">
        <v>116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189" t="s">
        <v>354</v>
      </c>
      <c r="D171" s="161"/>
      <c r="E171" s="162">
        <v>495.68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120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x14ac:dyDescent="0.2">
      <c r="A172" s="164" t="s">
        <v>107</v>
      </c>
      <c r="B172" s="165" t="s">
        <v>75</v>
      </c>
      <c r="C172" s="187" t="s">
        <v>76</v>
      </c>
      <c r="D172" s="166"/>
      <c r="E172" s="167"/>
      <c r="F172" s="168"/>
      <c r="G172" s="168">
        <f>SUMIF(AG173:AG179,"&lt;&gt;NOR",G173:G179)</f>
        <v>0</v>
      </c>
      <c r="H172" s="168"/>
      <c r="I172" s="168">
        <f>SUM(I173:I179)</f>
        <v>0</v>
      </c>
      <c r="J172" s="168"/>
      <c r="K172" s="168">
        <f>SUM(K173:K179)</f>
        <v>0</v>
      </c>
      <c r="L172" s="168"/>
      <c r="M172" s="168">
        <f>SUM(M173:M179)</f>
        <v>0</v>
      </c>
      <c r="N172" s="167"/>
      <c r="O172" s="167">
        <f>SUM(O173:O179)</f>
        <v>0</v>
      </c>
      <c r="P172" s="167"/>
      <c r="Q172" s="167">
        <f>SUM(Q173:Q179)</f>
        <v>0</v>
      </c>
      <c r="R172" s="168"/>
      <c r="S172" s="168"/>
      <c r="T172" s="169"/>
      <c r="U172" s="163"/>
      <c r="V172" s="163">
        <f>SUM(V173:V179)</f>
        <v>121.56</v>
      </c>
      <c r="W172" s="163"/>
      <c r="X172" s="163"/>
      <c r="Y172" s="163"/>
      <c r="AG172" t="s">
        <v>108</v>
      </c>
    </row>
    <row r="173" spans="1:60" ht="22.5" outlineLevel="1" x14ac:dyDescent="0.2">
      <c r="A173" s="179">
        <v>72</v>
      </c>
      <c r="B173" s="180" t="s">
        <v>355</v>
      </c>
      <c r="C173" s="190" t="s">
        <v>356</v>
      </c>
      <c r="D173" s="181" t="s">
        <v>357</v>
      </c>
      <c r="E173" s="182">
        <v>21.67897</v>
      </c>
      <c r="F173" s="183"/>
      <c r="G173" s="184">
        <f t="shared" ref="G173:G179" si="0">ROUND(E173*F173,2)</f>
        <v>0</v>
      </c>
      <c r="H173" s="183"/>
      <c r="I173" s="184">
        <f t="shared" ref="I173:I179" si="1">ROUND(E173*H173,2)</f>
        <v>0</v>
      </c>
      <c r="J173" s="183"/>
      <c r="K173" s="184">
        <f t="shared" ref="K173:K179" si="2">ROUND(E173*J173,2)</f>
        <v>0</v>
      </c>
      <c r="L173" s="184">
        <v>21</v>
      </c>
      <c r="M173" s="184">
        <f t="shared" ref="M173:M179" si="3">G173*(1+L173/100)</f>
        <v>0</v>
      </c>
      <c r="N173" s="182">
        <v>0</v>
      </c>
      <c r="O173" s="182">
        <f t="shared" ref="O173:O179" si="4">ROUND(E173*N173,2)</f>
        <v>0</v>
      </c>
      <c r="P173" s="182">
        <v>0</v>
      </c>
      <c r="Q173" s="182">
        <f t="shared" ref="Q173:Q179" si="5">ROUND(E173*P173,2)</f>
        <v>0</v>
      </c>
      <c r="R173" s="184" t="s">
        <v>358</v>
      </c>
      <c r="S173" s="184" t="s">
        <v>113</v>
      </c>
      <c r="T173" s="185" t="s">
        <v>113</v>
      </c>
      <c r="U173" s="159">
        <v>0.93300000000000005</v>
      </c>
      <c r="V173" s="159">
        <f t="shared" ref="V173:V179" si="6">ROUND(E173*U173,2)</f>
        <v>20.23</v>
      </c>
      <c r="W173" s="159"/>
      <c r="X173" s="159" t="s">
        <v>359</v>
      </c>
      <c r="Y173" s="159" t="s">
        <v>115</v>
      </c>
      <c r="Z173" s="148"/>
      <c r="AA173" s="148"/>
      <c r="AB173" s="148"/>
      <c r="AC173" s="148"/>
      <c r="AD173" s="148"/>
      <c r="AE173" s="148"/>
      <c r="AF173" s="148"/>
      <c r="AG173" s="148" t="s">
        <v>360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1" x14ac:dyDescent="0.2">
      <c r="A174" s="179">
        <v>73</v>
      </c>
      <c r="B174" s="180" t="s">
        <v>361</v>
      </c>
      <c r="C174" s="190" t="s">
        <v>362</v>
      </c>
      <c r="D174" s="181" t="s">
        <v>357</v>
      </c>
      <c r="E174" s="182">
        <v>86.715879999999999</v>
      </c>
      <c r="F174" s="183"/>
      <c r="G174" s="184">
        <f t="shared" si="0"/>
        <v>0</v>
      </c>
      <c r="H174" s="183"/>
      <c r="I174" s="184">
        <f t="shared" si="1"/>
        <v>0</v>
      </c>
      <c r="J174" s="183"/>
      <c r="K174" s="184">
        <f t="shared" si="2"/>
        <v>0</v>
      </c>
      <c r="L174" s="184">
        <v>21</v>
      </c>
      <c r="M174" s="184">
        <f t="shared" si="3"/>
        <v>0</v>
      </c>
      <c r="N174" s="182">
        <v>0</v>
      </c>
      <c r="O174" s="182">
        <f t="shared" si="4"/>
        <v>0</v>
      </c>
      <c r="P174" s="182">
        <v>0</v>
      </c>
      <c r="Q174" s="182">
        <f t="shared" si="5"/>
        <v>0</v>
      </c>
      <c r="R174" s="184" t="s">
        <v>358</v>
      </c>
      <c r="S174" s="184" t="s">
        <v>113</v>
      </c>
      <c r="T174" s="185" t="s">
        <v>113</v>
      </c>
      <c r="U174" s="159">
        <v>0.65300000000000002</v>
      </c>
      <c r="V174" s="159">
        <f t="shared" si="6"/>
        <v>56.63</v>
      </c>
      <c r="W174" s="159"/>
      <c r="X174" s="159" t="s">
        <v>359</v>
      </c>
      <c r="Y174" s="159" t="s">
        <v>115</v>
      </c>
      <c r="Z174" s="148"/>
      <c r="AA174" s="148"/>
      <c r="AB174" s="148"/>
      <c r="AC174" s="148"/>
      <c r="AD174" s="148"/>
      <c r="AE174" s="148"/>
      <c r="AF174" s="148"/>
      <c r="AG174" s="148" t="s">
        <v>360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1" x14ac:dyDescent="0.2">
      <c r="A175" s="179">
        <v>74</v>
      </c>
      <c r="B175" s="180" t="s">
        <v>363</v>
      </c>
      <c r="C175" s="190" t="s">
        <v>364</v>
      </c>
      <c r="D175" s="181" t="s">
        <v>357</v>
      </c>
      <c r="E175" s="182">
        <v>21.67897</v>
      </c>
      <c r="F175" s="183"/>
      <c r="G175" s="184">
        <f t="shared" si="0"/>
        <v>0</v>
      </c>
      <c r="H175" s="183"/>
      <c r="I175" s="184">
        <f t="shared" si="1"/>
        <v>0</v>
      </c>
      <c r="J175" s="183"/>
      <c r="K175" s="184">
        <f t="shared" si="2"/>
        <v>0</v>
      </c>
      <c r="L175" s="184">
        <v>21</v>
      </c>
      <c r="M175" s="184">
        <f t="shared" si="3"/>
        <v>0</v>
      </c>
      <c r="N175" s="182">
        <v>0</v>
      </c>
      <c r="O175" s="182">
        <f t="shared" si="4"/>
        <v>0</v>
      </c>
      <c r="P175" s="182">
        <v>0</v>
      </c>
      <c r="Q175" s="182">
        <f t="shared" si="5"/>
        <v>0</v>
      </c>
      <c r="R175" s="184" t="s">
        <v>358</v>
      </c>
      <c r="S175" s="184" t="s">
        <v>113</v>
      </c>
      <c r="T175" s="185" t="s">
        <v>113</v>
      </c>
      <c r="U175" s="159">
        <v>0.49</v>
      </c>
      <c r="V175" s="159">
        <f t="shared" si="6"/>
        <v>10.62</v>
      </c>
      <c r="W175" s="159"/>
      <c r="X175" s="159" t="s">
        <v>359</v>
      </c>
      <c r="Y175" s="159" t="s">
        <v>115</v>
      </c>
      <c r="Z175" s="148"/>
      <c r="AA175" s="148"/>
      <c r="AB175" s="148"/>
      <c r="AC175" s="148"/>
      <c r="AD175" s="148"/>
      <c r="AE175" s="148"/>
      <c r="AF175" s="148"/>
      <c r="AG175" s="148" t="s">
        <v>360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79">
        <v>75</v>
      </c>
      <c r="B176" s="180" t="s">
        <v>365</v>
      </c>
      <c r="C176" s="190" t="s">
        <v>366</v>
      </c>
      <c r="D176" s="181" t="s">
        <v>357</v>
      </c>
      <c r="E176" s="182">
        <v>433.57938000000001</v>
      </c>
      <c r="F176" s="183"/>
      <c r="G176" s="184">
        <f t="shared" si="0"/>
        <v>0</v>
      </c>
      <c r="H176" s="183"/>
      <c r="I176" s="184">
        <f t="shared" si="1"/>
        <v>0</v>
      </c>
      <c r="J176" s="183"/>
      <c r="K176" s="184">
        <f t="shared" si="2"/>
        <v>0</v>
      </c>
      <c r="L176" s="184">
        <v>21</v>
      </c>
      <c r="M176" s="184">
        <f t="shared" si="3"/>
        <v>0</v>
      </c>
      <c r="N176" s="182">
        <v>0</v>
      </c>
      <c r="O176" s="182">
        <f t="shared" si="4"/>
        <v>0</v>
      </c>
      <c r="P176" s="182">
        <v>0</v>
      </c>
      <c r="Q176" s="182">
        <f t="shared" si="5"/>
        <v>0</v>
      </c>
      <c r="R176" s="184" t="s">
        <v>358</v>
      </c>
      <c r="S176" s="184" t="s">
        <v>113</v>
      </c>
      <c r="T176" s="185" t="s">
        <v>113</v>
      </c>
      <c r="U176" s="159">
        <v>0</v>
      </c>
      <c r="V176" s="159">
        <f t="shared" si="6"/>
        <v>0</v>
      </c>
      <c r="W176" s="159"/>
      <c r="X176" s="159" t="s">
        <v>359</v>
      </c>
      <c r="Y176" s="159" t="s">
        <v>115</v>
      </c>
      <c r="Z176" s="148"/>
      <c r="AA176" s="148"/>
      <c r="AB176" s="148"/>
      <c r="AC176" s="148"/>
      <c r="AD176" s="148"/>
      <c r="AE176" s="148"/>
      <c r="AF176" s="148"/>
      <c r="AG176" s="148" t="s">
        <v>360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1" x14ac:dyDescent="0.2">
      <c r="A177" s="179">
        <v>76</v>
      </c>
      <c r="B177" s="180" t="s">
        <v>367</v>
      </c>
      <c r="C177" s="190" t="s">
        <v>368</v>
      </c>
      <c r="D177" s="181" t="s">
        <v>357</v>
      </c>
      <c r="E177" s="182">
        <v>21.67897</v>
      </c>
      <c r="F177" s="183"/>
      <c r="G177" s="184">
        <f t="shared" si="0"/>
        <v>0</v>
      </c>
      <c r="H177" s="183"/>
      <c r="I177" s="184">
        <f t="shared" si="1"/>
        <v>0</v>
      </c>
      <c r="J177" s="183"/>
      <c r="K177" s="184">
        <f t="shared" si="2"/>
        <v>0</v>
      </c>
      <c r="L177" s="184">
        <v>21</v>
      </c>
      <c r="M177" s="184">
        <f t="shared" si="3"/>
        <v>0</v>
      </c>
      <c r="N177" s="182">
        <v>0</v>
      </c>
      <c r="O177" s="182">
        <f t="shared" si="4"/>
        <v>0</v>
      </c>
      <c r="P177" s="182">
        <v>0</v>
      </c>
      <c r="Q177" s="182">
        <f t="shared" si="5"/>
        <v>0</v>
      </c>
      <c r="R177" s="184" t="s">
        <v>358</v>
      </c>
      <c r="S177" s="184" t="s">
        <v>113</v>
      </c>
      <c r="T177" s="185" t="s">
        <v>113</v>
      </c>
      <c r="U177" s="159">
        <v>0.94199999999999995</v>
      </c>
      <c r="V177" s="159">
        <f t="shared" si="6"/>
        <v>20.420000000000002</v>
      </c>
      <c r="W177" s="159"/>
      <c r="X177" s="159" t="s">
        <v>359</v>
      </c>
      <c r="Y177" s="159" t="s">
        <v>115</v>
      </c>
      <c r="Z177" s="148"/>
      <c r="AA177" s="148"/>
      <c r="AB177" s="148"/>
      <c r="AC177" s="148"/>
      <c r="AD177" s="148"/>
      <c r="AE177" s="148"/>
      <c r="AF177" s="148"/>
      <c r="AG177" s="148" t="s">
        <v>360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ht="22.5" outlineLevel="1" x14ac:dyDescent="0.2">
      <c r="A178" s="179">
        <v>77</v>
      </c>
      <c r="B178" s="180" t="s">
        <v>369</v>
      </c>
      <c r="C178" s="190" t="s">
        <v>370</v>
      </c>
      <c r="D178" s="181" t="s">
        <v>357</v>
      </c>
      <c r="E178" s="182">
        <v>130.07381000000001</v>
      </c>
      <c r="F178" s="183"/>
      <c r="G178" s="184">
        <f t="shared" si="0"/>
        <v>0</v>
      </c>
      <c r="H178" s="183"/>
      <c r="I178" s="184">
        <f t="shared" si="1"/>
        <v>0</v>
      </c>
      <c r="J178" s="183"/>
      <c r="K178" s="184">
        <f t="shared" si="2"/>
        <v>0</v>
      </c>
      <c r="L178" s="184">
        <v>21</v>
      </c>
      <c r="M178" s="184">
        <f t="shared" si="3"/>
        <v>0</v>
      </c>
      <c r="N178" s="182">
        <v>0</v>
      </c>
      <c r="O178" s="182">
        <f t="shared" si="4"/>
        <v>0</v>
      </c>
      <c r="P178" s="182">
        <v>0</v>
      </c>
      <c r="Q178" s="182">
        <f t="shared" si="5"/>
        <v>0</v>
      </c>
      <c r="R178" s="184" t="s">
        <v>358</v>
      </c>
      <c r="S178" s="184" t="s">
        <v>113</v>
      </c>
      <c r="T178" s="185" t="s">
        <v>113</v>
      </c>
      <c r="U178" s="159">
        <v>0.105</v>
      </c>
      <c r="V178" s="159">
        <f t="shared" si="6"/>
        <v>13.66</v>
      </c>
      <c r="W178" s="159"/>
      <c r="X178" s="159" t="s">
        <v>359</v>
      </c>
      <c r="Y178" s="159" t="s">
        <v>115</v>
      </c>
      <c r="Z178" s="148"/>
      <c r="AA178" s="148"/>
      <c r="AB178" s="148"/>
      <c r="AC178" s="148"/>
      <c r="AD178" s="148"/>
      <c r="AE178" s="148"/>
      <c r="AF178" s="148"/>
      <c r="AG178" s="148" t="s">
        <v>360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79">
        <v>78</v>
      </c>
      <c r="B179" s="180" t="s">
        <v>371</v>
      </c>
      <c r="C179" s="190" t="s">
        <v>372</v>
      </c>
      <c r="D179" s="181" t="s">
        <v>357</v>
      </c>
      <c r="E179" s="182">
        <v>21.67897</v>
      </c>
      <c r="F179" s="183"/>
      <c r="G179" s="184">
        <f t="shared" si="0"/>
        <v>0</v>
      </c>
      <c r="H179" s="183"/>
      <c r="I179" s="184">
        <f t="shared" si="1"/>
        <v>0</v>
      </c>
      <c r="J179" s="183"/>
      <c r="K179" s="184">
        <f t="shared" si="2"/>
        <v>0</v>
      </c>
      <c r="L179" s="184">
        <v>21</v>
      </c>
      <c r="M179" s="184">
        <f t="shared" si="3"/>
        <v>0</v>
      </c>
      <c r="N179" s="182">
        <v>0</v>
      </c>
      <c r="O179" s="182">
        <f t="shared" si="4"/>
        <v>0</v>
      </c>
      <c r="P179" s="182">
        <v>0</v>
      </c>
      <c r="Q179" s="182">
        <f t="shared" si="5"/>
        <v>0</v>
      </c>
      <c r="R179" s="184" t="s">
        <v>358</v>
      </c>
      <c r="S179" s="184" t="s">
        <v>113</v>
      </c>
      <c r="T179" s="185" t="s">
        <v>113</v>
      </c>
      <c r="U179" s="159">
        <v>0</v>
      </c>
      <c r="V179" s="159">
        <f t="shared" si="6"/>
        <v>0</v>
      </c>
      <c r="W179" s="159"/>
      <c r="X179" s="159" t="s">
        <v>359</v>
      </c>
      <c r="Y179" s="159" t="s">
        <v>115</v>
      </c>
      <c r="Z179" s="148"/>
      <c r="AA179" s="148"/>
      <c r="AB179" s="148"/>
      <c r="AC179" s="148"/>
      <c r="AD179" s="148"/>
      <c r="AE179" s="148"/>
      <c r="AF179" s="148"/>
      <c r="AG179" s="148" t="s">
        <v>360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x14ac:dyDescent="0.2">
      <c r="A180" s="164" t="s">
        <v>107</v>
      </c>
      <c r="B180" s="165" t="s">
        <v>78</v>
      </c>
      <c r="C180" s="187" t="s">
        <v>27</v>
      </c>
      <c r="D180" s="166"/>
      <c r="E180" s="167"/>
      <c r="F180" s="168"/>
      <c r="G180" s="168">
        <f>SUMIF(AG181:AG185,"&lt;&gt;NOR",G181:G185)</f>
        <v>0</v>
      </c>
      <c r="H180" s="168"/>
      <c r="I180" s="168">
        <f>SUM(I181:I185)</f>
        <v>0</v>
      </c>
      <c r="J180" s="168"/>
      <c r="K180" s="168">
        <f>SUM(K181:K185)</f>
        <v>0</v>
      </c>
      <c r="L180" s="168"/>
      <c r="M180" s="168">
        <f>SUM(M181:M185)</f>
        <v>0</v>
      </c>
      <c r="N180" s="167"/>
      <c r="O180" s="167">
        <f>SUM(O181:O185)</f>
        <v>0</v>
      </c>
      <c r="P180" s="167"/>
      <c r="Q180" s="167">
        <f>SUM(Q181:Q185)</f>
        <v>0</v>
      </c>
      <c r="R180" s="168"/>
      <c r="S180" s="168"/>
      <c r="T180" s="169"/>
      <c r="U180" s="163"/>
      <c r="V180" s="163">
        <f>SUM(V181:V185)</f>
        <v>0</v>
      </c>
      <c r="W180" s="163"/>
      <c r="X180" s="163"/>
      <c r="Y180" s="163"/>
      <c r="AG180" t="s">
        <v>108</v>
      </c>
    </row>
    <row r="181" spans="1:60" outlineLevel="1" x14ac:dyDescent="0.2">
      <c r="A181" s="179">
        <v>79</v>
      </c>
      <c r="B181" s="180" t="s">
        <v>373</v>
      </c>
      <c r="C181" s="190" t="s">
        <v>374</v>
      </c>
      <c r="D181" s="181" t="s">
        <v>375</v>
      </c>
      <c r="E181" s="182">
        <v>1</v>
      </c>
      <c r="F181" s="183"/>
      <c r="G181" s="184">
        <f>ROUND(E181*F181,2)</f>
        <v>0</v>
      </c>
      <c r="H181" s="183"/>
      <c r="I181" s="184">
        <f>ROUND(E181*H181,2)</f>
        <v>0</v>
      </c>
      <c r="J181" s="183"/>
      <c r="K181" s="184">
        <f>ROUND(E181*J181,2)</f>
        <v>0</v>
      </c>
      <c r="L181" s="184">
        <v>21</v>
      </c>
      <c r="M181" s="184">
        <f>G181*(1+L181/100)</f>
        <v>0</v>
      </c>
      <c r="N181" s="182">
        <v>0</v>
      </c>
      <c r="O181" s="182">
        <f>ROUND(E181*N181,2)</f>
        <v>0</v>
      </c>
      <c r="P181" s="182">
        <v>0</v>
      </c>
      <c r="Q181" s="182">
        <f>ROUND(E181*P181,2)</f>
        <v>0</v>
      </c>
      <c r="R181" s="184"/>
      <c r="S181" s="184" t="s">
        <v>113</v>
      </c>
      <c r="T181" s="185" t="s">
        <v>148</v>
      </c>
      <c r="U181" s="159">
        <v>0</v>
      </c>
      <c r="V181" s="159">
        <f>ROUND(E181*U181,2)</f>
        <v>0</v>
      </c>
      <c r="W181" s="159"/>
      <c r="X181" s="159"/>
      <c r="Y181" s="159" t="s">
        <v>115</v>
      </c>
      <c r="Z181" s="148"/>
      <c r="AA181" s="148"/>
      <c r="AB181" s="148"/>
      <c r="AC181" s="148"/>
      <c r="AD181" s="148"/>
      <c r="AE181" s="148"/>
      <c r="AF181" s="148"/>
      <c r="AG181" s="148" t="s">
        <v>376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1" x14ac:dyDescent="0.2">
      <c r="A182" s="179">
        <v>80</v>
      </c>
      <c r="B182" s="180" t="s">
        <v>377</v>
      </c>
      <c r="C182" s="190" t="s">
        <v>378</v>
      </c>
      <c r="D182" s="181" t="s">
        <v>375</v>
      </c>
      <c r="E182" s="182">
        <v>1</v>
      </c>
      <c r="F182" s="183"/>
      <c r="G182" s="184">
        <f>ROUND(E182*F182,2)</f>
        <v>0</v>
      </c>
      <c r="H182" s="183"/>
      <c r="I182" s="184">
        <f>ROUND(E182*H182,2)</f>
        <v>0</v>
      </c>
      <c r="J182" s="183"/>
      <c r="K182" s="184">
        <f>ROUND(E182*J182,2)</f>
        <v>0</v>
      </c>
      <c r="L182" s="184">
        <v>21</v>
      </c>
      <c r="M182" s="184">
        <f>G182*(1+L182/100)</f>
        <v>0</v>
      </c>
      <c r="N182" s="182">
        <v>0</v>
      </c>
      <c r="O182" s="182">
        <f>ROUND(E182*N182,2)</f>
        <v>0</v>
      </c>
      <c r="P182" s="182">
        <v>0</v>
      </c>
      <c r="Q182" s="182">
        <f>ROUND(E182*P182,2)</f>
        <v>0</v>
      </c>
      <c r="R182" s="184"/>
      <c r="S182" s="184" t="s">
        <v>113</v>
      </c>
      <c r="T182" s="185" t="s">
        <v>148</v>
      </c>
      <c r="U182" s="159">
        <v>0</v>
      </c>
      <c r="V182" s="159">
        <f>ROUND(E182*U182,2)</f>
        <v>0</v>
      </c>
      <c r="W182" s="159"/>
      <c r="X182" s="159"/>
      <c r="Y182" s="159" t="s">
        <v>115</v>
      </c>
      <c r="Z182" s="148"/>
      <c r="AA182" s="148"/>
      <c r="AB182" s="148"/>
      <c r="AC182" s="148"/>
      <c r="AD182" s="148"/>
      <c r="AE182" s="148"/>
      <c r="AF182" s="148"/>
      <c r="AG182" s="148" t="s">
        <v>376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1" x14ac:dyDescent="0.2">
      <c r="A183" s="179">
        <v>81</v>
      </c>
      <c r="B183" s="180" t="s">
        <v>379</v>
      </c>
      <c r="C183" s="190" t="s">
        <v>380</v>
      </c>
      <c r="D183" s="181" t="s">
        <v>375</v>
      </c>
      <c r="E183" s="182">
        <v>1</v>
      </c>
      <c r="F183" s="183"/>
      <c r="G183" s="184">
        <f>ROUND(E183*F183,2)</f>
        <v>0</v>
      </c>
      <c r="H183" s="183"/>
      <c r="I183" s="184">
        <f>ROUND(E183*H183,2)</f>
        <v>0</v>
      </c>
      <c r="J183" s="183"/>
      <c r="K183" s="184">
        <f>ROUND(E183*J183,2)</f>
        <v>0</v>
      </c>
      <c r="L183" s="184">
        <v>21</v>
      </c>
      <c r="M183" s="184">
        <f>G183*(1+L183/100)</f>
        <v>0</v>
      </c>
      <c r="N183" s="182">
        <v>0</v>
      </c>
      <c r="O183" s="182">
        <f>ROUND(E183*N183,2)</f>
        <v>0</v>
      </c>
      <c r="P183" s="182">
        <v>0</v>
      </c>
      <c r="Q183" s="182">
        <f>ROUND(E183*P183,2)</f>
        <v>0</v>
      </c>
      <c r="R183" s="184"/>
      <c r="S183" s="184" t="s">
        <v>113</v>
      </c>
      <c r="T183" s="185" t="s">
        <v>148</v>
      </c>
      <c r="U183" s="159">
        <v>0</v>
      </c>
      <c r="V183" s="159">
        <f>ROUND(E183*U183,2)</f>
        <v>0</v>
      </c>
      <c r="W183" s="159"/>
      <c r="X183" s="159"/>
      <c r="Y183" s="159" t="s">
        <v>115</v>
      </c>
      <c r="Z183" s="148"/>
      <c r="AA183" s="148"/>
      <c r="AB183" s="148"/>
      <c r="AC183" s="148"/>
      <c r="AD183" s="148"/>
      <c r="AE183" s="148"/>
      <c r="AF183" s="148"/>
      <c r="AG183" s="148" t="s">
        <v>376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1" x14ac:dyDescent="0.2">
      <c r="A184" s="179">
        <v>82</v>
      </c>
      <c r="B184" s="180" t="s">
        <v>381</v>
      </c>
      <c r="C184" s="190" t="s">
        <v>382</v>
      </c>
      <c r="D184" s="181" t="s">
        <v>375</v>
      </c>
      <c r="E184" s="182">
        <v>1</v>
      </c>
      <c r="F184" s="183"/>
      <c r="G184" s="184">
        <f>ROUND(E184*F184,2)</f>
        <v>0</v>
      </c>
      <c r="H184" s="183"/>
      <c r="I184" s="184">
        <f>ROUND(E184*H184,2)</f>
        <v>0</v>
      </c>
      <c r="J184" s="183"/>
      <c r="K184" s="184">
        <f>ROUND(E184*J184,2)</f>
        <v>0</v>
      </c>
      <c r="L184" s="184">
        <v>21</v>
      </c>
      <c r="M184" s="184">
        <f>G184*(1+L184/100)</f>
        <v>0</v>
      </c>
      <c r="N184" s="182">
        <v>0</v>
      </c>
      <c r="O184" s="182">
        <f>ROUND(E184*N184,2)</f>
        <v>0</v>
      </c>
      <c r="P184" s="182">
        <v>0</v>
      </c>
      <c r="Q184" s="182">
        <f>ROUND(E184*P184,2)</f>
        <v>0</v>
      </c>
      <c r="R184" s="184"/>
      <c r="S184" s="184" t="s">
        <v>113</v>
      </c>
      <c r="T184" s="185" t="s">
        <v>148</v>
      </c>
      <c r="U184" s="159">
        <v>0</v>
      </c>
      <c r="V184" s="159">
        <f>ROUND(E184*U184,2)</f>
        <v>0</v>
      </c>
      <c r="W184" s="159"/>
      <c r="X184" s="159"/>
      <c r="Y184" s="159" t="s">
        <v>115</v>
      </c>
      <c r="Z184" s="148"/>
      <c r="AA184" s="148"/>
      <c r="AB184" s="148"/>
      <c r="AC184" s="148"/>
      <c r="AD184" s="148"/>
      <c r="AE184" s="148"/>
      <c r="AF184" s="148"/>
      <c r="AG184" s="148" t="s">
        <v>376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1" x14ac:dyDescent="0.2">
      <c r="A185" s="179">
        <v>83</v>
      </c>
      <c r="B185" s="180" t="s">
        <v>383</v>
      </c>
      <c r="C185" s="190" t="s">
        <v>384</v>
      </c>
      <c r="D185" s="181" t="s">
        <v>375</v>
      </c>
      <c r="E185" s="182">
        <v>1</v>
      </c>
      <c r="F185" s="183"/>
      <c r="G185" s="184">
        <f>ROUND(E185*F185,2)</f>
        <v>0</v>
      </c>
      <c r="H185" s="183"/>
      <c r="I185" s="184">
        <f>ROUND(E185*H185,2)</f>
        <v>0</v>
      </c>
      <c r="J185" s="183"/>
      <c r="K185" s="184">
        <f>ROUND(E185*J185,2)</f>
        <v>0</v>
      </c>
      <c r="L185" s="184">
        <v>21</v>
      </c>
      <c r="M185" s="184">
        <f>G185*(1+L185/100)</f>
        <v>0</v>
      </c>
      <c r="N185" s="182">
        <v>0</v>
      </c>
      <c r="O185" s="182">
        <f>ROUND(E185*N185,2)</f>
        <v>0</v>
      </c>
      <c r="P185" s="182">
        <v>0</v>
      </c>
      <c r="Q185" s="182">
        <f>ROUND(E185*P185,2)</f>
        <v>0</v>
      </c>
      <c r="R185" s="184"/>
      <c r="S185" s="184" t="s">
        <v>113</v>
      </c>
      <c r="T185" s="185" t="s">
        <v>148</v>
      </c>
      <c r="U185" s="159">
        <v>0</v>
      </c>
      <c r="V185" s="159">
        <f>ROUND(E185*U185,2)</f>
        <v>0</v>
      </c>
      <c r="W185" s="159"/>
      <c r="X185" s="159"/>
      <c r="Y185" s="159" t="s">
        <v>115</v>
      </c>
      <c r="Z185" s="148"/>
      <c r="AA185" s="148"/>
      <c r="AB185" s="148"/>
      <c r="AC185" s="148"/>
      <c r="AD185" s="148"/>
      <c r="AE185" s="148"/>
      <c r="AF185" s="148"/>
      <c r="AG185" s="148" t="s">
        <v>376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x14ac:dyDescent="0.2">
      <c r="A186" s="164" t="s">
        <v>107</v>
      </c>
      <c r="B186" s="165" t="s">
        <v>79</v>
      </c>
      <c r="C186" s="187" t="s">
        <v>28</v>
      </c>
      <c r="D186" s="166"/>
      <c r="E186" s="167"/>
      <c r="F186" s="168"/>
      <c r="G186" s="168">
        <f>SUMIF(AG187:AG190,"&lt;&gt;NOR",G187:G190)</f>
        <v>0</v>
      </c>
      <c r="H186" s="168"/>
      <c r="I186" s="168">
        <f>SUM(I187:I190)</f>
        <v>0</v>
      </c>
      <c r="J186" s="168"/>
      <c r="K186" s="168">
        <f>SUM(K187:K190)</f>
        <v>0</v>
      </c>
      <c r="L186" s="168"/>
      <c r="M186" s="168">
        <f>SUM(M187:M190)</f>
        <v>0</v>
      </c>
      <c r="N186" s="167"/>
      <c r="O186" s="167">
        <f>SUM(O187:O190)</f>
        <v>0</v>
      </c>
      <c r="P186" s="167"/>
      <c r="Q186" s="167">
        <f>SUM(Q187:Q190)</f>
        <v>0</v>
      </c>
      <c r="R186" s="168"/>
      <c r="S186" s="168"/>
      <c r="T186" s="169"/>
      <c r="U186" s="163"/>
      <c r="V186" s="163">
        <f>SUM(V187:V190)</f>
        <v>0</v>
      </c>
      <c r="W186" s="163"/>
      <c r="X186" s="163"/>
      <c r="Y186" s="163"/>
      <c r="AG186" t="s">
        <v>108</v>
      </c>
    </row>
    <row r="187" spans="1:60" outlineLevel="1" x14ac:dyDescent="0.2">
      <c r="A187" s="179">
        <v>84</v>
      </c>
      <c r="B187" s="180" t="s">
        <v>385</v>
      </c>
      <c r="C187" s="190" t="s">
        <v>386</v>
      </c>
      <c r="D187" s="181" t="s">
        <v>375</v>
      </c>
      <c r="E187" s="182">
        <v>1</v>
      </c>
      <c r="F187" s="183"/>
      <c r="G187" s="184">
        <f>ROUND(E187*F187,2)</f>
        <v>0</v>
      </c>
      <c r="H187" s="183"/>
      <c r="I187" s="184">
        <f>ROUND(E187*H187,2)</f>
        <v>0</v>
      </c>
      <c r="J187" s="183"/>
      <c r="K187" s="184">
        <f>ROUND(E187*J187,2)</f>
        <v>0</v>
      </c>
      <c r="L187" s="184">
        <v>21</v>
      </c>
      <c r="M187" s="184">
        <f>G187*(1+L187/100)</f>
        <v>0</v>
      </c>
      <c r="N187" s="182">
        <v>0</v>
      </c>
      <c r="O187" s="182">
        <f>ROUND(E187*N187,2)</f>
        <v>0</v>
      </c>
      <c r="P187" s="182">
        <v>0</v>
      </c>
      <c r="Q187" s="182">
        <f>ROUND(E187*P187,2)</f>
        <v>0</v>
      </c>
      <c r="R187" s="184"/>
      <c r="S187" s="184" t="s">
        <v>113</v>
      </c>
      <c r="T187" s="185" t="s">
        <v>148</v>
      </c>
      <c r="U187" s="159">
        <v>0</v>
      </c>
      <c r="V187" s="159">
        <f>ROUND(E187*U187,2)</f>
        <v>0</v>
      </c>
      <c r="W187" s="159"/>
      <c r="X187" s="159"/>
      <c r="Y187" s="159" t="s">
        <v>115</v>
      </c>
      <c r="Z187" s="148"/>
      <c r="AA187" s="148"/>
      <c r="AB187" s="148"/>
      <c r="AC187" s="148"/>
      <c r="AD187" s="148"/>
      <c r="AE187" s="148"/>
      <c r="AF187" s="148"/>
      <c r="AG187" s="148" t="s">
        <v>376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1" x14ac:dyDescent="0.2">
      <c r="A188" s="179">
        <v>85</v>
      </c>
      <c r="B188" s="180" t="s">
        <v>387</v>
      </c>
      <c r="C188" s="190" t="s">
        <v>388</v>
      </c>
      <c r="D188" s="181" t="s">
        <v>375</v>
      </c>
      <c r="E188" s="182">
        <v>1</v>
      </c>
      <c r="F188" s="183"/>
      <c r="G188" s="184">
        <f>ROUND(E188*F188,2)</f>
        <v>0</v>
      </c>
      <c r="H188" s="183"/>
      <c r="I188" s="184">
        <f>ROUND(E188*H188,2)</f>
        <v>0</v>
      </c>
      <c r="J188" s="183"/>
      <c r="K188" s="184">
        <f>ROUND(E188*J188,2)</f>
        <v>0</v>
      </c>
      <c r="L188" s="184">
        <v>21</v>
      </c>
      <c r="M188" s="184">
        <f>G188*(1+L188/100)</f>
        <v>0</v>
      </c>
      <c r="N188" s="182">
        <v>0</v>
      </c>
      <c r="O188" s="182">
        <f>ROUND(E188*N188,2)</f>
        <v>0</v>
      </c>
      <c r="P188" s="182">
        <v>0</v>
      </c>
      <c r="Q188" s="182">
        <f>ROUND(E188*P188,2)</f>
        <v>0</v>
      </c>
      <c r="R188" s="184"/>
      <c r="S188" s="184" t="s">
        <v>113</v>
      </c>
      <c r="T188" s="185" t="s">
        <v>148</v>
      </c>
      <c r="U188" s="159">
        <v>0</v>
      </c>
      <c r="V188" s="159">
        <f>ROUND(E188*U188,2)</f>
        <v>0</v>
      </c>
      <c r="W188" s="159"/>
      <c r="X188" s="159"/>
      <c r="Y188" s="159" t="s">
        <v>115</v>
      </c>
      <c r="Z188" s="148"/>
      <c r="AA188" s="148"/>
      <c r="AB188" s="148"/>
      <c r="AC188" s="148"/>
      <c r="AD188" s="148"/>
      <c r="AE188" s="148"/>
      <c r="AF188" s="148"/>
      <c r="AG188" s="148" t="s">
        <v>376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1" x14ac:dyDescent="0.2">
      <c r="A189" s="179">
        <v>86</v>
      </c>
      <c r="B189" s="180" t="s">
        <v>389</v>
      </c>
      <c r="C189" s="190" t="s">
        <v>390</v>
      </c>
      <c r="D189" s="181" t="s">
        <v>375</v>
      </c>
      <c r="E189" s="182">
        <v>1</v>
      </c>
      <c r="F189" s="183"/>
      <c r="G189" s="184">
        <f>ROUND(E189*F189,2)</f>
        <v>0</v>
      </c>
      <c r="H189" s="183"/>
      <c r="I189" s="184">
        <f>ROUND(E189*H189,2)</f>
        <v>0</v>
      </c>
      <c r="J189" s="183"/>
      <c r="K189" s="184">
        <f>ROUND(E189*J189,2)</f>
        <v>0</v>
      </c>
      <c r="L189" s="184">
        <v>21</v>
      </c>
      <c r="M189" s="184">
        <f>G189*(1+L189/100)</f>
        <v>0</v>
      </c>
      <c r="N189" s="182">
        <v>0</v>
      </c>
      <c r="O189" s="182">
        <f>ROUND(E189*N189,2)</f>
        <v>0</v>
      </c>
      <c r="P189" s="182">
        <v>0</v>
      </c>
      <c r="Q189" s="182">
        <f>ROUND(E189*P189,2)</f>
        <v>0</v>
      </c>
      <c r="R189" s="184"/>
      <c r="S189" s="184" t="s">
        <v>113</v>
      </c>
      <c r="T189" s="185" t="s">
        <v>148</v>
      </c>
      <c r="U189" s="159">
        <v>0</v>
      </c>
      <c r="V189" s="159">
        <f>ROUND(E189*U189,2)</f>
        <v>0</v>
      </c>
      <c r="W189" s="159"/>
      <c r="X189" s="159" t="s">
        <v>391</v>
      </c>
      <c r="Y189" s="159" t="s">
        <v>115</v>
      </c>
      <c r="Z189" s="148"/>
      <c r="AA189" s="148"/>
      <c r="AB189" s="148"/>
      <c r="AC189" s="148"/>
      <c r="AD189" s="148"/>
      <c r="AE189" s="148"/>
      <c r="AF189" s="148"/>
      <c r="AG189" s="148" t="s">
        <v>376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1" x14ac:dyDescent="0.2">
      <c r="A190" s="171">
        <v>87</v>
      </c>
      <c r="B190" s="172" t="s">
        <v>392</v>
      </c>
      <c r="C190" s="188" t="s">
        <v>393</v>
      </c>
      <c r="D190" s="173" t="s">
        <v>375</v>
      </c>
      <c r="E190" s="174">
        <v>1</v>
      </c>
      <c r="F190" s="175"/>
      <c r="G190" s="176">
        <f>ROUND(E190*F190,2)</f>
        <v>0</v>
      </c>
      <c r="H190" s="175"/>
      <c r="I190" s="176">
        <f>ROUND(E190*H190,2)</f>
        <v>0</v>
      </c>
      <c r="J190" s="175"/>
      <c r="K190" s="176">
        <f>ROUND(E190*J190,2)</f>
        <v>0</v>
      </c>
      <c r="L190" s="176">
        <v>21</v>
      </c>
      <c r="M190" s="176">
        <f>G190*(1+L190/100)</f>
        <v>0</v>
      </c>
      <c r="N190" s="174">
        <v>0</v>
      </c>
      <c r="O190" s="174">
        <f>ROUND(E190*N190,2)</f>
        <v>0</v>
      </c>
      <c r="P190" s="174">
        <v>0</v>
      </c>
      <c r="Q190" s="174">
        <f>ROUND(E190*P190,2)</f>
        <v>0</v>
      </c>
      <c r="R190" s="176"/>
      <c r="S190" s="176" t="s">
        <v>113</v>
      </c>
      <c r="T190" s="177" t="s">
        <v>148</v>
      </c>
      <c r="U190" s="159">
        <v>0</v>
      </c>
      <c r="V190" s="159">
        <f>ROUND(E190*U190,2)</f>
        <v>0</v>
      </c>
      <c r="W190" s="159"/>
      <c r="X190" s="159"/>
      <c r="Y190" s="159" t="s">
        <v>115</v>
      </c>
      <c r="Z190" s="148"/>
      <c r="AA190" s="148"/>
      <c r="AB190" s="148"/>
      <c r="AC190" s="148"/>
      <c r="AD190" s="148"/>
      <c r="AE190" s="148"/>
      <c r="AF190" s="148"/>
      <c r="AG190" s="148" t="s">
        <v>376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x14ac:dyDescent="0.2">
      <c r="A191" s="3"/>
      <c r="B191" s="4"/>
      <c r="C191" s="192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E191">
        <v>12</v>
      </c>
      <c r="AF191">
        <v>21</v>
      </c>
      <c r="AG191" t="s">
        <v>93</v>
      </c>
    </row>
    <row r="192" spans="1:60" x14ac:dyDescent="0.2">
      <c r="A192" s="151"/>
      <c r="B192" s="152" t="s">
        <v>29</v>
      </c>
      <c r="C192" s="193"/>
      <c r="D192" s="153"/>
      <c r="E192" s="154"/>
      <c r="F192" s="154"/>
      <c r="G192" s="170">
        <f>G8+G27+G33+G95+G154+G169+G172+G180+G186</f>
        <v>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E192">
        <f>SUMIF(L7:L190,AE191,G7:G190)</f>
        <v>0</v>
      </c>
      <c r="AF192">
        <f>SUMIF(L7:L190,AF191,G7:G190)</f>
        <v>0</v>
      </c>
      <c r="AG192" t="s">
        <v>394</v>
      </c>
    </row>
    <row r="193" spans="3:33" x14ac:dyDescent="0.2">
      <c r="C193" s="194"/>
      <c r="D193" s="10"/>
      <c r="AG193" t="s">
        <v>395</v>
      </c>
    </row>
    <row r="194" spans="3:33" x14ac:dyDescent="0.2">
      <c r="D194" s="10"/>
    </row>
    <row r="195" spans="3:33" x14ac:dyDescent="0.2">
      <c r="D195" s="10"/>
    </row>
    <row r="196" spans="3:33" x14ac:dyDescent="0.2">
      <c r="D196" s="10"/>
    </row>
    <row r="197" spans="3:33" x14ac:dyDescent="0.2">
      <c r="D197" s="10"/>
    </row>
    <row r="198" spans="3:33" x14ac:dyDescent="0.2">
      <c r="D198" s="10"/>
    </row>
    <row r="199" spans="3:33" x14ac:dyDescent="0.2">
      <c r="D199" s="10"/>
    </row>
    <row r="200" spans="3:33" x14ac:dyDescent="0.2">
      <c r="D200" s="10"/>
    </row>
    <row r="201" spans="3:33" x14ac:dyDescent="0.2">
      <c r="D201" s="10"/>
    </row>
    <row r="202" spans="3:33" x14ac:dyDescent="0.2">
      <c r="D202" s="10"/>
    </row>
    <row r="203" spans="3:33" x14ac:dyDescent="0.2">
      <c r="D203" s="10"/>
    </row>
    <row r="204" spans="3:33" x14ac:dyDescent="0.2">
      <c r="D204" s="10"/>
    </row>
    <row r="205" spans="3:33" x14ac:dyDescent="0.2">
      <c r="D205" s="10"/>
    </row>
    <row r="206" spans="3:33" x14ac:dyDescent="0.2">
      <c r="D206" s="10"/>
    </row>
    <row r="207" spans="3:33" x14ac:dyDescent="0.2">
      <c r="D207" s="10"/>
    </row>
    <row r="208" spans="3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hBHtMzssN+nNCRt8IpvcMUyhoDOIZgQ2OV/GovkEm3NZXNbzbPszpY09NzRzjcxfaMQ4ZpsSoZMz5KFis8PSw==" saltValue="/fh4u4nIrNi+WClrhweKiQ==" spinCount="100000" sheet="1" formatRows="0"/>
  <mergeCells count="16">
    <mergeCell ref="C16:G16"/>
    <mergeCell ref="A1:G1"/>
    <mergeCell ref="C2:G2"/>
    <mergeCell ref="C3:G3"/>
    <mergeCell ref="C4:G4"/>
    <mergeCell ref="C10:G10"/>
    <mergeCell ref="C151:G151"/>
    <mergeCell ref="C153:G153"/>
    <mergeCell ref="C166:G166"/>
    <mergeCell ref="C168:G168"/>
    <mergeCell ref="C19:G19"/>
    <mergeCell ref="C22:G22"/>
    <mergeCell ref="C29:G29"/>
    <mergeCell ref="C92:G92"/>
    <mergeCell ref="C94:G94"/>
    <mergeCell ref="C109:G10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O-25-01 R-25-01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'O-25-01 R-25-01 Pol'!Názvy_tisku</vt:lpstr>
      <vt:lpstr>oadresa</vt:lpstr>
      <vt:lpstr>Stavba!Objednatel</vt:lpstr>
      <vt:lpstr>Stavba!Objekt</vt:lpstr>
      <vt:lpstr>'O-25-01 R-25-01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Kaňuščák Lukáš</dc:creator>
  <cp:lastModifiedBy>Kaňuščák Lukáš</cp:lastModifiedBy>
  <cp:lastPrinted>2019-03-19T12:27:02Z</cp:lastPrinted>
  <dcterms:created xsi:type="dcterms:W3CDTF">2009-04-08T07:15:50Z</dcterms:created>
  <dcterms:modified xsi:type="dcterms:W3CDTF">2025-07-07T05:07:03Z</dcterms:modified>
</cp:coreProperties>
</file>